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360" windowWidth="12120" windowHeight="8190" tabRatio="828" activeTab="9"/>
  </bookViews>
  <sheets>
    <sheet name="Dir. y admon" sheetId="54" r:id="rId1"/>
    <sheet name="Ident sus" sheetId="55" r:id="rId2"/>
    <sheet name="Promocion" sheetId="56" r:id="rId3"/>
    <sheet name="01.Recurso Estatal" sheetId="53" r:id="rId4"/>
    <sheet name="FONART" sheetId="105" r:id="rId5"/>
    <sheet name="02.Remantes" sheetId="48" r:id="rId6"/>
    <sheet name="02. ingresos propios" sheetId="90" r:id="rId7"/>
    <sheet name="03.P. financiero" sheetId="46" r:id="rId8"/>
    <sheet name="proyectos SEDECO" sheetId="106" r:id="rId9"/>
    <sheet name="Avance mensual" sheetId="102" r:id="rId10"/>
    <sheet name="Plantilla Organismos " sheetId="103" r:id="rId11"/>
    <sheet name="Acumulado" sheetId="91" r:id="rId12"/>
  </sheets>
  <definedNames>
    <definedName name="__PS4">'Dir. y admon'!$P$50</definedName>
    <definedName name="_xlnm._FilterDatabase" localSheetId="10" hidden="1">'Plantilla Organismos '!$I$2:$I$13</definedName>
    <definedName name="_PS4" localSheetId="9">#REF!</definedName>
    <definedName name="_PS4" localSheetId="4">#REF!</definedName>
    <definedName name="_PS4" localSheetId="10">#REF!</definedName>
    <definedName name="_PS4" localSheetId="8">#REF!</definedName>
    <definedName name="_PS4">#REF!</definedName>
    <definedName name="_xlnm.Print_Area" localSheetId="10">'Plantilla Organismos '!$A$1:$AF$91</definedName>
    <definedName name="PLANTILLA_PARA_REVISION_2001" localSheetId="10">'Plantilla Organismos '!$C$9:$O$9</definedName>
    <definedName name="_xlnm.Print_Titles" localSheetId="3">'01.Recurso Estatal'!$1:$10</definedName>
    <definedName name="_xlnm.Print_Titles" localSheetId="6">'02. ingresos propios'!$1:$10</definedName>
    <definedName name="_xlnm.Print_Titles" localSheetId="5">'02.Remantes'!$1:$10</definedName>
    <definedName name="_xlnm.Print_Titles" localSheetId="7">'03.P. financiero'!$1:$10</definedName>
    <definedName name="_xlnm.Print_Titles" localSheetId="11">Acumulado!$2:$13</definedName>
    <definedName name="_xlnm.Print_Titles" localSheetId="0">'Dir. y admon'!$2:$11</definedName>
    <definedName name="_xlnm.Print_Titles" localSheetId="4">FONART!$1:$10</definedName>
    <definedName name="_xlnm.Print_Titles" localSheetId="1">'Ident sus'!$1:$10</definedName>
    <definedName name="_xlnm.Print_Titles" localSheetId="10">'Plantilla Organismos '!$9:$9</definedName>
    <definedName name="_xlnm.Print_Titles" localSheetId="2">Promocion!$1:$10</definedName>
    <definedName name="_xlnm.Print_Titles" localSheetId="8">'proyectos SEDECO'!$1:$10</definedName>
  </definedNames>
  <calcPr calcId="144525"/>
</workbook>
</file>

<file path=xl/calcChain.xml><?xml version="1.0" encoding="utf-8"?>
<calcChain xmlns="http://schemas.openxmlformats.org/spreadsheetml/2006/main">
  <c r="Z73" i="53" l="1"/>
  <c r="S73" i="53"/>
  <c r="T73" i="53"/>
  <c r="U73" i="53"/>
  <c r="V73" i="53"/>
  <c r="W73" i="53"/>
  <c r="X73" i="53"/>
  <c r="Y73" i="53"/>
  <c r="R69" i="53"/>
  <c r="S69" i="53"/>
  <c r="T69" i="53"/>
  <c r="U69" i="53"/>
  <c r="V69" i="53"/>
  <c r="W69" i="53"/>
  <c r="X69" i="53"/>
  <c r="Y69" i="53"/>
  <c r="Z69" i="53"/>
  <c r="S70" i="53"/>
  <c r="T70" i="53"/>
  <c r="U70" i="53"/>
  <c r="V70" i="53"/>
  <c r="W70" i="53"/>
  <c r="X70" i="53"/>
  <c r="Y70" i="53"/>
  <c r="Z70" i="53"/>
  <c r="S71" i="53"/>
  <c r="T71" i="53"/>
  <c r="U71" i="53"/>
  <c r="V71" i="53"/>
  <c r="W71" i="53"/>
  <c r="X71" i="53"/>
  <c r="Y71" i="53"/>
  <c r="Z71" i="53"/>
  <c r="S72" i="53"/>
  <c r="T72" i="53"/>
  <c r="U72" i="53"/>
  <c r="V72" i="53"/>
  <c r="W72" i="53"/>
  <c r="X72" i="53"/>
  <c r="Y72" i="53"/>
  <c r="Z72" i="53"/>
  <c r="K45" i="53"/>
  <c r="L45" i="53"/>
  <c r="M45" i="53"/>
  <c r="N45" i="53"/>
  <c r="O45" i="53"/>
  <c r="P45" i="53"/>
  <c r="Q45" i="53"/>
  <c r="R45" i="53"/>
  <c r="S45" i="53"/>
  <c r="T45" i="53"/>
  <c r="U45" i="53"/>
  <c r="V45" i="53"/>
  <c r="W45" i="53"/>
  <c r="X45" i="53"/>
  <c r="Y45" i="53"/>
  <c r="Z45" i="53"/>
  <c r="K46" i="53"/>
  <c r="L46" i="53"/>
  <c r="M46" i="53"/>
  <c r="N46" i="53"/>
  <c r="O46" i="53"/>
  <c r="P46" i="53"/>
  <c r="Q46" i="53"/>
  <c r="R46" i="53"/>
  <c r="S46" i="53"/>
  <c r="T46" i="53"/>
  <c r="U46" i="53"/>
  <c r="V46" i="53"/>
  <c r="W46" i="53"/>
  <c r="X46" i="53"/>
  <c r="Y46" i="53"/>
  <c r="Z46" i="53"/>
  <c r="K47" i="53"/>
  <c r="L47" i="53"/>
  <c r="M47" i="53"/>
  <c r="N47" i="53"/>
  <c r="O47" i="53"/>
  <c r="P47" i="53"/>
  <c r="Q47" i="53"/>
  <c r="R47" i="53"/>
  <c r="S47" i="53"/>
  <c r="T47" i="53"/>
  <c r="U47" i="53"/>
  <c r="V47" i="53"/>
  <c r="W47" i="53"/>
  <c r="X47" i="53"/>
  <c r="Y47" i="53"/>
  <c r="Z47" i="53"/>
  <c r="K48" i="53"/>
  <c r="L48" i="53"/>
  <c r="M48" i="53"/>
  <c r="N48" i="53"/>
  <c r="O48" i="53"/>
  <c r="P48" i="53"/>
  <c r="Q48" i="53"/>
  <c r="R48" i="53"/>
  <c r="S48" i="53"/>
  <c r="T48" i="53"/>
  <c r="U48" i="53"/>
  <c r="V48" i="53"/>
  <c r="W48" i="53"/>
  <c r="X48" i="53"/>
  <c r="Y48" i="53"/>
  <c r="Z48" i="53"/>
  <c r="K49" i="53"/>
  <c r="L49" i="53"/>
  <c r="M49" i="53"/>
  <c r="N49" i="53"/>
  <c r="O49" i="53"/>
  <c r="P49" i="53"/>
  <c r="Q49" i="53"/>
  <c r="R49" i="53"/>
  <c r="S49" i="53"/>
  <c r="T49" i="53"/>
  <c r="U49" i="53"/>
  <c r="V49" i="53"/>
  <c r="W49" i="53"/>
  <c r="X49" i="53"/>
  <c r="Y49" i="53"/>
  <c r="Z49" i="53"/>
  <c r="K50" i="53"/>
  <c r="L50" i="53"/>
  <c r="M50" i="53"/>
  <c r="N50" i="53"/>
  <c r="O50" i="53"/>
  <c r="P50" i="53"/>
  <c r="Q50" i="53"/>
  <c r="R50" i="53"/>
  <c r="S50" i="53"/>
  <c r="T50" i="53"/>
  <c r="U50" i="53"/>
  <c r="V50" i="53"/>
  <c r="W50" i="53"/>
  <c r="X50" i="53"/>
  <c r="Y50" i="53"/>
  <c r="Z50" i="53"/>
  <c r="K51" i="53"/>
  <c r="L51" i="53"/>
  <c r="M51" i="53"/>
  <c r="N51" i="53"/>
  <c r="O51" i="53"/>
  <c r="P51" i="53"/>
  <c r="Q51" i="53"/>
  <c r="R51" i="53"/>
  <c r="S51" i="53"/>
  <c r="T51" i="53"/>
  <c r="U51" i="53"/>
  <c r="V51" i="53"/>
  <c r="W51" i="53"/>
  <c r="X51" i="53"/>
  <c r="Y51" i="53"/>
  <c r="Z51" i="53"/>
  <c r="K52" i="53"/>
  <c r="L52" i="53"/>
  <c r="M52" i="53"/>
  <c r="N52" i="53"/>
  <c r="O52" i="53"/>
  <c r="P52" i="53"/>
  <c r="Q52" i="53"/>
  <c r="R52" i="53"/>
  <c r="S52" i="53"/>
  <c r="T52" i="53"/>
  <c r="U52" i="53"/>
  <c r="V52" i="53"/>
  <c r="W52" i="53"/>
  <c r="X52" i="53"/>
  <c r="Y52" i="53"/>
  <c r="Z52" i="53"/>
  <c r="K53" i="53"/>
  <c r="L53" i="53"/>
  <c r="M53" i="53"/>
  <c r="N53" i="53"/>
  <c r="O53" i="53"/>
  <c r="P53" i="53"/>
  <c r="Q53" i="53"/>
  <c r="R53" i="53"/>
  <c r="S53" i="53"/>
  <c r="T53" i="53"/>
  <c r="U53" i="53"/>
  <c r="V53" i="53"/>
  <c r="W53" i="53"/>
  <c r="X53" i="53"/>
  <c r="Y53" i="53"/>
  <c r="Z53" i="53"/>
  <c r="K54" i="53"/>
  <c r="L54" i="53"/>
  <c r="M54" i="53"/>
  <c r="N54" i="53"/>
  <c r="O54" i="53"/>
  <c r="P54" i="53"/>
  <c r="Q54" i="53"/>
  <c r="R54" i="53"/>
  <c r="S54" i="53"/>
  <c r="T54" i="53"/>
  <c r="U54" i="53"/>
  <c r="V54" i="53"/>
  <c r="W54" i="53"/>
  <c r="X54" i="53"/>
  <c r="Y54" i="53"/>
  <c r="Z54" i="53"/>
  <c r="K55" i="53"/>
  <c r="L55" i="53"/>
  <c r="M55" i="53"/>
  <c r="N55" i="53"/>
  <c r="O55" i="53"/>
  <c r="P55" i="53"/>
  <c r="Q55" i="53"/>
  <c r="R55" i="53"/>
  <c r="S55" i="53"/>
  <c r="T55" i="53"/>
  <c r="U55" i="53"/>
  <c r="V55" i="53"/>
  <c r="W55" i="53"/>
  <c r="X55" i="53"/>
  <c r="Y55" i="53"/>
  <c r="Z55" i="53"/>
  <c r="K56" i="53"/>
  <c r="L56" i="53"/>
  <c r="M56" i="53"/>
  <c r="N56" i="53"/>
  <c r="O56" i="53"/>
  <c r="P56" i="53"/>
  <c r="Q56" i="53"/>
  <c r="R56" i="53"/>
  <c r="S56" i="53"/>
  <c r="T56" i="53"/>
  <c r="U56" i="53"/>
  <c r="V56" i="53"/>
  <c r="W56" i="53"/>
  <c r="X56" i="53"/>
  <c r="Y56" i="53"/>
  <c r="Z56" i="53"/>
  <c r="K57" i="53"/>
  <c r="L57" i="53"/>
  <c r="M57" i="53"/>
  <c r="N57" i="53"/>
  <c r="O57" i="53"/>
  <c r="P57" i="53"/>
  <c r="Q57" i="53"/>
  <c r="R57" i="53"/>
  <c r="S57" i="53"/>
  <c r="T57" i="53"/>
  <c r="U57" i="53"/>
  <c r="V57" i="53"/>
  <c r="W57" i="53"/>
  <c r="X57" i="53"/>
  <c r="Y57" i="53"/>
  <c r="Z57" i="53"/>
  <c r="K58" i="53"/>
  <c r="L58" i="53"/>
  <c r="M58" i="53"/>
  <c r="N58" i="53"/>
  <c r="O58" i="53"/>
  <c r="P58" i="53"/>
  <c r="Q58" i="53"/>
  <c r="R58" i="53"/>
  <c r="S58" i="53"/>
  <c r="T58" i="53"/>
  <c r="U58" i="53"/>
  <c r="V58" i="53"/>
  <c r="W58" i="53"/>
  <c r="X58" i="53"/>
  <c r="Y58" i="53"/>
  <c r="Z58" i="53"/>
  <c r="K59" i="53"/>
  <c r="L59" i="53"/>
  <c r="M59" i="53"/>
  <c r="N59" i="53"/>
  <c r="O59" i="53"/>
  <c r="P59" i="53"/>
  <c r="Q59" i="53"/>
  <c r="R59" i="53"/>
  <c r="S59" i="53"/>
  <c r="T59" i="53"/>
  <c r="U59" i="53"/>
  <c r="V59" i="53"/>
  <c r="W59" i="53"/>
  <c r="X59" i="53"/>
  <c r="Y59" i="53"/>
  <c r="Z59" i="53"/>
  <c r="K60" i="53"/>
  <c r="L60" i="53"/>
  <c r="M60" i="53"/>
  <c r="N60" i="53"/>
  <c r="O60" i="53"/>
  <c r="P60" i="53"/>
  <c r="Q60" i="53"/>
  <c r="R60" i="53"/>
  <c r="S60" i="53"/>
  <c r="T60" i="53"/>
  <c r="U60" i="53"/>
  <c r="V60" i="53"/>
  <c r="W60" i="53"/>
  <c r="X60" i="53"/>
  <c r="Y60" i="53"/>
  <c r="Z60" i="53"/>
  <c r="K61" i="53"/>
  <c r="L61" i="53"/>
  <c r="M61" i="53"/>
  <c r="N61" i="53"/>
  <c r="O61" i="53"/>
  <c r="P61" i="53"/>
  <c r="Q61" i="53"/>
  <c r="R61" i="53"/>
  <c r="S61" i="53"/>
  <c r="T61" i="53"/>
  <c r="U61" i="53"/>
  <c r="V61" i="53"/>
  <c r="W61" i="53"/>
  <c r="X61" i="53"/>
  <c r="Y61" i="53"/>
  <c r="Z61" i="53"/>
  <c r="K62" i="53"/>
  <c r="L62" i="53"/>
  <c r="M62" i="53"/>
  <c r="N62" i="53"/>
  <c r="O62" i="53"/>
  <c r="P62" i="53"/>
  <c r="Q62" i="53"/>
  <c r="R62" i="53"/>
  <c r="S62" i="53"/>
  <c r="T62" i="53"/>
  <c r="U62" i="53"/>
  <c r="V62" i="53"/>
  <c r="W62" i="53"/>
  <c r="X62" i="53"/>
  <c r="Y62" i="53"/>
  <c r="Z62" i="53"/>
  <c r="K63" i="53"/>
  <c r="L63" i="53"/>
  <c r="M63" i="53"/>
  <c r="N63" i="53"/>
  <c r="O63" i="53"/>
  <c r="P63" i="53"/>
  <c r="Q63" i="53"/>
  <c r="R63" i="53"/>
  <c r="S63" i="53"/>
  <c r="T63" i="53"/>
  <c r="U63" i="53"/>
  <c r="V63" i="53"/>
  <c r="W63" i="53"/>
  <c r="X63" i="53"/>
  <c r="Y63" i="53"/>
  <c r="Z63" i="53"/>
  <c r="K64" i="53"/>
  <c r="L64" i="53"/>
  <c r="M64" i="53"/>
  <c r="N64" i="53"/>
  <c r="O64" i="53"/>
  <c r="P64" i="53"/>
  <c r="Q64" i="53"/>
  <c r="R64" i="53"/>
  <c r="S64" i="53"/>
  <c r="T64" i="53"/>
  <c r="U64" i="53"/>
  <c r="V64" i="53"/>
  <c r="W64" i="53"/>
  <c r="X64" i="53"/>
  <c r="Y64" i="53"/>
  <c r="Z64" i="53"/>
  <c r="K65" i="53"/>
  <c r="L65" i="53"/>
  <c r="M65" i="53"/>
  <c r="N65" i="53"/>
  <c r="O65" i="53"/>
  <c r="P65" i="53"/>
  <c r="Q65" i="53"/>
  <c r="R65" i="53"/>
  <c r="S65" i="53"/>
  <c r="T65" i="53"/>
  <c r="U65" i="53"/>
  <c r="V65" i="53"/>
  <c r="W65" i="53"/>
  <c r="X65" i="53"/>
  <c r="Y65" i="53"/>
  <c r="Z65" i="53"/>
  <c r="K66" i="53"/>
  <c r="L66" i="53"/>
  <c r="M66" i="53"/>
  <c r="N66" i="53"/>
  <c r="O66" i="53"/>
  <c r="P66" i="53"/>
  <c r="Q66" i="53"/>
  <c r="R66" i="53"/>
  <c r="S66" i="53"/>
  <c r="T66" i="53"/>
  <c r="U66" i="53"/>
  <c r="V66" i="53"/>
  <c r="W66" i="53"/>
  <c r="X66" i="53"/>
  <c r="Y66" i="53"/>
  <c r="Z66" i="53"/>
  <c r="K67" i="53"/>
  <c r="L67" i="53"/>
  <c r="M67" i="53"/>
  <c r="N67" i="53"/>
  <c r="O67" i="53"/>
  <c r="P67" i="53"/>
  <c r="Q67" i="53"/>
  <c r="R67" i="53"/>
  <c r="S67" i="53"/>
  <c r="T67" i="53"/>
  <c r="U67" i="53"/>
  <c r="V67" i="53"/>
  <c r="W67" i="53"/>
  <c r="X67" i="53"/>
  <c r="Y67" i="53"/>
  <c r="Z67" i="53"/>
  <c r="K68" i="53"/>
  <c r="L68" i="53"/>
  <c r="M68" i="53"/>
  <c r="N68" i="53"/>
  <c r="O68" i="53"/>
  <c r="P68" i="53"/>
  <c r="Q68" i="53"/>
  <c r="R68" i="53"/>
  <c r="S68" i="53"/>
  <c r="T68" i="53"/>
  <c r="U68" i="53"/>
  <c r="V68" i="53"/>
  <c r="W68" i="53"/>
  <c r="X68" i="53"/>
  <c r="Y68" i="53"/>
  <c r="Z68" i="53"/>
  <c r="K27" i="53"/>
  <c r="L27" i="53"/>
  <c r="M27" i="53"/>
  <c r="N27" i="53"/>
  <c r="O27" i="53"/>
  <c r="P27" i="53"/>
  <c r="Q27" i="53"/>
  <c r="R27" i="53"/>
  <c r="S27" i="53"/>
  <c r="T27" i="53"/>
  <c r="U27" i="53"/>
  <c r="V27" i="53"/>
  <c r="W27" i="53"/>
  <c r="X27" i="53"/>
  <c r="Y27" i="53"/>
  <c r="Z27" i="53"/>
  <c r="K28" i="53"/>
  <c r="L28" i="53"/>
  <c r="M28" i="53"/>
  <c r="N28" i="53"/>
  <c r="O28" i="53"/>
  <c r="P28" i="53"/>
  <c r="Q28" i="53"/>
  <c r="R28" i="53"/>
  <c r="S28" i="53"/>
  <c r="T28" i="53"/>
  <c r="U28" i="53"/>
  <c r="V28" i="53"/>
  <c r="W28" i="53"/>
  <c r="X28" i="53"/>
  <c r="Y28" i="53"/>
  <c r="Z28" i="53"/>
  <c r="K29" i="53"/>
  <c r="L29" i="53"/>
  <c r="M29" i="53"/>
  <c r="N29" i="53"/>
  <c r="O29" i="53"/>
  <c r="P29" i="53"/>
  <c r="Q29" i="53"/>
  <c r="R29" i="53"/>
  <c r="S29" i="53"/>
  <c r="T29" i="53"/>
  <c r="U29" i="53"/>
  <c r="V29" i="53"/>
  <c r="W29" i="53"/>
  <c r="X29" i="53"/>
  <c r="Y29" i="53"/>
  <c r="Z29" i="53"/>
  <c r="K30" i="53"/>
  <c r="L30" i="53"/>
  <c r="M30" i="53"/>
  <c r="N30" i="53"/>
  <c r="O30" i="53"/>
  <c r="P30" i="53"/>
  <c r="Q30" i="53"/>
  <c r="R30" i="53"/>
  <c r="S30" i="53"/>
  <c r="T30" i="53"/>
  <c r="U30" i="53"/>
  <c r="V30" i="53"/>
  <c r="W30" i="53"/>
  <c r="X30" i="53"/>
  <c r="Y30" i="53"/>
  <c r="Z30" i="53"/>
  <c r="K31" i="53"/>
  <c r="L31" i="53"/>
  <c r="M31" i="53"/>
  <c r="N31" i="53"/>
  <c r="O31" i="53"/>
  <c r="P31" i="53"/>
  <c r="Q31" i="53"/>
  <c r="R31" i="53"/>
  <c r="S31" i="53"/>
  <c r="T31" i="53"/>
  <c r="U31" i="53"/>
  <c r="V31" i="53"/>
  <c r="W31" i="53"/>
  <c r="X31" i="53"/>
  <c r="Y31" i="53"/>
  <c r="Z31" i="53"/>
  <c r="K32" i="53"/>
  <c r="L32" i="53"/>
  <c r="M32" i="53"/>
  <c r="N32" i="53"/>
  <c r="O32" i="53"/>
  <c r="P32" i="53"/>
  <c r="Q32" i="53"/>
  <c r="R32" i="53"/>
  <c r="S32" i="53"/>
  <c r="T32" i="53"/>
  <c r="U32" i="53"/>
  <c r="V32" i="53"/>
  <c r="W32" i="53"/>
  <c r="X32" i="53"/>
  <c r="Y32" i="53"/>
  <c r="Z32" i="53"/>
  <c r="K33" i="53"/>
  <c r="L33" i="53"/>
  <c r="M33" i="53"/>
  <c r="N33" i="53"/>
  <c r="O33" i="53"/>
  <c r="P33" i="53"/>
  <c r="Q33" i="53"/>
  <c r="R33" i="53"/>
  <c r="S33" i="53"/>
  <c r="T33" i="53"/>
  <c r="U33" i="53"/>
  <c r="V33" i="53"/>
  <c r="W33" i="53"/>
  <c r="X33" i="53"/>
  <c r="Y33" i="53"/>
  <c r="Z33" i="53"/>
  <c r="K34" i="53"/>
  <c r="L34" i="53"/>
  <c r="M34" i="53"/>
  <c r="N34" i="53"/>
  <c r="O34" i="53"/>
  <c r="P34" i="53"/>
  <c r="Q34" i="53"/>
  <c r="R34" i="53"/>
  <c r="S34" i="53"/>
  <c r="T34" i="53"/>
  <c r="U34" i="53"/>
  <c r="V34" i="53"/>
  <c r="W34" i="53"/>
  <c r="X34" i="53"/>
  <c r="Y34" i="53"/>
  <c r="Z34" i="53"/>
  <c r="K35" i="53"/>
  <c r="L35" i="53"/>
  <c r="M35" i="53"/>
  <c r="N35" i="53"/>
  <c r="O35" i="53"/>
  <c r="P35" i="53"/>
  <c r="Q35" i="53"/>
  <c r="R35" i="53"/>
  <c r="S35" i="53"/>
  <c r="T35" i="53"/>
  <c r="U35" i="53"/>
  <c r="V35" i="53"/>
  <c r="W35" i="53"/>
  <c r="X35" i="53"/>
  <c r="Y35" i="53"/>
  <c r="Z35" i="53"/>
  <c r="K36" i="53"/>
  <c r="L36" i="53"/>
  <c r="M36" i="53"/>
  <c r="N36" i="53"/>
  <c r="O36" i="53"/>
  <c r="P36" i="53"/>
  <c r="Q36" i="53"/>
  <c r="R36" i="53"/>
  <c r="S36" i="53"/>
  <c r="T36" i="53"/>
  <c r="U36" i="53"/>
  <c r="V36" i="53"/>
  <c r="W36" i="53"/>
  <c r="X36" i="53"/>
  <c r="Y36" i="53"/>
  <c r="Z36" i="53"/>
  <c r="K37" i="53"/>
  <c r="L37" i="53"/>
  <c r="M37" i="53"/>
  <c r="N37" i="53"/>
  <c r="O37" i="53"/>
  <c r="P37" i="53"/>
  <c r="Q37" i="53"/>
  <c r="R37" i="53"/>
  <c r="S37" i="53"/>
  <c r="T37" i="53"/>
  <c r="U37" i="53"/>
  <c r="V37" i="53"/>
  <c r="W37" i="53"/>
  <c r="X37" i="53"/>
  <c r="Y37" i="53"/>
  <c r="Z37" i="53"/>
  <c r="K38" i="53"/>
  <c r="L38" i="53"/>
  <c r="M38" i="53"/>
  <c r="N38" i="53"/>
  <c r="O38" i="53"/>
  <c r="P38" i="53"/>
  <c r="Q38" i="53"/>
  <c r="R38" i="53"/>
  <c r="S38" i="53"/>
  <c r="T38" i="53"/>
  <c r="U38" i="53"/>
  <c r="V38" i="53"/>
  <c r="W38" i="53"/>
  <c r="X38" i="53"/>
  <c r="Y38" i="53"/>
  <c r="Z38" i="53"/>
  <c r="K39" i="53"/>
  <c r="L39" i="53"/>
  <c r="M39" i="53"/>
  <c r="N39" i="53"/>
  <c r="O39" i="53"/>
  <c r="P39" i="53"/>
  <c r="Q39" i="53"/>
  <c r="R39" i="53"/>
  <c r="S39" i="53"/>
  <c r="T39" i="53"/>
  <c r="U39" i="53"/>
  <c r="V39" i="53"/>
  <c r="W39" i="53"/>
  <c r="X39" i="53"/>
  <c r="Y39" i="53"/>
  <c r="Z39" i="53"/>
  <c r="K40" i="53"/>
  <c r="L40" i="53"/>
  <c r="M40" i="53"/>
  <c r="N40" i="53"/>
  <c r="O40" i="53"/>
  <c r="P40" i="53"/>
  <c r="Q40" i="53"/>
  <c r="R40" i="53"/>
  <c r="S40" i="53"/>
  <c r="T40" i="53"/>
  <c r="U40" i="53"/>
  <c r="V40" i="53"/>
  <c r="W40" i="53"/>
  <c r="X40" i="53"/>
  <c r="Y40" i="53"/>
  <c r="Z40" i="53"/>
  <c r="K41" i="53"/>
  <c r="L41" i="53"/>
  <c r="M41" i="53"/>
  <c r="N41" i="53"/>
  <c r="O41" i="53"/>
  <c r="P41" i="53"/>
  <c r="Q41" i="53"/>
  <c r="R41" i="53"/>
  <c r="S41" i="53"/>
  <c r="T41" i="53"/>
  <c r="U41" i="53"/>
  <c r="V41" i="53"/>
  <c r="W41" i="53"/>
  <c r="X41" i="53"/>
  <c r="Y41" i="53"/>
  <c r="Z41" i="53"/>
  <c r="K42" i="53"/>
  <c r="L42" i="53"/>
  <c r="M42" i="53"/>
  <c r="N42" i="53"/>
  <c r="O42" i="53"/>
  <c r="P42" i="53"/>
  <c r="Q42" i="53"/>
  <c r="R42" i="53"/>
  <c r="S42" i="53"/>
  <c r="T42" i="53"/>
  <c r="U42" i="53"/>
  <c r="V42" i="53"/>
  <c r="W42" i="53"/>
  <c r="X42" i="53"/>
  <c r="Y42" i="53"/>
  <c r="Z42" i="53"/>
  <c r="K43" i="53"/>
  <c r="L43" i="53"/>
  <c r="M43" i="53"/>
  <c r="N43" i="53"/>
  <c r="O43" i="53"/>
  <c r="P43" i="53"/>
  <c r="Q43" i="53"/>
  <c r="R43" i="53"/>
  <c r="S43" i="53"/>
  <c r="T43" i="53"/>
  <c r="U43" i="53"/>
  <c r="V43" i="53"/>
  <c r="W43" i="53"/>
  <c r="X43" i="53"/>
  <c r="Y43" i="53"/>
  <c r="Z43" i="53"/>
  <c r="Z11" i="53"/>
  <c r="Z12" i="53"/>
  <c r="Z13" i="53"/>
  <c r="Z14" i="53"/>
  <c r="Z15" i="53"/>
  <c r="Z16" i="53"/>
  <c r="Z17" i="53"/>
  <c r="Z18" i="53"/>
  <c r="Z19" i="53"/>
  <c r="Z20" i="53"/>
  <c r="Z21" i="53"/>
  <c r="Z22" i="53"/>
  <c r="Z23" i="53"/>
  <c r="Z24" i="53"/>
  <c r="Z25" i="53"/>
  <c r="K11" i="53"/>
  <c r="L11" i="53"/>
  <c r="M11" i="53"/>
  <c r="N11" i="53"/>
  <c r="O11" i="53"/>
  <c r="P11" i="53"/>
  <c r="Q11" i="53"/>
  <c r="R11" i="53"/>
  <c r="S11" i="53"/>
  <c r="T11" i="53"/>
  <c r="U11" i="53"/>
  <c r="V11" i="53"/>
  <c r="W11" i="53"/>
  <c r="X11" i="53"/>
  <c r="Y11" i="53"/>
  <c r="K12" i="53"/>
  <c r="L12" i="53"/>
  <c r="M12" i="53"/>
  <c r="N12" i="53"/>
  <c r="O12" i="53"/>
  <c r="P12" i="53"/>
  <c r="Q12" i="53"/>
  <c r="R12" i="53"/>
  <c r="S12" i="53"/>
  <c r="T12" i="53"/>
  <c r="U12" i="53"/>
  <c r="V12" i="53"/>
  <c r="W12" i="53"/>
  <c r="X12" i="53"/>
  <c r="Y12" i="53"/>
  <c r="K13" i="53"/>
  <c r="L13" i="53"/>
  <c r="M13" i="53"/>
  <c r="N13" i="53"/>
  <c r="O13" i="53"/>
  <c r="P13" i="53"/>
  <c r="Q13" i="53"/>
  <c r="R13" i="53"/>
  <c r="S13" i="53"/>
  <c r="T13" i="53"/>
  <c r="U13" i="53"/>
  <c r="V13" i="53"/>
  <c r="W13" i="53"/>
  <c r="X13" i="53"/>
  <c r="Y13" i="53"/>
  <c r="K14" i="53"/>
  <c r="L14" i="53"/>
  <c r="M14" i="53"/>
  <c r="N14" i="53"/>
  <c r="O14" i="53"/>
  <c r="P14" i="53"/>
  <c r="Q14" i="53"/>
  <c r="R14" i="53"/>
  <c r="S14" i="53"/>
  <c r="T14" i="53"/>
  <c r="U14" i="53"/>
  <c r="V14" i="53"/>
  <c r="W14" i="53"/>
  <c r="X14" i="53"/>
  <c r="Y14" i="53"/>
  <c r="K15" i="53"/>
  <c r="L15" i="53"/>
  <c r="M15" i="53"/>
  <c r="N15" i="53"/>
  <c r="O15" i="53"/>
  <c r="P15" i="53"/>
  <c r="Q15" i="53"/>
  <c r="R15" i="53"/>
  <c r="S15" i="53"/>
  <c r="T15" i="53"/>
  <c r="U15" i="53"/>
  <c r="V15" i="53"/>
  <c r="W15" i="53"/>
  <c r="X15" i="53"/>
  <c r="Y15" i="53"/>
  <c r="K16" i="53"/>
  <c r="L16" i="53"/>
  <c r="M16" i="53"/>
  <c r="N16" i="53"/>
  <c r="O16" i="53"/>
  <c r="P16" i="53"/>
  <c r="Q16" i="53"/>
  <c r="R16" i="53"/>
  <c r="S16" i="53"/>
  <c r="T16" i="53"/>
  <c r="U16" i="53"/>
  <c r="V16" i="53"/>
  <c r="W16" i="53"/>
  <c r="X16" i="53"/>
  <c r="Y16" i="53"/>
  <c r="K17" i="53"/>
  <c r="L17" i="53"/>
  <c r="M17" i="53"/>
  <c r="N17" i="53"/>
  <c r="O17" i="53"/>
  <c r="P17" i="53"/>
  <c r="Q17" i="53"/>
  <c r="R17" i="53"/>
  <c r="S17" i="53"/>
  <c r="T17" i="53"/>
  <c r="U17" i="53"/>
  <c r="V17" i="53"/>
  <c r="W17" i="53"/>
  <c r="X17" i="53"/>
  <c r="Y17" i="53"/>
  <c r="K18" i="53"/>
  <c r="L18" i="53"/>
  <c r="M18" i="53"/>
  <c r="N18" i="53"/>
  <c r="O18" i="53"/>
  <c r="P18" i="53"/>
  <c r="Q18" i="53"/>
  <c r="R18" i="53"/>
  <c r="S18" i="53"/>
  <c r="T18" i="53"/>
  <c r="U18" i="53"/>
  <c r="V18" i="53"/>
  <c r="W18" i="53"/>
  <c r="X18" i="53"/>
  <c r="Y18" i="53"/>
  <c r="K19" i="53"/>
  <c r="L19" i="53"/>
  <c r="M19" i="53"/>
  <c r="N19" i="53"/>
  <c r="O19" i="53"/>
  <c r="P19" i="53"/>
  <c r="Q19" i="53"/>
  <c r="R19" i="53"/>
  <c r="S19" i="53"/>
  <c r="T19" i="53"/>
  <c r="U19" i="53"/>
  <c r="V19" i="53"/>
  <c r="W19" i="53"/>
  <c r="X19" i="53"/>
  <c r="Y19" i="53"/>
  <c r="K20" i="53"/>
  <c r="L20" i="53"/>
  <c r="M20" i="53"/>
  <c r="N20" i="53"/>
  <c r="O20" i="53"/>
  <c r="P20" i="53"/>
  <c r="Q20" i="53"/>
  <c r="R20" i="53"/>
  <c r="S20" i="53"/>
  <c r="T20" i="53"/>
  <c r="U20" i="53"/>
  <c r="V20" i="53"/>
  <c r="W20" i="53"/>
  <c r="X20" i="53"/>
  <c r="Y20" i="53"/>
  <c r="K21" i="53"/>
  <c r="L21" i="53"/>
  <c r="M21" i="53"/>
  <c r="N21" i="53"/>
  <c r="O21" i="53"/>
  <c r="P21" i="53"/>
  <c r="Q21" i="53"/>
  <c r="R21" i="53"/>
  <c r="S21" i="53"/>
  <c r="T21" i="53"/>
  <c r="U21" i="53"/>
  <c r="V21" i="53"/>
  <c r="W21" i="53"/>
  <c r="X21" i="53"/>
  <c r="Y21" i="53"/>
  <c r="K22" i="53"/>
  <c r="L22" i="53"/>
  <c r="M22" i="53"/>
  <c r="N22" i="53"/>
  <c r="O22" i="53"/>
  <c r="P22" i="53"/>
  <c r="Q22" i="53"/>
  <c r="R22" i="53"/>
  <c r="S22" i="53"/>
  <c r="T22" i="53"/>
  <c r="U22" i="53"/>
  <c r="V22" i="53"/>
  <c r="W22" i="53"/>
  <c r="X22" i="53"/>
  <c r="Y22" i="53"/>
  <c r="K23" i="53"/>
  <c r="L23" i="53"/>
  <c r="M23" i="53"/>
  <c r="N23" i="53"/>
  <c r="O23" i="53"/>
  <c r="P23" i="53"/>
  <c r="Q23" i="53"/>
  <c r="R23" i="53"/>
  <c r="S23" i="53"/>
  <c r="T23" i="53"/>
  <c r="U23" i="53"/>
  <c r="V23" i="53"/>
  <c r="W23" i="53"/>
  <c r="X23" i="53"/>
  <c r="Y23" i="53"/>
  <c r="K24" i="53"/>
  <c r="L24" i="53"/>
  <c r="M24" i="53"/>
  <c r="N24" i="53"/>
  <c r="O24" i="53"/>
  <c r="P24" i="53"/>
  <c r="Q24" i="53"/>
  <c r="R24" i="53"/>
  <c r="S24" i="53"/>
  <c r="T24" i="53"/>
  <c r="U24" i="53"/>
  <c r="V24" i="53"/>
  <c r="W24" i="53"/>
  <c r="X24" i="53"/>
  <c r="Y24" i="53"/>
  <c r="K25" i="53"/>
  <c r="L25" i="53"/>
  <c r="M25" i="53"/>
  <c r="N25" i="53"/>
  <c r="O25" i="53"/>
  <c r="P25" i="53"/>
  <c r="Q25" i="53"/>
  <c r="R25" i="53"/>
  <c r="S25" i="53"/>
  <c r="T25" i="53"/>
  <c r="U25" i="53"/>
  <c r="V25" i="53"/>
  <c r="W25" i="53"/>
  <c r="X25" i="53"/>
  <c r="Y25" i="53"/>
  <c r="N16" i="56" l="1"/>
  <c r="N17" i="56"/>
  <c r="N18" i="56"/>
  <c r="M14" i="56"/>
  <c r="N14" i="56"/>
  <c r="W20" i="48"/>
  <c r="X20" i="48"/>
  <c r="N17" i="48"/>
  <c r="N18" i="48"/>
  <c r="N19" i="48"/>
  <c r="N20" i="48"/>
  <c r="K35" i="90"/>
  <c r="S68" i="91"/>
  <c r="T68" i="91"/>
  <c r="U68" i="91"/>
  <c r="V68" i="91"/>
  <c r="W68" i="91"/>
  <c r="X68" i="91"/>
  <c r="Y68" i="91"/>
  <c r="K68" i="91"/>
  <c r="L68" i="91"/>
  <c r="O68" i="91"/>
  <c r="P68" i="91"/>
  <c r="Q68" i="91"/>
  <c r="R68" i="91"/>
  <c r="L61" i="54"/>
  <c r="L67" i="91"/>
  <c r="O67" i="91"/>
  <c r="P67" i="91"/>
  <c r="Q67" i="91"/>
  <c r="R67" i="91"/>
  <c r="S67" i="91"/>
  <c r="T67" i="91"/>
  <c r="U67" i="91"/>
  <c r="V67" i="91"/>
  <c r="W67" i="91"/>
  <c r="X67" i="91"/>
  <c r="Y67" i="91"/>
  <c r="N13" i="56"/>
  <c r="V65" i="91"/>
  <c r="N58" i="54"/>
  <c r="L13" i="90" l="1"/>
  <c r="K13" i="56"/>
  <c r="L14" i="55"/>
  <c r="L13" i="55"/>
  <c r="K65" i="54"/>
  <c r="K58" i="54"/>
  <c r="L28" i="54"/>
  <c r="K16" i="90"/>
  <c r="M17" i="48" l="1"/>
  <c r="M68" i="91" s="1"/>
  <c r="M18" i="48"/>
  <c r="M19" i="48"/>
  <c r="M20" i="48"/>
  <c r="M22" i="48"/>
  <c r="U74" i="91"/>
  <c r="V74" i="91"/>
  <c r="W74" i="91"/>
  <c r="X74" i="91"/>
  <c r="Y74" i="91"/>
  <c r="T74" i="91"/>
  <c r="O44" i="54"/>
  <c r="P44" i="54"/>
  <c r="Q44" i="54"/>
  <c r="R44" i="54"/>
  <c r="S44" i="54"/>
  <c r="T44" i="54"/>
  <c r="U44" i="54"/>
  <c r="V44" i="54"/>
  <c r="W44" i="54"/>
  <c r="L18" i="54" l="1"/>
  <c r="L17" i="54"/>
  <c r="N24" i="106"/>
  <c r="N22" i="106"/>
  <c r="N21" i="106"/>
  <c r="N20" i="106"/>
  <c r="N19" i="106"/>
  <c r="N18" i="106"/>
  <c r="N17" i="106"/>
  <c r="N16" i="106"/>
  <c r="N14" i="106"/>
  <c r="N13" i="106"/>
  <c r="M22" i="105" l="1"/>
  <c r="M14" i="105"/>
  <c r="K18" i="105"/>
  <c r="L18" i="105"/>
  <c r="M18" i="105"/>
  <c r="J18" i="105"/>
  <c r="K16" i="105"/>
  <c r="L16" i="105"/>
  <c r="M16" i="105"/>
  <c r="N16" i="105"/>
  <c r="J16" i="105"/>
  <c r="K74" i="53"/>
  <c r="L74" i="53"/>
  <c r="O74" i="53"/>
  <c r="P74" i="53"/>
  <c r="Q74" i="53"/>
  <c r="R74" i="53"/>
  <c r="S74" i="53"/>
  <c r="T74" i="53"/>
  <c r="U74" i="53"/>
  <c r="V74" i="53"/>
  <c r="W74" i="53"/>
  <c r="X74" i="53"/>
  <c r="Y74" i="53"/>
  <c r="Z74" i="53"/>
  <c r="K75" i="53"/>
  <c r="L75" i="53"/>
  <c r="M75" i="53"/>
  <c r="O75" i="53"/>
  <c r="P75" i="53"/>
  <c r="Q75" i="53"/>
  <c r="R75" i="53"/>
  <c r="S75" i="53"/>
  <c r="T75" i="53"/>
  <c r="U75" i="53"/>
  <c r="V75" i="53"/>
  <c r="W75" i="53"/>
  <c r="X75" i="53"/>
  <c r="Y75" i="53"/>
  <c r="Z75" i="53"/>
  <c r="K76" i="53"/>
  <c r="L76" i="53"/>
  <c r="M76" i="53"/>
  <c r="O76" i="53"/>
  <c r="P76" i="53"/>
  <c r="Q76" i="53"/>
  <c r="R76" i="53"/>
  <c r="S76" i="53"/>
  <c r="T76" i="53"/>
  <c r="U76" i="53"/>
  <c r="V76" i="53"/>
  <c r="W76" i="53"/>
  <c r="X76" i="53"/>
  <c r="Y76" i="53"/>
  <c r="Z76" i="53"/>
  <c r="K77" i="53"/>
  <c r="L77" i="53"/>
  <c r="M77" i="53"/>
  <c r="O77" i="53"/>
  <c r="P77" i="53"/>
  <c r="Q77" i="53"/>
  <c r="R77" i="53"/>
  <c r="S77" i="53"/>
  <c r="T77" i="53"/>
  <c r="U77" i="53"/>
  <c r="V77" i="53"/>
  <c r="W77" i="53"/>
  <c r="X77" i="53"/>
  <c r="Y77" i="53"/>
  <c r="Z77" i="53"/>
  <c r="K78" i="53"/>
  <c r="L78" i="53"/>
  <c r="M78" i="53"/>
  <c r="O78" i="53"/>
  <c r="P78" i="53"/>
  <c r="Q78" i="53"/>
  <c r="R78" i="53"/>
  <c r="S78" i="53"/>
  <c r="T78" i="53"/>
  <c r="U78" i="53"/>
  <c r="V78" i="53"/>
  <c r="W78" i="53"/>
  <c r="X78" i="53"/>
  <c r="Y78" i="53"/>
  <c r="Z78" i="53"/>
  <c r="K79" i="53"/>
  <c r="L79" i="53"/>
  <c r="M79" i="53"/>
  <c r="O79" i="53"/>
  <c r="P79" i="53"/>
  <c r="Q79" i="53"/>
  <c r="R79" i="53"/>
  <c r="S79" i="53"/>
  <c r="T79" i="53"/>
  <c r="U79" i="53"/>
  <c r="V79" i="53"/>
  <c r="W79" i="53"/>
  <c r="X79" i="53"/>
  <c r="Y79" i="53"/>
  <c r="Z79" i="53"/>
  <c r="K80" i="53"/>
  <c r="L80" i="53"/>
  <c r="M80" i="53"/>
  <c r="N80" i="53"/>
  <c r="O80" i="53"/>
  <c r="P80" i="53"/>
  <c r="Q80" i="53"/>
  <c r="R80" i="53"/>
  <c r="S80" i="53"/>
  <c r="T80" i="53"/>
  <c r="U80" i="53"/>
  <c r="V80" i="53"/>
  <c r="W80" i="53"/>
  <c r="X80" i="53"/>
  <c r="Y80" i="53"/>
  <c r="Z80" i="53"/>
  <c r="K70" i="53"/>
  <c r="L70" i="53"/>
  <c r="M70" i="53"/>
  <c r="O70" i="53"/>
  <c r="P70" i="53"/>
  <c r="Q70" i="53"/>
  <c r="R70" i="53"/>
  <c r="K71" i="53"/>
  <c r="L71" i="53"/>
  <c r="M71" i="53"/>
  <c r="O71" i="53"/>
  <c r="P71" i="53"/>
  <c r="Q71" i="53"/>
  <c r="R71" i="53"/>
  <c r="K72" i="53"/>
  <c r="L72" i="53"/>
  <c r="M72" i="53"/>
  <c r="O72" i="53"/>
  <c r="P72" i="53"/>
  <c r="Q72" i="53"/>
  <c r="R72" i="53"/>
  <c r="W65" i="91"/>
  <c r="X65" i="91"/>
  <c r="Y65" i="91"/>
  <c r="Z65" i="91"/>
  <c r="K67" i="91"/>
  <c r="Z67" i="91"/>
  <c r="Z68" i="91"/>
  <c r="K71" i="91"/>
  <c r="L71" i="91"/>
  <c r="O71" i="91"/>
  <c r="P71" i="91"/>
  <c r="Q71" i="91"/>
  <c r="R71" i="91"/>
  <c r="S71" i="91"/>
  <c r="T71" i="91"/>
  <c r="U71" i="91"/>
  <c r="V71" i="91"/>
  <c r="W71" i="91"/>
  <c r="X71" i="91"/>
  <c r="Y71" i="91"/>
  <c r="Z71" i="91"/>
  <c r="K72" i="91"/>
  <c r="L72" i="91"/>
  <c r="O72" i="91"/>
  <c r="P72" i="91"/>
  <c r="Q72" i="91"/>
  <c r="R72" i="91"/>
  <c r="S72" i="91"/>
  <c r="T72" i="91"/>
  <c r="U72" i="91"/>
  <c r="V72" i="91"/>
  <c r="W72" i="91"/>
  <c r="X72" i="91"/>
  <c r="Y72" i="91"/>
  <c r="Z72" i="91"/>
  <c r="K73" i="91"/>
  <c r="L73" i="91"/>
  <c r="O73" i="91"/>
  <c r="P73" i="91"/>
  <c r="Q73" i="91"/>
  <c r="R73" i="91"/>
  <c r="S73" i="91"/>
  <c r="T73" i="91"/>
  <c r="U73" i="91"/>
  <c r="V73" i="91"/>
  <c r="W73" i="91"/>
  <c r="X73" i="91"/>
  <c r="Y73" i="91"/>
  <c r="Z73" i="91"/>
  <c r="Z74" i="91"/>
  <c r="K75" i="91"/>
  <c r="L75" i="91"/>
  <c r="O75" i="91"/>
  <c r="P75" i="91"/>
  <c r="Q75" i="91"/>
  <c r="R75" i="91"/>
  <c r="S75" i="91"/>
  <c r="T75" i="91"/>
  <c r="U75" i="91"/>
  <c r="V75" i="91"/>
  <c r="W75" i="91"/>
  <c r="X75" i="91"/>
  <c r="Y75" i="91"/>
  <c r="Z75" i="91"/>
  <c r="K44" i="91"/>
  <c r="L44" i="91"/>
  <c r="O44" i="91"/>
  <c r="P44" i="91"/>
  <c r="Q44" i="91"/>
  <c r="R44" i="91"/>
  <c r="S44" i="91"/>
  <c r="T44" i="91"/>
  <c r="U44" i="91"/>
  <c r="V44" i="91"/>
  <c r="W44" i="91"/>
  <c r="X44" i="91"/>
  <c r="Y44" i="91"/>
  <c r="Z44" i="91"/>
  <c r="K20" i="91"/>
  <c r="L20" i="91"/>
  <c r="O20" i="91"/>
  <c r="P20" i="91"/>
  <c r="Q20" i="91"/>
  <c r="R20" i="91"/>
  <c r="S20" i="91"/>
  <c r="T20" i="91"/>
  <c r="U20" i="91"/>
  <c r="V20" i="91"/>
  <c r="W20" i="91"/>
  <c r="X20" i="91"/>
  <c r="Y20" i="91"/>
  <c r="Z20" i="91"/>
  <c r="K19" i="91"/>
  <c r="L19" i="91"/>
  <c r="O19" i="91"/>
  <c r="P19" i="91"/>
  <c r="Q19" i="91"/>
  <c r="R19" i="91"/>
  <c r="S19" i="91"/>
  <c r="T19" i="91"/>
  <c r="U19" i="91"/>
  <c r="V19" i="91"/>
  <c r="W19" i="91"/>
  <c r="X19" i="91"/>
  <c r="Y19" i="91"/>
  <c r="Z19" i="91"/>
  <c r="K14" i="91"/>
  <c r="L14" i="91"/>
  <c r="M14" i="91"/>
  <c r="O14" i="91"/>
  <c r="P14" i="91"/>
  <c r="Q14" i="91"/>
  <c r="R14" i="91"/>
  <c r="S14" i="91"/>
  <c r="T14" i="91"/>
  <c r="U14" i="91"/>
  <c r="V14" i="91"/>
  <c r="W14" i="91"/>
  <c r="X14" i="91"/>
  <c r="Y14" i="91"/>
  <c r="Z14" i="91"/>
  <c r="K15" i="91"/>
  <c r="L15" i="91"/>
  <c r="M15" i="91"/>
  <c r="O15" i="91"/>
  <c r="P15" i="91"/>
  <c r="Q15" i="91"/>
  <c r="R15" i="91"/>
  <c r="S15" i="91"/>
  <c r="T15" i="91"/>
  <c r="U15" i="91"/>
  <c r="V15" i="91"/>
  <c r="W15" i="91"/>
  <c r="X15" i="91"/>
  <c r="Y15" i="91"/>
  <c r="Z15" i="91"/>
  <c r="K16" i="91"/>
  <c r="L16" i="91"/>
  <c r="M16" i="91"/>
  <c r="O16" i="91"/>
  <c r="P16" i="91"/>
  <c r="Q16" i="91"/>
  <c r="R16" i="91"/>
  <c r="S16" i="91"/>
  <c r="T16" i="91"/>
  <c r="U16" i="91"/>
  <c r="V16" i="91"/>
  <c r="W16" i="91"/>
  <c r="X16" i="91"/>
  <c r="Y16" i="91"/>
  <c r="Z16" i="91"/>
  <c r="K17" i="91"/>
  <c r="L17" i="91"/>
  <c r="M17" i="91"/>
  <c r="O17" i="91"/>
  <c r="P17" i="91"/>
  <c r="Q17" i="91"/>
  <c r="R17" i="91"/>
  <c r="S17" i="91"/>
  <c r="T17" i="91"/>
  <c r="U17" i="91"/>
  <c r="V17" i="91"/>
  <c r="W17" i="91"/>
  <c r="X17" i="91"/>
  <c r="Y17" i="91"/>
  <c r="Z17" i="91"/>
  <c r="K18" i="91"/>
  <c r="L18" i="91"/>
  <c r="M18" i="91"/>
  <c r="O18" i="91"/>
  <c r="P18" i="91"/>
  <c r="Q18" i="91"/>
  <c r="R18" i="91"/>
  <c r="S18" i="91"/>
  <c r="T18" i="91"/>
  <c r="U18" i="91"/>
  <c r="V18" i="91"/>
  <c r="W18" i="91"/>
  <c r="X18" i="91"/>
  <c r="Y18" i="91"/>
  <c r="Z18" i="91"/>
  <c r="K21" i="91"/>
  <c r="L21" i="91"/>
  <c r="M21" i="91"/>
  <c r="O21" i="91"/>
  <c r="P21" i="91"/>
  <c r="Q21" i="91"/>
  <c r="R21" i="91"/>
  <c r="S21" i="91"/>
  <c r="T21" i="91"/>
  <c r="U21" i="91"/>
  <c r="V21" i="91"/>
  <c r="W21" i="91"/>
  <c r="X21" i="91"/>
  <c r="Y21" i="91"/>
  <c r="Z21" i="91"/>
  <c r="K22" i="91"/>
  <c r="L22" i="91"/>
  <c r="M22" i="91"/>
  <c r="O22" i="91"/>
  <c r="P22" i="91"/>
  <c r="Q22" i="91"/>
  <c r="R22" i="91"/>
  <c r="S22" i="91"/>
  <c r="T22" i="91"/>
  <c r="U22" i="91"/>
  <c r="V22" i="91"/>
  <c r="W22" i="91"/>
  <c r="X22" i="91"/>
  <c r="Y22" i="91"/>
  <c r="Z22" i="91"/>
  <c r="K23" i="91"/>
  <c r="L23" i="91"/>
  <c r="O23" i="91"/>
  <c r="P23" i="91"/>
  <c r="Q23" i="91"/>
  <c r="R23" i="91"/>
  <c r="S23" i="91"/>
  <c r="T23" i="91"/>
  <c r="U23" i="91"/>
  <c r="V23" i="91"/>
  <c r="W23" i="91"/>
  <c r="X23" i="91"/>
  <c r="Y23" i="91"/>
  <c r="Z23" i="91"/>
  <c r="K24" i="91"/>
  <c r="L24" i="91"/>
  <c r="M24" i="91"/>
  <c r="O24" i="91"/>
  <c r="P24" i="91"/>
  <c r="Q24" i="91"/>
  <c r="R24" i="91"/>
  <c r="S24" i="91"/>
  <c r="T24" i="91"/>
  <c r="U24" i="91"/>
  <c r="V24" i="91"/>
  <c r="W24" i="91"/>
  <c r="X24" i="91"/>
  <c r="Y24" i="91"/>
  <c r="Z24" i="91"/>
  <c r="K25" i="91"/>
  <c r="L25" i="91"/>
  <c r="M25" i="91"/>
  <c r="O25" i="91"/>
  <c r="P25" i="91"/>
  <c r="Q25" i="91"/>
  <c r="R25" i="91"/>
  <c r="S25" i="91"/>
  <c r="T25" i="91"/>
  <c r="U25" i="91"/>
  <c r="V25" i="91"/>
  <c r="W25" i="91"/>
  <c r="X25" i="91"/>
  <c r="Y25" i="91"/>
  <c r="Z25" i="91"/>
  <c r="K26" i="91"/>
  <c r="L26" i="91"/>
  <c r="M26" i="91"/>
  <c r="O26" i="91"/>
  <c r="P26" i="91"/>
  <c r="Q26" i="91"/>
  <c r="R26" i="91"/>
  <c r="S26" i="91"/>
  <c r="T26" i="91"/>
  <c r="U26" i="91"/>
  <c r="V26" i="91"/>
  <c r="W26" i="91"/>
  <c r="X26" i="91"/>
  <c r="Y26" i="91"/>
  <c r="Z26" i="91"/>
  <c r="K27" i="91"/>
  <c r="L27" i="91"/>
  <c r="M27" i="91"/>
  <c r="O27" i="91"/>
  <c r="P27" i="91"/>
  <c r="Q27" i="91"/>
  <c r="R27" i="91"/>
  <c r="S27" i="91"/>
  <c r="T27" i="91"/>
  <c r="U27" i="91"/>
  <c r="V27" i="91"/>
  <c r="W27" i="91"/>
  <c r="X27" i="91"/>
  <c r="Y27" i="91"/>
  <c r="Z27" i="91"/>
  <c r="K28" i="91"/>
  <c r="L28" i="91"/>
  <c r="M28" i="91"/>
  <c r="O28" i="91"/>
  <c r="P28" i="91"/>
  <c r="Q28" i="91"/>
  <c r="R28" i="91"/>
  <c r="S28" i="91"/>
  <c r="T28" i="91"/>
  <c r="U28" i="91"/>
  <c r="V28" i="91"/>
  <c r="W28" i="91"/>
  <c r="X28" i="91"/>
  <c r="Y28" i="91"/>
  <c r="Z28" i="91"/>
  <c r="M13" i="54"/>
  <c r="M14" i="54"/>
  <c r="M15" i="54"/>
  <c r="M16" i="54"/>
  <c r="M17" i="54"/>
  <c r="M18" i="54"/>
  <c r="M19" i="54"/>
  <c r="M20" i="54"/>
  <c r="M21" i="54"/>
  <c r="M22" i="54"/>
  <c r="M23" i="54"/>
  <c r="M24" i="54"/>
  <c r="M25" i="54"/>
  <c r="M26" i="54"/>
  <c r="M12" i="54"/>
  <c r="K46" i="90"/>
  <c r="L19" i="56"/>
  <c r="K19" i="56"/>
  <c r="L15" i="55"/>
  <c r="K29" i="55"/>
  <c r="K27" i="55"/>
  <c r="L23" i="55"/>
  <c r="K23" i="55"/>
  <c r="K79" i="54"/>
  <c r="L69" i="54"/>
  <c r="K69" i="54"/>
  <c r="L44" i="54"/>
  <c r="K44" i="54"/>
  <c r="L27" i="54"/>
  <c r="K27" i="54"/>
  <c r="L13" i="54"/>
  <c r="N17" i="105"/>
  <c r="N18" i="105" s="1"/>
  <c r="K74" i="91"/>
  <c r="O74" i="91"/>
  <c r="P74" i="91"/>
  <c r="Q74" i="91"/>
  <c r="R74" i="91"/>
  <c r="S74" i="91"/>
  <c r="L76" i="91"/>
  <c r="O76" i="91"/>
  <c r="P76" i="91"/>
  <c r="Q76" i="91"/>
  <c r="R76" i="91"/>
  <c r="S76" i="91"/>
  <c r="T76" i="91"/>
  <c r="U76" i="91"/>
  <c r="V76" i="91"/>
  <c r="W76" i="91"/>
  <c r="X76" i="91"/>
  <c r="Y76" i="91"/>
  <c r="Z76" i="91"/>
  <c r="X21" i="90"/>
  <c r="Y21" i="90"/>
  <c r="Z21" i="90"/>
  <c r="X44" i="54"/>
  <c r="Y44" i="54"/>
  <c r="Z44" i="54"/>
  <c r="O30" i="91"/>
  <c r="P30" i="91"/>
  <c r="Q30" i="91"/>
  <c r="R30" i="91"/>
  <c r="S30" i="91"/>
  <c r="T30" i="91"/>
  <c r="U30" i="91"/>
  <c r="V30" i="91"/>
  <c r="W30" i="91"/>
  <c r="O31" i="91"/>
  <c r="P31" i="91"/>
  <c r="Q31" i="91"/>
  <c r="R31" i="91"/>
  <c r="S31" i="91"/>
  <c r="T31" i="91"/>
  <c r="U31" i="91"/>
  <c r="V31" i="91"/>
  <c r="W31" i="91"/>
  <c r="O32" i="91"/>
  <c r="P32" i="91"/>
  <c r="Q32" i="91"/>
  <c r="R32" i="91"/>
  <c r="S32" i="91"/>
  <c r="T32" i="91"/>
  <c r="U32" i="91"/>
  <c r="V32" i="91"/>
  <c r="W32" i="91"/>
  <c r="O33" i="91"/>
  <c r="P33" i="91"/>
  <c r="Q33" i="91"/>
  <c r="R33" i="91"/>
  <c r="S33" i="91"/>
  <c r="T33" i="91"/>
  <c r="U33" i="91"/>
  <c r="V33" i="91"/>
  <c r="W33" i="91"/>
  <c r="O34" i="91"/>
  <c r="P34" i="91"/>
  <c r="Q34" i="91"/>
  <c r="R34" i="91"/>
  <c r="S34" i="91"/>
  <c r="T34" i="91"/>
  <c r="U34" i="91"/>
  <c r="V34" i="91"/>
  <c r="W34" i="91"/>
  <c r="O35" i="91"/>
  <c r="P35" i="91"/>
  <c r="Q35" i="91"/>
  <c r="R35" i="91"/>
  <c r="S35" i="91"/>
  <c r="T35" i="91"/>
  <c r="U35" i="91"/>
  <c r="V35" i="91"/>
  <c r="W35" i="91"/>
  <c r="X35" i="91"/>
  <c r="Y35" i="91"/>
  <c r="Z35" i="91"/>
  <c r="O36" i="91"/>
  <c r="P36" i="91"/>
  <c r="Q36" i="91"/>
  <c r="R36" i="91"/>
  <c r="S36" i="91"/>
  <c r="T36" i="91"/>
  <c r="U36" i="91"/>
  <c r="V36" i="91"/>
  <c r="W36" i="91"/>
  <c r="O37" i="91"/>
  <c r="P37" i="91"/>
  <c r="Q37" i="91"/>
  <c r="R37" i="91"/>
  <c r="S37" i="91"/>
  <c r="T37" i="91"/>
  <c r="U37" i="91"/>
  <c r="V37" i="91"/>
  <c r="W37" i="91"/>
  <c r="O38" i="91"/>
  <c r="P38" i="91"/>
  <c r="Q38" i="91"/>
  <c r="R38" i="91"/>
  <c r="S38" i="91"/>
  <c r="T38" i="91"/>
  <c r="U38" i="91"/>
  <c r="V38" i="91"/>
  <c r="W38" i="91"/>
  <c r="X38" i="91"/>
  <c r="Y38" i="91"/>
  <c r="Z38" i="91"/>
  <c r="O39" i="91"/>
  <c r="P39" i="91"/>
  <c r="Q39" i="91"/>
  <c r="R39" i="91"/>
  <c r="S39" i="91"/>
  <c r="T39" i="91"/>
  <c r="U39" i="91"/>
  <c r="V39" i="91"/>
  <c r="W39" i="91"/>
  <c r="X39" i="91"/>
  <c r="Y39" i="91"/>
  <c r="Z39" i="91"/>
  <c r="O40" i="91"/>
  <c r="P40" i="91"/>
  <c r="Q40" i="91"/>
  <c r="R40" i="91"/>
  <c r="S40" i="91"/>
  <c r="T40" i="91"/>
  <c r="U40" i="91"/>
  <c r="V40" i="91"/>
  <c r="W40" i="91"/>
  <c r="X40" i="91"/>
  <c r="Y40" i="91"/>
  <c r="Z40" i="91"/>
  <c r="O41" i="91"/>
  <c r="P41" i="91"/>
  <c r="Q41" i="91"/>
  <c r="R41" i="91"/>
  <c r="S41" i="91"/>
  <c r="T41" i="91"/>
  <c r="U41" i="91"/>
  <c r="V41" i="91"/>
  <c r="W41" i="91"/>
  <c r="X41" i="91"/>
  <c r="Y41" i="91"/>
  <c r="Z41" i="91"/>
  <c r="O42" i="91"/>
  <c r="P42" i="91"/>
  <c r="Q42" i="91"/>
  <c r="R42" i="91"/>
  <c r="S42" i="91"/>
  <c r="T42" i="91"/>
  <c r="U42" i="91"/>
  <c r="V42" i="91"/>
  <c r="W42" i="91"/>
  <c r="X42" i="91"/>
  <c r="Y42" i="91"/>
  <c r="O43" i="91"/>
  <c r="P43" i="91"/>
  <c r="Q43" i="91"/>
  <c r="R43" i="91"/>
  <c r="S43" i="91"/>
  <c r="T43" i="91"/>
  <c r="U43" i="91"/>
  <c r="V43" i="91"/>
  <c r="W43" i="91"/>
  <c r="O45" i="91"/>
  <c r="P45" i="91"/>
  <c r="Q45" i="91"/>
  <c r="R45" i="91"/>
  <c r="S45" i="91"/>
  <c r="T45" i="91"/>
  <c r="U45" i="91"/>
  <c r="V45" i="91"/>
  <c r="W45" i="91"/>
  <c r="X45" i="91"/>
  <c r="Y45" i="91"/>
  <c r="Z45" i="91"/>
  <c r="O46" i="91"/>
  <c r="P46" i="91"/>
  <c r="Q46" i="91"/>
  <c r="R46" i="91"/>
  <c r="S46" i="91"/>
  <c r="T46" i="91"/>
  <c r="U46" i="91"/>
  <c r="V46" i="91"/>
  <c r="W46" i="91"/>
  <c r="X46" i="91"/>
  <c r="Y46" i="91"/>
  <c r="Z46" i="91"/>
  <c r="O47" i="91"/>
  <c r="P47" i="91"/>
  <c r="Q47" i="91"/>
  <c r="R47" i="91"/>
  <c r="S47" i="91"/>
  <c r="T47" i="91"/>
  <c r="U47" i="91"/>
  <c r="V47" i="91"/>
  <c r="W47" i="91"/>
  <c r="X47" i="91"/>
  <c r="Y47" i="91"/>
  <c r="Z47" i="91"/>
  <c r="O48" i="91"/>
  <c r="P48" i="91"/>
  <c r="Q48" i="91"/>
  <c r="R48" i="91"/>
  <c r="S48" i="91"/>
  <c r="T48" i="91"/>
  <c r="U48" i="91"/>
  <c r="V48" i="91"/>
  <c r="W48" i="91"/>
  <c r="X48" i="91"/>
  <c r="Y48" i="91"/>
  <c r="Z48" i="91"/>
  <c r="L82" i="91"/>
  <c r="O82" i="91"/>
  <c r="P82" i="91"/>
  <c r="Q82" i="91"/>
  <c r="R82" i="91"/>
  <c r="S82" i="91"/>
  <c r="T82" i="91"/>
  <c r="U82" i="91"/>
  <c r="V82" i="91"/>
  <c r="W82" i="91"/>
  <c r="K83" i="91"/>
  <c r="O83" i="91"/>
  <c r="P83" i="91"/>
  <c r="Q83" i="91"/>
  <c r="R83" i="91"/>
  <c r="S83" i="91"/>
  <c r="T83" i="91"/>
  <c r="U83" i="91"/>
  <c r="V83" i="91"/>
  <c r="W83" i="91"/>
  <c r="K84" i="91"/>
  <c r="L84" i="91"/>
  <c r="O84" i="91"/>
  <c r="P84" i="91"/>
  <c r="Q84" i="91"/>
  <c r="R84" i="91"/>
  <c r="S84" i="91"/>
  <c r="T84" i="91"/>
  <c r="U84" i="91"/>
  <c r="V84" i="91"/>
  <c r="W84" i="91"/>
  <c r="X84" i="91"/>
  <c r="Y84" i="91"/>
  <c r="Z84" i="91"/>
  <c r="K85" i="91"/>
  <c r="L85" i="91"/>
  <c r="O85" i="91"/>
  <c r="P85" i="91"/>
  <c r="Q85" i="91"/>
  <c r="R85" i="91"/>
  <c r="S85" i="91"/>
  <c r="T85" i="91"/>
  <c r="U85" i="91"/>
  <c r="V85" i="91"/>
  <c r="W85" i="91"/>
  <c r="X85" i="91"/>
  <c r="Y85" i="91"/>
  <c r="Z85" i="91"/>
  <c r="K86" i="91"/>
  <c r="L86" i="91"/>
  <c r="M86" i="91"/>
  <c r="O86" i="91"/>
  <c r="P86" i="91"/>
  <c r="Q86" i="91"/>
  <c r="R86" i="91"/>
  <c r="S86" i="91"/>
  <c r="T86" i="91"/>
  <c r="U86" i="91"/>
  <c r="V86" i="91"/>
  <c r="W86" i="91"/>
  <c r="L87" i="91"/>
  <c r="O87" i="91"/>
  <c r="P87" i="91"/>
  <c r="Q87" i="91"/>
  <c r="R87" i="91"/>
  <c r="S87" i="91"/>
  <c r="T87" i="91"/>
  <c r="U87" i="91"/>
  <c r="V87" i="91"/>
  <c r="W87" i="91"/>
  <c r="K88" i="91"/>
  <c r="L88" i="91"/>
  <c r="M88" i="91"/>
  <c r="O88" i="91"/>
  <c r="P88" i="91"/>
  <c r="Q88" i="91"/>
  <c r="R88" i="91"/>
  <c r="S88" i="91"/>
  <c r="T88" i="91"/>
  <c r="U88" i="91"/>
  <c r="V88" i="91"/>
  <c r="W88" i="91"/>
  <c r="L89" i="91"/>
  <c r="O89" i="91"/>
  <c r="P89" i="91"/>
  <c r="Q89" i="91"/>
  <c r="R89" i="91"/>
  <c r="S89" i="91"/>
  <c r="T89" i="91"/>
  <c r="U89" i="91"/>
  <c r="V89" i="91"/>
  <c r="W89" i="91"/>
  <c r="Y89" i="91"/>
  <c r="Z89" i="91"/>
  <c r="K78" i="91"/>
  <c r="L78" i="91"/>
  <c r="M78" i="91"/>
  <c r="O78" i="91"/>
  <c r="P78" i="91"/>
  <c r="Q78" i="91"/>
  <c r="R78" i="91"/>
  <c r="S78" i="91"/>
  <c r="T78" i="91"/>
  <c r="U78" i="91"/>
  <c r="V78" i="91"/>
  <c r="X78" i="91"/>
  <c r="Y78" i="91"/>
  <c r="Z78" i="91"/>
  <c r="L79" i="91"/>
  <c r="O79" i="91"/>
  <c r="P79" i="91"/>
  <c r="Q79" i="91"/>
  <c r="R79" i="91"/>
  <c r="S79" i="91"/>
  <c r="T79" i="91"/>
  <c r="U79" i="91"/>
  <c r="V79" i="91"/>
  <c r="W79" i="91"/>
  <c r="X79" i="91"/>
  <c r="Y79" i="91"/>
  <c r="Z79" i="91"/>
  <c r="K80" i="91"/>
  <c r="L80" i="91"/>
  <c r="O80" i="91"/>
  <c r="P80" i="91"/>
  <c r="Q80" i="91"/>
  <c r="R80" i="91"/>
  <c r="S80" i="91"/>
  <c r="T80" i="91"/>
  <c r="U80" i="91"/>
  <c r="V80" i="91"/>
  <c r="W80" i="91"/>
  <c r="Y80" i="91"/>
  <c r="Z80" i="91"/>
  <c r="K50" i="91"/>
  <c r="L50" i="91"/>
  <c r="M50" i="91"/>
  <c r="O50" i="91"/>
  <c r="P50" i="91"/>
  <c r="Q50" i="91"/>
  <c r="R50" i="91"/>
  <c r="S50" i="91"/>
  <c r="T50" i="91"/>
  <c r="U50" i="91"/>
  <c r="V50" i="91"/>
  <c r="W50" i="91"/>
  <c r="K51" i="91"/>
  <c r="L51" i="91"/>
  <c r="M51" i="91"/>
  <c r="O51" i="91"/>
  <c r="P51" i="91"/>
  <c r="Q51" i="91"/>
  <c r="R51" i="91"/>
  <c r="S51" i="91"/>
  <c r="T51" i="91"/>
  <c r="U51" i="91"/>
  <c r="V51" i="91"/>
  <c r="W51" i="91"/>
  <c r="K52" i="91"/>
  <c r="L52" i="91"/>
  <c r="M52" i="91"/>
  <c r="O52" i="91"/>
  <c r="P52" i="91"/>
  <c r="Q52" i="91"/>
  <c r="R52" i="91"/>
  <c r="S52" i="91"/>
  <c r="T52" i="91"/>
  <c r="U52" i="91"/>
  <c r="V52" i="91"/>
  <c r="W52" i="91"/>
  <c r="K53" i="91"/>
  <c r="L53" i="91"/>
  <c r="M53" i="91"/>
  <c r="O53" i="91"/>
  <c r="P53" i="91"/>
  <c r="Q53" i="91"/>
  <c r="R53" i="91"/>
  <c r="S53" i="91"/>
  <c r="T53" i="91"/>
  <c r="U53" i="91"/>
  <c r="V53" i="91"/>
  <c r="W53" i="91"/>
  <c r="K54" i="91"/>
  <c r="L54" i="91"/>
  <c r="M54" i="91"/>
  <c r="O54" i="91"/>
  <c r="P54" i="91"/>
  <c r="Q54" i="91"/>
  <c r="R54" i="91"/>
  <c r="S54" i="91"/>
  <c r="T54" i="91"/>
  <c r="U54" i="91"/>
  <c r="V54" i="91"/>
  <c r="W54" i="91"/>
  <c r="K55" i="91"/>
  <c r="L55" i="91"/>
  <c r="M55" i="91"/>
  <c r="O55" i="91"/>
  <c r="P55" i="91"/>
  <c r="Q55" i="91"/>
  <c r="R55" i="91"/>
  <c r="S55" i="91"/>
  <c r="T55" i="91"/>
  <c r="U55" i="91"/>
  <c r="V55" i="91"/>
  <c r="W55" i="91"/>
  <c r="L56" i="91"/>
  <c r="O56" i="91"/>
  <c r="P56" i="91"/>
  <c r="Q56" i="91"/>
  <c r="R56" i="91"/>
  <c r="S56" i="91"/>
  <c r="T56" i="91"/>
  <c r="U56" i="91"/>
  <c r="V56" i="91"/>
  <c r="W56" i="91"/>
  <c r="K57" i="91"/>
  <c r="L57" i="91"/>
  <c r="M57" i="91"/>
  <c r="O57" i="91"/>
  <c r="P57" i="91"/>
  <c r="Q57" i="91"/>
  <c r="R57" i="91"/>
  <c r="S57" i="91"/>
  <c r="T57" i="91"/>
  <c r="U57" i="91"/>
  <c r="V57" i="91"/>
  <c r="W57" i="91"/>
  <c r="L58" i="91"/>
  <c r="O58" i="91"/>
  <c r="P58" i="91"/>
  <c r="Q58" i="91"/>
  <c r="R58" i="91"/>
  <c r="S58" i="91"/>
  <c r="T58" i="91"/>
  <c r="U58" i="91"/>
  <c r="V58" i="91"/>
  <c r="W58" i="91"/>
  <c r="K59" i="91"/>
  <c r="L59" i="91"/>
  <c r="M59" i="91"/>
  <c r="O59" i="91"/>
  <c r="P59" i="91"/>
  <c r="Q59" i="91"/>
  <c r="R59" i="91"/>
  <c r="S59" i="91"/>
  <c r="T59" i="91"/>
  <c r="U59" i="91"/>
  <c r="V59" i="91"/>
  <c r="W59" i="91"/>
  <c r="K60" i="91"/>
  <c r="L60" i="91"/>
  <c r="M60" i="91"/>
  <c r="O60" i="91"/>
  <c r="P60" i="91"/>
  <c r="Q60" i="91"/>
  <c r="R60" i="91"/>
  <c r="S60" i="91"/>
  <c r="T60" i="91"/>
  <c r="U60" i="91"/>
  <c r="V60" i="91"/>
  <c r="W60" i="91"/>
  <c r="L61" i="91"/>
  <c r="O61" i="91"/>
  <c r="P61" i="91"/>
  <c r="Q61" i="91"/>
  <c r="R61" i="91"/>
  <c r="S61" i="91"/>
  <c r="T61" i="91"/>
  <c r="U61" i="91"/>
  <c r="V61" i="91"/>
  <c r="W61" i="91"/>
  <c r="K62" i="91"/>
  <c r="L62" i="91"/>
  <c r="O62" i="91"/>
  <c r="P62" i="91"/>
  <c r="Q62" i="91"/>
  <c r="R62" i="91"/>
  <c r="S62" i="91"/>
  <c r="T62" i="91"/>
  <c r="U62" i="91"/>
  <c r="V62" i="91"/>
  <c r="W62" i="91"/>
  <c r="X62" i="91"/>
  <c r="Y62" i="91"/>
  <c r="Z62" i="91"/>
  <c r="L63" i="91"/>
  <c r="O63" i="91"/>
  <c r="P63" i="91"/>
  <c r="Q63" i="91"/>
  <c r="R63" i="91"/>
  <c r="S63" i="91"/>
  <c r="T63" i="91"/>
  <c r="U63" i="91"/>
  <c r="V63" i="91"/>
  <c r="W63" i="91"/>
  <c r="K64" i="91"/>
  <c r="L64" i="91"/>
  <c r="M64" i="91"/>
  <c r="O64" i="91"/>
  <c r="P64" i="91"/>
  <c r="Q64" i="91"/>
  <c r="R64" i="91"/>
  <c r="S64" i="91"/>
  <c r="T64" i="91"/>
  <c r="U64" i="91"/>
  <c r="V64" i="91"/>
  <c r="W64" i="91"/>
  <c r="X64" i="91"/>
  <c r="Y64" i="91"/>
  <c r="Z64" i="91"/>
  <c r="L65" i="91"/>
  <c r="O65" i="91"/>
  <c r="P65" i="91"/>
  <c r="Q65" i="91"/>
  <c r="R65" i="91"/>
  <c r="S65" i="91"/>
  <c r="T65" i="91"/>
  <c r="U65" i="91"/>
  <c r="K66" i="91"/>
  <c r="L66" i="91"/>
  <c r="M66" i="91"/>
  <c r="O66" i="91"/>
  <c r="P66" i="91"/>
  <c r="Q66" i="91"/>
  <c r="R66" i="91"/>
  <c r="S66" i="91"/>
  <c r="T66" i="91"/>
  <c r="U66" i="91"/>
  <c r="V66" i="91"/>
  <c r="W66" i="91"/>
  <c r="K69" i="91"/>
  <c r="L69" i="91"/>
  <c r="M69" i="91"/>
  <c r="O69" i="91"/>
  <c r="P69" i="91"/>
  <c r="Q69" i="91"/>
  <c r="R69" i="91"/>
  <c r="S69" i="91"/>
  <c r="T69" i="91"/>
  <c r="U69" i="91"/>
  <c r="V69" i="91"/>
  <c r="W69" i="91"/>
  <c r="X69" i="91"/>
  <c r="Y69" i="91"/>
  <c r="Z69" i="91"/>
  <c r="L70" i="91"/>
  <c r="O70" i="91"/>
  <c r="P70" i="91"/>
  <c r="Q70" i="91"/>
  <c r="R70" i="91"/>
  <c r="S70" i="91"/>
  <c r="T70" i="91"/>
  <c r="U70" i="91"/>
  <c r="V70" i="91"/>
  <c r="W70" i="91"/>
  <c r="K30" i="91"/>
  <c r="L30" i="91"/>
  <c r="L31" i="91"/>
  <c r="K32" i="91"/>
  <c r="K33" i="91"/>
  <c r="L33" i="91"/>
  <c r="M33" i="91"/>
  <c r="L34" i="91"/>
  <c r="K35" i="91"/>
  <c r="L35" i="91"/>
  <c r="K36" i="91"/>
  <c r="L36" i="91"/>
  <c r="M36" i="91"/>
  <c r="L37" i="91"/>
  <c r="K38" i="91"/>
  <c r="L38" i="91"/>
  <c r="K39" i="91"/>
  <c r="L39" i="91"/>
  <c r="K40" i="91"/>
  <c r="L40" i="91"/>
  <c r="K41" i="91"/>
  <c r="L41" i="91"/>
  <c r="K42" i="91"/>
  <c r="L42" i="91"/>
  <c r="L43" i="91"/>
  <c r="K45" i="91"/>
  <c r="L45" i="91"/>
  <c r="K46" i="91"/>
  <c r="L46" i="91"/>
  <c r="K47" i="91"/>
  <c r="L47" i="91"/>
  <c r="M47" i="91"/>
  <c r="K48" i="91"/>
  <c r="L48" i="91"/>
  <c r="N25" i="106"/>
  <c r="N23" i="106"/>
  <c r="L29" i="55" l="1"/>
  <c r="M20" i="91"/>
  <c r="M19" i="91"/>
  <c r="J17" i="105" l="1"/>
  <c r="M24" i="106" l="1"/>
  <c r="M22" i="106"/>
  <c r="M21" i="106"/>
  <c r="M20" i="106"/>
  <c r="M19" i="106"/>
  <c r="M18" i="106"/>
  <c r="M17" i="106"/>
  <c r="M16" i="106"/>
  <c r="M14" i="106"/>
  <c r="K23" i="106"/>
  <c r="L23" i="106"/>
  <c r="M23" i="106"/>
  <c r="O23" i="106"/>
  <c r="P23" i="106"/>
  <c r="Q23" i="106"/>
  <c r="R23" i="106"/>
  <c r="S23" i="106"/>
  <c r="T23" i="106"/>
  <c r="U23" i="106"/>
  <c r="V23" i="106"/>
  <c r="W23" i="106"/>
  <c r="X23" i="106"/>
  <c r="Y23" i="106"/>
  <c r="Z23" i="106"/>
  <c r="K25" i="106"/>
  <c r="L25" i="106"/>
  <c r="M25" i="106"/>
  <c r="O25" i="106"/>
  <c r="P25" i="106"/>
  <c r="Q25" i="106"/>
  <c r="R25" i="106"/>
  <c r="S25" i="106"/>
  <c r="T25" i="106"/>
  <c r="U25" i="106"/>
  <c r="V25" i="106"/>
  <c r="W25" i="106"/>
  <c r="X25" i="106"/>
  <c r="Y25" i="106"/>
  <c r="Z25" i="106"/>
  <c r="K15" i="106"/>
  <c r="L15" i="106"/>
  <c r="N15" i="106"/>
  <c r="O15" i="106"/>
  <c r="P15" i="106"/>
  <c r="Q15" i="106"/>
  <c r="R15" i="106"/>
  <c r="S15" i="106"/>
  <c r="T15" i="106"/>
  <c r="U15" i="106"/>
  <c r="V15" i="106"/>
  <c r="W15" i="106"/>
  <c r="X15" i="106"/>
  <c r="Y15" i="106"/>
  <c r="Z15" i="106"/>
  <c r="J15" i="106"/>
  <c r="J27" i="106"/>
  <c r="J23" i="106"/>
  <c r="M13" i="106"/>
  <c r="M15" i="106" s="1"/>
  <c r="N26" i="106"/>
  <c r="J25" i="106"/>
  <c r="L27" i="106"/>
  <c r="K27" i="106"/>
  <c r="Z12" i="106"/>
  <c r="Z27" i="106" s="1"/>
  <c r="Y12" i="106"/>
  <c r="Y27" i="106" s="1"/>
  <c r="X12" i="106"/>
  <c r="X27" i="106" s="1"/>
  <c r="W12" i="106"/>
  <c r="W27" i="106" s="1"/>
  <c r="V12" i="106"/>
  <c r="V27" i="106" s="1"/>
  <c r="U12" i="106"/>
  <c r="U27" i="106" s="1"/>
  <c r="T12" i="106"/>
  <c r="T27" i="106" s="1"/>
  <c r="S12" i="106"/>
  <c r="S27" i="106" s="1"/>
  <c r="R12" i="106"/>
  <c r="R27" i="106" s="1"/>
  <c r="Q12" i="106"/>
  <c r="Q27" i="106" s="1"/>
  <c r="P12" i="106"/>
  <c r="P27" i="106" s="1"/>
  <c r="O12" i="106"/>
  <c r="O27" i="106" s="1"/>
  <c r="N12" i="106"/>
  <c r="N27" i="106" s="1"/>
  <c r="M12" i="106"/>
  <c r="X19" i="56"/>
  <c r="Y19" i="56"/>
  <c r="Z19" i="56"/>
  <c r="Y79" i="54"/>
  <c r="Z79" i="54"/>
  <c r="X79" i="54"/>
  <c r="Y69" i="54"/>
  <c r="Z69" i="54"/>
  <c r="X69" i="54"/>
  <c r="X27" i="54"/>
  <c r="Y27" i="54"/>
  <c r="Z27" i="54"/>
  <c r="W27" i="54"/>
  <c r="M27" i="106" l="1"/>
  <c r="X82" i="91"/>
  <c r="Y82" i="91"/>
  <c r="Z82" i="91"/>
  <c r="X83" i="91"/>
  <c r="Y83" i="91"/>
  <c r="Z83" i="91"/>
  <c r="X86" i="91"/>
  <c r="Y86" i="91"/>
  <c r="Z86" i="91"/>
  <c r="X87" i="91"/>
  <c r="Y87" i="91"/>
  <c r="Z87" i="91"/>
  <c r="X88" i="91"/>
  <c r="Y88" i="91"/>
  <c r="Z88" i="91"/>
  <c r="X89" i="91"/>
  <c r="W78" i="91"/>
  <c r="K79" i="91"/>
  <c r="X80" i="91"/>
  <c r="X50" i="91"/>
  <c r="Y50" i="91"/>
  <c r="Z50" i="91"/>
  <c r="X51" i="91"/>
  <c r="Y51" i="91"/>
  <c r="Z51" i="91"/>
  <c r="X52" i="91"/>
  <c r="Y52" i="91"/>
  <c r="Z52" i="91"/>
  <c r="X53" i="91"/>
  <c r="Y53" i="91"/>
  <c r="Z53" i="91"/>
  <c r="X54" i="91"/>
  <c r="Y54" i="91"/>
  <c r="Z54" i="91"/>
  <c r="X55" i="91"/>
  <c r="Y55" i="91"/>
  <c r="Z55" i="91"/>
  <c r="K56" i="91"/>
  <c r="X56" i="91"/>
  <c r="Y56" i="91"/>
  <c r="Z56" i="91"/>
  <c r="X57" i="91"/>
  <c r="Y57" i="91"/>
  <c r="Z57" i="91"/>
  <c r="K58" i="91"/>
  <c r="X58" i="91"/>
  <c r="Y58" i="91"/>
  <c r="Z58" i="91"/>
  <c r="X59" i="91"/>
  <c r="Y59" i="91"/>
  <c r="Z59" i="91"/>
  <c r="X60" i="91"/>
  <c r="Y60" i="91"/>
  <c r="Z60" i="91"/>
  <c r="K61" i="91"/>
  <c r="X61" i="91"/>
  <c r="Y61" i="91"/>
  <c r="Z61" i="91"/>
  <c r="K63" i="91"/>
  <c r="X63" i="91"/>
  <c r="Y63" i="91"/>
  <c r="Z63" i="91"/>
  <c r="K65" i="91"/>
  <c r="X66" i="91"/>
  <c r="Y66" i="91"/>
  <c r="Z66" i="91"/>
  <c r="K70" i="91"/>
  <c r="X70" i="91"/>
  <c r="Y70" i="91"/>
  <c r="Z70" i="91"/>
  <c r="L74" i="91"/>
  <c r="K76" i="91"/>
  <c r="X30" i="91"/>
  <c r="Y30" i="91"/>
  <c r="Z30" i="91"/>
  <c r="K31" i="91"/>
  <c r="X31" i="91"/>
  <c r="Y31" i="91"/>
  <c r="Z31" i="91"/>
  <c r="L32" i="91"/>
  <c r="X32" i="91"/>
  <c r="Y32" i="91"/>
  <c r="Z32" i="91"/>
  <c r="X33" i="91"/>
  <c r="Y33" i="91"/>
  <c r="Z33" i="91"/>
  <c r="K34" i="91"/>
  <c r="X34" i="91"/>
  <c r="Y34" i="91"/>
  <c r="Z34" i="91"/>
  <c r="X36" i="91"/>
  <c r="Y36" i="91"/>
  <c r="Z36" i="91"/>
  <c r="K37" i="91"/>
  <c r="X37" i="91"/>
  <c r="Y37" i="91"/>
  <c r="Z37" i="91"/>
  <c r="K43" i="91"/>
  <c r="X43" i="91"/>
  <c r="Y43" i="91"/>
  <c r="Z43" i="91"/>
  <c r="W19" i="56"/>
  <c r="U25" i="55"/>
  <c r="V25" i="55"/>
  <c r="W25" i="55"/>
  <c r="V23" i="55"/>
  <c r="W23" i="55"/>
  <c r="V15" i="55"/>
  <c r="W15" i="55"/>
  <c r="U15" i="55"/>
  <c r="N42" i="90"/>
  <c r="V18" i="105"/>
  <c r="U18" i="105"/>
  <c r="J85" i="91"/>
  <c r="J21" i="48"/>
  <c r="M21" i="48" s="1"/>
  <c r="Z20" i="105"/>
  <c r="Y20" i="105"/>
  <c r="X20" i="105"/>
  <c r="W20" i="105"/>
  <c r="V20" i="105"/>
  <c r="U20" i="105"/>
  <c r="T20" i="105"/>
  <c r="S20" i="105"/>
  <c r="R20" i="105"/>
  <c r="Q20" i="105"/>
  <c r="P20" i="105"/>
  <c r="O20" i="105"/>
  <c r="L20" i="105"/>
  <c r="K20" i="105"/>
  <c r="J20" i="105"/>
  <c r="N20" i="105"/>
  <c r="M20" i="105"/>
  <c r="Z18" i="105"/>
  <c r="Y18" i="105"/>
  <c r="X18" i="105"/>
  <c r="W18" i="105"/>
  <c r="T18" i="105"/>
  <c r="S18" i="105"/>
  <c r="R18" i="105"/>
  <c r="Q18" i="105"/>
  <c r="P18" i="105"/>
  <c r="O18" i="105"/>
  <c r="M17" i="105"/>
  <c r="Z16" i="105"/>
  <c r="Y16" i="105"/>
  <c r="X16" i="105"/>
  <c r="W16" i="105"/>
  <c r="V16" i="105"/>
  <c r="U16" i="105"/>
  <c r="T16" i="105"/>
  <c r="S16" i="105"/>
  <c r="R16" i="105"/>
  <c r="Q16" i="105"/>
  <c r="P16" i="105"/>
  <c r="O16" i="105"/>
  <c r="N15" i="105"/>
  <c r="M15" i="105"/>
  <c r="Z14" i="105"/>
  <c r="Y14" i="105"/>
  <c r="X14" i="105"/>
  <c r="W14" i="105"/>
  <c r="V14" i="105"/>
  <c r="U14" i="105"/>
  <c r="T14" i="105"/>
  <c r="S14" i="105"/>
  <c r="R14" i="105"/>
  <c r="Q14" i="105"/>
  <c r="P14" i="105"/>
  <c r="O14" i="105"/>
  <c r="L14" i="105"/>
  <c r="K14" i="105"/>
  <c r="J14" i="105"/>
  <c r="N14" i="105"/>
  <c r="Z12" i="105"/>
  <c r="Y12" i="105"/>
  <c r="X12" i="105"/>
  <c r="W12" i="105"/>
  <c r="V12" i="105"/>
  <c r="U12" i="105"/>
  <c r="T12" i="105"/>
  <c r="S12" i="105"/>
  <c r="R12" i="105"/>
  <c r="Q12" i="105"/>
  <c r="P12" i="105"/>
  <c r="O12" i="105"/>
  <c r="N12" i="105"/>
  <c r="M12" i="105"/>
  <c r="L12" i="105"/>
  <c r="K12" i="105"/>
  <c r="J12" i="105"/>
  <c r="K22" i="54"/>
  <c r="L12" i="54"/>
  <c r="N32" i="90"/>
  <c r="U69" i="54"/>
  <c r="V69" i="54"/>
  <c r="W69" i="54"/>
  <c r="J23" i="91"/>
  <c r="J22" i="105" l="1"/>
  <c r="K22" i="105"/>
  <c r="L22" i="105"/>
  <c r="O22" i="105"/>
  <c r="P22" i="105"/>
  <c r="Q22" i="105"/>
  <c r="R22" i="105"/>
  <c r="S22" i="105"/>
  <c r="T22" i="105"/>
  <c r="U22" i="105"/>
  <c r="V22" i="105"/>
  <c r="W22" i="105"/>
  <c r="X22" i="105"/>
  <c r="Y22" i="105"/>
  <c r="Z22" i="105"/>
  <c r="N22" i="105"/>
  <c r="A11" i="103"/>
  <c r="A12" i="103"/>
  <c r="A13" i="103"/>
  <c r="A14" i="103"/>
  <c r="A15" i="103"/>
  <c r="A16" i="103"/>
  <c r="A17" i="103"/>
  <c r="A18" i="103"/>
  <c r="A19" i="103"/>
  <c r="A20" i="103"/>
  <c r="A21" i="103"/>
  <c r="A22" i="103"/>
  <c r="A23" i="103"/>
  <c r="A24" i="103"/>
  <c r="A25" i="103"/>
  <c r="A26" i="103"/>
  <c r="A27" i="103"/>
  <c r="A28" i="103"/>
  <c r="A29" i="103"/>
  <c r="A30" i="103"/>
  <c r="A31" i="103"/>
  <c r="A32" i="103"/>
  <c r="A33" i="103"/>
  <c r="A34" i="103"/>
  <c r="A35" i="103"/>
  <c r="A36" i="103"/>
  <c r="A37" i="103"/>
  <c r="A38" i="103"/>
  <c r="A39" i="103"/>
  <c r="A40" i="103"/>
  <c r="A41" i="103"/>
  <c r="A42" i="103"/>
  <c r="A43" i="103"/>
  <c r="A44" i="103"/>
  <c r="A45" i="103"/>
  <c r="A46" i="103"/>
  <c r="A47" i="103"/>
  <c r="A48" i="103"/>
  <c r="A49" i="103"/>
  <c r="A50" i="103"/>
  <c r="A51" i="103"/>
  <c r="A52" i="103"/>
  <c r="A53" i="103"/>
  <c r="A54" i="103"/>
  <c r="A55" i="103"/>
  <c r="A56" i="103"/>
  <c r="A57" i="103"/>
  <c r="A58" i="103"/>
  <c r="A59" i="103"/>
  <c r="A60" i="103"/>
  <c r="A61" i="103"/>
  <c r="A62" i="103"/>
  <c r="A63" i="103"/>
  <c r="A64" i="103"/>
  <c r="A65" i="103"/>
  <c r="A66" i="103"/>
  <c r="A67" i="103"/>
  <c r="A68" i="103"/>
  <c r="A69" i="103"/>
  <c r="A71" i="103"/>
  <c r="AF71" i="103"/>
  <c r="R74" i="103"/>
  <c r="T74" i="103"/>
  <c r="U74" i="103"/>
  <c r="X74" i="103"/>
  <c r="AF74" i="103"/>
  <c r="R75" i="103"/>
  <c r="T75" i="103"/>
  <c r="U75" i="103"/>
  <c r="X75" i="103"/>
  <c r="AF75" i="103"/>
  <c r="R76" i="103"/>
  <c r="T76" i="103"/>
  <c r="U76" i="103"/>
  <c r="X76" i="103"/>
  <c r="AF76" i="103"/>
  <c r="R77" i="103"/>
  <c r="T77" i="103"/>
  <c r="U77" i="103"/>
  <c r="X77" i="103"/>
  <c r="AF77" i="103"/>
  <c r="R78" i="103"/>
  <c r="T78" i="103"/>
  <c r="U78" i="103"/>
  <c r="X78" i="103"/>
  <c r="AF78" i="103"/>
  <c r="P79" i="103"/>
  <c r="R79" i="103"/>
  <c r="T79" i="103"/>
  <c r="U79" i="103"/>
  <c r="X79" i="103"/>
  <c r="AB79" i="103"/>
  <c r="AC79" i="103"/>
  <c r="AE79" i="103"/>
  <c r="AF80" i="103"/>
  <c r="T82" i="103"/>
  <c r="U82" i="103"/>
  <c r="V82" i="103"/>
  <c r="W82" i="103"/>
  <c r="X82" i="103"/>
  <c r="Y82" i="103"/>
  <c r="Z82" i="103"/>
  <c r="AA82" i="103"/>
  <c r="AB82" i="103"/>
  <c r="AC82" i="103"/>
  <c r="AD82" i="103"/>
  <c r="AE82" i="103"/>
  <c r="AF82" i="103"/>
  <c r="J15" i="91"/>
  <c r="J16" i="91"/>
  <c r="J17" i="91"/>
  <c r="J18" i="91"/>
  <c r="J19" i="91"/>
  <c r="J20" i="91"/>
  <c r="J21" i="91"/>
  <c r="J22" i="91"/>
  <c r="J24" i="91"/>
  <c r="J25" i="91"/>
  <c r="J26" i="91"/>
  <c r="J27" i="91"/>
  <c r="J28" i="91"/>
  <c r="J14" i="91"/>
  <c r="J29" i="91" s="1"/>
  <c r="J93" i="53"/>
  <c r="J96" i="53"/>
  <c r="J35" i="90"/>
  <c r="N61" i="54"/>
  <c r="N74" i="54"/>
  <c r="N75" i="54"/>
  <c r="N76" i="54"/>
  <c r="N77" i="54"/>
  <c r="N78" i="54"/>
  <c r="N71" i="54"/>
  <c r="N71" i="53" s="1"/>
  <c r="N79" i="91" s="1"/>
  <c r="N46" i="54"/>
  <c r="N47" i="54"/>
  <c r="N48" i="54"/>
  <c r="N49" i="54"/>
  <c r="N50" i="54"/>
  <c r="N51" i="54"/>
  <c r="N52" i="54"/>
  <c r="N53" i="54"/>
  <c r="N54" i="54"/>
  <c r="N55" i="54"/>
  <c r="N56" i="54"/>
  <c r="N57" i="54"/>
  <c r="N59" i="54"/>
  <c r="N60" i="54"/>
  <c r="N62" i="54"/>
  <c r="N63" i="54"/>
  <c r="N64" i="54"/>
  <c r="N65" i="54"/>
  <c r="N66" i="54"/>
  <c r="N67" i="54"/>
  <c r="N68" i="54"/>
  <c r="N29" i="54"/>
  <c r="N30" i="54"/>
  <c r="N31" i="54"/>
  <c r="N32" i="54"/>
  <c r="N33" i="54"/>
  <c r="N34" i="54"/>
  <c r="N35" i="54"/>
  <c r="N36" i="54"/>
  <c r="N37" i="54"/>
  <c r="N38" i="54"/>
  <c r="N39" i="54"/>
  <c r="N40" i="54"/>
  <c r="N41" i="54"/>
  <c r="N42" i="54"/>
  <c r="N43" i="54"/>
  <c r="N13" i="54"/>
  <c r="N14" i="54"/>
  <c r="N15" i="54"/>
  <c r="N16" i="54"/>
  <c r="N17" i="54"/>
  <c r="N19" i="54"/>
  <c r="N20" i="54"/>
  <c r="N21" i="54"/>
  <c r="N22" i="54"/>
  <c r="N23" i="54"/>
  <c r="N24" i="54"/>
  <c r="N25" i="54"/>
  <c r="N26" i="54"/>
  <c r="N13" i="48"/>
  <c r="N35" i="91" s="1"/>
  <c r="J43" i="53"/>
  <c r="J42" i="53"/>
  <c r="J41" i="53"/>
  <c r="J40" i="53"/>
  <c r="J37" i="53"/>
  <c r="J36" i="53"/>
  <c r="J35" i="53"/>
  <c r="O25" i="55"/>
  <c r="P25" i="55"/>
  <c r="Q25" i="55"/>
  <c r="R25" i="55"/>
  <c r="S25" i="55"/>
  <c r="T25" i="55"/>
  <c r="X25" i="55"/>
  <c r="Y25" i="55"/>
  <c r="Z25" i="55"/>
  <c r="J79" i="53"/>
  <c r="J88" i="91"/>
  <c r="J84" i="91"/>
  <c r="K82" i="91"/>
  <c r="K87" i="91"/>
  <c r="K89" i="91"/>
  <c r="L83" i="91"/>
  <c r="O90" i="91"/>
  <c r="P90" i="91"/>
  <c r="Q90" i="91"/>
  <c r="R90" i="91"/>
  <c r="S90" i="91"/>
  <c r="T90" i="91"/>
  <c r="U90" i="91"/>
  <c r="V90" i="91"/>
  <c r="W90" i="91"/>
  <c r="X90" i="91"/>
  <c r="Y90" i="91"/>
  <c r="Z90" i="91"/>
  <c r="J74" i="53"/>
  <c r="J82" i="91"/>
  <c r="J75" i="53"/>
  <c r="J83" i="91"/>
  <c r="J77" i="53"/>
  <c r="J86" i="91"/>
  <c r="J78" i="53"/>
  <c r="J87" i="91"/>
  <c r="J80" i="53"/>
  <c r="J89" i="91"/>
  <c r="J70" i="53"/>
  <c r="J78" i="91"/>
  <c r="J71" i="53"/>
  <c r="J79" i="91"/>
  <c r="J72" i="53"/>
  <c r="J80" i="91" s="1"/>
  <c r="J45" i="53"/>
  <c r="J50" i="91"/>
  <c r="J46" i="53"/>
  <c r="J51" i="91"/>
  <c r="J47" i="53"/>
  <c r="J52" i="91"/>
  <c r="J48" i="53"/>
  <c r="J53" i="91"/>
  <c r="J49" i="53"/>
  <c r="J54" i="91"/>
  <c r="J50" i="53"/>
  <c r="J55" i="91"/>
  <c r="J51" i="53"/>
  <c r="J56" i="91"/>
  <c r="J52" i="53"/>
  <c r="J57" i="91"/>
  <c r="J53" i="53"/>
  <c r="J58" i="91"/>
  <c r="J54" i="53"/>
  <c r="J59" i="91"/>
  <c r="J55" i="53"/>
  <c r="J60" i="91" s="1"/>
  <c r="J56" i="53"/>
  <c r="J61" i="91"/>
  <c r="J62" i="91"/>
  <c r="J57" i="53"/>
  <c r="J63" i="91"/>
  <c r="J64" i="91"/>
  <c r="J58" i="53"/>
  <c r="J65" i="91"/>
  <c r="J59" i="53"/>
  <c r="J66" i="91"/>
  <c r="J60" i="53"/>
  <c r="J67" i="91" s="1"/>
  <c r="J61" i="53"/>
  <c r="J68" i="91" s="1"/>
  <c r="J69" i="91"/>
  <c r="J62" i="53"/>
  <c r="J70" i="91"/>
  <c r="J63" i="53"/>
  <c r="J71" i="91" s="1"/>
  <c r="J64" i="53"/>
  <c r="J72" i="91" s="1"/>
  <c r="J65" i="53"/>
  <c r="J73" i="91" s="1"/>
  <c r="J66" i="53"/>
  <c r="J74" i="91" s="1"/>
  <c r="J67" i="53"/>
  <c r="J75" i="91" s="1"/>
  <c r="J68" i="53"/>
  <c r="J76" i="91" s="1"/>
  <c r="J27" i="53"/>
  <c r="J30" i="91"/>
  <c r="J28" i="53"/>
  <c r="J31" i="91"/>
  <c r="J29" i="53"/>
  <c r="J32" i="91"/>
  <c r="J30" i="53"/>
  <c r="J33" i="91"/>
  <c r="J31" i="53"/>
  <c r="J34" i="91"/>
  <c r="J35" i="91"/>
  <c r="J32" i="53"/>
  <c r="J36" i="91"/>
  <c r="J33" i="53"/>
  <c r="J37" i="91"/>
  <c r="J38" i="91"/>
  <c r="J34" i="53"/>
  <c r="J39" i="91" s="1"/>
  <c r="J40" i="91"/>
  <c r="J41" i="91"/>
  <c r="J42" i="91"/>
  <c r="J38" i="53"/>
  <c r="J43" i="91"/>
  <c r="J39" i="53"/>
  <c r="J44" i="91" s="1"/>
  <c r="J45" i="91"/>
  <c r="J46" i="91"/>
  <c r="J47" i="91"/>
  <c r="J11" i="53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N70" i="54"/>
  <c r="N45" i="54"/>
  <c r="N22" i="90"/>
  <c r="N25" i="90"/>
  <c r="N26" i="90"/>
  <c r="N28" i="90"/>
  <c r="N29" i="90"/>
  <c r="N62" i="91" s="1"/>
  <c r="N30" i="90"/>
  <c r="N64" i="91" s="1"/>
  <c r="N33" i="90"/>
  <c r="N69" i="91" s="1"/>
  <c r="N17" i="55"/>
  <c r="N19" i="55"/>
  <c r="N36" i="90"/>
  <c r="N20" i="55"/>
  <c r="N37" i="90"/>
  <c r="N21" i="55"/>
  <c r="N22" i="55"/>
  <c r="K29" i="91"/>
  <c r="L29" i="91"/>
  <c r="U29" i="91"/>
  <c r="V29" i="91"/>
  <c r="W29" i="91"/>
  <c r="X29" i="91"/>
  <c r="Y29" i="91"/>
  <c r="Z29" i="91"/>
  <c r="N14" i="55"/>
  <c r="N20" i="90"/>
  <c r="N28" i="54"/>
  <c r="N13" i="90"/>
  <c r="N14" i="48"/>
  <c r="N13" i="55"/>
  <c r="N39" i="91" s="1"/>
  <c r="N15" i="55"/>
  <c r="N18" i="90"/>
  <c r="J48" i="91"/>
  <c r="J14" i="56"/>
  <c r="K14" i="56"/>
  <c r="L14" i="56"/>
  <c r="M13" i="56"/>
  <c r="O14" i="56"/>
  <c r="P14" i="56"/>
  <c r="Q14" i="56"/>
  <c r="R14" i="56"/>
  <c r="S14" i="56"/>
  <c r="T14" i="56"/>
  <c r="U14" i="56"/>
  <c r="V14" i="56"/>
  <c r="W14" i="56"/>
  <c r="X14" i="56"/>
  <c r="Y14" i="56"/>
  <c r="Z14" i="56"/>
  <c r="N12" i="54"/>
  <c r="M15" i="56"/>
  <c r="M16" i="56"/>
  <c r="M17" i="56"/>
  <c r="M18" i="56"/>
  <c r="M74" i="54"/>
  <c r="M83" i="91"/>
  <c r="M75" i="54"/>
  <c r="M76" i="54"/>
  <c r="M77" i="54"/>
  <c r="M78" i="54"/>
  <c r="J76" i="53"/>
  <c r="N15" i="56"/>
  <c r="O15" i="55"/>
  <c r="O23" i="55"/>
  <c r="P15" i="55"/>
  <c r="P23" i="55"/>
  <c r="L27" i="55"/>
  <c r="O27" i="55"/>
  <c r="P27" i="55"/>
  <c r="Q27" i="55"/>
  <c r="R27" i="55"/>
  <c r="S27" i="55"/>
  <c r="T27" i="55"/>
  <c r="U27" i="55"/>
  <c r="V27" i="55"/>
  <c r="W27" i="55"/>
  <c r="X27" i="55"/>
  <c r="Y27" i="55"/>
  <c r="Z27" i="55"/>
  <c r="J27" i="55"/>
  <c r="N26" i="55"/>
  <c r="N89" i="91" s="1"/>
  <c r="M26" i="55"/>
  <c r="M89" i="91"/>
  <c r="J27" i="54"/>
  <c r="J44" i="54"/>
  <c r="J69" i="54"/>
  <c r="J72" i="54"/>
  <c r="J79" i="54"/>
  <c r="J81" i="54"/>
  <c r="K72" i="54"/>
  <c r="L72" i="54"/>
  <c r="M70" i="54"/>
  <c r="M71" i="54"/>
  <c r="M79" i="91" s="1"/>
  <c r="M72" i="54"/>
  <c r="N72" i="54"/>
  <c r="O72" i="54"/>
  <c r="P72" i="54"/>
  <c r="Q72" i="54"/>
  <c r="R72" i="54"/>
  <c r="S72" i="54"/>
  <c r="T72" i="54"/>
  <c r="U72" i="54"/>
  <c r="V72" i="54"/>
  <c r="W72" i="54"/>
  <c r="X72" i="54"/>
  <c r="X81" i="54" s="1"/>
  <c r="Y72" i="54"/>
  <c r="Y81" i="54" s="1"/>
  <c r="Z72" i="54"/>
  <c r="Z81" i="54" s="1"/>
  <c r="M48" i="54"/>
  <c r="M43" i="54"/>
  <c r="M38" i="54"/>
  <c r="M43" i="91" s="1"/>
  <c r="M35" i="54"/>
  <c r="M34" i="54"/>
  <c r="M37" i="91" s="1"/>
  <c r="M29" i="54"/>
  <c r="M31" i="91" s="1"/>
  <c r="M32" i="90"/>
  <c r="J16" i="46"/>
  <c r="K23" i="48"/>
  <c r="L23" i="48"/>
  <c r="O23" i="48"/>
  <c r="P23" i="48"/>
  <c r="Q23" i="48"/>
  <c r="R23" i="48"/>
  <c r="S23" i="48"/>
  <c r="T23" i="48"/>
  <c r="U23" i="48"/>
  <c r="V23" i="48"/>
  <c r="W23" i="48"/>
  <c r="X23" i="48"/>
  <c r="Y23" i="48"/>
  <c r="Z23" i="48"/>
  <c r="J23" i="48"/>
  <c r="M13" i="48"/>
  <c r="M35" i="91" s="1"/>
  <c r="K15" i="48"/>
  <c r="L15" i="48"/>
  <c r="N15" i="48"/>
  <c r="O15" i="48"/>
  <c r="P15" i="48"/>
  <c r="Q15" i="48"/>
  <c r="R15" i="48"/>
  <c r="S15" i="48"/>
  <c r="T15" i="48"/>
  <c r="U15" i="48"/>
  <c r="V15" i="48"/>
  <c r="W15" i="48"/>
  <c r="X15" i="48"/>
  <c r="Y15" i="48"/>
  <c r="Z15" i="48"/>
  <c r="J15" i="48"/>
  <c r="N16" i="48"/>
  <c r="M16" i="48"/>
  <c r="M23" i="48" s="1"/>
  <c r="M73" i="54"/>
  <c r="M74" i="53" s="1"/>
  <c r="N73" i="54"/>
  <c r="M22" i="55"/>
  <c r="M68" i="54"/>
  <c r="J81" i="53"/>
  <c r="J73" i="53"/>
  <c r="J69" i="53"/>
  <c r="J26" i="53"/>
  <c r="J12" i="48"/>
  <c r="J25" i="48"/>
  <c r="J27" i="48"/>
  <c r="J14" i="46"/>
  <c r="J18" i="46"/>
  <c r="J21" i="90"/>
  <c r="J38" i="90"/>
  <c r="J40" i="90"/>
  <c r="J46" i="90"/>
  <c r="M17" i="55"/>
  <c r="M63" i="54"/>
  <c r="M35" i="90"/>
  <c r="N35" i="90"/>
  <c r="M18" i="55"/>
  <c r="M64" i="54"/>
  <c r="M72" i="91" s="1"/>
  <c r="N18" i="55"/>
  <c r="M19" i="55"/>
  <c r="M65" i="54"/>
  <c r="M73" i="91" s="1"/>
  <c r="M36" i="90"/>
  <c r="M20" i="55"/>
  <c r="M66" i="54"/>
  <c r="M37" i="90"/>
  <c r="M21" i="55"/>
  <c r="M67" i="54"/>
  <c r="M60" i="54"/>
  <c r="M67" i="91" s="1"/>
  <c r="M58" i="54"/>
  <c r="M31" i="90"/>
  <c r="N31" i="90"/>
  <c r="M11" i="48"/>
  <c r="M23" i="91" s="1"/>
  <c r="N11" i="48"/>
  <c r="N14" i="90"/>
  <c r="N15" i="90"/>
  <c r="N16" i="90"/>
  <c r="N38" i="91" s="1"/>
  <c r="N17" i="90"/>
  <c r="N19" i="90"/>
  <c r="N23" i="90"/>
  <c r="N24" i="90"/>
  <c r="N27" i="90"/>
  <c r="N16" i="55"/>
  <c r="N15" i="46"/>
  <c r="N34" i="90"/>
  <c r="N21" i="48"/>
  <c r="N24" i="55"/>
  <c r="N24" i="48"/>
  <c r="N41" i="90"/>
  <c r="N45" i="90"/>
  <c r="N43" i="90"/>
  <c r="N84" i="91" s="1"/>
  <c r="N44" i="90"/>
  <c r="Q69" i="53"/>
  <c r="R69" i="54"/>
  <c r="S69" i="54"/>
  <c r="T69" i="54"/>
  <c r="O40" i="90"/>
  <c r="P40" i="90"/>
  <c r="Q40" i="90"/>
  <c r="R40" i="90"/>
  <c r="S40" i="90"/>
  <c r="T40" i="90"/>
  <c r="U40" i="90"/>
  <c r="V40" i="90"/>
  <c r="W40" i="90"/>
  <c r="X40" i="90"/>
  <c r="Y40" i="90"/>
  <c r="Z40" i="90"/>
  <c r="M39" i="90"/>
  <c r="M40" i="90"/>
  <c r="S38" i="90"/>
  <c r="R38" i="90"/>
  <c r="S21" i="90"/>
  <c r="R21" i="90"/>
  <c r="M45" i="54"/>
  <c r="M46" i="54"/>
  <c r="M47" i="54"/>
  <c r="M49" i="54"/>
  <c r="M50" i="54"/>
  <c r="M51" i="54"/>
  <c r="M52" i="54"/>
  <c r="M53" i="54"/>
  <c r="M54" i="54"/>
  <c r="M16" i="55"/>
  <c r="M55" i="54"/>
  <c r="M56" i="54"/>
  <c r="M57" i="54"/>
  <c r="M59" i="54"/>
  <c r="M61" i="54"/>
  <c r="M62" i="54"/>
  <c r="O69" i="53"/>
  <c r="P69" i="53"/>
  <c r="N79" i="54"/>
  <c r="O79" i="54"/>
  <c r="P79" i="54"/>
  <c r="Q79" i="54"/>
  <c r="R79" i="54"/>
  <c r="S79" i="54"/>
  <c r="T79" i="54"/>
  <c r="U79" i="54"/>
  <c r="V79" i="54"/>
  <c r="W79" i="54"/>
  <c r="M79" i="54"/>
  <c r="Q69" i="54"/>
  <c r="P69" i="54"/>
  <c r="O73" i="53"/>
  <c r="K25" i="48"/>
  <c r="L25" i="48"/>
  <c r="M24" i="48"/>
  <c r="M80" i="91" s="1"/>
  <c r="M25" i="48"/>
  <c r="N25" i="48"/>
  <c r="O25" i="48"/>
  <c r="P25" i="48"/>
  <c r="Q25" i="48"/>
  <c r="R25" i="48"/>
  <c r="S25" i="48"/>
  <c r="T25" i="48"/>
  <c r="U25" i="48"/>
  <c r="V25" i="48"/>
  <c r="W25" i="48"/>
  <c r="X25" i="48"/>
  <c r="Y25" i="48"/>
  <c r="Z25" i="48"/>
  <c r="M14" i="48"/>
  <c r="N12" i="48"/>
  <c r="O12" i="48"/>
  <c r="P12" i="48"/>
  <c r="Q12" i="48"/>
  <c r="R12" i="48"/>
  <c r="S12" i="48"/>
  <c r="T12" i="48"/>
  <c r="U12" i="48"/>
  <c r="V12" i="48"/>
  <c r="W12" i="48"/>
  <c r="X12" i="48"/>
  <c r="Y12" i="48"/>
  <c r="Z12" i="48"/>
  <c r="M12" i="48"/>
  <c r="O81" i="53"/>
  <c r="P81" i="53"/>
  <c r="Q81" i="53"/>
  <c r="R81" i="53"/>
  <c r="S81" i="53"/>
  <c r="T81" i="53"/>
  <c r="U81" i="53"/>
  <c r="V81" i="53"/>
  <c r="W81" i="53"/>
  <c r="X81" i="53"/>
  <c r="Y81" i="53"/>
  <c r="Z81" i="53"/>
  <c r="P73" i="53"/>
  <c r="Q73" i="53"/>
  <c r="R73" i="53"/>
  <c r="M24" i="55"/>
  <c r="M28" i="54"/>
  <c r="M30" i="54"/>
  <c r="M32" i="91" s="1"/>
  <c r="M31" i="54"/>
  <c r="M32" i="54"/>
  <c r="M34" i="91" s="1"/>
  <c r="M33" i="54"/>
  <c r="M13" i="55"/>
  <c r="M39" i="91" s="1"/>
  <c r="M36" i="54"/>
  <c r="M37" i="54"/>
  <c r="M14" i="55"/>
  <c r="M39" i="54"/>
  <c r="M40" i="54"/>
  <c r="M41" i="54"/>
  <c r="M42" i="54"/>
  <c r="O26" i="53"/>
  <c r="P26" i="53"/>
  <c r="Q26" i="53"/>
  <c r="R26" i="53"/>
  <c r="S26" i="53"/>
  <c r="T26" i="53"/>
  <c r="U26" i="53"/>
  <c r="V26" i="53"/>
  <c r="W26" i="53"/>
  <c r="X26" i="53"/>
  <c r="Y26" i="53"/>
  <c r="Z26" i="53"/>
  <c r="M15" i="46"/>
  <c r="M33" i="90"/>
  <c r="M26" i="90"/>
  <c r="M25" i="90"/>
  <c r="M24" i="90"/>
  <c r="M16" i="90"/>
  <c r="M38" i="91" s="1"/>
  <c r="M19" i="90"/>
  <c r="M42" i="91" s="1"/>
  <c r="M41" i="90"/>
  <c r="M42" i="90"/>
  <c r="M45" i="90"/>
  <c r="M43" i="90"/>
  <c r="M84" i="91" s="1"/>
  <c r="M44" i="90"/>
  <c r="N39" i="90"/>
  <c r="N40" i="90"/>
  <c r="M22" i="90"/>
  <c r="M23" i="90"/>
  <c r="M27" i="90"/>
  <c r="M28" i="90"/>
  <c r="M29" i="90"/>
  <c r="M62" i="91" s="1"/>
  <c r="M30" i="90"/>
  <c r="M34" i="90"/>
  <c r="M13" i="90"/>
  <c r="M14" i="90"/>
  <c r="M15" i="90"/>
  <c r="M17" i="90"/>
  <c r="M18" i="90"/>
  <c r="M20" i="90"/>
  <c r="L12" i="48"/>
  <c r="L27" i="48"/>
  <c r="L29" i="48"/>
  <c r="M27" i="48"/>
  <c r="K12" i="48"/>
  <c r="K27" i="48"/>
  <c r="K29" i="48"/>
  <c r="J12" i="90"/>
  <c r="J48" i="90"/>
  <c r="K16" i="46"/>
  <c r="L16" i="46"/>
  <c r="M12" i="46"/>
  <c r="K14" i="46"/>
  <c r="L14" i="46"/>
  <c r="M14" i="46"/>
  <c r="K18" i="46"/>
  <c r="L18" i="46"/>
  <c r="M18" i="46"/>
  <c r="K12" i="90"/>
  <c r="L12" i="90"/>
  <c r="M12" i="90"/>
  <c r="N12" i="90"/>
  <c r="O12" i="90"/>
  <c r="P12" i="90"/>
  <c r="Q12" i="90"/>
  <c r="R12" i="90"/>
  <c r="S12" i="90"/>
  <c r="T12" i="90"/>
  <c r="U12" i="90"/>
  <c r="V12" i="90"/>
  <c r="W12" i="90"/>
  <c r="X12" i="90"/>
  <c r="Y12" i="90"/>
  <c r="Z12" i="90"/>
  <c r="K21" i="90"/>
  <c r="L21" i="90"/>
  <c r="M21" i="90"/>
  <c r="N21" i="90"/>
  <c r="O21" i="90"/>
  <c r="P21" i="90"/>
  <c r="Q21" i="90"/>
  <c r="T21" i="90"/>
  <c r="U21" i="90"/>
  <c r="V21" i="90"/>
  <c r="W21" i="90"/>
  <c r="K38" i="90"/>
  <c r="L38" i="90"/>
  <c r="M38" i="90"/>
  <c r="N38" i="90"/>
  <c r="O38" i="90"/>
  <c r="P38" i="90"/>
  <c r="Q38" i="90"/>
  <c r="T38" i="90"/>
  <c r="U38" i="90"/>
  <c r="V38" i="90"/>
  <c r="W38" i="90"/>
  <c r="X38" i="90"/>
  <c r="Y38" i="90"/>
  <c r="Z38" i="90"/>
  <c r="K40" i="90"/>
  <c r="L40" i="90"/>
  <c r="L46" i="90"/>
  <c r="M46" i="90"/>
  <c r="N46" i="90"/>
  <c r="O46" i="90"/>
  <c r="P46" i="90"/>
  <c r="Q46" i="90"/>
  <c r="R46" i="90"/>
  <c r="S46" i="90"/>
  <c r="T46" i="90"/>
  <c r="U46" i="90"/>
  <c r="V46" i="90"/>
  <c r="W46" i="90"/>
  <c r="X46" i="90"/>
  <c r="Y46" i="90"/>
  <c r="Z46" i="90"/>
  <c r="K48" i="90"/>
  <c r="L48" i="90"/>
  <c r="M48" i="90"/>
  <c r="J98" i="91"/>
  <c r="O48" i="90"/>
  <c r="P48" i="90"/>
  <c r="Q48" i="90"/>
  <c r="R48" i="90"/>
  <c r="S48" i="90"/>
  <c r="T48" i="90"/>
  <c r="U48" i="90"/>
  <c r="V48" i="90"/>
  <c r="W48" i="90"/>
  <c r="X48" i="90"/>
  <c r="Y48" i="90"/>
  <c r="Z48" i="90"/>
  <c r="N27" i="48"/>
  <c r="O27" i="48"/>
  <c r="O29" i="48"/>
  <c r="P27" i="48"/>
  <c r="P29" i="48"/>
  <c r="Q27" i="48"/>
  <c r="Q29" i="48"/>
  <c r="R27" i="48"/>
  <c r="R29" i="48"/>
  <c r="S27" i="48"/>
  <c r="S29" i="48"/>
  <c r="T27" i="48"/>
  <c r="T29" i="48"/>
  <c r="U27" i="48"/>
  <c r="U29" i="48"/>
  <c r="V27" i="48"/>
  <c r="V29" i="48"/>
  <c r="W27" i="48"/>
  <c r="W29" i="48"/>
  <c r="X27" i="48"/>
  <c r="X29" i="48"/>
  <c r="Y27" i="48"/>
  <c r="Y29" i="48"/>
  <c r="Z27" i="48"/>
  <c r="Z29" i="48"/>
  <c r="K26" i="53"/>
  <c r="K69" i="53"/>
  <c r="K81" i="53"/>
  <c r="K73" i="53"/>
  <c r="L26" i="53"/>
  <c r="L69" i="53"/>
  <c r="L81" i="53"/>
  <c r="L73" i="53"/>
  <c r="O27" i="54"/>
  <c r="K12" i="56"/>
  <c r="K21" i="56"/>
  <c r="L12" i="56"/>
  <c r="L21" i="56"/>
  <c r="M19" i="56"/>
  <c r="M12" i="56"/>
  <c r="N19" i="56"/>
  <c r="N12" i="56"/>
  <c r="N21" i="56"/>
  <c r="O19" i="56"/>
  <c r="O12" i="56"/>
  <c r="O21" i="56"/>
  <c r="P12" i="56"/>
  <c r="P19" i="56"/>
  <c r="P21" i="56"/>
  <c r="Q12" i="56"/>
  <c r="Q19" i="56"/>
  <c r="Q21" i="56"/>
  <c r="R19" i="56"/>
  <c r="R12" i="56"/>
  <c r="R21" i="56"/>
  <c r="S19" i="56"/>
  <c r="S12" i="56"/>
  <c r="S21" i="56"/>
  <c r="T19" i="56"/>
  <c r="T12" i="56"/>
  <c r="T21" i="56"/>
  <c r="U19" i="56"/>
  <c r="U12" i="56"/>
  <c r="U21" i="56"/>
  <c r="V19" i="56"/>
  <c r="V12" i="56"/>
  <c r="V21" i="56"/>
  <c r="W12" i="56"/>
  <c r="W21" i="56"/>
  <c r="X12" i="56"/>
  <c r="X21" i="56"/>
  <c r="Y12" i="56"/>
  <c r="Y21" i="56"/>
  <c r="Z12" i="56"/>
  <c r="Z21" i="56"/>
  <c r="J19" i="56"/>
  <c r="J12" i="56"/>
  <c r="J21" i="56"/>
  <c r="K25" i="55"/>
  <c r="K15" i="55"/>
  <c r="K12" i="55"/>
  <c r="L25" i="55"/>
  <c r="L12" i="55"/>
  <c r="M25" i="55"/>
  <c r="M23" i="55"/>
  <c r="M12" i="55"/>
  <c r="N12" i="55"/>
  <c r="O12" i="55"/>
  <c r="O29" i="55"/>
  <c r="P12" i="55"/>
  <c r="P29" i="55"/>
  <c r="Q12" i="55"/>
  <c r="Q23" i="55"/>
  <c r="Q15" i="55"/>
  <c r="R23" i="55"/>
  <c r="R15" i="55"/>
  <c r="R12" i="55"/>
  <c r="S23" i="55"/>
  <c r="S15" i="55"/>
  <c r="S12" i="55"/>
  <c r="T23" i="55"/>
  <c r="T15" i="55"/>
  <c r="T12" i="55"/>
  <c r="U23" i="55"/>
  <c r="U12" i="55"/>
  <c r="V12" i="55"/>
  <c r="W12" i="55"/>
  <c r="X23" i="55"/>
  <c r="X15" i="55"/>
  <c r="X12" i="55"/>
  <c r="Y23" i="55"/>
  <c r="Y15" i="55"/>
  <c r="Y12" i="55"/>
  <c r="Z23" i="55"/>
  <c r="Z15" i="55"/>
  <c r="Z12" i="55"/>
  <c r="J25" i="55"/>
  <c r="J23" i="55"/>
  <c r="J15" i="55"/>
  <c r="J12" i="55"/>
  <c r="K81" i="54"/>
  <c r="L79" i="54"/>
  <c r="L81" i="54"/>
  <c r="M69" i="54"/>
  <c r="N69" i="54"/>
  <c r="O69" i="54"/>
  <c r="O81" i="54"/>
  <c r="P27" i="54"/>
  <c r="P81" i="54"/>
  <c r="Q27" i="54"/>
  <c r="Q81" i="54"/>
  <c r="R27" i="54"/>
  <c r="R81" i="54"/>
  <c r="S27" i="54"/>
  <c r="S81" i="54"/>
  <c r="T27" i="54"/>
  <c r="T81" i="54"/>
  <c r="U27" i="54"/>
  <c r="U81" i="54"/>
  <c r="V27" i="54"/>
  <c r="V81" i="54"/>
  <c r="W81" i="54"/>
  <c r="N12" i="46"/>
  <c r="O14" i="46"/>
  <c r="P14" i="46"/>
  <c r="Q14" i="46"/>
  <c r="R14" i="46"/>
  <c r="S14" i="46"/>
  <c r="T14" i="46"/>
  <c r="U14" i="46"/>
  <c r="V14" i="46"/>
  <c r="W14" i="46"/>
  <c r="X14" i="46"/>
  <c r="Y14" i="46"/>
  <c r="Z14" i="46"/>
  <c r="N14" i="46"/>
  <c r="O16" i="46"/>
  <c r="P16" i="46"/>
  <c r="Q16" i="46"/>
  <c r="R16" i="46"/>
  <c r="S16" i="46"/>
  <c r="T16" i="46"/>
  <c r="U16" i="46"/>
  <c r="V16" i="46"/>
  <c r="W16" i="46"/>
  <c r="X16" i="46"/>
  <c r="Y16" i="46"/>
  <c r="Z16" i="46"/>
  <c r="N16" i="46"/>
  <c r="O18" i="46"/>
  <c r="P18" i="46"/>
  <c r="Q18" i="46"/>
  <c r="R18" i="46"/>
  <c r="S18" i="46"/>
  <c r="T18" i="46"/>
  <c r="U18" i="46"/>
  <c r="V18" i="46"/>
  <c r="W18" i="46"/>
  <c r="X18" i="46"/>
  <c r="Y18" i="46"/>
  <c r="Z18" i="46"/>
  <c r="N18" i="46"/>
  <c r="O12" i="46"/>
  <c r="O20" i="46"/>
  <c r="P12" i="46"/>
  <c r="P20" i="46"/>
  <c r="Q12" i="46"/>
  <c r="Q20" i="46"/>
  <c r="R12" i="46"/>
  <c r="R20" i="46"/>
  <c r="S12" i="46"/>
  <c r="S20" i="46"/>
  <c r="T12" i="46"/>
  <c r="T20" i="46"/>
  <c r="U12" i="46"/>
  <c r="U20" i="46"/>
  <c r="V12" i="46"/>
  <c r="V20" i="46"/>
  <c r="W12" i="46"/>
  <c r="W20" i="46"/>
  <c r="X12" i="46"/>
  <c r="X20" i="46"/>
  <c r="Y12" i="46"/>
  <c r="Y20" i="46"/>
  <c r="Z12" i="46"/>
  <c r="Z20" i="46"/>
  <c r="N19" i="46"/>
  <c r="Z44" i="53"/>
  <c r="Y44" i="53"/>
  <c r="X44" i="53"/>
  <c r="W44" i="53"/>
  <c r="V44" i="53"/>
  <c r="U44" i="53"/>
  <c r="T44" i="53"/>
  <c r="S44" i="53"/>
  <c r="R44" i="53"/>
  <c r="Q44" i="53"/>
  <c r="P44" i="53"/>
  <c r="O44" i="53"/>
  <c r="L44" i="53"/>
  <c r="K44" i="53"/>
  <c r="J44" i="53"/>
  <c r="J83" i="53"/>
  <c r="M15" i="55"/>
  <c r="M44" i="54"/>
  <c r="N25" i="55"/>
  <c r="N23" i="55"/>
  <c r="M81" i="53"/>
  <c r="M73" i="53"/>
  <c r="N20" i="46"/>
  <c r="J29" i="55"/>
  <c r="Z29" i="55"/>
  <c r="Y29" i="55"/>
  <c r="X29" i="55"/>
  <c r="W29" i="55"/>
  <c r="V29" i="55"/>
  <c r="U29" i="55"/>
  <c r="T29" i="55"/>
  <c r="S29" i="55"/>
  <c r="R29" i="55"/>
  <c r="Q29" i="55"/>
  <c r="L20" i="46"/>
  <c r="K20" i="46"/>
  <c r="M16" i="46"/>
  <c r="M20" i="46"/>
  <c r="J99" i="91"/>
  <c r="J20" i="46"/>
  <c r="J29" i="48"/>
  <c r="N23" i="48"/>
  <c r="N29" i="48"/>
  <c r="N44" i="54"/>
  <c r="N27" i="55"/>
  <c r="M27" i="55"/>
  <c r="M29" i="55"/>
  <c r="N29" i="55"/>
  <c r="M75" i="91" l="1"/>
  <c r="M71" i="91"/>
  <c r="N73" i="91"/>
  <c r="N68" i="91"/>
  <c r="M44" i="91"/>
  <c r="M29" i="91"/>
  <c r="M30" i="91"/>
  <c r="M48" i="91"/>
  <c r="M41" i="91"/>
  <c r="N76" i="91"/>
  <c r="N75" i="91"/>
  <c r="N74" i="91"/>
  <c r="N72" i="91"/>
  <c r="N71" i="91"/>
  <c r="N74" i="53"/>
  <c r="N82" i="91" s="1"/>
  <c r="N79" i="53"/>
  <c r="N88" i="91" s="1"/>
  <c r="N78" i="53"/>
  <c r="N87" i="91" s="1"/>
  <c r="N77" i="53"/>
  <c r="N86" i="91" s="1"/>
  <c r="N85" i="91"/>
  <c r="N76" i="53"/>
  <c r="N75" i="53"/>
  <c r="N83" i="91" s="1"/>
  <c r="N70" i="53"/>
  <c r="N78" i="91" s="1"/>
  <c r="N67" i="91"/>
  <c r="N66" i="91"/>
  <c r="N63" i="91"/>
  <c r="N59" i="91"/>
  <c r="N57" i="91"/>
  <c r="N53" i="91"/>
  <c r="N51" i="91"/>
  <c r="N48" i="91"/>
  <c r="N47" i="91"/>
  <c r="N46" i="91"/>
  <c r="N45" i="91"/>
  <c r="N43" i="91"/>
  <c r="N37" i="91"/>
  <c r="N36" i="91"/>
  <c r="N34" i="91"/>
  <c r="N31" i="91"/>
  <c r="N14" i="91"/>
  <c r="N28" i="91"/>
  <c r="N27" i="91"/>
  <c r="N26" i="91"/>
  <c r="N25" i="91"/>
  <c r="N24" i="91"/>
  <c r="N23" i="91"/>
  <c r="N22" i="91"/>
  <c r="N21" i="91"/>
  <c r="N19" i="91"/>
  <c r="N18" i="91"/>
  <c r="N17" i="91"/>
  <c r="N16" i="91"/>
  <c r="N15" i="91"/>
  <c r="N44" i="91"/>
  <c r="N72" i="53"/>
  <c r="N73" i="53" s="1"/>
  <c r="M87" i="91"/>
  <c r="M85" i="91"/>
  <c r="M82" i="91"/>
  <c r="M46" i="91"/>
  <c r="M45" i="91"/>
  <c r="M40" i="91"/>
  <c r="N50" i="91"/>
  <c r="N70" i="91"/>
  <c r="N65" i="91"/>
  <c r="N61" i="91"/>
  <c r="N58" i="91"/>
  <c r="N56" i="91"/>
  <c r="N55" i="91"/>
  <c r="N54" i="91"/>
  <c r="N52" i="91"/>
  <c r="N30" i="91"/>
  <c r="N33" i="91"/>
  <c r="N32" i="91"/>
  <c r="N42" i="91"/>
  <c r="N41" i="91"/>
  <c r="N40" i="91"/>
  <c r="M70" i="91"/>
  <c r="M63" i="91"/>
  <c r="M61" i="91"/>
  <c r="M58" i="91"/>
  <c r="M56" i="91"/>
  <c r="M65" i="91"/>
  <c r="M74" i="91"/>
  <c r="M76" i="91"/>
  <c r="M15" i="48"/>
  <c r="M26" i="53"/>
  <c r="N18" i="54"/>
  <c r="N60" i="91"/>
  <c r="N81" i="53"/>
  <c r="T29" i="91"/>
  <c r="S29" i="91"/>
  <c r="R29" i="91"/>
  <c r="Q29" i="91"/>
  <c r="P29" i="91"/>
  <c r="O29" i="91"/>
  <c r="N29" i="91" s="1"/>
  <c r="L83" i="53"/>
  <c r="K83" i="53"/>
  <c r="Z83" i="53"/>
  <c r="Y83" i="53"/>
  <c r="X83" i="53"/>
  <c r="W83" i="53"/>
  <c r="V83" i="53"/>
  <c r="U83" i="53"/>
  <c r="T83" i="53"/>
  <c r="S83" i="53"/>
  <c r="R83" i="53"/>
  <c r="Q83" i="53"/>
  <c r="P83" i="53"/>
  <c r="O83" i="53"/>
  <c r="Z81" i="91"/>
  <c r="Y81" i="91"/>
  <c r="X81" i="91"/>
  <c r="W81" i="91"/>
  <c r="V81" i="91"/>
  <c r="U81" i="91"/>
  <c r="T81" i="91"/>
  <c r="S81" i="91"/>
  <c r="R81" i="91"/>
  <c r="Q81" i="91"/>
  <c r="P81" i="91"/>
  <c r="O81" i="91"/>
  <c r="M49" i="91"/>
  <c r="J49" i="91"/>
  <c r="M27" i="54"/>
  <c r="M81" i="91"/>
  <c r="Z49" i="91"/>
  <c r="Y49" i="91"/>
  <c r="X49" i="91"/>
  <c r="W49" i="91"/>
  <c r="V49" i="91"/>
  <c r="U49" i="91"/>
  <c r="T49" i="91"/>
  <c r="S49" i="91"/>
  <c r="R49" i="91"/>
  <c r="Q49" i="91"/>
  <c r="P49" i="91"/>
  <c r="O49" i="91"/>
  <c r="L49" i="91"/>
  <c r="K49" i="91"/>
  <c r="L81" i="91"/>
  <c r="K81" i="91"/>
  <c r="Z77" i="91"/>
  <c r="Y77" i="91"/>
  <c r="X77" i="91"/>
  <c r="W77" i="91"/>
  <c r="V77" i="91"/>
  <c r="U77" i="91"/>
  <c r="T77" i="91"/>
  <c r="S77" i="91"/>
  <c r="R77" i="91"/>
  <c r="Q77" i="91"/>
  <c r="P77" i="91"/>
  <c r="O77" i="91"/>
  <c r="L77" i="91"/>
  <c r="K77" i="91"/>
  <c r="J77" i="91"/>
  <c r="J81" i="91"/>
  <c r="J90" i="91"/>
  <c r="J92" i="91" s="1"/>
  <c r="L90" i="91"/>
  <c r="L92" i="91" s="1"/>
  <c r="K90" i="91"/>
  <c r="K92" i="91" s="1"/>
  <c r="M29" i="48"/>
  <c r="J97" i="91" s="1"/>
  <c r="N48" i="90"/>
  <c r="M69" i="53"/>
  <c r="M44" i="53"/>
  <c r="N69" i="53"/>
  <c r="N44" i="53"/>
  <c r="M21" i="56" l="1"/>
  <c r="N90" i="91"/>
  <c r="N49" i="91"/>
  <c r="N20" i="91"/>
  <c r="N80" i="91"/>
  <c r="N81" i="91" s="1"/>
  <c r="M77" i="91"/>
  <c r="M83" i="53"/>
  <c r="N27" i="54"/>
  <c r="N26" i="53"/>
  <c r="N83" i="53" s="1"/>
  <c r="O92" i="91"/>
  <c r="P92" i="91"/>
  <c r="Q92" i="91"/>
  <c r="R92" i="91"/>
  <c r="S92" i="91"/>
  <c r="T92" i="91"/>
  <c r="U92" i="91"/>
  <c r="V92" i="91"/>
  <c r="W92" i="91"/>
  <c r="X92" i="91"/>
  <c r="Y92" i="91"/>
  <c r="Z92" i="91"/>
  <c r="M90" i="91"/>
  <c r="M92" i="91" s="1"/>
  <c r="M81" i="54"/>
  <c r="N77" i="91"/>
  <c r="N92" i="91"/>
  <c r="J96" i="91"/>
  <c r="J103" i="91" s="1"/>
  <c r="N81" i="54" l="1"/>
</calcChain>
</file>

<file path=xl/sharedStrings.xml><?xml version="1.0" encoding="utf-8"?>
<sst xmlns="http://schemas.openxmlformats.org/spreadsheetml/2006/main" count="2698" uniqueCount="484">
  <si>
    <t>PARTIDA</t>
  </si>
  <si>
    <t>DESCRIPCIÓN</t>
  </si>
  <si>
    <t>TOTAL CAPÍTULO 1000</t>
  </si>
  <si>
    <t>TOTAL CAPÍTULO 2000</t>
  </si>
  <si>
    <t>TOTAL CAPÍTULO 3000</t>
  </si>
  <si>
    <t>TOTAL CAPÍTULO 4000</t>
  </si>
  <si>
    <t>TOTAL CAPÍTULO 5000</t>
  </si>
  <si>
    <t>SUMAS</t>
  </si>
  <si>
    <t>Enero</t>
  </si>
  <si>
    <t>Febrero</t>
  </si>
  <si>
    <t>Marzo</t>
  </si>
  <si>
    <t>UP</t>
  </si>
  <si>
    <t>ORG</t>
  </si>
  <si>
    <t>PG</t>
  </si>
  <si>
    <t>SUB PG</t>
  </si>
  <si>
    <t>UEG</t>
  </si>
  <si>
    <t>ASIGNACIÓN MODIFICADA</t>
  </si>
  <si>
    <t>07</t>
  </si>
  <si>
    <t>02</t>
  </si>
  <si>
    <t>09</t>
  </si>
  <si>
    <t xml:space="preserve">    AVANCE ACUMULADO POR CLAVE PRESUPUESTAL MENSUAL</t>
  </si>
  <si>
    <t>ORGANISMO:</t>
  </si>
  <si>
    <t xml:space="preserve">PARTIDA: </t>
  </si>
  <si>
    <t>UNIDAD EJECUTORA DE GASTO:</t>
  </si>
  <si>
    <t>PY/PC</t>
  </si>
  <si>
    <t>DEST</t>
  </si>
  <si>
    <t>ASIGNACIÓN
INICIAL</t>
  </si>
  <si>
    <t>ADECUACIÓN</t>
  </si>
  <si>
    <t>EGRESO</t>
  </si>
  <si>
    <t>EGRESO MENSUAL</t>
  </si>
  <si>
    <t>ORIGEN</t>
  </si>
  <si>
    <t>DESTINO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</si>
  <si>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</si>
  <si>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</si>
  <si>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</si>
  <si>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</si>
  <si>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</si>
  <si>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</si>
  <si>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</si>
  <si>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</si>
  <si>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</si>
  <si>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00180</t>
  </si>
  <si>
    <t>05</t>
  </si>
  <si>
    <t>001</t>
  </si>
  <si>
    <t>INSTITUTO DE LA ARTESANÍA JALISCIENSE</t>
  </si>
  <si>
    <t>PROYECTO / PROCESO</t>
  </si>
  <si>
    <t>DIRECCIÓN Y ADMINISTRACIÓN DEL INSTITUTO</t>
  </si>
  <si>
    <t>IDENTIFICACIÓN SUSTENTABLE Y DESARROLLO INTEGRAL DEL SECTOR ARTESANAL EN EL ESTADO</t>
  </si>
  <si>
    <t>002</t>
  </si>
  <si>
    <t>003</t>
  </si>
  <si>
    <t>NUMERO DE CONTRA RECIBO DE SECRETARÍA DE FINANZAS</t>
  </si>
  <si>
    <t>NATURALEZA DEL RECURSO:</t>
  </si>
  <si>
    <t xml:space="preserve">NATURALEZA DEL RECURSO: </t>
  </si>
  <si>
    <t xml:space="preserve"> REMANENTES DE EJERCICIOS ANTERIORES</t>
  </si>
  <si>
    <t>ESTATAL</t>
  </si>
  <si>
    <t xml:space="preserve"> ESTATAL</t>
  </si>
  <si>
    <t>PROGRAMADO</t>
  </si>
  <si>
    <t>AVANCE</t>
  </si>
  <si>
    <t>No.</t>
  </si>
  <si>
    <t>Nombre Proyecto o Proceso</t>
  </si>
  <si>
    <t xml:space="preserve">No. </t>
  </si>
  <si>
    <t>Nombre Meta</t>
  </si>
  <si>
    <t>Unidad de Medida</t>
  </si>
  <si>
    <t>Situación Inicial</t>
  </si>
  <si>
    <t>Alcance al Término</t>
  </si>
  <si>
    <t>Programado Anual</t>
  </si>
  <si>
    <t>1er. Trim.</t>
  </si>
  <si>
    <t>2do. Trim.</t>
  </si>
  <si>
    <t>3er. Trim.</t>
  </si>
  <si>
    <t>4to. Trim.</t>
  </si>
  <si>
    <t>Total</t>
  </si>
  <si>
    <t>Avance Acumulado</t>
  </si>
  <si>
    <t>Observ.</t>
  </si>
  <si>
    <t>Dirección del Instituto de la Artesanía.</t>
  </si>
  <si>
    <t>Número de personas capacitadas</t>
  </si>
  <si>
    <t>Desarrollo Artesanal (DesArt)</t>
  </si>
  <si>
    <t>Sept.</t>
  </si>
  <si>
    <t>Oct.</t>
  </si>
  <si>
    <t>Nov.</t>
  </si>
  <si>
    <t>Dic.</t>
  </si>
  <si>
    <t>Personal del Instituto de la Artesanía que recibe capacitación.</t>
  </si>
  <si>
    <t>PROMOCIÓN, EXHIBICIÓN Y COMERCIALIZACIÓN DEL SECTOR ARTESANAL</t>
  </si>
  <si>
    <t>Material de limpieza</t>
  </si>
  <si>
    <t>Sueldo base</t>
  </si>
  <si>
    <t>Salario a personal eventual</t>
  </si>
  <si>
    <t>Prima vacacional y dominical</t>
  </si>
  <si>
    <t>Aguinaldo</t>
  </si>
  <si>
    <t>Cuotas a pensiones</t>
  </si>
  <si>
    <t>Cuotas para la vivienda</t>
  </si>
  <si>
    <t>Cuotas para el sistema de ahorro para el retiro</t>
  </si>
  <si>
    <t>Ayuda para despensa</t>
  </si>
  <si>
    <t>Ayuda para pasajes</t>
  </si>
  <si>
    <t>Impacto al salario en el transcurso del año</t>
  </si>
  <si>
    <t>Otras medidas de carácter laboral</t>
  </si>
  <si>
    <t>Otros productos de materia prima</t>
  </si>
  <si>
    <t>Combustibles</t>
  </si>
  <si>
    <t>Vestuarios y uniformes</t>
  </si>
  <si>
    <t>Servicio postal</t>
  </si>
  <si>
    <t>Servicio de agua potable</t>
  </si>
  <si>
    <t>Arrendamiento de edificios y locales</t>
  </si>
  <si>
    <t>Arrendamiento de mobiliario y equipo</t>
  </si>
  <si>
    <t>Servicios legales de contabilidad , auditoria</t>
  </si>
  <si>
    <t>Seguros de bienes patrimoniales</t>
  </si>
  <si>
    <t>Impuestos y derechos</t>
  </si>
  <si>
    <t>Servicio de acceso a internet ,redes y p</t>
  </si>
  <si>
    <t>Pasajes terrestres</t>
  </si>
  <si>
    <t>Congresos y convenciones</t>
  </si>
  <si>
    <t>Software</t>
  </si>
  <si>
    <t>Materiales, útiles  y equipos de oficina</t>
  </si>
  <si>
    <t>Materiales, útiles  y equipos menores tec</t>
  </si>
  <si>
    <t>Alimentación para servidores públicos estatales</t>
  </si>
  <si>
    <t>Material eléctrico y electrónico</t>
  </si>
  <si>
    <t>Otros materiales de construcción y reparación</t>
  </si>
  <si>
    <t>Prendas de seguridad y protección</t>
  </si>
  <si>
    <t>Servicio de energía eléctrica</t>
  </si>
  <si>
    <t>Telefonía tradicional</t>
  </si>
  <si>
    <t>Capacitación institucional</t>
  </si>
  <si>
    <t>Capacitación especializada</t>
  </si>
  <si>
    <t>Impresión de papelería oficial</t>
  </si>
  <si>
    <t>Conservación y mantenimiento menor de inmuebles</t>
  </si>
  <si>
    <t>Instalación, reparación  y mant mob y equipo admón.</t>
  </si>
  <si>
    <t>Instalación, reparación  y mant equipo computo y tec</t>
  </si>
  <si>
    <t>reparación y mant de equipo de transporte</t>
  </si>
  <si>
    <t>Servicios de jardinería y fumigación</t>
  </si>
  <si>
    <t>Difusión por radio , tv y otros medios</t>
  </si>
  <si>
    <t>Pasajes aéreos</t>
  </si>
  <si>
    <t>Viáticos en el país</t>
  </si>
  <si>
    <t>Aportación para erogaciones contingentes</t>
  </si>
  <si>
    <t>Muebles de oficina y estantería</t>
  </si>
  <si>
    <t>Otros mobiliarios y equipos de admón.</t>
  </si>
  <si>
    <t>Equipo de comunicación y telecomunicación</t>
  </si>
  <si>
    <t>Aportación a la promoción , cultura y artes</t>
  </si>
  <si>
    <t>Refac y acces menores  de mobil y equ administrativo</t>
  </si>
  <si>
    <t>Materiales y utiles de enseñanza</t>
  </si>
  <si>
    <t>Energía eléctrica</t>
  </si>
  <si>
    <t>Agua</t>
  </si>
  <si>
    <t>Mercancías para su comercialización</t>
  </si>
  <si>
    <t>Reserva para cuentas incobrables</t>
  </si>
  <si>
    <t>Equipo de cómputo y tecnologías de informática</t>
  </si>
  <si>
    <t>PRODUCTO FINANCIERO</t>
  </si>
  <si>
    <t>Vidrio y productos de vidirio</t>
  </si>
  <si>
    <t>Servicios financieros y bancarios</t>
  </si>
  <si>
    <t>Comisiones por ventas</t>
  </si>
  <si>
    <t>Equipos y aparatos audiovisuales</t>
  </si>
  <si>
    <t>Reparacion y mtto. Maquinaria y otros (rep. Artesanias)</t>
  </si>
  <si>
    <t>Difusión por radio, tv y otros medios</t>
  </si>
  <si>
    <t>INGRESOS PROPIOS</t>
  </si>
  <si>
    <t>Materiales y útiles de enseñanza</t>
  </si>
  <si>
    <t>Servicio de acceso a Internet ,redes y p</t>
  </si>
  <si>
    <t>Aportación a la promoción, cultura y artes</t>
  </si>
  <si>
    <t>Reparación y mtto. Maquinaria y otros (rep. Artesanías)</t>
  </si>
  <si>
    <t>Estimulo por el dia del servidor público</t>
  </si>
  <si>
    <t xml:space="preserve">    PRESUPUESTO DE EGRESOS 2013</t>
  </si>
  <si>
    <t>PRESUPUESTO DE EGRESOS 2013</t>
  </si>
  <si>
    <t>TRIMESTRE QUE REPORTA</t>
  </si>
  <si>
    <t>Mercancías adquiridas para su comercialización</t>
  </si>
  <si>
    <t>Mantenimiento y conservación menor de inmueble</t>
  </si>
  <si>
    <t>Viáticos en el País</t>
  </si>
  <si>
    <t>Reparación y mantenimiento de equipo de transporte</t>
  </si>
  <si>
    <t>Pasajes Aéreos</t>
  </si>
  <si>
    <t>Indemnizaciones por separación</t>
  </si>
  <si>
    <t>Aportación a la promoción , cultura y artes del Estado</t>
  </si>
  <si>
    <t>Vidrio y productos de vidrio</t>
  </si>
  <si>
    <t>Aportaciones a fondo de vivienda</t>
  </si>
  <si>
    <t>Cuotas seguro gastos médicos</t>
  </si>
  <si>
    <t>Indenmizaciones</t>
  </si>
  <si>
    <t>Estimulo por el día del Servidor Público</t>
  </si>
  <si>
    <t>Materiales y útiles de impresión y reproducción</t>
  </si>
  <si>
    <t>Utensilios para el servicio de alimentación</t>
  </si>
  <si>
    <t>Medicinas y productos farmacéuticos</t>
  </si>
  <si>
    <t>Refacciones y accesorios menores de equipo de cómputo y tecnologías de
la información</t>
  </si>
  <si>
    <t>Telefonía celular</t>
  </si>
  <si>
    <t>Ayudas sociales a instituciones de enseñanza</t>
  </si>
  <si>
    <t>Equipo de cómputo y de tecnología de la información</t>
  </si>
  <si>
    <t>Cámaras fotográficas y de video</t>
  </si>
  <si>
    <t>Marcas</t>
  </si>
  <si>
    <t>SUBSIDIO</t>
  </si>
  <si>
    <t>REMANENTE</t>
  </si>
  <si>
    <t>PRODUCTOS FINANCIEROS</t>
  </si>
  <si>
    <t>Cuotas al IMSS por enfermedad y maternidad</t>
  </si>
  <si>
    <t>Indemnizaciones</t>
  </si>
  <si>
    <t>Refacciones y accesorios menores  de mobiliario y equipo administrativo</t>
  </si>
  <si>
    <t>Instalación, reparación  y mantenimiento mobiliario y equipo admón.</t>
  </si>
  <si>
    <t>Instalación, reparación  y mantenimiento equipo computo y tec</t>
  </si>
  <si>
    <t>Certificación de Calidad Alcanzada</t>
  </si>
  <si>
    <t>Sistema de gestión de calidad acreditado y operando en el Instituto</t>
  </si>
  <si>
    <t>Artesanas y Artesanos apoyados en la compra directa de mercancía.</t>
  </si>
  <si>
    <t>Número de Artesanas y Artesanos apoyados en la compra directa de mercancía, logrando con esto una mayor competitividad y un aumento de las utilidades.</t>
  </si>
  <si>
    <t>Marcas Colectivas Promovidas</t>
  </si>
  <si>
    <t>La cantidad de los artesanos capacitados durante el evento "El Artesano, Corazón de Jalisco", que se llevó a cabo durante la Semana Santa y Semana de Pascua, se dará a conocer en el mes de abril/13</t>
  </si>
  <si>
    <t>Certámenes o concursos de artesanías, que promuevan la innovación y el diseño.</t>
  </si>
  <si>
    <t>Artesanías con nuevos diseños generados.</t>
  </si>
  <si>
    <t>Número de  Diseños nuevos o innovadores, generados en el Centro de Diseño e Innovación Artesanal (CEDINART), de manera directa o indirecta.</t>
  </si>
  <si>
    <t>Número de Artesanos apoyados por el IAJ para su participación en ferias y exposiciones, especializadas en artesanías.</t>
  </si>
  <si>
    <t>Número de Marcas Colectivas apoyadas por el IAJ durante todo el proceso, desde la identificación hasta el logro del registro de las Marcas Colectivas.</t>
  </si>
  <si>
    <t>Número de Certámenes o concursos de técnicas artesanales y productos, desarrollados.</t>
  </si>
  <si>
    <t>1233869</t>
  </si>
  <si>
    <t>1234889</t>
  </si>
  <si>
    <t>1244746</t>
  </si>
  <si>
    <t>DIRECCIÓN ADMINISTRATIVA</t>
  </si>
  <si>
    <t>Anexo 1. Plantilla del OPD</t>
  </si>
  <si>
    <t>PLANTILLA DE PERSONAL PRESUPUESTO 2013</t>
  </si>
  <si>
    <t>Parámetros de Calculo del Impacto al Salario</t>
  </si>
  <si>
    <t>Niveles 1-12</t>
  </si>
  <si>
    <t>A partir de Febrero</t>
  </si>
  <si>
    <t>Despensa</t>
  </si>
  <si>
    <t>Pasaje</t>
  </si>
  <si>
    <t>DEPENDENCIA: SECRETARIA DE DESARROLLO ECONOMICO</t>
  </si>
  <si>
    <t>ORGANISMO: INSTITUTO DE LA ARTESANIA JALISCIENSE</t>
  </si>
  <si>
    <t>Niveles 13-21</t>
  </si>
  <si>
    <t>A partir de Marzo</t>
  </si>
  <si>
    <t>COSTO MENSUAL</t>
  </si>
  <si>
    <t>COSTO ANUAL</t>
  </si>
  <si>
    <t>COLUMNAS ADICIONALES PARA CONCEPTOS PROPIOS DEL ORGANISMO</t>
  </si>
  <si>
    <t>Factor IMSS</t>
  </si>
  <si>
    <t>No. Cons</t>
  </si>
  <si>
    <t>PC</t>
  </si>
  <si>
    <t>NOMBRE DEL BENEFICIARIO</t>
  </si>
  <si>
    <t>R.F.C.</t>
  </si>
  <si>
    <t>F-ING</t>
  </si>
  <si>
    <t>NIVEL</t>
  </si>
  <si>
    <t>JOR</t>
  </si>
  <si>
    <t>CATEG</t>
  </si>
  <si>
    <t>CATEGORÍA</t>
  </si>
  <si>
    <t>ZONA
ECONÓMICA</t>
  </si>
  <si>
    <t>ADSCRIPCIÓN</t>
  </si>
  <si>
    <t>SUELDO
1101</t>
  </si>
  <si>
    <t>SOBRE
SUELDO
1101</t>
  </si>
  <si>
    <t>SUMA 
1101</t>
  </si>
  <si>
    <t>QUINQUENIO
1301</t>
  </si>
  <si>
    <t>PRIMA
VACACIONAL
1311</t>
  </si>
  <si>
    <t>AGUINALDO
1312</t>
  </si>
  <si>
    <t>CUOTAS A
PENSIONES
1401</t>
  </si>
  <si>
    <t>CUOTAS PARA
LA VIVIENDA
1402</t>
  </si>
  <si>
    <t>CUOTAS 
AL IMSS
1404</t>
  </si>
  <si>
    <t>DESPENSA
1601</t>
  </si>
  <si>
    <t>PASAJES
1602</t>
  </si>
  <si>
    <t>IMPACTO AL
SALARIO
1801</t>
  </si>
  <si>
    <t>IMPUESTO A AGUINALDO</t>
  </si>
  <si>
    <t>ESTIMULO AL SERVIDOR PÚBLICO</t>
  </si>
  <si>
    <t>CAS</t>
  </si>
  <si>
    <t>TOTAL
ANUAL</t>
  </si>
  <si>
    <t>1101
esc</t>
  </si>
  <si>
    <t>total</t>
  </si>
  <si>
    <t>VACANTE</t>
  </si>
  <si>
    <t>C</t>
  </si>
  <si>
    <t>ASISTENTE DE DIRECCIÓN GENERAL</t>
  </si>
  <si>
    <t>DIRECCIÓN GENERAL</t>
  </si>
  <si>
    <t>MA. CRISTINA CASTILLO BUITRÓN</t>
  </si>
  <si>
    <t>CABC470330CZ9</t>
  </si>
  <si>
    <t>SECRETARIA DE DIRECCIÓN GENERAL</t>
  </si>
  <si>
    <t>ANTONIO ARTEAGA  PAZ</t>
  </si>
  <si>
    <t>AEPA620623614</t>
  </si>
  <si>
    <t>COORDINADOR DE COMUNICACIÓN SOCIAL</t>
  </si>
  <si>
    <t>RAMC570718GD0</t>
  </si>
  <si>
    <t>DIRECTOR GENERAL</t>
  </si>
  <si>
    <t>IICG470110G41</t>
  </si>
  <si>
    <t>B</t>
  </si>
  <si>
    <t>INTENDENTE</t>
  </si>
  <si>
    <t>JUAN CARLOS VILLALVAZO BENÍTEZ</t>
  </si>
  <si>
    <t>VIBJ7112162K3</t>
  </si>
  <si>
    <t>J GUADALUPE HERNÁNDEZ LUCIO</t>
  </si>
  <si>
    <t>HELJ5212198V4</t>
  </si>
  <si>
    <t>PRIMITIVO RODRÍGUEZ HERNÁNDEZ</t>
  </si>
  <si>
    <t>ROHP4906103I4</t>
  </si>
  <si>
    <t>LIBRADA IÑIGUEZ COVARRUBIAS</t>
  </si>
  <si>
    <t>IICL440720QK1</t>
  </si>
  <si>
    <t>CARLOS ALBERTO RIVERA IBARRA</t>
  </si>
  <si>
    <t>RIIC771104247</t>
  </si>
  <si>
    <t>AUXILIAR DE MANTENIMIENTO</t>
  </si>
  <si>
    <t>GUILLERMO MUÑOZ COSS Y LEÓN</t>
  </si>
  <si>
    <t>MUCG551128Q22</t>
  </si>
  <si>
    <t>JUAN PADILLA GALLARDO</t>
  </si>
  <si>
    <t>PAGJ580208</t>
  </si>
  <si>
    <t>VELADOR</t>
  </si>
  <si>
    <t>JUAN REYNA NAVARRO</t>
  </si>
  <si>
    <t>RENJ3105046E9</t>
  </si>
  <si>
    <t>HEAD431020NW6</t>
  </si>
  <si>
    <t>CHOFER ESPECIALIZADO</t>
  </si>
  <si>
    <t>JOSÉ FLORENCIO VELASCO GARCÍA</t>
  </si>
  <si>
    <t>VEGF5811019Z9</t>
  </si>
  <si>
    <t>AUXILIAR CONTABLE</t>
  </si>
  <si>
    <t>MA. NATIVIDAD IBARRA NÚÑEZ</t>
  </si>
  <si>
    <t>IANN610317QC1</t>
  </si>
  <si>
    <t>SECRETARIA  DE DIRECCIÓN ADMINISTRATIVA</t>
  </si>
  <si>
    <t>ERIKA MONSERRAT HERNÁNDEZ JAIME</t>
  </si>
  <si>
    <t>HEJE810401EP6</t>
  </si>
  <si>
    <t>ADMINISTRATIVO ESPECIALIZADO CONTABILIDAD</t>
  </si>
  <si>
    <t>TÉCNICO ESPECIALIZADO MANTENIMIENTO</t>
  </si>
  <si>
    <t>JORGE GRIMALDO RAMOS</t>
  </si>
  <si>
    <t>GIRJ870722EP6</t>
  </si>
  <si>
    <t>TECNICO EN INFORMATICA</t>
  </si>
  <si>
    <t>DIRECCIÓN DE VINCULACIÓN ARTESANAL</t>
  </si>
  <si>
    <t>EUSTOLIA DEL CARMEN GONZÁLEZ GRANADOS</t>
  </si>
  <si>
    <t>GOGE810907667</t>
  </si>
  <si>
    <t>COORDINADORA   DE RECURSOS HUMANOS</t>
  </si>
  <si>
    <t>PABLO PAREDES GOCHE</t>
  </si>
  <si>
    <t>PAGP541018KL5</t>
  </si>
  <si>
    <t>COORDINADOR DE COMPRAS Y ALMACÉN</t>
  </si>
  <si>
    <t>JERÓNIMO SÁNCHEZ GARCÍA</t>
  </si>
  <si>
    <t>SAGJ680720SV4</t>
  </si>
  <si>
    <t>0101/2000</t>
  </si>
  <si>
    <t>COORDINADOR FINANCIERO CONTABLE</t>
  </si>
  <si>
    <t>JOSÉ RAYMUNDO GALINDO MORALES</t>
  </si>
  <si>
    <t>GARM740514MZA</t>
  </si>
  <si>
    <t>COORDINADOR JURÍDICO</t>
  </si>
  <si>
    <t>PEDRO SALCEDO ORTIZ</t>
  </si>
  <si>
    <t>SAOP670629IV0</t>
  </si>
  <si>
    <t>COORDINADOR DE SERVICIOS GENERALES</t>
  </si>
  <si>
    <t>DIRECTOR ADMINISTRATIVA</t>
  </si>
  <si>
    <t>MARGARITA BARAJAS ZENDEJAS</t>
  </si>
  <si>
    <t>BAZM770927GUA</t>
  </si>
  <si>
    <t>COORDINADOR DE INVESTIGACIÓN ARTESANAL</t>
  </si>
  <si>
    <t>DIRECCIÓN DE INESTIGACION</t>
  </si>
  <si>
    <t>COORDINADOR DEL CENTRO DE DISEÑO  ARTESANAL</t>
  </si>
  <si>
    <t>VEPL890123FM1</t>
  </si>
  <si>
    <t>DISEÑADOR</t>
  </si>
  <si>
    <t>EEDA881229SZ4</t>
  </si>
  <si>
    <t>PABLO PAJARITO FAJARDO</t>
  </si>
  <si>
    <t>PAFP740206254</t>
  </si>
  <si>
    <t>INVESTIGADOR</t>
  </si>
  <si>
    <t>DIRECTOR DE INVESTIGACION</t>
  </si>
  <si>
    <t>GASJ8401208I6</t>
  </si>
  <si>
    <t>COORDINADOR DE REGISTRO ARTESANAL</t>
  </si>
  <si>
    <t xml:space="preserve">DAVID JARERO CAMPECHANO </t>
  </si>
  <si>
    <t>JACD7602289B4</t>
  </si>
  <si>
    <t>ASISTENTE  A DE REGISTRO ARTESANAL</t>
  </si>
  <si>
    <t>SANDRA GEORGINA SOLÍS MANZO</t>
  </si>
  <si>
    <t>SOMS800901LQ7</t>
  </si>
  <si>
    <t>ONÉSIMO FERNANDO RODRÍGUEZ CRUZ</t>
  </si>
  <si>
    <t>ROCO700603M25</t>
  </si>
  <si>
    <t>CAMELIA RODRÍGUEZ RODRÍGUEZ</t>
  </si>
  <si>
    <t>RORC640218QK5</t>
  </si>
  <si>
    <t>SECRETARIA DE DIRECCIÓN DE VINCULACIÓN</t>
  </si>
  <si>
    <t>PAME821109EN2</t>
  </si>
  <si>
    <t>COORDINADOR DE ASOCIACIONISMO</t>
  </si>
  <si>
    <t>CLAUDIA FAJARDO GONZÁLEZ</t>
  </si>
  <si>
    <t>FAGC810826LK4</t>
  </si>
  <si>
    <t>COORDINADOR DE PROMOCIÓN CULTURAL</t>
  </si>
  <si>
    <t>PERLA LILIANA CASTILLO MORA</t>
  </si>
  <si>
    <t>CAMP701209W53</t>
  </si>
  <si>
    <t>DIRECTOR DE  DESARROLLO ARTESNAL</t>
  </si>
  <si>
    <t>JESÚS ARROYO MEJIA</t>
  </si>
  <si>
    <t>AOMJ351012PQ8</t>
  </si>
  <si>
    <t>AUXILIAR DE CAPACITACIÓN ARTESANAL</t>
  </si>
  <si>
    <t>GACB7908189AA</t>
  </si>
  <si>
    <t>MARÍA DEL ROSARIO MATEOS NUÑO</t>
  </si>
  <si>
    <t>COORDINADOR DE CAPACITACIÓN</t>
  </si>
  <si>
    <t>MUMC481009BM3</t>
  </si>
  <si>
    <t>AUXILIAR DE MUSEO</t>
  </si>
  <si>
    <t>KENIA GARCÍA VILLA</t>
  </si>
  <si>
    <t>GAVK821129EB9</t>
  </si>
  <si>
    <t xml:space="preserve">RAMIRO MIRANDA </t>
  </si>
  <si>
    <t>MIRA580328K64</t>
  </si>
  <si>
    <t>COORDINADOR DE MUSEO</t>
  </si>
  <si>
    <t>COORDINADOR TÉCNICO FERIAS</t>
  </si>
  <si>
    <t>DIRECCIÓN COMERCIALIZACIÓN</t>
  </si>
  <si>
    <t>REBECA RAZO PUGA</t>
  </si>
  <si>
    <t>RAPR850203JA2</t>
  </si>
  <si>
    <t>AUXILIAR DE FERIAS Y EXPOSICIONES</t>
  </si>
  <si>
    <t>JOSE JAIME CORAL ARANA</t>
  </si>
  <si>
    <t>COAJ800709</t>
  </si>
  <si>
    <t>VENDEDOR</t>
  </si>
  <si>
    <t>ESMERALDA BARAJAS GONZÁLEZ</t>
  </si>
  <si>
    <t>BAGE890318R90</t>
  </si>
  <si>
    <t>VENDEDORA</t>
  </si>
  <si>
    <t>NOELIA PASILLAS GARCÍA</t>
  </si>
  <si>
    <t>PAGN6407111Q9</t>
  </si>
  <si>
    <t>MA. LUZ SEGURA RENTERIA</t>
  </si>
  <si>
    <t>SERL430813QJ2</t>
  </si>
  <si>
    <t>ENCARGADA DE TIENDA</t>
  </si>
  <si>
    <t>OFELIA ESCAREÑO DEL RÍO</t>
  </si>
  <si>
    <t>EARO700726738</t>
  </si>
  <si>
    <t>JOSE LUIS CORTES NIETO</t>
  </si>
  <si>
    <t>CONL650109NH8</t>
  </si>
  <si>
    <t>COORDINADOR DE PROMOCIÓN, COMERCIALIZACIÓN Y EXPOSICIONES</t>
  </si>
  <si>
    <t>HERMELINDA MENDOZA CONTRERAS</t>
  </si>
  <si>
    <t>MECH7805305X1</t>
  </si>
  <si>
    <t>TÉCNICO ESPECIALIZADO  DE COMERCIALIZACIÓN</t>
  </si>
  <si>
    <t>ABNER SIFUENTES GONZÁLEZ</t>
  </si>
  <si>
    <t>SIGA730517CY8</t>
  </si>
  <si>
    <t>FERNANDO MIRAMONTES IBARRA</t>
  </si>
  <si>
    <t>MIIF691119KR9</t>
  </si>
  <si>
    <t>DIRECTOR DE COMERCIALIZACIÓN</t>
  </si>
  <si>
    <t>TOTAL</t>
  </si>
  <si>
    <t>TOTAL DE PLAZAS</t>
  </si>
  <si>
    <t>IRMA VALDEZ GRACIANO</t>
  </si>
  <si>
    <t>VAGI701012C19</t>
  </si>
  <si>
    <t>ENCARGADA TIENDA HUEJUQUILLA</t>
  </si>
  <si>
    <t>ALMA BERENICE REZA  MIJAREZ</t>
  </si>
  <si>
    <t xml:space="preserve">ENCARGADA TIENDA SAN ANDRÉS  </t>
  </si>
  <si>
    <t>ENRIQUETA BAUTISTA HERNÁNDEZ</t>
  </si>
  <si>
    <t>BAHE700715944</t>
  </si>
  <si>
    <t>ENCARGADA DE TIENDA SAN SEBASTIAN</t>
  </si>
  <si>
    <t>AUXILIAR ADMINISTRATIVO</t>
  </si>
  <si>
    <t>AUXILIAR DE VINCULACION</t>
  </si>
  <si>
    <t>DESCRIPCIÓN DE LOS CONCEPTOS DE LAS COLUMNAS</t>
  </si>
  <si>
    <t>NOTAS:</t>
  </si>
  <si>
    <t>NÚMERO DE LA DEPENDENCIA CABEZA DE SECTOR</t>
  </si>
  <si>
    <t>- SE DEBERÁ PRESENTAR UNA PLAZA POR RENGLÓN</t>
  </si>
  <si>
    <t>ORG.</t>
  </si>
  <si>
    <t>NUMERO DE ORGANISMO</t>
  </si>
  <si>
    <t>- INCLUIR TODOS LOS CONCEPTOS DE PAGO PARA CADA PLAZA (EN CASO DE QUE NO EXISTA EN ESTE FORMATO FAVOR DE INCLUIR)</t>
  </si>
  <si>
    <t>NUMERO DE PROGRAMA DE GOBIERNO</t>
  </si>
  <si>
    <t>- INCLUIR PLAZAS VACANTES SI ES QUE EXISTEN</t>
  </si>
  <si>
    <t>NUMERO DE PROCESO</t>
  </si>
  <si>
    <t xml:space="preserve">NUMERO DE LA UNIDAD EJECUTORA DEL GASTO </t>
  </si>
  <si>
    <t>- INCLUIR LA FORMA DE CALCULO PARA CADA CONCEPTO</t>
  </si>
  <si>
    <t>BENEFICIARIO</t>
  </si>
  <si>
    <t>NOMBRE DEL PERSONAL QUE OCUPA LA PLAZA</t>
  </si>
  <si>
    <t>EJEMPLOS:</t>
  </si>
  <si>
    <t>RFC DEL BENEFICIARIO</t>
  </si>
  <si>
    <t>Partida 1312 Aguinaldo</t>
  </si>
  <si>
    <t>(4390/30*50)</t>
  </si>
  <si>
    <t>Sueldo mensual, entre 30 por 50 días al año</t>
  </si>
  <si>
    <t>FECHA DE INGRESO DEL BENEFICIARIO</t>
  </si>
  <si>
    <t>Partida 1401 Pensiones del Estado</t>
  </si>
  <si>
    <t>(4390*5%)</t>
  </si>
  <si>
    <t>Sueldo mensual, por 5% de aportación mensual</t>
  </si>
  <si>
    <t>CUOTAS
AL SEDAR.
1405</t>
  </si>
  <si>
    <t>LAURA  PATRICIA VARGAS ARVIZU</t>
  </si>
  <si>
    <t>VAAL7512164E9</t>
  </si>
  <si>
    <t>GOCA7907255Z0</t>
  </si>
  <si>
    <t>MAGJ781018EN3</t>
  </si>
  <si>
    <t>MAURICIO RAFAEL  LOPEZ BARRAZA</t>
  </si>
  <si>
    <t>LOBM6911222L3</t>
  </si>
  <si>
    <t>LOURDES ARETE  CARRILLO CUEVAS</t>
  </si>
  <si>
    <t>CACL841019QW7</t>
  </si>
  <si>
    <t>DIRECCIÓN DE VINCULACION</t>
  </si>
  <si>
    <t>1247701</t>
  </si>
  <si>
    <t>1254858</t>
  </si>
  <si>
    <t>1262034</t>
  </si>
  <si>
    <t>Recurso Estatal</t>
  </si>
  <si>
    <t>Remanentes</t>
  </si>
  <si>
    <t>Ingresos Propios</t>
  </si>
  <si>
    <t>Productos financieros</t>
  </si>
  <si>
    <t>Aportaciones Artesano El Corazón de Jalisco</t>
  </si>
  <si>
    <t>Aportacion Tijuana</t>
  </si>
  <si>
    <t>Aportacion Monterrey</t>
  </si>
  <si>
    <t>Artesanas(os) Capacitados</t>
  </si>
  <si>
    <t>PROMOTOR COMERCIAL</t>
  </si>
  <si>
    <t>CLAUDIA VALADEZ REGIN</t>
  </si>
  <si>
    <t>ALMA KARINA MEDELLÍN OROZCO</t>
  </si>
  <si>
    <t>MARÍA CRISTINA MUÑOZ MACIEL</t>
  </si>
  <si>
    <t>BEATRIZ FLORIANA GARCÍA CORTÉS</t>
  </si>
  <si>
    <t>EDGAR ALONSO PARADA MORÁN</t>
  </si>
  <si>
    <t>MEPD841106</t>
  </si>
  <si>
    <t>DIANA MENDOZA PRADO</t>
  </si>
  <si>
    <t>ANA PAULA ECHEVERRÍA DURÁN</t>
  </si>
  <si>
    <t>LOURDES ANGÉLICA VELÁZQUEZ DE LA PEÑA</t>
  </si>
  <si>
    <t>JULIO CESAR MARTÍNEZ GARCÍA</t>
  </si>
  <si>
    <t>JESÚS BARAJAS DURÁN</t>
  </si>
  <si>
    <t>MARÍA DE LOS ÁNGELES GONZÁLEZ CARRILLO</t>
  </si>
  <si>
    <t>J. DAVID HERNÁNDEZ ASCENCIO</t>
  </si>
  <si>
    <t>GONZALO ÍÑIGUEZ COVARRUBIAS</t>
  </si>
  <si>
    <t>CAMILO SALVADOR RAMÍREZ MURGUÍA</t>
  </si>
  <si>
    <t>Estímulo por el día del Servidor Público</t>
  </si>
  <si>
    <t>APORTACIONES FONART</t>
  </si>
  <si>
    <t>APORTACIONES ARTESANOS</t>
  </si>
  <si>
    <t>Debido a que no se cuenta con presupuesto para cumplir con éste componente, el avance solo se está realizando en la mejora de orden y limpieza en las áreas del mismo personal del IAJ.</t>
  </si>
  <si>
    <t>Artesanas (os) apoyados para comercialización de productos en Ferias y Exposiciones.</t>
  </si>
  <si>
    <t>Número de artesanas (os) capacitados</t>
  </si>
  <si>
    <t>1267792</t>
  </si>
  <si>
    <t>1274971</t>
  </si>
  <si>
    <t>1282472</t>
  </si>
  <si>
    <t>CUARTO</t>
  </si>
  <si>
    <t>INFORME DE AVANCES  PROGRAMÁTICOS DEL CUARTO TRIMESTRE</t>
  </si>
  <si>
    <t>El Artesano, Corazón de Jalisco</t>
  </si>
  <si>
    <t>Certamen Wixarika</t>
  </si>
  <si>
    <t>Certamen Lapidaria</t>
  </si>
  <si>
    <t>Certamen Textil</t>
  </si>
  <si>
    <t>Certamen Fibras</t>
  </si>
  <si>
    <t>Certamen Navideño</t>
  </si>
  <si>
    <t>Capacitación Artesanal</t>
  </si>
  <si>
    <t>Cooperativas y marcas</t>
  </si>
  <si>
    <t>Enart</t>
  </si>
  <si>
    <t>Decoestylo</t>
  </si>
  <si>
    <t>Lynwood</t>
  </si>
  <si>
    <t>Expo Colombia</t>
  </si>
  <si>
    <t>PROYECTOS SEDECO</t>
  </si>
  <si>
    <t>PRODUCTIVIDAD JALISCO</t>
  </si>
  <si>
    <t>1289495</t>
  </si>
  <si>
    <t>1297814</t>
  </si>
  <si>
    <t>1309839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</si>
</sst>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_-* #,##0_-;\-* #,##0_-;_-* &quot;-&quot;??_-;_-@_-"/>
    <numFmt numFmtId="166" formatCode="_(* #,##0.00_);_(* \(#,##0.00\);_(* &quot;-&quot;??_);_(@_)"/>
    <numFmt numFmtId="167" formatCode="#,##0.00_ ;[Red]\-#,##0.00\ "/>
    <numFmt numFmtId="168" formatCode="00"/>
    <numFmt numFmtId="169" formatCode="000"/>
    <numFmt numFmtId="170" formatCode="_-[$€-2]* #,##0.00_-;\-[$€-2]* #,##0.00_-;_-[$€-2]* &quot;-&quot;??_-"/>
    <numFmt numFmtId="171" formatCode="0.00000%"/>
    <numFmt numFmtId="172" formatCode="00000"/>
    <numFmt numFmtId="173" formatCode="dd/mm/yyyy;@"/>
  </numFmts>
  <fonts count="5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4"/>
      <name val="Arial"/>
      <family val="2"/>
    </font>
    <font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48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name val="Century Gothic"/>
      <family val="2"/>
    </font>
    <font>
      <sz val="11"/>
      <name val="Arial"/>
      <family val="2"/>
    </font>
    <font>
      <sz val="10"/>
      <color indexed="8"/>
      <name val="Book Antiqua"/>
      <family val="1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8.9"/>
      <color indexed="8"/>
      <name val="Arial Narrow"/>
      <family val="2"/>
    </font>
    <font>
      <sz val="9"/>
      <color indexed="8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70" fontId="1" fillId="0" borderId="0" applyFont="0" applyFill="0" applyBorder="0" applyAlignment="0" applyProtection="0"/>
    <xf numFmtId="0" fontId="25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/>
    <xf numFmtId="0" fontId="6" fillId="0" borderId="0"/>
    <xf numFmtId="0" fontId="41" fillId="0" borderId="0"/>
    <xf numFmtId="0" fontId="17" fillId="0" borderId="0"/>
    <xf numFmtId="0" fontId="6" fillId="23" borderId="4" applyNumberFormat="0" applyFont="0" applyAlignment="0" applyProtection="0"/>
    <xf numFmtId="9" fontId="6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547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Fill="1" applyAlignment="1"/>
    <xf numFmtId="168" fontId="8" fillId="0" borderId="0" xfId="0" applyNumberFormat="1" applyFont="1" applyFill="1" applyAlignment="1"/>
    <xf numFmtId="0" fontId="6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Fill="1" applyAlignment="1"/>
    <xf numFmtId="168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168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8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/>
    <xf numFmtId="3" fontId="3" fillId="0" borderId="10" xfId="0" applyNumberFormat="1" applyFont="1" applyBorder="1" applyAlignment="1">
      <alignment horizontal="right" vertical="center"/>
    </xf>
    <xf numFmtId="0" fontId="13" fillId="0" borderId="0" xfId="0" applyFont="1"/>
    <xf numFmtId="164" fontId="4" fillId="24" borderId="10" xfId="0" applyNumberFormat="1" applyFont="1" applyFill="1" applyBorder="1" applyAlignment="1">
      <alignment horizontal="center" vertical="center"/>
    </xf>
    <xf numFmtId="168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right" wrapText="1"/>
    </xf>
    <xf numFmtId="0" fontId="12" fillId="0" borderId="0" xfId="0" applyFont="1"/>
    <xf numFmtId="0" fontId="3" fillId="0" borderId="10" xfId="0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3" fillId="0" borderId="10" xfId="0" applyFont="1" applyBorder="1"/>
    <xf numFmtId="0" fontId="14" fillId="25" borderId="10" xfId="0" applyFont="1" applyFill="1" applyBorder="1" applyAlignment="1">
      <alignment horizontal="center" vertical="center"/>
    </xf>
    <xf numFmtId="168" fontId="14" fillId="25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0" borderId="0" xfId="0" applyFont="1"/>
    <xf numFmtId="0" fontId="13" fillId="0" borderId="0" xfId="0" applyFont="1" applyAlignment="1">
      <alignment horizontal="center"/>
    </xf>
    <xf numFmtId="168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/>
    </xf>
    <xf numFmtId="0" fontId="6" fillId="0" borderId="10" xfId="0" quotePrefix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12" fillId="0" borderId="0" xfId="0" applyFont="1" applyFill="1"/>
    <xf numFmtId="41" fontId="2" fillId="24" borderId="10" xfId="0" applyNumberFormat="1" applyFont="1" applyFill="1" applyBorder="1" applyAlignment="1"/>
    <xf numFmtId="41" fontId="3" fillId="0" borderId="10" xfId="0" applyNumberFormat="1" applyFont="1" applyBorder="1"/>
    <xf numFmtId="41" fontId="6" fillId="0" borderId="10" xfId="0" applyNumberFormat="1" applyFont="1" applyBorder="1" applyAlignment="1">
      <alignment horizontal="right" vertical="center"/>
    </xf>
    <xf numFmtId="0" fontId="2" fillId="0" borderId="0" xfId="0" applyFont="1"/>
    <xf numFmtId="41" fontId="6" fillId="0" borderId="10" xfId="0" applyNumberFormat="1" applyFont="1" applyBorder="1"/>
    <xf numFmtId="41" fontId="3" fillId="0" borderId="0" xfId="0" applyNumberFormat="1" applyFont="1"/>
    <xf numFmtId="41" fontId="3" fillId="0" borderId="10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left" indent="1"/>
    </xf>
    <xf numFmtId="165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3" fillId="0" borderId="10" xfId="0" quotePrefix="1" applyFont="1" applyFill="1" applyBorder="1" applyAlignment="1">
      <alignment horizontal="center" vertical="center"/>
    </xf>
    <xf numFmtId="0" fontId="4" fillId="0" borderId="0" xfId="0" applyFont="1"/>
    <xf numFmtId="0" fontId="13" fillId="0" borderId="0" xfId="0" applyFont="1" applyFill="1"/>
    <xf numFmtId="168" fontId="2" fillId="24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3" fillId="0" borderId="0" xfId="0" applyFont="1" applyAlignment="1">
      <alignment horizontal="left" vertical="center"/>
    </xf>
    <xf numFmtId="0" fontId="3" fillId="0" borderId="0" xfId="0" applyFont="1" applyFill="1" applyAlignment="1"/>
    <xf numFmtId="41" fontId="3" fillId="0" borderId="0" xfId="0" applyNumberFormat="1" applyFont="1" applyFill="1" applyAlignment="1"/>
    <xf numFmtId="0" fontId="3" fillId="0" borderId="0" xfId="0" applyFont="1" applyBorder="1"/>
    <xf numFmtId="41" fontId="3" fillId="0" borderId="0" xfId="0" applyNumberFormat="1" applyFont="1" applyBorder="1" applyAlignment="1">
      <alignment horizontal="left" indent="1"/>
    </xf>
    <xf numFmtId="41" fontId="3" fillId="0" borderId="0" xfId="0" applyNumberFormat="1" applyFont="1" applyBorder="1"/>
    <xf numFmtId="0" fontId="4" fillId="0" borderId="0" xfId="0" applyFont="1" applyAlignment="1">
      <alignment horizontal="left" vertical="center"/>
    </xf>
    <xf numFmtId="165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/>
    <xf numFmtId="41" fontId="4" fillId="24" borderId="10" xfId="0" applyNumberFormat="1" applyFont="1" applyFill="1" applyBorder="1" applyAlignment="1"/>
    <xf numFmtId="41" fontId="3" fillId="0" borderId="10" xfId="0" applyNumberFormat="1" applyFont="1" applyBorder="1" applyAlignment="1">
      <alignment vertical="center"/>
    </xf>
    <xf numFmtId="41" fontId="3" fillId="26" borderId="10" xfId="0" applyNumberFormat="1" applyFont="1" applyFill="1" applyBorder="1" applyAlignment="1">
      <alignment vertical="center"/>
    </xf>
    <xf numFmtId="41" fontId="3" fillId="26" borderId="10" xfId="0" applyNumberFormat="1" applyFont="1" applyFill="1" applyBorder="1" applyAlignment="1"/>
    <xf numFmtId="168" fontId="6" fillId="0" borderId="10" xfId="0" applyNumberFormat="1" applyFont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/>
    </xf>
    <xf numFmtId="169" fontId="6" fillId="24" borderId="10" xfId="0" applyNumberFormat="1" applyFont="1" applyFill="1" applyBorder="1" applyAlignment="1">
      <alignment horizontal="center" vertical="center"/>
    </xf>
    <xf numFmtId="172" fontId="6" fillId="24" borderId="10" xfId="0" applyNumberFormat="1" applyFont="1" applyFill="1" applyBorder="1" applyAlignment="1">
      <alignment horizontal="center" vertical="center"/>
    </xf>
    <xf numFmtId="41" fontId="3" fillId="0" borderId="10" xfId="0" applyNumberFormat="1" applyFont="1" applyBorder="1" applyAlignment="1">
      <alignment horizontal="right" vertical="center" indent="1"/>
    </xf>
    <xf numFmtId="41" fontId="3" fillId="0" borderId="0" xfId="0" applyNumberFormat="1" applyFont="1" applyAlignment="1">
      <alignment horizontal="right" indent="1"/>
    </xf>
    <xf numFmtId="41" fontId="6" fillId="0" borderId="0" xfId="0" applyNumberFormat="1" applyFont="1" applyAlignment="1">
      <alignment horizontal="right" indent="1"/>
    </xf>
    <xf numFmtId="41" fontId="4" fillId="26" borderId="10" xfId="0" applyNumberFormat="1" applyFont="1" applyFill="1" applyBorder="1" applyAlignment="1"/>
    <xf numFmtId="43" fontId="3" fillId="0" borderId="0" xfId="0" applyNumberFormat="1" applyFont="1"/>
    <xf numFmtId="43" fontId="13" fillId="0" borderId="0" xfId="0" applyNumberFormat="1" applyFont="1"/>
    <xf numFmtId="0" fontId="4" fillId="26" borderId="0" xfId="0" applyFont="1" applyFill="1"/>
    <xf numFmtId="0" fontId="15" fillId="25" borderId="10" xfId="0" applyFont="1" applyFill="1" applyBorder="1" applyAlignment="1">
      <alignment horizontal="center" vertical="center"/>
    </xf>
    <xf numFmtId="168" fontId="15" fillId="25" borderId="10" xfId="0" applyNumberFormat="1" applyFont="1" applyFill="1" applyBorder="1" applyAlignment="1">
      <alignment horizontal="center" vertical="center"/>
    </xf>
    <xf numFmtId="41" fontId="15" fillId="25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1" fontId="12" fillId="0" borderId="0" xfId="0" applyNumberFormat="1" applyFont="1"/>
    <xf numFmtId="41" fontId="13" fillId="0" borderId="0" xfId="0" applyNumberFormat="1" applyFont="1"/>
    <xf numFmtId="41" fontId="2" fillId="2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Fill="1" applyAlignment="1">
      <alignment vertical="top"/>
    </xf>
    <xf numFmtId="168" fontId="10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168" fontId="16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6" fillId="0" borderId="0" xfId="0" applyFont="1" applyAlignment="1">
      <alignment horizontal="left" vertical="top"/>
    </xf>
    <xf numFmtId="41" fontId="3" fillId="0" borderId="0" xfId="0" applyNumberFormat="1" applyFont="1" applyAlignment="1">
      <alignment vertical="top"/>
    </xf>
    <xf numFmtId="168" fontId="10" fillId="0" borderId="0" xfId="0" applyNumberFormat="1" applyFont="1" applyFill="1" applyAlignment="1">
      <alignment vertical="top"/>
    </xf>
    <xf numFmtId="3" fontId="3" fillId="0" borderId="0" xfId="0" quotePrefix="1" applyNumberFormat="1" applyFont="1" applyFill="1" applyAlignment="1">
      <alignment horizontal="right" vertical="top"/>
    </xf>
    <xf numFmtId="165" fontId="3" fillId="0" borderId="0" xfId="0" quotePrefix="1" applyNumberFormat="1" applyFont="1" applyFill="1" applyAlignment="1">
      <alignment vertical="top"/>
    </xf>
    <xf numFmtId="0" fontId="3" fillId="0" borderId="0" xfId="0" applyFont="1" applyAlignment="1">
      <alignment horizontal="left" vertical="top"/>
    </xf>
    <xf numFmtId="168" fontId="6" fillId="0" borderId="0" xfId="0" applyNumberFormat="1" applyFont="1" applyAlignment="1">
      <alignment horizontal="center" vertical="top"/>
    </xf>
    <xf numFmtId="168" fontId="6" fillId="26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right" wrapText="1"/>
    </xf>
    <xf numFmtId="41" fontId="2" fillId="24" borderId="10" xfId="0" applyNumberFormat="1" applyFont="1" applyFill="1" applyBorder="1" applyAlignment="1">
      <alignment horizontal="right"/>
    </xf>
    <xf numFmtId="0" fontId="6" fillId="0" borderId="0" xfId="0" applyFont="1" applyFill="1"/>
    <xf numFmtId="3" fontId="13" fillId="0" borderId="0" xfId="0" applyNumberFormat="1" applyFont="1"/>
    <xf numFmtId="0" fontId="34" fillId="0" borderId="0" xfId="0" applyFont="1" applyFill="1" applyAlignment="1">
      <alignment vertical="top"/>
    </xf>
    <xf numFmtId="4" fontId="3" fillId="0" borderId="0" xfId="0" applyNumberFormat="1" applyFont="1" applyAlignment="1">
      <alignment horizontal="right"/>
    </xf>
    <xf numFmtId="0" fontId="6" fillId="0" borderId="0" xfId="0" applyFont="1" applyFill="1" applyAlignment="1">
      <alignment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/>
    <xf numFmtId="41" fontId="3" fillId="0" borderId="0" xfId="0" applyNumberFormat="1" applyFont="1" applyFill="1"/>
    <xf numFmtId="41" fontId="13" fillId="0" borderId="0" xfId="0" applyNumberFormat="1" applyFont="1" applyFill="1"/>
    <xf numFmtId="0" fontId="4" fillId="0" borderId="0" xfId="0" applyFont="1" applyFill="1"/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26" borderId="0" xfId="0" applyFont="1" applyFill="1" applyAlignment="1">
      <alignment vertical="center"/>
    </xf>
    <xf numFmtId="0" fontId="11" fillId="26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4" fillId="27" borderId="10" xfId="0" applyFont="1" applyFill="1" applyBorder="1" applyAlignment="1">
      <alignment horizontal="center" vertical="center"/>
    </xf>
    <xf numFmtId="0" fontId="14" fillId="27" borderId="10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/>
    </xf>
    <xf numFmtId="3" fontId="6" fillId="0" borderId="0" xfId="0" applyNumberFormat="1" applyFont="1"/>
    <xf numFmtId="41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indent="1"/>
    </xf>
    <xf numFmtId="41" fontId="3" fillId="26" borderId="10" xfId="33" applyNumberFormat="1" applyFont="1" applyFill="1" applyBorder="1"/>
    <xf numFmtId="41" fontId="4" fillId="0" borderId="10" xfId="0" applyNumberFormat="1" applyFont="1" applyBorder="1"/>
    <xf numFmtId="0" fontId="2" fillId="24" borderId="10" xfId="0" applyFont="1" applyFill="1" applyBorder="1" applyAlignment="1">
      <alignment horizontal="right"/>
    </xf>
    <xf numFmtId="0" fontId="36" fillId="0" borderId="0" xfId="0" applyFont="1" applyFill="1" applyAlignment="1">
      <alignment vertical="top"/>
    </xf>
    <xf numFmtId="0" fontId="37" fillId="0" borderId="0" xfId="0" applyFont="1" applyFill="1" applyAlignment="1">
      <alignment vertical="top"/>
    </xf>
    <xf numFmtId="41" fontId="6" fillId="0" borderId="0" xfId="0" applyNumberFormat="1" applyFont="1"/>
    <xf numFmtId="0" fontId="17" fillId="0" borderId="0" xfId="42"/>
    <xf numFmtId="0" fontId="17" fillId="26" borderId="0" xfId="42" applyFill="1"/>
    <xf numFmtId="0" fontId="33" fillId="26" borderId="0" xfId="42" applyFont="1" applyFill="1"/>
    <xf numFmtId="0" fontId="33" fillId="0" borderId="0" xfId="42" applyFont="1"/>
    <xf numFmtId="41" fontId="2" fillId="24" borderId="10" xfId="0" applyNumberFormat="1" applyFont="1" applyFill="1" applyBorder="1" applyAlignment="1">
      <alignment horizontal="right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indent="1"/>
    </xf>
    <xf numFmtId="0" fontId="2" fillId="0" borderId="0" xfId="0" applyFont="1" applyFill="1" applyAlignment="1"/>
    <xf numFmtId="168" fontId="6" fillId="0" borderId="0" xfId="0" applyNumberFormat="1" applyFont="1" applyFill="1" applyAlignment="1"/>
    <xf numFmtId="0" fontId="2" fillId="0" borderId="0" xfId="0" applyFont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Border="1"/>
    <xf numFmtId="168" fontId="6" fillId="0" borderId="0" xfId="0" applyNumberFormat="1" applyFont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2" fillId="0" borderId="0" xfId="0" applyFont="1" applyAlignment="1">
      <alignment horizontal="right" vertical="top"/>
    </xf>
    <xf numFmtId="168" fontId="6" fillId="0" borderId="0" xfId="0" applyNumberFormat="1" applyFont="1" applyFill="1" applyAlignment="1">
      <alignment vertical="top"/>
    </xf>
    <xf numFmtId="0" fontId="40" fillId="0" borderId="0" xfId="0" applyFont="1" applyFill="1" applyAlignment="1">
      <alignment vertical="top"/>
    </xf>
    <xf numFmtId="0" fontId="6" fillId="0" borderId="0" xfId="0" quotePrefix="1" applyFont="1" applyFill="1" applyAlignment="1">
      <alignment vertical="top"/>
    </xf>
    <xf numFmtId="0" fontId="2" fillId="24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6" borderId="10" xfId="0" quotePrefix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right" vertical="center"/>
    </xf>
    <xf numFmtId="49" fontId="15" fillId="25" borderId="10" xfId="0" applyNumberFormat="1" applyFont="1" applyFill="1" applyBorder="1" applyAlignment="1">
      <alignment horizontal="right" vertical="center"/>
    </xf>
    <xf numFmtId="43" fontId="6" fillId="0" borderId="0" xfId="0" applyNumberFormat="1" applyFont="1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 vertical="center"/>
    </xf>
    <xf numFmtId="41" fontId="6" fillId="0" borderId="10" xfId="0" applyNumberFormat="1" applyFont="1" applyBorder="1" applyAlignment="1">
      <alignment horizontal="right" indent="1"/>
    </xf>
    <xf numFmtId="41" fontId="6" fillId="0" borderId="10" xfId="0" applyNumberFormat="1" applyFont="1" applyBorder="1" applyAlignment="1">
      <alignment horizontal="right" vertical="center" indent="1"/>
    </xf>
    <xf numFmtId="41" fontId="6" fillId="26" borderId="10" xfId="0" applyNumberFormat="1" applyFont="1" applyFill="1" applyBorder="1" applyAlignment="1">
      <alignment horizontal="right" vertical="center" indent="1"/>
    </xf>
    <xf numFmtId="41" fontId="6" fillId="26" borderId="10" xfId="0" applyNumberFormat="1" applyFont="1" applyFill="1" applyBorder="1" applyAlignment="1">
      <alignment horizontal="right" indent="1"/>
    </xf>
    <xf numFmtId="41" fontId="6" fillId="26" borderId="10" xfId="0" applyNumberFormat="1" applyFont="1" applyFill="1" applyBorder="1"/>
    <xf numFmtId="0" fontId="6" fillId="0" borderId="10" xfId="0" applyFont="1" applyBorder="1" applyAlignment="1">
      <alignment horizontal="left" indent="1"/>
    </xf>
    <xf numFmtId="41" fontId="15" fillId="25" borderId="10" xfId="0" applyNumberFormat="1" applyFont="1" applyFill="1" applyBorder="1" applyAlignment="1">
      <alignment horizontal="right" vertical="center" indent="1"/>
    </xf>
    <xf numFmtId="165" fontId="6" fillId="0" borderId="0" xfId="0" applyNumberFormat="1" applyFont="1" applyFill="1" applyAlignment="1"/>
    <xf numFmtId="165" fontId="6" fillId="0" borderId="0" xfId="0" applyNumberFormat="1" applyFont="1" applyAlignment="1">
      <alignment horizontal="left" vertical="center"/>
    </xf>
    <xf numFmtId="41" fontId="6" fillId="0" borderId="10" xfId="0" applyNumberFormat="1" applyFont="1" applyFill="1" applyBorder="1" applyAlignment="1">
      <alignment horizontal="right" vertical="center" indent="1"/>
    </xf>
    <xf numFmtId="168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center" vertical="top"/>
    </xf>
    <xf numFmtId="41" fontId="6" fillId="0" borderId="0" xfId="0" applyNumberFormat="1" applyFont="1" applyAlignment="1">
      <alignment vertical="top"/>
    </xf>
    <xf numFmtId="41" fontId="6" fillId="0" borderId="0" xfId="0" quotePrefix="1" applyNumberFormat="1" applyFont="1" applyFill="1" applyAlignment="1">
      <alignment horizontal="left" vertical="top"/>
    </xf>
    <xf numFmtId="41" fontId="6" fillId="0" borderId="0" xfId="0" applyNumberFormat="1" applyFont="1" applyFill="1" applyAlignment="1">
      <alignment vertical="top"/>
    </xf>
    <xf numFmtId="41" fontId="6" fillId="0" borderId="0" xfId="0" applyNumberFormat="1" applyFont="1" applyFill="1" applyAlignment="1">
      <alignment horizontal="left" indent="1"/>
    </xf>
    <xf numFmtId="41" fontId="6" fillId="0" borderId="0" xfId="0" applyNumberFormat="1" applyFont="1" applyFill="1" applyAlignment="1"/>
    <xf numFmtId="41" fontId="6" fillId="0" borderId="0" xfId="0" applyNumberFormat="1" applyFont="1" applyAlignment="1">
      <alignment horizontal="left" vertical="center" indent="1"/>
    </xf>
    <xf numFmtId="41" fontId="6" fillId="0" borderId="0" xfId="0" applyNumberFormat="1" applyFont="1" applyAlignment="1">
      <alignment horizontal="left" vertical="center"/>
    </xf>
    <xf numFmtId="41" fontId="2" fillId="24" borderId="10" xfId="0" applyNumberFormat="1" applyFont="1" applyFill="1" applyBorder="1" applyAlignment="1">
      <alignment horizontal="center" vertical="center" wrapText="1"/>
    </xf>
    <xf numFmtId="41" fontId="6" fillId="24" borderId="10" xfId="0" applyNumberFormat="1" applyFont="1" applyFill="1" applyBorder="1" applyAlignment="1">
      <alignment horizontal="center" vertical="center"/>
    </xf>
    <xf numFmtId="41" fontId="2" fillId="24" borderId="10" xfId="33" applyNumberFormat="1" applyFont="1" applyFill="1" applyBorder="1"/>
    <xf numFmtId="0" fontId="15" fillId="27" borderId="10" xfId="0" applyFont="1" applyFill="1" applyBorder="1" applyAlignment="1">
      <alignment horizontal="center" vertical="center"/>
    </xf>
    <xf numFmtId="0" fontId="15" fillId="27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3" fontId="6" fillId="0" borderId="0" xfId="0" quotePrefix="1" applyNumberFormat="1" applyFont="1" applyFill="1" applyAlignment="1">
      <alignment horizontal="right" vertical="top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165" fontId="6" fillId="0" borderId="0" xfId="0" applyNumberFormat="1" applyFont="1"/>
    <xf numFmtId="164" fontId="6" fillId="0" borderId="10" xfId="0" applyNumberFormat="1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center" vertical="center"/>
    </xf>
    <xf numFmtId="41" fontId="6" fillId="26" borderId="10" xfId="0" applyNumberFormat="1" applyFont="1" applyFill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/>
    </xf>
    <xf numFmtId="41" fontId="6" fillId="0" borderId="10" xfId="0" applyNumberFormat="1" applyFont="1" applyFill="1" applyBorder="1" applyAlignment="1">
      <alignment horizontal="right"/>
    </xf>
    <xf numFmtId="41" fontId="6" fillId="26" borderId="10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43" fontId="6" fillId="0" borderId="0" xfId="0" applyNumberFormat="1" applyFont="1" applyAlignment="1">
      <alignment horizontal="right" indent="1"/>
    </xf>
    <xf numFmtId="4" fontId="0" fillId="0" borderId="10" xfId="0" applyNumberFormat="1" applyBorder="1"/>
    <xf numFmtId="0" fontId="37" fillId="0" borderId="0" xfId="0" applyNumberFormat="1" applyFont="1" applyFill="1" applyBorder="1" applyAlignment="1" applyProtection="1">
      <alignment vertical="top"/>
    </xf>
    <xf numFmtId="41" fontId="2" fillId="0" borderId="0" xfId="0" applyNumberFormat="1" applyFont="1"/>
    <xf numFmtId="0" fontId="6" fillId="0" borderId="0" xfId="0" applyFont="1" applyBorder="1" applyAlignment="1">
      <alignment vertical="top"/>
    </xf>
    <xf numFmtId="0" fontId="6" fillId="26" borderId="0" xfId="40" applyFill="1" applyBorder="1"/>
    <xf numFmtId="0" fontId="6" fillId="0" borderId="0" xfId="40"/>
    <xf numFmtId="3" fontId="3" fillId="0" borderId="0" xfId="0" applyNumberFormat="1" applyFont="1" applyFill="1" applyAlignment="1">
      <alignment horizontal="right" vertical="top"/>
    </xf>
    <xf numFmtId="0" fontId="6" fillId="26" borderId="0" xfId="41" applyFont="1" applyFill="1" applyAlignment="1">
      <alignment horizontal="center" vertical="center"/>
    </xf>
    <xf numFmtId="4" fontId="6" fillId="26" borderId="0" xfId="41" applyNumberFormat="1" applyFont="1" applyFill="1" applyAlignment="1">
      <alignment vertical="center"/>
    </xf>
    <xf numFmtId="0" fontId="6" fillId="26" borderId="0" xfId="41" applyFont="1" applyFill="1" applyAlignment="1">
      <alignment vertical="center"/>
    </xf>
    <xf numFmtId="0" fontId="42" fillId="26" borderId="0" xfId="41" applyFont="1" applyFill="1" applyAlignment="1">
      <alignment vertical="center"/>
    </xf>
    <xf numFmtId="0" fontId="6" fillId="0" borderId="0" xfId="41" applyFont="1" applyFill="1" applyAlignment="1">
      <alignment vertical="center"/>
    </xf>
    <xf numFmtId="0" fontId="45" fillId="0" borderId="0" xfId="41" applyFont="1" applyAlignment="1">
      <alignment vertical="center"/>
    </xf>
    <xf numFmtId="0" fontId="45" fillId="0" borderId="0" xfId="41" applyFont="1" applyAlignment="1">
      <alignment horizontal="left" vertical="center"/>
    </xf>
    <xf numFmtId="0" fontId="45" fillId="26" borderId="0" xfId="41" applyFont="1" applyFill="1" applyAlignment="1">
      <alignment vertical="center"/>
    </xf>
    <xf numFmtId="0" fontId="45" fillId="0" borderId="0" xfId="41" applyFont="1" applyAlignment="1">
      <alignment horizontal="center" vertical="center"/>
    </xf>
    <xf numFmtId="0" fontId="45" fillId="26" borderId="0" xfId="41" applyFont="1" applyFill="1" applyAlignment="1">
      <alignment horizontal="center" vertical="center"/>
    </xf>
    <xf numFmtId="0" fontId="6" fillId="0" borderId="0" xfId="41" applyFont="1" applyAlignment="1">
      <alignment horizontal="center" vertical="center"/>
    </xf>
    <xf numFmtId="4" fontId="6" fillId="0" borderId="0" xfId="41" applyNumberFormat="1" applyFont="1" applyAlignment="1">
      <alignment vertical="center"/>
    </xf>
    <xf numFmtId="0" fontId="6" fillId="0" borderId="0" xfId="41" applyFont="1" applyAlignment="1">
      <alignment vertical="center"/>
    </xf>
    <xf numFmtId="0" fontId="6" fillId="0" borderId="0" xfId="41" applyFont="1" applyAlignment="1">
      <alignment horizontal="left" vertical="center"/>
    </xf>
    <xf numFmtId="4" fontId="6" fillId="26" borderId="0" xfId="41" applyNumberFormat="1" applyFont="1" applyFill="1" applyAlignment="1">
      <alignment horizontal="center" vertical="center"/>
    </xf>
    <xf numFmtId="0" fontId="2" fillId="0" borderId="0" xfId="41" applyFont="1" applyFill="1" applyAlignment="1">
      <alignment vertical="center"/>
    </xf>
    <xf numFmtId="10" fontId="6" fillId="0" borderId="0" xfId="44" applyNumberFormat="1" applyFont="1" applyFill="1" applyAlignment="1">
      <alignment horizontal="center" vertical="center"/>
    </xf>
    <xf numFmtId="0" fontId="41" fillId="0" borderId="0" xfId="41" applyFill="1" applyAlignment="1">
      <alignment vertical="center"/>
    </xf>
    <xf numFmtId="3" fontId="6" fillId="0" borderId="0" xfId="35" applyNumberFormat="1" applyFont="1" applyFill="1" applyAlignment="1">
      <alignment horizontal="center" vertical="center"/>
    </xf>
    <xf numFmtId="0" fontId="2" fillId="0" borderId="0" xfId="41" applyFont="1" applyFill="1" applyAlignment="1">
      <alignment horizontal="center" vertical="center"/>
    </xf>
    <xf numFmtId="10" fontId="41" fillId="0" borderId="0" xfId="44" applyNumberFormat="1" applyFont="1" applyFill="1" applyAlignment="1">
      <alignment horizontal="center" vertical="center"/>
    </xf>
    <xf numFmtId="10" fontId="2" fillId="0" borderId="0" xfId="41" applyNumberFormat="1" applyFont="1" applyFill="1" applyAlignment="1">
      <alignment horizontal="center" vertical="center"/>
    </xf>
    <xf numFmtId="0" fontId="2" fillId="0" borderId="0" xfId="41" applyFont="1" applyAlignment="1">
      <alignment vertical="center"/>
    </xf>
    <xf numFmtId="0" fontId="6" fillId="0" borderId="0" xfId="41" applyFont="1" applyBorder="1" applyAlignment="1">
      <alignment horizontal="left" vertical="center"/>
    </xf>
    <xf numFmtId="171" fontId="6" fillId="0" borderId="0" xfId="44" applyNumberFormat="1" applyFont="1" applyFill="1" applyAlignment="1">
      <alignment horizontal="center" vertical="center"/>
    </xf>
    <xf numFmtId="4" fontId="15" fillId="26" borderId="0" xfId="41" applyNumberFormat="1" applyFont="1" applyFill="1" applyBorder="1" applyAlignment="1">
      <alignment horizontal="center" vertical="center" wrapText="1"/>
    </xf>
    <xf numFmtId="4" fontId="2" fillId="0" borderId="0" xfId="41" applyNumberFormat="1" applyFont="1" applyFill="1" applyBorder="1" applyAlignment="1">
      <alignment horizontal="center" vertical="center" wrapText="1"/>
    </xf>
    <xf numFmtId="0" fontId="41" fillId="0" borderId="0" xfId="41" applyFill="1" applyAlignment="1">
      <alignment vertical="center" wrapText="1"/>
    </xf>
    <xf numFmtId="166" fontId="41" fillId="0" borderId="0" xfId="35" applyFill="1" applyAlignment="1">
      <alignment vertical="center"/>
    </xf>
    <xf numFmtId="0" fontId="6" fillId="0" borderId="0" xfId="41" applyNumberFormat="1" applyFont="1" applyFill="1" applyAlignment="1">
      <alignment vertical="center"/>
    </xf>
    <xf numFmtId="0" fontId="6" fillId="0" borderId="14" xfId="41" applyFont="1" applyFill="1" applyBorder="1" applyAlignment="1">
      <alignment horizontal="center" vertical="center"/>
    </xf>
    <xf numFmtId="0" fontId="6" fillId="26" borderId="10" xfId="41" applyNumberFormat="1" applyFont="1" applyFill="1" applyBorder="1" applyAlignment="1">
      <alignment vertical="center"/>
    </xf>
    <xf numFmtId="14" fontId="6" fillId="26" borderId="10" xfId="41" applyNumberFormat="1" applyFont="1" applyFill="1" applyBorder="1" applyAlignment="1">
      <alignment horizontal="center" vertical="center"/>
    </xf>
    <xf numFmtId="4" fontId="6" fillId="0" borderId="10" xfId="41" applyNumberFormat="1" applyFont="1" applyFill="1" applyBorder="1" applyAlignment="1">
      <alignment horizontal="right" vertical="center"/>
    </xf>
    <xf numFmtId="4" fontId="6" fillId="0" borderId="10" xfId="41" applyNumberFormat="1" applyFont="1" applyFill="1" applyBorder="1" applyAlignment="1">
      <alignment vertical="center"/>
    </xf>
    <xf numFmtId="4" fontId="6" fillId="26" borderId="10" xfId="41" applyNumberFormat="1" applyFont="1" applyFill="1" applyBorder="1" applyAlignment="1">
      <alignment vertical="center"/>
    </xf>
    <xf numFmtId="4" fontId="41" fillId="26" borderId="0" xfId="41" applyNumberFormat="1" applyFill="1" applyBorder="1" applyAlignment="1">
      <alignment horizontal="right" vertical="center"/>
    </xf>
    <xf numFmtId="167" fontId="41" fillId="0" borderId="0" xfId="41" applyNumberFormat="1" applyFill="1" applyBorder="1" applyAlignment="1">
      <alignment vertical="center"/>
    </xf>
    <xf numFmtId="167" fontId="41" fillId="0" borderId="0" xfId="41" applyNumberFormat="1" applyFill="1" applyAlignment="1">
      <alignment vertical="center"/>
    </xf>
    <xf numFmtId="167" fontId="6" fillId="0" borderId="0" xfId="41" applyNumberFormat="1" applyFont="1" applyFill="1" applyAlignment="1">
      <alignment vertical="center"/>
    </xf>
    <xf numFmtId="0" fontId="6" fillId="0" borderId="10" xfId="41" applyFont="1" applyFill="1" applyBorder="1" applyAlignment="1">
      <alignment horizontal="center" vertical="center"/>
    </xf>
    <xf numFmtId="0" fontId="6" fillId="0" borderId="10" xfId="41" applyNumberFormat="1" applyFont="1" applyFill="1" applyBorder="1" applyAlignment="1">
      <alignment horizontal="center" vertical="center"/>
    </xf>
    <xf numFmtId="0" fontId="6" fillId="26" borderId="10" xfId="41" applyFont="1" applyFill="1" applyBorder="1" applyAlignment="1">
      <alignment vertical="center"/>
    </xf>
    <xf numFmtId="167" fontId="6" fillId="0" borderId="0" xfId="41" applyNumberFormat="1" applyFont="1" applyFill="1" applyBorder="1" applyAlignment="1">
      <alignment vertical="center"/>
    </xf>
    <xf numFmtId="0" fontId="3" fillId="0" borderId="10" xfId="41" applyFont="1" applyFill="1" applyBorder="1" applyAlignment="1">
      <alignment vertical="center"/>
    </xf>
    <xf numFmtId="4" fontId="6" fillId="0" borderId="0" xfId="41" applyNumberFormat="1" applyFont="1" applyFill="1" applyBorder="1" applyAlignment="1">
      <alignment vertical="center"/>
    </xf>
    <xf numFmtId="0" fontId="6" fillId="0" borderId="0" xfId="41" applyFont="1" applyFill="1" applyBorder="1" applyAlignment="1">
      <alignment vertical="center"/>
    </xf>
    <xf numFmtId="0" fontId="3" fillId="0" borderId="10" xfId="41" applyFont="1" applyFill="1" applyBorder="1" applyAlignment="1">
      <alignment horizontal="left" vertical="center"/>
    </xf>
    <xf numFmtId="0" fontId="6" fillId="0" borderId="10" xfId="41" applyFont="1" applyFill="1" applyBorder="1" applyAlignment="1">
      <alignment horizontal="left" vertical="center"/>
    </xf>
    <xf numFmtId="0" fontId="6" fillId="26" borderId="10" xfId="41" applyFont="1" applyFill="1" applyBorder="1" applyAlignment="1">
      <alignment horizontal="left" vertical="center"/>
    </xf>
    <xf numFmtId="4" fontId="6" fillId="26" borderId="10" xfId="41" applyNumberFormat="1" applyFont="1" applyFill="1" applyBorder="1" applyAlignment="1">
      <alignment horizontal="right" vertical="center"/>
    </xf>
    <xf numFmtId="4" fontId="41" fillId="26" borderId="0" xfId="41" applyNumberFormat="1" applyFont="1" applyFill="1" applyBorder="1" applyAlignment="1">
      <alignment horizontal="right" vertical="center"/>
    </xf>
    <xf numFmtId="0" fontId="6" fillId="0" borderId="10" xfId="41" applyNumberFormat="1" applyFont="1" applyFill="1" applyBorder="1" applyAlignment="1">
      <alignment horizontal="left" vertical="center"/>
    </xf>
    <xf numFmtId="14" fontId="6" fillId="0" borderId="10" xfId="41" applyNumberFormat="1" applyFont="1" applyFill="1" applyBorder="1" applyAlignment="1">
      <alignment horizontal="center" vertical="center"/>
    </xf>
    <xf numFmtId="4" fontId="0" fillId="26" borderId="0" xfId="41" applyNumberFormat="1" applyFont="1" applyFill="1" applyBorder="1" applyAlignment="1">
      <alignment horizontal="right" vertical="center"/>
    </xf>
    <xf numFmtId="0" fontId="6" fillId="26" borderId="10" xfId="41" applyNumberFormat="1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vertical="center"/>
    </xf>
    <xf numFmtId="4" fontId="6" fillId="0" borderId="10" xfId="41" applyNumberFormat="1" applyFont="1" applyBorder="1" applyAlignment="1">
      <alignment horizontal="right" vertical="center"/>
    </xf>
    <xf numFmtId="0" fontId="6" fillId="26" borderId="10" xfId="41" applyFont="1" applyFill="1" applyBorder="1" applyAlignment="1">
      <alignment horizontal="center" vertical="center"/>
    </xf>
    <xf numFmtId="167" fontId="6" fillId="26" borderId="10" xfId="41" applyNumberFormat="1" applyFont="1" applyFill="1" applyBorder="1" applyAlignment="1">
      <alignment vertical="center"/>
    </xf>
    <xf numFmtId="4" fontId="47" fillId="0" borderId="10" xfId="41" applyNumberFormat="1" applyFont="1" applyFill="1" applyBorder="1" applyAlignment="1">
      <alignment horizontal="right" vertical="center"/>
    </xf>
    <xf numFmtId="0" fontId="6" fillId="0" borderId="10" xfId="41" applyNumberFormat="1" applyFont="1" applyFill="1" applyBorder="1" applyAlignment="1">
      <alignment vertical="center"/>
    </xf>
    <xf numFmtId="167" fontId="6" fillId="0" borderId="10" xfId="41" applyNumberFormat="1" applyFont="1" applyFill="1" applyBorder="1" applyAlignment="1">
      <alignment vertical="center"/>
    </xf>
    <xf numFmtId="4" fontId="6" fillId="0" borderId="10" xfId="41" applyNumberFormat="1" applyFont="1" applyFill="1" applyBorder="1" applyAlignment="1">
      <alignment horizontal="center" vertical="center"/>
    </xf>
    <xf numFmtId="14" fontId="6" fillId="26" borderId="10" xfId="41" applyNumberFormat="1" applyFont="1" applyFill="1" applyBorder="1" applyAlignment="1">
      <alignment vertical="center"/>
    </xf>
    <xf numFmtId="14" fontId="6" fillId="26" borderId="10" xfId="41" applyNumberFormat="1" applyFont="1" applyFill="1" applyBorder="1" applyAlignment="1">
      <alignment horizontal="left" vertical="center"/>
    </xf>
    <xf numFmtId="4" fontId="6" fillId="26" borderId="0" xfId="41" applyNumberFormat="1" applyFont="1" applyFill="1" applyBorder="1" applyAlignment="1">
      <alignment vertical="center"/>
    </xf>
    <xf numFmtId="0" fontId="50" fillId="29" borderId="10" xfId="41" applyFont="1" applyFill="1" applyBorder="1" applyAlignment="1">
      <alignment horizontal="center" vertical="center"/>
    </xf>
    <xf numFmtId="0" fontId="50" fillId="29" borderId="15" xfId="41" applyFont="1" applyFill="1" applyBorder="1" applyAlignment="1">
      <alignment vertical="center"/>
    </xf>
    <xf numFmtId="0" fontId="50" fillId="29" borderId="16" xfId="41" applyFont="1" applyFill="1" applyBorder="1" applyAlignment="1">
      <alignment vertical="center"/>
    </xf>
    <xf numFmtId="0" fontId="50" fillId="29" borderId="16" xfId="41" applyFont="1" applyFill="1" applyBorder="1" applyAlignment="1">
      <alignment horizontal="left" vertical="center"/>
    </xf>
    <xf numFmtId="4" fontId="15" fillId="29" borderId="16" xfId="41" applyNumberFormat="1" applyFont="1" applyFill="1" applyBorder="1" applyAlignment="1">
      <alignment horizontal="right" vertical="center"/>
    </xf>
    <xf numFmtId="4" fontId="2" fillId="26" borderId="0" xfId="41" applyNumberFormat="1" applyFont="1" applyFill="1" applyAlignment="1">
      <alignment horizontal="right" vertical="center"/>
    </xf>
    <xf numFmtId="0" fontId="50" fillId="0" borderId="0" xfId="41" applyFont="1" applyFill="1" applyBorder="1" applyAlignment="1">
      <alignment horizontal="center" vertical="center"/>
    </xf>
    <xf numFmtId="0" fontId="50" fillId="0" borderId="0" xfId="41" applyFont="1" applyFill="1" applyBorder="1" applyAlignment="1">
      <alignment horizontal="right" vertical="center"/>
    </xf>
    <xf numFmtId="0" fontId="50" fillId="0" borderId="0" xfId="41" applyFont="1" applyFill="1" applyAlignment="1">
      <alignment horizontal="right" vertical="center"/>
    </xf>
    <xf numFmtId="0" fontId="50" fillId="0" borderId="0" xfId="41" applyFont="1" applyFill="1" applyAlignment="1">
      <alignment horizontal="left" vertical="center"/>
    </xf>
    <xf numFmtId="4" fontId="2" fillId="0" borderId="0" xfId="41" applyNumberFormat="1" applyFont="1" applyFill="1" applyAlignment="1">
      <alignment horizontal="right" vertical="center"/>
    </xf>
    <xf numFmtId="4" fontId="15" fillId="0" borderId="0" xfId="41" applyNumberFormat="1" applyFont="1" applyFill="1" applyAlignment="1">
      <alignment horizontal="right" vertical="center"/>
    </xf>
    <xf numFmtId="4" fontId="15" fillId="26" borderId="0" xfId="41" applyNumberFormat="1" applyFont="1" applyFill="1" applyAlignment="1">
      <alignment horizontal="right" vertical="center"/>
    </xf>
    <xf numFmtId="4" fontId="39" fillId="26" borderId="0" xfId="41" applyNumberFormat="1" applyFont="1" applyFill="1" applyAlignment="1">
      <alignment horizontal="right" vertical="center"/>
    </xf>
    <xf numFmtId="4" fontId="39" fillId="0" borderId="0" xfId="41" applyNumberFormat="1" applyFont="1" applyFill="1" applyAlignment="1">
      <alignment horizontal="right" vertical="center"/>
    </xf>
    <xf numFmtId="4" fontId="6" fillId="0" borderId="0" xfId="41" applyNumberFormat="1" applyFont="1" applyFill="1" applyAlignment="1">
      <alignment vertical="center"/>
    </xf>
    <xf numFmtId="14" fontId="6" fillId="0" borderId="10" xfId="41" applyNumberFormat="1" applyFont="1" applyFill="1" applyBorder="1" applyAlignment="1">
      <alignment horizontal="left" vertical="center"/>
    </xf>
    <xf numFmtId="0" fontId="3" fillId="0" borderId="17" xfId="41" applyNumberFormat="1" applyFont="1" applyFill="1" applyBorder="1" applyAlignment="1">
      <alignment horizontal="left" vertical="center" wrapText="1"/>
    </xf>
    <xf numFmtId="167" fontId="6" fillId="26" borderId="10" xfId="41" applyNumberFormat="1" applyFont="1" applyFill="1" applyBorder="1" applyAlignment="1">
      <alignment horizontal="right" vertical="center"/>
    </xf>
    <xf numFmtId="4" fontId="6" fillId="0" borderId="10" xfId="41" applyNumberFormat="1" applyFont="1" applyFill="1" applyBorder="1" applyAlignment="1">
      <alignment horizontal="right" vertical="center" wrapText="1"/>
    </xf>
    <xf numFmtId="0" fontId="6" fillId="0" borderId="18" xfId="41" applyFont="1" applyFill="1" applyBorder="1" applyAlignment="1">
      <alignment horizontal="center" vertical="center"/>
    </xf>
    <xf numFmtId="0" fontId="6" fillId="0" borderId="0" xfId="41" applyFont="1" applyFill="1" applyBorder="1" applyAlignment="1">
      <alignment horizontal="center" vertical="center"/>
    </xf>
    <xf numFmtId="0" fontId="6" fillId="0" borderId="0" xfId="41" applyNumberFormat="1" applyFont="1" applyFill="1" applyBorder="1" applyAlignment="1">
      <alignment horizontal="center" vertical="center"/>
    </xf>
    <xf numFmtId="14" fontId="6" fillId="0" borderId="0" xfId="41" applyNumberFormat="1" applyFont="1" applyFill="1" applyBorder="1" applyAlignment="1">
      <alignment horizontal="left" vertical="center"/>
    </xf>
    <xf numFmtId="4" fontId="15" fillId="29" borderId="0" xfId="41" applyNumberFormat="1" applyFont="1" applyFill="1" applyAlignment="1">
      <alignment horizontal="right" vertical="center"/>
    </xf>
    <xf numFmtId="4" fontId="15" fillId="26" borderId="0" xfId="41" applyNumberFormat="1" applyFont="1" applyFill="1" applyBorder="1" applyAlignment="1">
      <alignment horizontal="right" vertical="center"/>
    </xf>
    <xf numFmtId="0" fontId="6" fillId="26" borderId="0" xfId="41" applyFont="1" applyFill="1" applyBorder="1" applyAlignment="1">
      <alignment vertical="center"/>
    </xf>
    <xf numFmtId="42" fontId="6" fillId="26" borderId="0" xfId="41" applyNumberFormat="1" applyFont="1" applyFill="1" applyAlignment="1">
      <alignment horizontal="center" vertical="center" wrapText="1"/>
    </xf>
    <xf numFmtId="44" fontId="6" fillId="0" borderId="0" xfId="41" applyNumberFormat="1" applyFont="1" applyFill="1" applyAlignment="1">
      <alignment vertical="center"/>
    </xf>
    <xf numFmtId="0" fontId="16" fillId="0" borderId="19" xfId="41" applyFont="1" applyBorder="1" applyAlignment="1">
      <alignment vertical="center"/>
    </xf>
    <xf numFmtId="0" fontId="6" fillId="0" borderId="19" xfId="41" applyFont="1" applyBorder="1" applyAlignment="1">
      <alignment vertical="center"/>
    </xf>
    <xf numFmtId="0" fontId="6" fillId="0" borderId="19" xfId="41" applyFont="1" applyBorder="1" applyAlignment="1">
      <alignment horizontal="center" vertical="center"/>
    </xf>
    <xf numFmtId="4" fontId="6" fillId="0" borderId="19" xfId="41" applyNumberFormat="1" applyFont="1" applyBorder="1" applyAlignment="1">
      <alignment vertical="center"/>
    </xf>
    <xf numFmtId="0" fontId="6" fillId="0" borderId="19" xfId="41" applyFont="1" applyBorder="1" applyAlignment="1">
      <alignment horizontal="left" vertical="center"/>
    </xf>
    <xf numFmtId="0" fontId="16" fillId="26" borderId="0" xfId="41" applyFont="1" applyFill="1" applyAlignment="1">
      <alignment horizontal="right" vertical="center"/>
    </xf>
    <xf numFmtId="0" fontId="51" fillId="26" borderId="0" xfId="41" applyFont="1" applyFill="1" applyAlignment="1">
      <alignment horizontal="center" vertical="center"/>
    </xf>
    <xf numFmtId="44" fontId="6" fillId="0" borderId="0" xfId="41" applyNumberFormat="1" applyFont="1" applyAlignment="1">
      <alignment vertical="center"/>
    </xf>
    <xf numFmtId="4" fontId="6" fillId="0" borderId="0" xfId="41" applyNumberFormat="1" applyFont="1" applyAlignment="1">
      <alignment horizontal="left" vertical="center"/>
    </xf>
    <xf numFmtId="0" fontId="51" fillId="26" borderId="0" xfId="41" applyFont="1" applyFill="1" applyAlignment="1">
      <alignment horizontal="left" vertical="center"/>
    </xf>
    <xf numFmtId="44" fontId="6" fillId="26" borderId="0" xfId="41" applyNumberFormat="1" applyFont="1" applyFill="1" applyAlignment="1">
      <alignment vertical="center"/>
    </xf>
    <xf numFmtId="0" fontId="51" fillId="26" borderId="0" xfId="41" quotePrefix="1" applyFont="1" applyFill="1" applyAlignment="1">
      <alignment horizontal="left" vertical="center"/>
    </xf>
    <xf numFmtId="0" fontId="16" fillId="26" borderId="0" xfId="41" applyFont="1" applyFill="1" applyAlignment="1">
      <alignment vertical="center"/>
    </xf>
    <xf numFmtId="4" fontId="51" fillId="26" borderId="0" xfId="41" applyNumberFormat="1" applyFont="1" applyFill="1" applyAlignment="1">
      <alignment horizontal="center" vertical="center"/>
    </xf>
    <xf numFmtId="0" fontId="51" fillId="26" borderId="0" xfId="41" applyFont="1" applyFill="1" applyAlignment="1">
      <alignment vertical="center"/>
    </xf>
    <xf numFmtId="0" fontId="51" fillId="26" borderId="0" xfId="41" quotePrefix="1" applyFont="1" applyFill="1" applyAlignment="1">
      <alignment vertical="center"/>
    </xf>
    <xf numFmtId="4" fontId="51" fillId="26" borderId="0" xfId="41" applyNumberFormat="1" applyFont="1" applyFill="1" applyAlignment="1">
      <alignment vertical="center"/>
    </xf>
    <xf numFmtId="4" fontId="6" fillId="0" borderId="0" xfId="41" applyNumberFormat="1" applyFont="1" applyAlignment="1">
      <alignment horizontal="center" vertical="center"/>
    </xf>
    <xf numFmtId="0" fontId="6" fillId="30" borderId="0" xfId="41" applyFont="1" applyFill="1" applyAlignment="1">
      <alignment vertical="center"/>
    </xf>
    <xf numFmtId="0" fontId="15" fillId="25" borderId="17" xfId="4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40" applyFont="1" applyAlignment="1">
      <alignment vertical="center"/>
    </xf>
    <xf numFmtId="0" fontId="16" fillId="0" borderId="0" xfId="40" applyFont="1" applyAlignment="1">
      <alignment horizontal="left" vertical="center"/>
    </xf>
    <xf numFmtId="0" fontId="6" fillId="0" borderId="0" xfId="40" applyAlignment="1">
      <alignment horizontal="center"/>
    </xf>
    <xf numFmtId="0" fontId="6" fillId="0" borderId="0" xfId="40" applyAlignment="1"/>
    <xf numFmtId="0" fontId="43" fillId="0" borderId="0" xfId="40" applyFont="1" applyBorder="1" applyAlignment="1"/>
    <xf numFmtId="0" fontId="43" fillId="0" borderId="0" xfId="40" applyFont="1" applyBorder="1" applyAlignment="1">
      <alignment horizontal="left"/>
    </xf>
    <xf numFmtId="0" fontId="43" fillId="26" borderId="0" xfId="40" applyFont="1" applyFill="1" applyBorder="1" applyAlignment="1"/>
    <xf numFmtId="0" fontId="6" fillId="26" borderId="0" xfId="40" applyFill="1"/>
    <xf numFmtId="4" fontId="43" fillId="0" borderId="0" xfId="40" applyNumberFormat="1" applyFont="1" applyFill="1" applyBorder="1" applyAlignment="1"/>
    <xf numFmtId="0" fontId="6" fillId="0" borderId="0" xfId="40" applyBorder="1" applyAlignment="1">
      <alignment horizontal="left" vertical="center"/>
    </xf>
    <xf numFmtId="4" fontId="15" fillId="25" borderId="20" xfId="41" applyNumberFormat="1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left" vertical="center"/>
    </xf>
    <xf numFmtId="0" fontId="6" fillId="0" borderId="10" xfId="40" applyFont="1" applyFill="1" applyBorder="1" applyAlignment="1">
      <alignment horizontal="center" vertical="center"/>
    </xf>
    <xf numFmtId="0" fontId="6" fillId="26" borderId="10" xfId="40" applyFont="1" applyFill="1" applyBorder="1" applyAlignment="1">
      <alignment horizontal="left" vertical="center"/>
    </xf>
    <xf numFmtId="0" fontId="46" fillId="0" borderId="10" xfId="40" applyFont="1" applyFill="1" applyBorder="1" applyAlignment="1">
      <alignment horizontal="center" vertical="center"/>
    </xf>
    <xf numFmtId="0" fontId="6" fillId="26" borderId="10" xfId="40" applyFont="1" applyFill="1" applyBorder="1" applyAlignment="1">
      <alignment horizontal="center" vertical="center"/>
    </xf>
    <xf numFmtId="0" fontId="6" fillId="26" borderId="10" xfId="40" applyFont="1" applyFill="1" applyBorder="1" applyAlignment="1">
      <alignment vertical="center"/>
    </xf>
    <xf numFmtId="4" fontId="6" fillId="26" borderId="10" xfId="40" applyNumberFormat="1" applyFont="1" applyFill="1" applyBorder="1" applyAlignment="1">
      <alignment horizontal="left" vertical="center"/>
    </xf>
    <xf numFmtId="0" fontId="48" fillId="0" borderId="10" xfId="40" applyFont="1" applyFill="1" applyBorder="1" applyAlignment="1">
      <alignment horizontal="center" vertical="center"/>
    </xf>
    <xf numFmtId="0" fontId="49" fillId="0" borderId="10" xfId="40" applyFont="1" applyFill="1" applyBorder="1" applyAlignment="1">
      <alignment horizontal="center" vertical="center"/>
    </xf>
    <xf numFmtId="4" fontId="5" fillId="0" borderId="10" xfId="41" applyNumberFormat="1" applyFont="1" applyFill="1" applyBorder="1" applyAlignment="1">
      <alignment horizontal="right" vertical="center"/>
    </xf>
    <xf numFmtId="44" fontId="15" fillId="29" borderId="21" xfId="36" applyFont="1" applyFill="1" applyBorder="1" applyAlignment="1">
      <alignment horizontal="right" vertical="center"/>
    </xf>
    <xf numFmtId="44" fontId="6" fillId="26" borderId="0" xfId="36" applyFont="1" applyFill="1" applyBorder="1" applyAlignment="1">
      <alignment vertical="center"/>
    </xf>
    <xf numFmtId="44" fontId="6" fillId="0" borderId="0" xfId="36" applyFont="1" applyFill="1" applyBorder="1" applyAlignment="1">
      <alignment vertical="center"/>
    </xf>
    <xf numFmtId="0" fontId="3" fillId="0" borderId="10" xfId="40" applyFont="1" applyFill="1" applyBorder="1" applyAlignment="1">
      <alignment horizontal="left" vertical="center"/>
    </xf>
    <xf numFmtId="0" fontId="6" fillId="0" borderId="10" xfId="40" applyFill="1" applyBorder="1"/>
    <xf numFmtId="0" fontId="6" fillId="0" borderId="0" xfId="40" applyFont="1" applyFill="1" applyBorder="1" applyAlignment="1">
      <alignment horizontal="left" vertical="center"/>
    </xf>
    <xf numFmtId="0" fontId="48" fillId="0" borderId="0" xfId="40" applyFont="1" applyFill="1" applyBorder="1" applyAlignment="1">
      <alignment horizontal="center" vertical="center"/>
    </xf>
    <xf numFmtId="44" fontId="15" fillId="29" borderId="17" xfId="36" applyFont="1" applyFill="1" applyBorder="1" applyAlignment="1">
      <alignment horizontal="right" vertical="center"/>
    </xf>
    <xf numFmtId="44" fontId="15" fillId="29" borderId="10" xfId="36" applyFont="1" applyFill="1" applyBorder="1" applyAlignment="1">
      <alignment horizontal="right" vertical="center"/>
    </xf>
    <xf numFmtId="44" fontId="6" fillId="0" borderId="0" xfId="36" applyFont="1" applyAlignment="1">
      <alignment vertical="center"/>
    </xf>
    <xf numFmtId="0" fontId="6" fillId="31" borderId="10" xfId="41" applyNumberFormat="1" applyFont="1" applyFill="1" applyBorder="1" applyAlignment="1">
      <alignment vertical="center"/>
    </xf>
    <xf numFmtId="4" fontId="6" fillId="0" borderId="10" xfId="40" applyNumberFormat="1" applyBorder="1" applyAlignment="1">
      <alignment vertical="center"/>
    </xf>
    <xf numFmtId="4" fontId="6" fillId="0" borderId="10" xfId="40" applyNumberFormat="1" applyFont="1" applyBorder="1" applyAlignment="1">
      <alignment vertical="center"/>
    </xf>
    <xf numFmtId="4" fontId="6" fillId="0" borderId="10" xfId="40" applyNumberFormat="1" applyFill="1" applyBorder="1" applyAlignment="1">
      <alignment vertical="center"/>
    </xf>
    <xf numFmtId="4" fontId="6" fillId="0" borderId="10" xfId="40" applyNumberFormat="1" applyFont="1" applyFill="1" applyBorder="1" applyAlignment="1">
      <alignment vertical="center"/>
    </xf>
    <xf numFmtId="4" fontId="6" fillId="26" borderId="10" xfId="40" applyNumberFormat="1" applyFill="1" applyBorder="1" applyAlignment="1">
      <alignment vertical="center"/>
    </xf>
    <xf numFmtId="4" fontId="4" fillId="0" borderId="10" xfId="41" applyNumberFormat="1" applyFont="1" applyBorder="1" applyAlignment="1">
      <alignment horizontal="center" vertical="center"/>
    </xf>
    <xf numFmtId="4" fontId="4" fillId="0" borderId="17" xfId="41" applyNumberFormat="1" applyFont="1" applyBorder="1" applyAlignment="1">
      <alignment horizontal="center" vertical="center"/>
    </xf>
    <xf numFmtId="4" fontId="4" fillId="0" borderId="10" xfId="41" applyNumberFormat="1" applyFont="1" applyFill="1" applyBorder="1" applyAlignment="1">
      <alignment vertical="center"/>
    </xf>
    <xf numFmtId="4" fontId="4" fillId="26" borderId="10" xfId="41" applyNumberFormat="1" applyFont="1" applyFill="1" applyBorder="1" applyAlignment="1">
      <alignment vertical="center"/>
    </xf>
    <xf numFmtId="4" fontId="2" fillId="0" borderId="14" xfId="41" applyNumberFormat="1" applyFont="1" applyBorder="1" applyAlignment="1">
      <alignment horizontal="center" vertical="center"/>
    </xf>
    <xf numFmtId="4" fontId="2" fillId="26" borderId="14" xfId="41" applyNumberFormat="1" applyFont="1" applyFill="1" applyBorder="1" applyAlignment="1">
      <alignment horizontal="center" vertical="center"/>
    </xf>
    <xf numFmtId="4" fontId="2" fillId="0" borderId="14" xfId="41" applyNumberFormat="1" applyFont="1" applyFill="1" applyBorder="1" applyAlignment="1">
      <alignment vertical="center"/>
    </xf>
    <xf numFmtId="0" fontId="3" fillId="0" borderId="10" xfId="40" applyFont="1" applyFill="1" applyBorder="1" applyAlignment="1">
      <alignment vertical="center"/>
    </xf>
    <xf numFmtId="173" fontId="6" fillId="26" borderId="10" xfId="40" applyNumberFormat="1" applyFont="1" applyFill="1" applyBorder="1" applyAlignment="1">
      <alignment horizontal="center" vertical="center"/>
    </xf>
    <xf numFmtId="0" fontId="15" fillId="25" borderId="17" xfId="41" applyNumberFormat="1" applyFont="1" applyFill="1" applyBorder="1" applyAlignment="1">
      <alignment horizontal="left" vertical="center" wrapText="1"/>
    </xf>
    <xf numFmtId="0" fontId="6" fillId="0" borderId="10" xfId="41" applyFont="1" applyBorder="1" applyAlignment="1">
      <alignment vertical="center"/>
    </xf>
    <xf numFmtId="0" fontId="6" fillId="0" borderId="10" xfId="41" applyFont="1" applyBorder="1" applyAlignment="1">
      <alignment horizontal="left" vertical="center"/>
    </xf>
    <xf numFmtId="14" fontId="6" fillId="0" borderId="10" xfId="41" applyNumberFormat="1" applyFont="1" applyBorder="1" applyAlignment="1">
      <alignment horizontal="center" vertical="center"/>
    </xf>
    <xf numFmtId="0" fontId="52" fillId="25" borderId="10" xfId="0" applyFont="1" applyFill="1" applyBorder="1" applyAlignment="1">
      <alignment horizontal="center" vertical="center"/>
    </xf>
    <xf numFmtId="168" fontId="52" fillId="25" borderId="10" xfId="0" applyNumberFormat="1" applyFont="1" applyFill="1" applyBorder="1" applyAlignment="1">
      <alignment horizontal="center" vertical="center"/>
    </xf>
    <xf numFmtId="41" fontId="52" fillId="25" borderId="10" xfId="0" applyNumberFormat="1" applyFont="1" applyFill="1" applyBorder="1" applyAlignment="1">
      <alignment horizontal="right" vertical="center" indent="1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41" fontId="47" fillId="0" borderId="0" xfId="0" applyNumberFormat="1" applyFont="1"/>
    <xf numFmtId="0" fontId="47" fillId="0" borderId="0" xfId="0" applyFont="1"/>
    <xf numFmtId="41" fontId="52" fillId="25" borderId="10" xfId="0" applyNumberFormat="1" applyFont="1" applyFill="1" applyBorder="1" applyAlignment="1">
      <alignment horizontal="right" vertical="center"/>
    </xf>
    <xf numFmtId="0" fontId="15" fillId="0" borderId="0" xfId="41" applyFont="1" applyFill="1" applyAlignment="1">
      <alignment horizontal="center" vertical="center"/>
    </xf>
    <xf numFmtId="0" fontId="2" fillId="26" borderId="10" xfId="4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53"/>
    <xf numFmtId="0" fontId="6" fillId="0" borderId="13" xfId="53" applyFont="1" applyBorder="1" applyAlignment="1">
      <alignment horizontal="center"/>
    </xf>
    <xf numFmtId="0" fontId="6" fillId="0" borderId="12" xfId="53" applyFont="1" applyBorder="1" applyAlignment="1">
      <alignment horizontal="center"/>
    </xf>
    <xf numFmtId="0" fontId="14" fillId="25" borderId="0" xfId="53" applyFont="1" applyFill="1" applyBorder="1" applyAlignment="1">
      <alignment vertical="center" wrapText="1"/>
    </xf>
    <xf numFmtId="0" fontId="2" fillId="26" borderId="0" xfId="53" applyFont="1" applyFill="1" applyBorder="1"/>
    <xf numFmtId="0" fontId="6" fillId="26" borderId="0" xfId="53" applyFill="1" applyBorder="1"/>
    <xf numFmtId="0" fontId="6" fillId="26" borderId="0" xfId="53" applyFont="1" applyFill="1" applyBorder="1" applyAlignment="1">
      <alignment horizontal="center" vertical="center"/>
    </xf>
    <xf numFmtId="0" fontId="6" fillId="26" borderId="0" xfId="53" applyFont="1" applyFill="1" applyBorder="1" applyAlignment="1">
      <alignment vertical="center" wrapText="1"/>
    </xf>
    <xf numFmtId="0" fontId="2" fillId="26" borderId="0" xfId="53" applyFont="1" applyFill="1" applyBorder="1" applyAlignment="1">
      <alignment vertical="center" wrapText="1"/>
    </xf>
    <xf numFmtId="0" fontId="6" fillId="26" borderId="0" xfId="53" applyFont="1" applyFill="1" applyBorder="1" applyAlignment="1">
      <alignment vertical="center"/>
    </xf>
    <xf numFmtId="1" fontId="2" fillId="26" borderId="10" xfId="53" applyNumberFormat="1" applyFont="1" applyFill="1" applyBorder="1" applyAlignment="1">
      <alignment horizontal="center" vertical="top" wrapText="1"/>
    </xf>
    <xf numFmtId="1" fontId="6" fillId="26" borderId="10" xfId="53" applyNumberFormat="1" applyFont="1" applyFill="1" applyBorder="1" applyAlignment="1">
      <alignment horizontal="center" vertical="top" wrapText="1"/>
    </xf>
    <xf numFmtId="0" fontId="6" fillId="26" borderId="10" xfId="53" applyFill="1" applyBorder="1" applyAlignment="1">
      <alignment horizontal="left" vertical="top" wrapText="1"/>
    </xf>
    <xf numFmtId="10" fontId="2" fillId="26" borderId="10" xfId="53" applyNumberFormat="1" applyFont="1" applyFill="1" applyBorder="1" applyAlignment="1">
      <alignment horizontal="center" vertical="top" wrapText="1"/>
    </xf>
    <xf numFmtId="0" fontId="6" fillId="26" borderId="10" xfId="53" applyFill="1" applyBorder="1" applyAlignment="1">
      <alignment vertical="top" wrapText="1"/>
    </xf>
    <xf numFmtId="3" fontId="6" fillId="26" borderId="10" xfId="54" applyNumberFormat="1" applyFont="1" applyFill="1" applyBorder="1" applyAlignment="1">
      <alignment horizontal="center" vertical="top" wrapText="1"/>
    </xf>
    <xf numFmtId="3" fontId="6" fillId="26" borderId="10" xfId="53" applyNumberFormat="1" applyFont="1" applyFill="1" applyBorder="1" applyAlignment="1">
      <alignment horizontal="center" vertical="top" wrapText="1"/>
    </xf>
    <xf numFmtId="0" fontId="6" fillId="26" borderId="10" xfId="53" applyFont="1" applyFill="1" applyBorder="1" applyAlignment="1">
      <alignment horizontal="left" vertical="top" wrapText="1"/>
    </xf>
    <xf numFmtId="0" fontId="2" fillId="26" borderId="10" xfId="53" applyFont="1" applyFill="1" applyBorder="1" applyAlignment="1">
      <alignment horizontal="center" vertical="top" wrapText="1"/>
    </xf>
    <xf numFmtId="0" fontId="6" fillId="26" borderId="10" xfId="53" applyFont="1" applyFill="1" applyBorder="1" applyAlignment="1">
      <alignment vertical="top" wrapText="1"/>
    </xf>
    <xf numFmtId="0" fontId="6" fillId="26" borderId="10" xfId="53" applyFont="1" applyFill="1" applyBorder="1" applyAlignment="1">
      <alignment horizontal="center" vertical="top" wrapText="1"/>
    </xf>
    <xf numFmtId="9" fontId="6" fillId="26" borderId="0" xfId="53" applyNumberFormat="1" applyFont="1" applyFill="1" applyBorder="1" applyAlignment="1">
      <alignment horizontal="center" vertical="center"/>
    </xf>
    <xf numFmtId="0" fontId="6" fillId="26" borderId="0" xfId="53" applyNumberFormat="1" applyFont="1" applyFill="1" applyBorder="1" applyAlignment="1">
      <alignment horizontal="center" vertical="center"/>
    </xf>
    <xf numFmtId="3" fontId="6" fillId="26" borderId="0" xfId="53" applyNumberFormat="1" applyFont="1" applyFill="1" applyBorder="1" applyAlignment="1">
      <alignment horizontal="center" vertical="center"/>
    </xf>
    <xf numFmtId="0" fontId="6" fillId="26" borderId="0" xfId="53" applyFont="1" applyFill="1" applyBorder="1" applyAlignment="1"/>
    <xf numFmtId="0" fontId="6" fillId="26" borderId="0" xfId="53" applyFont="1" applyFill="1" applyBorder="1" applyAlignment="1">
      <alignment horizontal="center"/>
    </xf>
    <xf numFmtId="0" fontId="14" fillId="25" borderId="10" xfId="53" applyFont="1" applyFill="1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 wrapText="1"/>
    </xf>
    <xf numFmtId="0" fontId="4" fillId="28" borderId="10" xfId="53" applyFont="1" applyFill="1" applyBorder="1" applyAlignment="1">
      <alignment horizontal="center" vertical="center" wrapText="1"/>
    </xf>
    <xf numFmtId="0" fontId="2" fillId="26" borderId="0" xfId="53" applyFont="1" applyFill="1" applyBorder="1" applyAlignment="1">
      <alignment vertical="center"/>
    </xf>
    <xf numFmtId="0" fontId="6" fillId="26" borderId="0" xfId="53" applyFont="1" applyFill="1" applyAlignment="1">
      <alignment vertical="center" wrapText="1"/>
    </xf>
    <xf numFmtId="0" fontId="6" fillId="26" borderId="0" xfId="53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1" fontId="2" fillId="24" borderId="10" xfId="0" applyNumberFormat="1" applyFont="1" applyFill="1" applyBorder="1" applyAlignment="1">
      <alignment horizontal="center" vertical="center"/>
    </xf>
    <xf numFmtId="43" fontId="6" fillId="0" borderId="0" xfId="0" applyNumberFormat="1" applyFont="1" applyAlignment="1">
      <alignment vertical="top"/>
    </xf>
    <xf numFmtId="43" fontId="13" fillId="0" borderId="0" xfId="0" applyNumberFormat="1" applyFont="1" applyFill="1" applyAlignment="1">
      <alignment vertical="center"/>
    </xf>
    <xf numFmtId="43" fontId="12" fillId="0" borderId="0" xfId="0" applyNumberFormat="1" applyFont="1" applyFill="1" applyAlignment="1">
      <alignment horizontal="center" vertical="center"/>
    </xf>
    <xf numFmtId="43" fontId="2" fillId="0" borderId="0" xfId="0" applyNumberFormat="1" applyFont="1"/>
    <xf numFmtId="43" fontId="12" fillId="0" borderId="0" xfId="0" applyNumberFormat="1" applyFont="1"/>
    <xf numFmtId="43" fontId="13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3" fontId="6" fillId="26" borderId="15" xfId="53" applyNumberFormat="1" applyFont="1" applyFill="1" applyBorder="1" applyAlignment="1">
      <alignment horizontal="center" vertical="top" wrapText="1"/>
    </xf>
    <xf numFmtId="3" fontId="6" fillId="26" borderId="21" xfId="53" applyNumberFormat="1" applyFont="1" applyFill="1" applyBorder="1" applyAlignment="1">
      <alignment horizontal="center" vertical="top" wrapText="1"/>
    </xf>
    <xf numFmtId="0" fontId="6" fillId="26" borderId="0" xfId="53" applyFont="1" applyFill="1" applyBorder="1" applyAlignment="1">
      <alignment horizontal="center" vertical="top" wrapText="1"/>
    </xf>
    <xf numFmtId="0" fontId="3" fillId="26" borderId="21" xfId="53" applyFont="1" applyFill="1" applyBorder="1" applyAlignment="1">
      <alignment horizontal="left" vertical="top" wrapText="1"/>
    </xf>
    <xf numFmtId="0" fontId="6" fillId="26" borderId="21" xfId="53" applyFont="1" applyFill="1" applyBorder="1" applyAlignment="1">
      <alignment horizontal="left" vertical="top" wrapText="1"/>
    </xf>
    <xf numFmtId="0" fontId="2" fillId="26" borderId="0" xfId="53" applyNumberFormat="1" applyFont="1" applyFill="1" applyBorder="1" applyAlignment="1">
      <alignment horizontal="center" vertical="top" wrapText="1"/>
    </xf>
    <xf numFmtId="0" fontId="6" fillId="26" borderId="21" xfId="53" applyFont="1" applyFill="1" applyBorder="1" applyAlignment="1">
      <alignment horizontal="left" vertical="justify" wrapText="1"/>
    </xf>
    <xf numFmtId="0" fontId="11" fillId="27" borderId="10" xfId="0" applyFont="1" applyFill="1" applyBorder="1" applyAlignment="1">
      <alignment horizontal="center" vertical="center"/>
    </xf>
    <xf numFmtId="0" fontId="14" fillId="27" borderId="10" xfId="0" applyFont="1" applyFill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/>
    <xf numFmtId="4" fontId="3" fillId="0" borderId="0" xfId="0" applyNumberFormat="1" applyFont="1"/>
    <xf numFmtId="41" fontId="3" fillId="0" borderId="10" xfId="0" applyNumberFormat="1" applyFont="1" applyFill="1" applyBorder="1" applyAlignment="1"/>
    <xf numFmtId="4" fontId="54" fillId="0" borderId="0" xfId="0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0" borderId="0" xfId="0" applyFont="1"/>
    <xf numFmtId="0" fontId="2" fillId="0" borderId="10" xfId="0" applyFont="1" applyBorder="1"/>
    <xf numFmtId="0" fontId="1" fillId="0" borderId="10" xfId="0" quotePrefix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right" vertical="center" indent="1"/>
    </xf>
    <xf numFmtId="0" fontId="1" fillId="0" borderId="0" xfId="0" applyFont="1" applyFill="1"/>
    <xf numFmtId="41" fontId="1" fillId="0" borderId="22" xfId="0" applyNumberFormat="1" applyFont="1" applyFill="1" applyBorder="1" applyAlignment="1">
      <alignment horizontal="right" vertical="center" indent="1"/>
    </xf>
    <xf numFmtId="0" fontId="6" fillId="0" borderId="10" xfId="0" applyFont="1" applyBorder="1"/>
    <xf numFmtId="41" fontId="6" fillId="0" borderId="21" xfId="0" applyNumberFormat="1" applyFont="1" applyBorder="1" applyAlignment="1">
      <alignment horizontal="right" vertical="center" indent="1"/>
    </xf>
    <xf numFmtId="0" fontId="16" fillId="0" borderId="0" xfId="0" applyFont="1" applyFill="1" applyAlignment="1">
      <alignment vertical="top"/>
    </xf>
    <xf numFmtId="0" fontId="2" fillId="24" borderId="10" xfId="0" applyFont="1" applyFill="1" applyBorder="1" applyAlignment="1">
      <alignment horizontal="center" vertical="center" textRotation="90"/>
    </xf>
    <xf numFmtId="168" fontId="2" fillId="24" borderId="10" xfId="0" applyNumberFormat="1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/>
    </xf>
    <xf numFmtId="41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1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textRotation="90" wrapText="1"/>
    </xf>
    <xf numFmtId="168" fontId="2" fillId="24" borderId="10" xfId="0" applyNumberFormat="1" applyFont="1" applyFill="1" applyBorder="1" applyAlignment="1">
      <alignment horizontal="center" vertical="center" textRotation="90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right" vertical="center" wrapText="1"/>
    </xf>
    <xf numFmtId="0" fontId="2" fillId="24" borderId="17" xfId="0" applyFont="1" applyFill="1" applyBorder="1" applyAlignment="1">
      <alignment horizontal="center" vertical="center" textRotation="90"/>
    </xf>
    <xf numFmtId="0" fontId="2" fillId="24" borderId="14" xfId="0" applyFont="1" applyFill="1" applyBorder="1" applyAlignment="1">
      <alignment horizontal="center" vertical="center" textRotation="90"/>
    </xf>
    <xf numFmtId="0" fontId="2" fillId="24" borderId="15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15" fillId="25" borderId="15" xfId="0" applyFont="1" applyFill="1" applyBorder="1" applyAlignment="1">
      <alignment horizontal="right" vertical="center"/>
    </xf>
    <xf numFmtId="0" fontId="15" fillId="25" borderId="16" xfId="0" applyFont="1" applyFill="1" applyBorder="1" applyAlignment="1">
      <alignment horizontal="right" vertical="center"/>
    </xf>
    <xf numFmtId="0" fontId="15" fillId="25" borderId="21" xfId="0" applyFont="1" applyFill="1" applyBorder="1" applyAlignment="1">
      <alignment horizontal="right" vertical="center"/>
    </xf>
    <xf numFmtId="168" fontId="2" fillId="24" borderId="17" xfId="0" applyNumberFormat="1" applyFont="1" applyFill="1" applyBorder="1" applyAlignment="1">
      <alignment horizontal="center" vertical="center" textRotation="90"/>
    </xf>
    <xf numFmtId="168" fontId="2" fillId="24" borderId="14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2" fillId="25" borderId="15" xfId="0" applyFont="1" applyFill="1" applyBorder="1" applyAlignment="1">
      <alignment horizontal="center" vertical="center"/>
    </xf>
    <xf numFmtId="0" fontId="52" fillId="25" borderId="16" xfId="0" applyFont="1" applyFill="1" applyBorder="1" applyAlignment="1">
      <alignment horizontal="center" vertical="center"/>
    </xf>
    <xf numFmtId="0" fontId="52" fillId="25" borderId="2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top" wrapText="1"/>
    </xf>
    <xf numFmtId="0" fontId="11" fillId="27" borderId="17" xfId="0" applyFont="1" applyFill="1" applyBorder="1" applyAlignment="1">
      <alignment horizontal="center" vertical="center" textRotation="90"/>
    </xf>
    <xf numFmtId="0" fontId="11" fillId="27" borderId="14" xfId="0" applyFont="1" applyFill="1" applyBorder="1" applyAlignment="1">
      <alignment horizontal="center" vertical="center" textRotation="90"/>
    </xf>
    <xf numFmtId="0" fontId="14" fillId="27" borderId="17" xfId="0" applyFont="1" applyFill="1" applyBorder="1" applyAlignment="1">
      <alignment horizontal="center" vertical="center" textRotation="90"/>
    </xf>
    <xf numFmtId="0" fontId="14" fillId="27" borderId="14" xfId="0" applyFont="1" applyFill="1" applyBorder="1" applyAlignment="1">
      <alignment horizontal="center" vertical="center" textRotation="90"/>
    </xf>
    <xf numFmtId="168" fontId="11" fillId="27" borderId="17" xfId="0" applyNumberFormat="1" applyFont="1" applyFill="1" applyBorder="1" applyAlignment="1">
      <alignment horizontal="center" vertical="center" textRotation="90"/>
    </xf>
    <xf numFmtId="168" fontId="11" fillId="27" borderId="14" xfId="0" applyNumberFormat="1" applyFont="1" applyFill="1" applyBorder="1" applyAlignment="1">
      <alignment horizontal="center" vertical="center" textRotation="90"/>
    </xf>
    <xf numFmtId="0" fontId="15" fillId="27" borderId="17" xfId="0" applyFont="1" applyFill="1" applyBorder="1" applyAlignment="1">
      <alignment horizontal="center" vertical="center" textRotation="90"/>
    </xf>
    <xf numFmtId="0" fontId="15" fillId="27" borderId="14" xfId="0" applyFont="1" applyFill="1" applyBorder="1" applyAlignment="1">
      <alignment horizontal="center" vertical="center" textRotation="90"/>
    </xf>
    <xf numFmtId="0" fontId="15" fillId="27" borderId="10" xfId="0" applyFont="1" applyFill="1" applyBorder="1" applyAlignment="1">
      <alignment horizontal="center" vertical="center"/>
    </xf>
    <xf numFmtId="0" fontId="15" fillId="27" borderId="10" xfId="0" applyFont="1" applyFill="1" applyBorder="1" applyAlignment="1">
      <alignment horizontal="center" vertical="center" wrapText="1"/>
    </xf>
    <xf numFmtId="0" fontId="15" fillId="27" borderId="15" xfId="0" applyFont="1" applyFill="1" applyBorder="1" applyAlignment="1">
      <alignment horizontal="center" vertical="center"/>
    </xf>
    <xf numFmtId="0" fontId="15" fillId="27" borderId="21" xfId="0" applyFont="1" applyFill="1" applyBorder="1" applyAlignment="1">
      <alignment horizontal="center" vertical="center"/>
    </xf>
    <xf numFmtId="0" fontId="15" fillId="27" borderId="22" xfId="0" applyFont="1" applyFill="1" applyBorder="1" applyAlignment="1">
      <alignment horizontal="center" vertical="center" wrapText="1"/>
    </xf>
    <xf numFmtId="0" fontId="15" fillId="27" borderId="14" xfId="0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/>
    </xf>
    <xf numFmtId="0" fontId="15" fillId="25" borderId="16" xfId="0" applyFont="1" applyFill="1" applyBorder="1" applyAlignment="1">
      <alignment horizontal="center" vertical="center"/>
    </xf>
    <xf numFmtId="0" fontId="15" fillId="25" borderId="21" xfId="0" applyFont="1" applyFill="1" applyBorder="1" applyAlignment="1">
      <alignment horizontal="center" vertical="center"/>
    </xf>
    <xf numFmtId="0" fontId="11" fillId="27" borderId="10" xfId="0" applyFont="1" applyFill="1" applyBorder="1" applyAlignment="1">
      <alignment horizontal="center" vertical="center"/>
    </xf>
    <xf numFmtId="0" fontId="14" fillId="27" borderId="10" xfId="0" applyFont="1" applyFill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/>
    </xf>
    <xf numFmtId="0" fontId="14" fillId="27" borderId="15" xfId="0" applyFont="1" applyFill="1" applyBorder="1" applyAlignment="1">
      <alignment horizontal="center" vertical="center"/>
    </xf>
    <xf numFmtId="0" fontId="14" fillId="27" borderId="21" xfId="0" applyFont="1" applyFill="1" applyBorder="1" applyAlignment="1">
      <alignment horizontal="center" vertical="center"/>
    </xf>
    <xf numFmtId="0" fontId="14" fillId="27" borderId="17" xfId="0" applyFont="1" applyFill="1" applyBorder="1" applyAlignment="1">
      <alignment horizontal="center" vertical="center" wrapText="1"/>
    </xf>
    <xf numFmtId="0" fontId="14" fillId="27" borderId="14" xfId="0" applyFont="1" applyFill="1" applyBorder="1" applyAlignment="1">
      <alignment horizontal="center" vertical="center" wrapText="1"/>
    </xf>
    <xf numFmtId="0" fontId="38" fillId="26" borderId="0" xfId="53" applyFont="1" applyFill="1" applyAlignment="1">
      <alignment horizontal="center"/>
    </xf>
    <xf numFmtId="0" fontId="2" fillId="24" borderId="10" xfId="53" applyFont="1" applyFill="1" applyBorder="1" applyAlignment="1">
      <alignment horizontal="center" vertical="center"/>
    </xf>
    <xf numFmtId="0" fontId="2" fillId="28" borderId="10" xfId="53" applyFont="1" applyFill="1" applyBorder="1" applyAlignment="1">
      <alignment horizontal="center" vertical="center"/>
    </xf>
    <xf numFmtId="0" fontId="15" fillId="25" borderId="15" xfId="53" applyFont="1" applyFill="1" applyBorder="1" applyAlignment="1">
      <alignment horizontal="center" vertical="center" wrapText="1"/>
    </xf>
    <xf numFmtId="0" fontId="15" fillId="25" borderId="16" xfId="53" applyFont="1" applyFill="1" applyBorder="1" applyAlignment="1">
      <alignment horizontal="center" vertical="center" wrapText="1"/>
    </xf>
    <xf numFmtId="0" fontId="15" fillId="25" borderId="21" xfId="53" applyFont="1" applyFill="1" applyBorder="1" applyAlignment="1">
      <alignment horizontal="center" vertical="center" wrapText="1"/>
    </xf>
    <xf numFmtId="0" fontId="6" fillId="26" borderId="15" xfId="53" applyFont="1" applyFill="1" applyBorder="1" applyAlignment="1">
      <alignment horizontal="center" vertical="center" wrapText="1"/>
    </xf>
    <xf numFmtId="0" fontId="6" fillId="26" borderId="16" xfId="53" applyFont="1" applyFill="1" applyBorder="1" applyAlignment="1">
      <alignment horizontal="center" vertical="center" wrapText="1"/>
    </xf>
    <xf numFmtId="0" fontId="6" fillId="26" borderId="21" xfId="53" applyFont="1" applyFill="1" applyBorder="1" applyAlignment="1">
      <alignment horizontal="center" vertical="center" wrapText="1"/>
    </xf>
    <xf numFmtId="0" fontId="16" fillId="26" borderId="0" xfId="53" applyFont="1" applyFill="1" applyBorder="1" applyAlignment="1">
      <alignment horizontal="right"/>
    </xf>
    <xf numFmtId="0" fontId="16" fillId="26" borderId="0" xfId="53" applyFont="1" applyFill="1" applyAlignment="1">
      <alignment horizontal="center" vertical="center"/>
    </xf>
    <xf numFmtId="0" fontId="9" fillId="26" borderId="0" xfId="53" applyNumberFormat="1" applyFont="1" applyFill="1" applyAlignment="1">
      <alignment horizontal="center" vertical="center"/>
    </xf>
    <xf numFmtId="0" fontId="15" fillId="0" borderId="0" xfId="41" applyFont="1" applyFill="1" applyAlignment="1">
      <alignment horizontal="center" vertical="center"/>
    </xf>
    <xf numFmtId="0" fontId="2" fillId="26" borderId="15" xfId="41" applyFont="1" applyFill="1" applyBorder="1" applyAlignment="1">
      <alignment horizontal="center" vertical="center"/>
    </xf>
    <xf numFmtId="0" fontId="2" fillId="26" borderId="16" xfId="41" applyFont="1" applyFill="1" applyBorder="1" applyAlignment="1">
      <alignment horizontal="center" vertical="center"/>
    </xf>
    <xf numFmtId="0" fontId="2" fillId="26" borderId="21" xfId="41" applyFont="1" applyFill="1" applyBorder="1" applyAlignment="1">
      <alignment horizontal="center" vertical="center"/>
    </xf>
    <xf numFmtId="4" fontId="2" fillId="26" borderId="10" xfId="41" applyNumberFormat="1" applyFont="1" applyFill="1" applyBorder="1" applyAlignment="1">
      <alignment horizontal="center" vertical="center"/>
    </xf>
    <xf numFmtId="0" fontId="2" fillId="26" borderId="10" xfId="41" applyFont="1" applyFill="1" applyBorder="1" applyAlignment="1">
      <alignment horizontal="center" vertical="center"/>
    </xf>
    <xf numFmtId="0" fontId="2" fillId="26" borderId="15" xfId="41" applyFont="1" applyFill="1" applyBorder="1" applyAlignment="1">
      <alignment horizontal="center" vertical="center" wrapText="1"/>
    </xf>
    <xf numFmtId="0" fontId="2" fillId="26" borderId="16" xfId="41" applyFont="1" applyFill="1" applyBorder="1" applyAlignment="1">
      <alignment horizontal="center" vertical="center" wrapText="1"/>
    </xf>
    <xf numFmtId="0" fontId="2" fillId="26" borderId="21" xfId="41" applyFont="1" applyFill="1" applyBorder="1" applyAlignment="1">
      <alignment horizontal="center" vertical="center" wrapText="1"/>
    </xf>
    <xf numFmtId="0" fontId="50" fillId="29" borderId="16" xfId="41" applyFont="1" applyFill="1" applyBorder="1" applyAlignment="1">
      <alignment horizontal="right" vertical="center"/>
    </xf>
    <xf numFmtId="0" fontId="50" fillId="29" borderId="21" xfId="41" applyFont="1" applyFill="1" applyBorder="1" applyAlignment="1">
      <alignment horizontal="right" vertical="center"/>
    </xf>
    <xf numFmtId="0" fontId="15" fillId="29" borderId="0" xfId="40" applyFont="1" applyFill="1" applyAlignment="1">
      <alignment horizontal="right" vertical="center"/>
    </xf>
    <xf numFmtId="0" fontId="50" fillId="29" borderId="23" xfId="41" applyFont="1" applyFill="1" applyBorder="1" applyAlignment="1">
      <alignment horizontal="left" vertical="center"/>
    </xf>
    <xf numFmtId="0" fontId="50" fillId="29" borderId="24" xfId="41" applyFont="1" applyFill="1" applyBorder="1" applyAlignment="1">
      <alignment horizontal="left" vertical="center"/>
    </xf>
    <xf numFmtId="0" fontId="45" fillId="0" borderId="0" xfId="40" applyFont="1" applyAlignment="1">
      <alignment horizontal="center" vertical="center"/>
    </xf>
    <xf numFmtId="0" fontId="15" fillId="0" borderId="0" xfId="40" applyFont="1" applyFill="1" applyAlignment="1">
      <alignment horizontal="center" vertical="center"/>
    </xf>
    <xf numFmtId="0" fontId="9" fillId="26" borderId="0" xfId="41" applyFont="1" applyFill="1" applyAlignment="1">
      <alignment horizontal="center" vertical="center"/>
    </xf>
    <xf numFmtId="0" fontId="6" fillId="0" borderId="0" xfId="0" applyFont="1" applyBorder="1" applyAlignment="1">
      <alignment horizontal="left" vertical="top"/>
    </xf>
  </cellXfs>
  <cellStyles count="5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 2" xfId="34"/>
    <cellStyle name="Millares 2 2" xfId="54"/>
    <cellStyle name="Millares_~9885111" xfId="35"/>
    <cellStyle name="Moneda 2" xfId="36"/>
    <cellStyle name="Moneda 3" xfId="37"/>
    <cellStyle name="Neutral" xfId="38" builtinId="28" customBuiltin="1"/>
    <cellStyle name="Normal" xfId="0" builtinId="0"/>
    <cellStyle name="Normal 2" xfId="39"/>
    <cellStyle name="Normal 2 2" xfId="53"/>
    <cellStyle name="Normal 2_AvancesProgr.Presup.1° trim-13" xfId="40"/>
    <cellStyle name="Normal_~9885111" xfId="41"/>
    <cellStyle name="Normal_AVANCE PROGRAM. PRESUPUESTAL 2011" xfId="42"/>
    <cellStyle name="Notas" xfId="43" builtinId="10" customBuiltin="1"/>
    <cellStyle name="Porcentual 2" xfId="44"/>
    <cellStyle name="Salida" xfId="45" builtinId="21" customBuiltin="1"/>
    <cellStyle name="Texto de advertencia" xfId="46" builtinId="11" customBuiltin="1"/>
    <cellStyle name="Texto explicativo" xfId="47" builtinId="53" customBuiltin="1"/>
    <cellStyle name="Título" xfId="48" builtinId="15" customBuiltin="1"/>
    <cellStyle name="Título 1" xfId="49" builtinId="16" customBuiltin="1"/>
    <cellStyle name="Título 2" xfId="50" builtinId="17" customBuiltin="1"/>
    <cellStyle name="Título 3" xfId="51" builtinId="18" customBuiltin="1"/>
    <cellStyle name="Total" xfId="5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95250</xdr:rowOff>
    </xdr:from>
    <xdr:to>
      <xdr:col>6</xdr:col>
      <xdr:colOff>108449</xdr:colOff>
      <xdr:row>3</xdr:row>
      <xdr:rowOff>76200</xdr:rowOff>
    </xdr:to>
    <xdr:pic>
      <xdr:nvPicPr>
        <xdr:cNvPr id="5" name="4 Imagen" descr="logo_sepafi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5250"/>
          <a:ext cx="2289674" cy="7524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279400</xdr:colOff>
      <xdr:row>0</xdr:row>
      <xdr:rowOff>143929</xdr:rowOff>
    </xdr:from>
    <xdr:to>
      <xdr:col>4</xdr:col>
      <xdr:colOff>156074</xdr:colOff>
      <xdr:row>4</xdr:row>
      <xdr:rowOff>24337</xdr:rowOff>
    </xdr:to>
    <xdr:pic>
      <xdr:nvPicPr>
        <xdr:cNvPr id="2" name="1 Imagen" descr="logo_sepafi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333" y="143929"/>
          <a:ext cx="2289674" cy="752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50800</xdr:colOff>
      <xdr:row>0</xdr:row>
      <xdr:rowOff>127000</xdr:rowOff>
    </xdr:from>
    <xdr:to>
      <xdr:col>6</xdr:col>
      <xdr:colOff>879974</xdr:colOff>
      <xdr:row>2</xdr:row>
      <xdr:rowOff>155575</xdr:rowOff>
    </xdr:to>
    <xdr:pic>
      <xdr:nvPicPr>
        <xdr:cNvPr id="2" name="1 Imagen" descr="logo_sepafi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3780" y="127000"/>
          <a:ext cx="5744074" cy="36385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5</xdr:col>
      <xdr:colOff>396240</xdr:colOff>
      <xdr:row>6</xdr:row>
      <xdr:rowOff>30480</xdr:rowOff>
    </xdr:to>
    <xdr:pic>
      <xdr:nvPicPr>
        <xdr:cNvPr id="81945" name="2 Imagen" descr="LOGO SEDE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" y="0"/>
          <a:ext cx="214884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123825</xdr:rowOff>
    </xdr:from>
    <xdr:to>
      <xdr:col>6</xdr:col>
      <xdr:colOff>203699</xdr:colOff>
      <xdr:row>2</xdr:row>
      <xdr:rowOff>247650</xdr:rowOff>
    </xdr:to>
    <xdr:pic>
      <xdr:nvPicPr>
        <xdr:cNvPr id="5" name="4 Imagen" descr="logo_sepafi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23825"/>
          <a:ext cx="2289674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129540</xdr:rowOff>
    </xdr:from>
    <xdr:to>
      <xdr:col>6</xdr:col>
      <xdr:colOff>209414</xdr:colOff>
      <xdr:row>2</xdr:row>
      <xdr:rowOff>257175</xdr:rowOff>
    </xdr:to>
    <xdr:pic>
      <xdr:nvPicPr>
        <xdr:cNvPr id="5" name="4 Imagen" descr="logo_sepafi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29540"/>
          <a:ext cx="2289674" cy="752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6</xdr:col>
      <xdr:colOff>95114</xdr:colOff>
      <xdr:row>5</xdr:row>
      <xdr:rowOff>43815</xdr:rowOff>
    </xdr:to>
    <xdr:pic>
      <xdr:nvPicPr>
        <xdr:cNvPr id="4" name="3 Imagen" descr="logo_sepafi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5280"/>
          <a:ext cx="2289674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123825</xdr:rowOff>
    </xdr:from>
    <xdr:to>
      <xdr:col>6</xdr:col>
      <xdr:colOff>203699</xdr:colOff>
      <xdr:row>2</xdr:row>
      <xdr:rowOff>247650</xdr:rowOff>
    </xdr:to>
    <xdr:pic>
      <xdr:nvPicPr>
        <xdr:cNvPr id="2" name="1 Imagen" descr="logo_sepafi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23825"/>
          <a:ext cx="2283959" cy="7486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152400</xdr:rowOff>
    </xdr:from>
    <xdr:to>
      <xdr:col>6</xdr:col>
      <xdr:colOff>285614</xdr:colOff>
      <xdr:row>2</xdr:row>
      <xdr:rowOff>280035</xdr:rowOff>
    </xdr:to>
    <xdr:pic>
      <xdr:nvPicPr>
        <xdr:cNvPr id="4" name="3 Imagen" descr="logo_sepafi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52400"/>
          <a:ext cx="2289674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95114</xdr:colOff>
      <xdr:row>0</xdr:row>
      <xdr:rowOff>62103</xdr:rowOff>
    </xdr:to>
    <xdr:pic>
      <xdr:nvPicPr>
        <xdr:cNvPr id="4" name="3 Imagen" descr="logo_sepafi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9674" cy="752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95114</xdr:colOff>
      <xdr:row>2</xdr:row>
      <xdr:rowOff>127635</xdr:rowOff>
    </xdr:to>
    <xdr:pic>
      <xdr:nvPicPr>
        <xdr:cNvPr id="3" name="2 Imagen" descr="logo_sepafi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9674" cy="752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95114</xdr:colOff>
      <xdr:row>2</xdr:row>
      <xdr:rowOff>127635</xdr:rowOff>
    </xdr:to>
    <xdr:pic>
      <xdr:nvPicPr>
        <xdr:cNvPr id="2" name="1 Imagen" descr="logo_sepafi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28714" cy="775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40"/>
  </sheetPr>
  <dimension ref="A2:AB127"/>
  <sheetViews>
    <sheetView showGridLines="0" view="pageBreakPreview" topLeftCell="G10" zoomScaleNormal="75" zoomScaleSheetLayoutView="100" workbookViewId="0">
      <pane xSplit="3" ySplit="2" topLeftCell="J62" activePane="bottomRight" state="frozen"/>
      <selection activeCell="G10" sqref="G10"/>
      <selection pane="topRight" activeCell="J10" sqref="J10"/>
      <selection pane="bottomLeft" activeCell="G12" sqref="G12"/>
      <selection pane="bottomRight" activeCell="L86" sqref="L86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1" customWidth="1"/>
    <col min="6" max="6" width="6.140625" style="1" customWidth="1"/>
    <col min="7" max="7" width="7.28515625" style="30" customWidth="1"/>
    <col min="8" max="8" width="4.7109375" style="30" customWidth="1"/>
    <col min="9" max="9" width="30.85546875" style="32" customWidth="1"/>
    <col min="10" max="10" width="15.5703125" style="47" customWidth="1"/>
    <col min="11" max="11" width="14.140625" style="44" customWidth="1"/>
    <col min="12" max="12" width="14.7109375" style="44" customWidth="1"/>
    <col min="13" max="13" width="16" style="44" customWidth="1"/>
    <col min="14" max="17" width="16" style="32" customWidth="1"/>
    <col min="18" max="18" width="13.140625" style="4" customWidth="1"/>
    <col min="19" max="19" width="14.28515625" style="4" customWidth="1"/>
    <col min="20" max="21" width="15.140625" style="4" customWidth="1"/>
    <col min="22" max="22" width="13.28515625" style="4" customWidth="1"/>
    <col min="23" max="23" width="14.7109375" style="4" customWidth="1"/>
    <col min="24" max="26" width="14.28515625" style="4" bestFit="1" customWidth="1"/>
    <col min="27" max="28" width="11.42578125" style="109" customWidth="1"/>
    <col min="29" max="16384" width="11.42578125" style="4"/>
  </cols>
  <sheetData>
    <row r="2" spans="1:28" ht="25.5" x14ac:dyDescent="0.35">
      <c r="D2" s="3"/>
      <c r="G2" s="6" t="s">
        <v>152</v>
      </c>
      <c r="Z2" s="5"/>
    </row>
    <row r="3" spans="1:28" ht="23.25" x14ac:dyDescent="0.35">
      <c r="G3" s="2" t="s">
        <v>20</v>
      </c>
      <c r="M3" s="57"/>
      <c r="N3" s="56"/>
      <c r="O3" s="54"/>
      <c r="P3" s="54"/>
      <c r="Q3" s="54"/>
      <c r="R3" s="6"/>
      <c r="S3" s="6"/>
      <c r="T3" s="6"/>
      <c r="U3" s="6"/>
      <c r="V3" s="6"/>
      <c r="W3" s="6"/>
      <c r="X3" s="6"/>
      <c r="Y3" s="6"/>
      <c r="Z3" s="5"/>
    </row>
    <row r="4" spans="1:28" ht="25.5" x14ac:dyDescent="0.35">
      <c r="C4" s="2"/>
      <c r="D4" s="3"/>
      <c r="I4" s="58"/>
      <c r="J4" s="59"/>
      <c r="K4" s="60"/>
      <c r="L4" s="60"/>
      <c r="M4" s="57"/>
      <c r="N4" s="56"/>
      <c r="O4" s="54"/>
      <c r="P4" s="54"/>
      <c r="Q4" s="54"/>
      <c r="R4" s="6"/>
      <c r="S4" s="6"/>
      <c r="T4" s="6"/>
      <c r="U4" s="6"/>
      <c r="V4" s="6"/>
      <c r="W4" s="6"/>
      <c r="X4" s="6"/>
      <c r="Y4" s="6"/>
      <c r="Z4" s="5"/>
    </row>
    <row r="5" spans="1:28" s="95" customFormat="1" ht="23.25" customHeight="1" x14ac:dyDescent="0.2">
      <c r="A5" s="87"/>
      <c r="B5" s="87"/>
      <c r="C5" s="88"/>
      <c r="D5" s="89" t="s">
        <v>21</v>
      </c>
      <c r="E5" s="87"/>
      <c r="F5" s="87"/>
      <c r="G5" s="90"/>
      <c r="H5" s="90"/>
      <c r="I5" s="468" t="s">
        <v>44</v>
      </c>
      <c r="J5" s="468"/>
      <c r="K5" s="468"/>
      <c r="L5" s="468"/>
      <c r="M5" s="99"/>
      <c r="N5" s="91"/>
      <c r="O5" s="92"/>
      <c r="P5" s="141" t="s">
        <v>154</v>
      </c>
      <c r="Q5" s="141"/>
      <c r="R5" s="142"/>
      <c r="S5" s="210" t="s">
        <v>465</v>
      </c>
      <c r="T5" s="93"/>
      <c r="U5" s="93"/>
      <c r="V5" s="93"/>
      <c r="W5" s="93"/>
      <c r="X5" s="93"/>
      <c r="Y5" s="93"/>
      <c r="Z5" s="94"/>
      <c r="AA5" s="113"/>
      <c r="AB5" s="113"/>
    </row>
    <row r="6" spans="1:28" s="95" customFormat="1" ht="20.25" customHeight="1" x14ac:dyDescent="0.2">
      <c r="A6" s="87"/>
      <c r="B6" s="87"/>
      <c r="C6" s="87"/>
      <c r="D6" s="182" t="s">
        <v>45</v>
      </c>
      <c r="E6" s="183"/>
      <c r="F6" s="183"/>
      <c r="G6" s="183"/>
      <c r="H6" s="183"/>
      <c r="I6" s="469" t="s">
        <v>46</v>
      </c>
      <c r="J6" s="469"/>
      <c r="K6" s="469"/>
      <c r="L6" s="469"/>
      <c r="M6" s="184"/>
      <c r="N6" s="113"/>
      <c r="O6" s="157"/>
      <c r="P6" s="157"/>
      <c r="Q6" s="157"/>
      <c r="R6" s="161"/>
      <c r="S6" s="157"/>
      <c r="T6" s="157"/>
      <c r="U6" s="157"/>
      <c r="V6" s="157"/>
      <c r="W6" s="157"/>
      <c r="X6" s="157"/>
      <c r="Y6" s="157"/>
      <c r="Z6" s="159"/>
      <c r="AA6" s="114"/>
      <c r="AB6" s="113"/>
    </row>
    <row r="7" spans="1:28" s="95" customFormat="1" ht="15.75" x14ac:dyDescent="0.2">
      <c r="A7" s="87"/>
      <c r="B7" s="87"/>
      <c r="C7" s="87"/>
      <c r="D7" s="160" t="s">
        <v>23</v>
      </c>
      <c r="E7" s="87"/>
      <c r="F7" s="87"/>
      <c r="G7" s="87"/>
      <c r="H7" s="87"/>
      <c r="I7" s="113"/>
      <c r="J7" s="185" t="s">
        <v>41</v>
      </c>
      <c r="K7" s="186"/>
      <c r="L7" s="186"/>
      <c r="M7" s="186"/>
      <c r="N7" s="113" t="s">
        <v>52</v>
      </c>
      <c r="O7" s="157"/>
      <c r="P7" s="157"/>
      <c r="Q7" s="157"/>
      <c r="R7" s="157"/>
      <c r="S7" s="157" t="s">
        <v>54</v>
      </c>
      <c r="T7" s="157"/>
      <c r="U7" s="157"/>
      <c r="V7" s="157"/>
      <c r="W7" s="157"/>
      <c r="X7" s="157"/>
      <c r="Y7" s="157"/>
      <c r="Z7" s="159"/>
      <c r="AA7" s="114"/>
      <c r="AB7" s="113"/>
    </row>
    <row r="8" spans="1:28" ht="15.75" x14ac:dyDescent="0.2">
      <c r="G8" s="1"/>
      <c r="H8" s="1"/>
      <c r="I8" s="154"/>
      <c r="J8" s="187"/>
      <c r="K8" s="188"/>
      <c r="L8" s="188"/>
      <c r="M8" s="188"/>
      <c r="N8" s="154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3"/>
      <c r="AA8" s="115"/>
    </row>
    <row r="9" spans="1:28" x14ac:dyDescent="0.2">
      <c r="A9" s="8"/>
      <c r="B9" s="8"/>
      <c r="C9" s="8"/>
      <c r="D9" s="9"/>
      <c r="E9" s="8"/>
      <c r="F9" s="8"/>
      <c r="G9" s="8"/>
      <c r="H9" s="8"/>
      <c r="I9" s="10"/>
      <c r="J9" s="189"/>
      <c r="K9" s="190"/>
      <c r="L9" s="190"/>
      <c r="M9" s="19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8" s="129" customFormat="1" ht="15" customHeight="1" x14ac:dyDescent="0.2">
      <c r="A10" s="466" t="s">
        <v>11</v>
      </c>
      <c r="B10" s="466" t="s">
        <v>12</v>
      </c>
      <c r="C10" s="466" t="s">
        <v>13</v>
      </c>
      <c r="D10" s="467" t="s">
        <v>14</v>
      </c>
      <c r="E10" s="466" t="s">
        <v>24</v>
      </c>
      <c r="F10" s="466" t="s">
        <v>15</v>
      </c>
      <c r="G10" s="466" t="s">
        <v>0</v>
      </c>
      <c r="H10" s="466" t="s">
        <v>25</v>
      </c>
      <c r="I10" s="470" t="s">
        <v>1</v>
      </c>
      <c r="J10" s="471" t="s">
        <v>26</v>
      </c>
      <c r="K10" s="473" t="s">
        <v>27</v>
      </c>
      <c r="L10" s="473"/>
      <c r="M10" s="471" t="s">
        <v>16</v>
      </c>
      <c r="N10" s="472" t="s">
        <v>28</v>
      </c>
      <c r="O10" s="470" t="s">
        <v>29</v>
      </c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128"/>
      <c r="AB10" s="128"/>
    </row>
    <row r="11" spans="1:28" s="130" customFormat="1" ht="34.5" customHeight="1" x14ac:dyDescent="0.2">
      <c r="A11" s="466"/>
      <c r="B11" s="466"/>
      <c r="C11" s="466"/>
      <c r="D11" s="467"/>
      <c r="E11" s="466"/>
      <c r="F11" s="466"/>
      <c r="G11" s="466"/>
      <c r="H11" s="466"/>
      <c r="I11" s="470"/>
      <c r="J11" s="471"/>
      <c r="K11" s="191" t="s">
        <v>30</v>
      </c>
      <c r="L11" s="191" t="s">
        <v>31</v>
      </c>
      <c r="M11" s="471"/>
      <c r="N11" s="472"/>
      <c r="O11" s="131" t="s">
        <v>8</v>
      </c>
      <c r="P11" s="131" t="s">
        <v>9</v>
      </c>
      <c r="Q11" s="131" t="s">
        <v>10</v>
      </c>
      <c r="R11" s="131" t="s">
        <v>32</v>
      </c>
      <c r="S11" s="131" t="s">
        <v>33</v>
      </c>
      <c r="T11" s="131" t="s">
        <v>34</v>
      </c>
      <c r="U11" s="131" t="s">
        <v>35</v>
      </c>
      <c r="V11" s="131" t="s">
        <v>36</v>
      </c>
      <c r="W11" s="131" t="s">
        <v>37</v>
      </c>
      <c r="X11" s="131" t="s">
        <v>38</v>
      </c>
      <c r="Y11" s="131" t="s">
        <v>39</v>
      </c>
      <c r="Z11" s="131" t="s">
        <v>40</v>
      </c>
      <c r="AA11" s="127"/>
      <c r="AB11" s="127"/>
    </row>
    <row r="12" spans="1:28" s="32" customFormat="1" x14ac:dyDescent="0.2">
      <c r="A12" s="36" t="s">
        <v>17</v>
      </c>
      <c r="B12" s="36" t="s">
        <v>18</v>
      </c>
      <c r="C12" s="36" t="s">
        <v>19</v>
      </c>
      <c r="D12" s="36" t="s">
        <v>42</v>
      </c>
      <c r="E12" s="36" t="s">
        <v>43</v>
      </c>
      <c r="F12" s="36" t="s">
        <v>41</v>
      </c>
      <c r="G12" s="165">
        <v>1131</v>
      </c>
      <c r="H12" s="69">
        <v>0</v>
      </c>
      <c r="I12" s="150" t="s">
        <v>83</v>
      </c>
      <c r="J12" s="176">
        <v>8096747</v>
      </c>
      <c r="K12" s="175"/>
      <c r="L12" s="175">
        <f>90200+374198.71</f>
        <v>464398.71</v>
      </c>
      <c r="M12" s="174">
        <f>J12-K12+L12</f>
        <v>8561145.7100000009</v>
      </c>
      <c r="N12" s="173">
        <f t="shared" ref="N12:N26" si="0">SUM(O12:Z12)</f>
        <v>8102328.040000001</v>
      </c>
      <c r="O12" s="173">
        <v>635367.03</v>
      </c>
      <c r="P12" s="173">
        <v>636588.07999999996</v>
      </c>
      <c r="Q12" s="173">
        <v>571968.17000000004</v>
      </c>
      <c r="R12" s="173">
        <v>641107.14</v>
      </c>
      <c r="S12" s="173">
        <v>738653.7</v>
      </c>
      <c r="T12" s="173">
        <v>705289.6</v>
      </c>
      <c r="U12" s="173">
        <v>773381.8</v>
      </c>
      <c r="V12" s="173">
        <v>668662.66</v>
      </c>
      <c r="W12" s="173">
        <v>672736.9099999998</v>
      </c>
      <c r="X12" s="173">
        <v>677253.03</v>
      </c>
      <c r="Y12" s="173">
        <v>690670.62</v>
      </c>
      <c r="Z12" s="173">
        <v>690649.3</v>
      </c>
      <c r="AA12" s="119"/>
      <c r="AB12" s="119"/>
    </row>
    <row r="13" spans="1:28" s="32" customFormat="1" x14ac:dyDescent="0.2">
      <c r="A13" s="36" t="s">
        <v>17</v>
      </c>
      <c r="B13" s="36" t="s">
        <v>18</v>
      </c>
      <c r="C13" s="36" t="s">
        <v>19</v>
      </c>
      <c r="D13" s="36" t="s">
        <v>42</v>
      </c>
      <c r="E13" s="36" t="s">
        <v>49</v>
      </c>
      <c r="F13" s="36" t="s">
        <v>41</v>
      </c>
      <c r="G13" s="164">
        <v>1221</v>
      </c>
      <c r="H13" s="69">
        <v>0</v>
      </c>
      <c r="I13" s="149" t="s">
        <v>84</v>
      </c>
      <c r="J13" s="176">
        <v>300234</v>
      </c>
      <c r="K13" s="175"/>
      <c r="L13" s="43">
        <f>8400+113169</f>
        <v>121569</v>
      </c>
      <c r="M13" s="174">
        <f t="shared" ref="M13:M26" si="1">J13-K13+L13</f>
        <v>421803</v>
      </c>
      <c r="N13" s="173">
        <f t="shared" si="0"/>
        <v>241253.85000000003</v>
      </c>
      <c r="O13" s="174">
        <v>19161.3</v>
      </c>
      <c r="P13" s="174">
        <v>18127.650000000001</v>
      </c>
      <c r="Q13" s="174">
        <v>9648.9</v>
      </c>
      <c r="R13" s="173">
        <v>9648.9</v>
      </c>
      <c r="S13" s="173">
        <v>20148.599999999999</v>
      </c>
      <c r="T13" s="173">
        <v>11748.6</v>
      </c>
      <c r="U13" s="173">
        <v>17983.349999999999</v>
      </c>
      <c r="V13" s="173">
        <v>10965.36</v>
      </c>
      <c r="W13" s="173">
        <v>11748.6</v>
      </c>
      <c r="X13" s="173">
        <v>17648.55</v>
      </c>
      <c r="Y13" s="173">
        <v>39930.839999999997</v>
      </c>
      <c r="Z13" s="173">
        <v>54493.200000000004</v>
      </c>
      <c r="AA13" s="119"/>
      <c r="AB13" s="119"/>
    </row>
    <row r="14" spans="1:28" s="32" customFormat="1" x14ac:dyDescent="0.2">
      <c r="A14" s="36" t="s">
        <v>17</v>
      </c>
      <c r="B14" s="36" t="s">
        <v>18</v>
      </c>
      <c r="C14" s="36" t="s">
        <v>19</v>
      </c>
      <c r="D14" s="36" t="s">
        <v>42</v>
      </c>
      <c r="E14" s="36" t="s">
        <v>43</v>
      </c>
      <c r="F14" s="36" t="s">
        <v>41</v>
      </c>
      <c r="G14" s="165">
        <v>1321</v>
      </c>
      <c r="H14" s="69">
        <v>0</v>
      </c>
      <c r="I14" s="150" t="s">
        <v>85</v>
      </c>
      <c r="J14" s="176">
        <v>116625</v>
      </c>
      <c r="K14" s="175">
        <v>12319</v>
      </c>
      <c r="L14" s="175">
        <v>6566.62</v>
      </c>
      <c r="M14" s="174">
        <f t="shared" si="1"/>
        <v>110872.62</v>
      </c>
      <c r="N14" s="173">
        <f t="shared" si="0"/>
        <v>87871.599999999991</v>
      </c>
      <c r="O14" s="173"/>
      <c r="P14" s="173">
        <v>7492.83</v>
      </c>
      <c r="Q14" s="173">
        <v>1208.55</v>
      </c>
      <c r="R14" s="173">
        <v>5120.0600000000004</v>
      </c>
      <c r="S14" s="173">
        <v>1024.4000000000001</v>
      </c>
      <c r="T14" s="173">
        <v>8371.6299999999992</v>
      </c>
      <c r="U14" s="173">
        <v>2269.83</v>
      </c>
      <c r="V14" s="173">
        <v>62024.029999999992</v>
      </c>
      <c r="W14" s="173">
        <v>199.56</v>
      </c>
      <c r="X14" s="173">
        <v>160.71</v>
      </c>
      <c r="Y14" s="173"/>
      <c r="Z14" s="173"/>
      <c r="AA14" s="119"/>
      <c r="AB14" s="119"/>
    </row>
    <row r="15" spans="1:28" s="32" customFormat="1" x14ac:dyDescent="0.2">
      <c r="A15" s="36" t="s">
        <v>17</v>
      </c>
      <c r="B15" s="36" t="s">
        <v>18</v>
      </c>
      <c r="C15" s="36" t="s">
        <v>19</v>
      </c>
      <c r="D15" s="36" t="s">
        <v>42</v>
      </c>
      <c r="E15" s="36" t="s">
        <v>43</v>
      </c>
      <c r="F15" s="36" t="s">
        <v>41</v>
      </c>
      <c r="G15" s="165">
        <v>1322</v>
      </c>
      <c r="H15" s="69">
        <v>0</v>
      </c>
      <c r="I15" s="150" t="s">
        <v>86</v>
      </c>
      <c r="J15" s="176">
        <v>1166247</v>
      </c>
      <c r="K15" s="175">
        <v>42682</v>
      </c>
      <c r="L15" s="43">
        <v>65666.490000000005</v>
      </c>
      <c r="M15" s="174">
        <f t="shared" si="1"/>
        <v>1189231.49</v>
      </c>
      <c r="N15" s="173">
        <f t="shared" si="0"/>
        <v>1106627.2000000002</v>
      </c>
      <c r="O15" s="173"/>
      <c r="P15" s="173">
        <v>19911.14</v>
      </c>
      <c r="Q15" s="173">
        <v>408204.07</v>
      </c>
      <c r="R15" s="173"/>
      <c r="S15" s="173">
        <v>10243.950000000001</v>
      </c>
      <c r="T15" s="173"/>
      <c r="U15" s="173">
        <v>1461.42</v>
      </c>
      <c r="V15" s="173"/>
      <c r="W15" s="173">
        <v>1995.58</v>
      </c>
      <c r="X15" s="173">
        <v>3147.2000000000003</v>
      </c>
      <c r="Y15" s="173">
        <v>217213.39999999997</v>
      </c>
      <c r="Z15" s="173">
        <v>444450.44000000006</v>
      </c>
      <c r="AA15" s="119"/>
      <c r="AB15" s="119"/>
    </row>
    <row r="16" spans="1:28" s="32" customFormat="1" x14ac:dyDescent="0.2">
      <c r="A16" s="36" t="s">
        <v>17</v>
      </c>
      <c r="B16" s="36" t="s">
        <v>18</v>
      </c>
      <c r="C16" s="36" t="s">
        <v>19</v>
      </c>
      <c r="D16" s="36" t="s">
        <v>42</v>
      </c>
      <c r="E16" s="36" t="s">
        <v>43</v>
      </c>
      <c r="F16" s="36" t="s">
        <v>41</v>
      </c>
      <c r="G16" s="106">
        <v>1411</v>
      </c>
      <c r="H16" s="69">
        <v>0</v>
      </c>
      <c r="I16" s="150" t="s">
        <v>179</v>
      </c>
      <c r="J16" s="176">
        <v>672672</v>
      </c>
      <c r="K16" s="175">
        <v>71000</v>
      </c>
      <c r="L16" s="175">
        <v>37875.4</v>
      </c>
      <c r="M16" s="174">
        <f t="shared" si="1"/>
        <v>639547.4</v>
      </c>
      <c r="N16" s="173">
        <f t="shared" si="0"/>
        <v>444900.72999999992</v>
      </c>
      <c r="O16" s="173"/>
      <c r="P16" s="173">
        <v>37431.35</v>
      </c>
      <c r="Q16" s="173">
        <v>33847.69</v>
      </c>
      <c r="R16" s="173">
        <v>33965.54</v>
      </c>
      <c r="S16" s="173">
        <v>32043.69</v>
      </c>
      <c r="T16" s="173">
        <v>72952.37</v>
      </c>
      <c r="U16" s="173">
        <v>37888.9</v>
      </c>
      <c r="V16" s="173"/>
      <c r="W16" s="173">
        <v>74007.679999999993</v>
      </c>
      <c r="X16" s="173">
        <v>39800.480000000003</v>
      </c>
      <c r="Y16" s="173">
        <v>40518.54</v>
      </c>
      <c r="Z16" s="173">
        <v>42444.49</v>
      </c>
      <c r="AA16" s="119"/>
      <c r="AB16" s="119"/>
    </row>
    <row r="17" spans="1:28" s="32" customFormat="1" x14ac:dyDescent="0.2">
      <c r="A17" s="36" t="s">
        <v>17</v>
      </c>
      <c r="B17" s="36" t="s">
        <v>18</v>
      </c>
      <c r="C17" s="36" t="s">
        <v>19</v>
      </c>
      <c r="D17" s="36" t="s">
        <v>42</v>
      </c>
      <c r="E17" s="36" t="s">
        <v>43</v>
      </c>
      <c r="F17" s="36" t="s">
        <v>41</v>
      </c>
      <c r="G17" s="165">
        <v>1421</v>
      </c>
      <c r="H17" s="69">
        <v>0</v>
      </c>
      <c r="I17" s="150" t="s">
        <v>163</v>
      </c>
      <c r="J17" s="176">
        <v>242902</v>
      </c>
      <c r="K17" s="175">
        <v>25582</v>
      </c>
      <c r="L17" s="175">
        <f>2697+10226.98</f>
        <v>12923.98</v>
      </c>
      <c r="M17" s="174">
        <f t="shared" si="1"/>
        <v>230243.98</v>
      </c>
      <c r="N17" s="173">
        <f t="shared" si="0"/>
        <v>207288.18000000002</v>
      </c>
      <c r="O17" s="173">
        <v>18298.62</v>
      </c>
      <c r="P17" s="173">
        <v>18600.849999999999</v>
      </c>
      <c r="Q17" s="173">
        <v>16813.32</v>
      </c>
      <c r="R17" s="173">
        <v>17341.150000000001</v>
      </c>
      <c r="S17" s="173">
        <v>19996.16</v>
      </c>
      <c r="T17" s="173">
        <v>16686.66</v>
      </c>
      <c r="U17" s="173">
        <v>15398.57</v>
      </c>
      <c r="V17" s="173">
        <v>15261.1</v>
      </c>
      <c r="W17" s="173">
        <v>15261.1</v>
      </c>
      <c r="X17" s="173">
        <v>16899.41</v>
      </c>
      <c r="Y17" s="173">
        <v>18365.62</v>
      </c>
      <c r="Z17" s="173">
        <v>18365.62</v>
      </c>
      <c r="AA17" s="119"/>
      <c r="AB17" s="119"/>
    </row>
    <row r="18" spans="1:28" s="32" customFormat="1" x14ac:dyDescent="0.2">
      <c r="A18" s="36" t="s">
        <v>17</v>
      </c>
      <c r="B18" s="36" t="s">
        <v>18</v>
      </c>
      <c r="C18" s="36" t="s">
        <v>19</v>
      </c>
      <c r="D18" s="36" t="s">
        <v>42</v>
      </c>
      <c r="E18" s="36" t="s">
        <v>43</v>
      </c>
      <c r="F18" s="36" t="s">
        <v>41</v>
      </c>
      <c r="G18" s="165">
        <v>1431</v>
      </c>
      <c r="H18" s="69">
        <v>0</v>
      </c>
      <c r="I18" s="150" t="s">
        <v>87</v>
      </c>
      <c r="J18" s="176">
        <v>850158</v>
      </c>
      <c r="K18" s="175">
        <v>106594</v>
      </c>
      <c r="L18" s="175">
        <f>42612.35</f>
        <v>42612.35</v>
      </c>
      <c r="M18" s="174">
        <f t="shared" si="1"/>
        <v>786176.35</v>
      </c>
      <c r="N18" s="173">
        <f t="shared" si="0"/>
        <v>725511.22</v>
      </c>
      <c r="O18" s="173">
        <v>64045.350000000006</v>
      </c>
      <c r="P18" s="173">
        <v>65103.119999999995</v>
      </c>
      <c r="Q18" s="173">
        <v>58846.82</v>
      </c>
      <c r="R18" s="173">
        <v>60694.179999999993</v>
      </c>
      <c r="S18" s="173">
        <v>71784.670000000013</v>
      </c>
      <c r="T18" s="173">
        <v>56605.45</v>
      </c>
      <c r="U18" s="173">
        <v>53895.17</v>
      </c>
      <c r="V18" s="173">
        <v>53414.04</v>
      </c>
      <c r="W18" s="173">
        <v>53414.48</v>
      </c>
      <c r="X18" s="173">
        <v>59148.3</v>
      </c>
      <c r="Y18" s="173">
        <v>64279.82</v>
      </c>
      <c r="Z18" s="173">
        <v>64279.82</v>
      </c>
      <c r="AA18" s="119"/>
      <c r="AB18" s="119"/>
    </row>
    <row r="19" spans="1:28" s="32" customFormat="1" x14ac:dyDescent="0.2">
      <c r="A19" s="36" t="s">
        <v>17</v>
      </c>
      <c r="B19" s="36" t="s">
        <v>18</v>
      </c>
      <c r="C19" s="36" t="s">
        <v>19</v>
      </c>
      <c r="D19" s="36" t="s">
        <v>42</v>
      </c>
      <c r="E19" s="36" t="s">
        <v>43</v>
      </c>
      <c r="F19" s="36" t="s">
        <v>41</v>
      </c>
      <c r="G19" s="106">
        <v>1431</v>
      </c>
      <c r="H19" s="69">
        <v>0</v>
      </c>
      <c r="I19" s="150" t="s">
        <v>89</v>
      </c>
      <c r="J19" s="176">
        <v>161935</v>
      </c>
      <c r="K19" s="175"/>
      <c r="L19" s="175">
        <v>11237.5</v>
      </c>
      <c r="M19" s="174">
        <f t="shared" si="1"/>
        <v>173172.5</v>
      </c>
      <c r="N19" s="173">
        <f t="shared" si="0"/>
        <v>135885.51</v>
      </c>
      <c r="O19" s="173">
        <v>11998.48</v>
      </c>
      <c r="P19" s="173">
        <v>12199.94</v>
      </c>
      <c r="Q19" s="173">
        <v>11108.57</v>
      </c>
      <c r="R19" s="173">
        <v>11360.16</v>
      </c>
      <c r="S19" s="173">
        <v>11332.21</v>
      </c>
      <c r="T19" s="173">
        <v>12721.89</v>
      </c>
      <c r="U19" s="173">
        <v>10065.16</v>
      </c>
      <c r="V19" s="173">
        <v>9973.52</v>
      </c>
      <c r="W19" s="173">
        <v>9973.52</v>
      </c>
      <c r="X19" s="173">
        <v>11065.7</v>
      </c>
      <c r="Y19" s="173">
        <v>12043.18</v>
      </c>
      <c r="Z19" s="173">
        <v>12043.18</v>
      </c>
      <c r="AA19" s="119"/>
      <c r="AB19" s="119"/>
    </row>
    <row r="20" spans="1:28" s="32" customFormat="1" x14ac:dyDescent="0.2">
      <c r="A20" s="36" t="s">
        <v>17</v>
      </c>
      <c r="B20" s="36" t="s">
        <v>18</v>
      </c>
      <c r="C20" s="36" t="s">
        <v>19</v>
      </c>
      <c r="D20" s="36" t="s">
        <v>42</v>
      </c>
      <c r="E20" s="36" t="s">
        <v>43</v>
      </c>
      <c r="F20" s="36" t="s">
        <v>41</v>
      </c>
      <c r="G20" s="106">
        <v>1442</v>
      </c>
      <c r="H20" s="69">
        <v>0</v>
      </c>
      <c r="I20" s="150" t="s">
        <v>164</v>
      </c>
      <c r="J20" s="176">
        <v>53000</v>
      </c>
      <c r="K20" s="175">
        <v>5300</v>
      </c>
      <c r="L20" s="175"/>
      <c r="M20" s="174">
        <f t="shared" si="1"/>
        <v>47700</v>
      </c>
      <c r="N20" s="173">
        <f t="shared" si="0"/>
        <v>11705.21</v>
      </c>
      <c r="O20" s="173"/>
      <c r="P20" s="173">
        <v>11705.21</v>
      </c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19"/>
      <c r="AB20" s="119"/>
    </row>
    <row r="21" spans="1:28" s="32" customFormat="1" x14ac:dyDescent="0.2">
      <c r="A21" s="36" t="s">
        <v>17</v>
      </c>
      <c r="B21" s="36" t="s">
        <v>18</v>
      </c>
      <c r="C21" s="36" t="s">
        <v>19</v>
      </c>
      <c r="D21" s="36" t="s">
        <v>42</v>
      </c>
      <c r="E21" s="36" t="s">
        <v>43</v>
      </c>
      <c r="F21" s="36" t="s">
        <v>41</v>
      </c>
      <c r="G21" s="106">
        <v>1521</v>
      </c>
      <c r="H21" s="69">
        <v>0</v>
      </c>
      <c r="I21" s="150" t="s">
        <v>180</v>
      </c>
      <c r="J21" s="176">
        <v>135431</v>
      </c>
      <c r="K21" s="175"/>
      <c r="L21" s="175">
        <v>182894</v>
      </c>
      <c r="M21" s="174">
        <f t="shared" si="1"/>
        <v>318325</v>
      </c>
      <c r="N21" s="173">
        <f t="shared" si="0"/>
        <v>248490.5</v>
      </c>
      <c r="O21" s="173"/>
      <c r="P21" s="173"/>
      <c r="Q21" s="173"/>
      <c r="R21" s="173"/>
      <c r="S21" s="173"/>
      <c r="T21" s="173">
        <v>135431</v>
      </c>
      <c r="U21" s="173"/>
      <c r="V21" s="173"/>
      <c r="W21" s="173"/>
      <c r="X21" s="173">
        <v>113059.5</v>
      </c>
      <c r="Y21" s="173"/>
      <c r="Z21" s="173"/>
      <c r="AA21" s="119"/>
      <c r="AB21" s="119"/>
    </row>
    <row r="22" spans="1:28" s="32" customFormat="1" x14ac:dyDescent="0.2">
      <c r="A22" s="36" t="s">
        <v>17</v>
      </c>
      <c r="B22" s="36" t="s">
        <v>18</v>
      </c>
      <c r="C22" s="36" t="s">
        <v>19</v>
      </c>
      <c r="D22" s="36" t="s">
        <v>42</v>
      </c>
      <c r="E22" s="36" t="s">
        <v>43</v>
      </c>
      <c r="F22" s="36" t="s">
        <v>41</v>
      </c>
      <c r="G22" s="106">
        <v>1611</v>
      </c>
      <c r="H22" s="69">
        <v>0</v>
      </c>
      <c r="I22" s="150" t="s">
        <v>92</v>
      </c>
      <c r="J22" s="176">
        <v>699430</v>
      </c>
      <c r="K22" s="175">
        <f>112534.5+586896.5</f>
        <v>699431</v>
      </c>
      <c r="L22" s="175"/>
      <c r="M22" s="174">
        <f t="shared" si="1"/>
        <v>-1</v>
      </c>
      <c r="N22" s="173">
        <f t="shared" si="0"/>
        <v>0</v>
      </c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19"/>
      <c r="AB22" s="119"/>
    </row>
    <row r="23" spans="1:28" s="32" customFormat="1" x14ac:dyDescent="0.2">
      <c r="A23" s="36" t="s">
        <v>17</v>
      </c>
      <c r="B23" s="36" t="s">
        <v>18</v>
      </c>
      <c r="C23" s="36" t="s">
        <v>19</v>
      </c>
      <c r="D23" s="36" t="s">
        <v>42</v>
      </c>
      <c r="E23" s="36" t="s">
        <v>43</v>
      </c>
      <c r="F23" s="36" t="s">
        <v>41</v>
      </c>
      <c r="G23" s="106">
        <v>1612</v>
      </c>
      <c r="H23" s="69">
        <v>0</v>
      </c>
      <c r="I23" s="150" t="s">
        <v>93</v>
      </c>
      <c r="J23" s="175">
        <v>186195</v>
      </c>
      <c r="K23" s="175"/>
      <c r="L23" s="175">
        <v>31950</v>
      </c>
      <c r="M23" s="174">
        <f t="shared" si="1"/>
        <v>218145</v>
      </c>
      <c r="N23" s="173">
        <f t="shared" si="0"/>
        <v>193840.03</v>
      </c>
      <c r="O23" s="173"/>
      <c r="P23" s="173"/>
      <c r="Q23" s="173">
        <v>63709.79</v>
      </c>
      <c r="R23" s="173"/>
      <c r="S23" s="173"/>
      <c r="T23" s="173"/>
      <c r="U23" s="173"/>
      <c r="V23" s="173"/>
      <c r="W23" s="173"/>
      <c r="X23" s="173"/>
      <c r="Y23" s="173">
        <v>39563.4</v>
      </c>
      <c r="Z23" s="173">
        <v>90566.84</v>
      </c>
      <c r="AA23" s="119"/>
      <c r="AB23" s="119"/>
    </row>
    <row r="24" spans="1:28" s="32" customFormat="1" x14ac:dyDescent="0.2">
      <c r="A24" s="36" t="s">
        <v>17</v>
      </c>
      <c r="B24" s="36" t="s">
        <v>18</v>
      </c>
      <c r="C24" s="36" t="s">
        <v>19</v>
      </c>
      <c r="D24" s="36" t="s">
        <v>42</v>
      </c>
      <c r="E24" s="36" t="s">
        <v>43</v>
      </c>
      <c r="F24" s="36" t="s">
        <v>41</v>
      </c>
      <c r="G24" s="106">
        <v>1712</v>
      </c>
      <c r="H24" s="69">
        <v>0</v>
      </c>
      <c r="I24" s="150" t="s">
        <v>90</v>
      </c>
      <c r="J24" s="176">
        <v>420826</v>
      </c>
      <c r="K24" s="175"/>
      <c r="L24" s="209"/>
      <c r="M24" s="174">
        <f t="shared" si="1"/>
        <v>420826</v>
      </c>
      <c r="N24" s="173">
        <f t="shared" si="0"/>
        <v>396275.05</v>
      </c>
      <c r="O24" s="173">
        <v>32487.56</v>
      </c>
      <c r="P24" s="173">
        <v>31173.01</v>
      </c>
      <c r="Q24" s="173">
        <v>30815.919999999998</v>
      </c>
      <c r="R24" s="173">
        <v>31980.99</v>
      </c>
      <c r="S24" s="173">
        <v>32679.980000000003</v>
      </c>
      <c r="T24" s="173">
        <v>34620.78</v>
      </c>
      <c r="U24" s="173">
        <v>35342.130000000005</v>
      </c>
      <c r="V24" s="173">
        <v>32831</v>
      </c>
      <c r="W24" s="173">
        <v>33088.100000000006</v>
      </c>
      <c r="X24" s="173">
        <v>33350.19</v>
      </c>
      <c r="Y24" s="173">
        <v>33992.449999999997</v>
      </c>
      <c r="Z24" s="173">
        <v>33912.94</v>
      </c>
      <c r="AA24" s="119"/>
      <c r="AB24" s="119"/>
    </row>
    <row r="25" spans="1:28" s="32" customFormat="1" x14ac:dyDescent="0.2">
      <c r="A25" s="36" t="s">
        <v>17</v>
      </c>
      <c r="B25" s="36" t="s">
        <v>18</v>
      </c>
      <c r="C25" s="36" t="s">
        <v>19</v>
      </c>
      <c r="D25" s="36" t="s">
        <v>42</v>
      </c>
      <c r="E25" s="36" t="s">
        <v>43</v>
      </c>
      <c r="F25" s="36" t="s">
        <v>41</v>
      </c>
      <c r="G25" s="106">
        <v>1713</v>
      </c>
      <c r="H25" s="69">
        <v>0</v>
      </c>
      <c r="I25" s="150" t="s">
        <v>91</v>
      </c>
      <c r="J25" s="176">
        <v>229533</v>
      </c>
      <c r="K25" s="175"/>
      <c r="L25" s="209"/>
      <c r="M25" s="174">
        <f t="shared" si="1"/>
        <v>229533</v>
      </c>
      <c r="N25" s="173">
        <f t="shared" si="0"/>
        <v>214817</v>
      </c>
      <c r="O25" s="173">
        <v>17544.419999999998</v>
      </c>
      <c r="P25" s="173">
        <v>18087.849999999999</v>
      </c>
      <c r="Q25" s="173">
        <v>16411.419999999998</v>
      </c>
      <c r="R25" s="173">
        <v>17365.79</v>
      </c>
      <c r="S25" s="173">
        <v>17426.14</v>
      </c>
      <c r="T25" s="173">
        <v>18504.89</v>
      </c>
      <c r="U25" s="173">
        <v>19199.39</v>
      </c>
      <c r="V25" s="173">
        <v>17734.16</v>
      </c>
      <c r="W25" s="173">
        <v>17896.189999999999</v>
      </c>
      <c r="X25" s="173">
        <v>18054.84</v>
      </c>
      <c r="Y25" s="173">
        <v>18359.57</v>
      </c>
      <c r="Z25" s="173">
        <v>18232.34</v>
      </c>
      <c r="AA25" s="119"/>
      <c r="AB25" s="119"/>
    </row>
    <row r="26" spans="1:28" s="32" customFormat="1" x14ac:dyDescent="0.2">
      <c r="A26" s="36" t="s">
        <v>17</v>
      </c>
      <c r="B26" s="36" t="s">
        <v>18</v>
      </c>
      <c r="C26" s="36" t="s">
        <v>19</v>
      </c>
      <c r="D26" s="36" t="s">
        <v>42</v>
      </c>
      <c r="E26" s="36" t="s">
        <v>43</v>
      </c>
      <c r="F26" s="36" t="s">
        <v>41</v>
      </c>
      <c r="G26" s="106">
        <v>1715</v>
      </c>
      <c r="H26" s="69">
        <v>0</v>
      </c>
      <c r="I26" s="150" t="s">
        <v>456</v>
      </c>
      <c r="J26" s="176">
        <v>308065</v>
      </c>
      <c r="K26" s="175">
        <v>32586</v>
      </c>
      <c r="L26" s="176">
        <v>17799.95</v>
      </c>
      <c r="M26" s="174">
        <f t="shared" si="1"/>
        <v>293278.95</v>
      </c>
      <c r="N26" s="173">
        <f t="shared" si="0"/>
        <v>199268.47</v>
      </c>
      <c r="O26" s="173"/>
      <c r="P26" s="173"/>
      <c r="Q26" s="173"/>
      <c r="R26" s="173"/>
      <c r="S26" s="173"/>
      <c r="T26" s="173"/>
      <c r="U26" s="173"/>
      <c r="V26" s="173"/>
      <c r="W26" s="173">
        <v>199268.47</v>
      </c>
      <c r="X26" s="173"/>
      <c r="Y26" s="173"/>
      <c r="Z26" s="173"/>
      <c r="AA26" s="119"/>
      <c r="AB26" s="119"/>
    </row>
    <row r="27" spans="1:28" s="23" customFormat="1" x14ac:dyDescent="0.2">
      <c r="A27" s="37"/>
      <c r="B27" s="37"/>
      <c r="C27" s="37"/>
      <c r="D27" s="53"/>
      <c r="E27" s="37"/>
      <c r="F27" s="37"/>
      <c r="G27" s="37"/>
      <c r="H27" s="37"/>
      <c r="I27" s="140" t="s">
        <v>2</v>
      </c>
      <c r="J27" s="148">
        <f>SUM(J12:J26)</f>
        <v>13640000</v>
      </c>
      <c r="K27" s="148">
        <f>SUM(K12:K26)</f>
        <v>995494</v>
      </c>
      <c r="L27" s="148">
        <f>SUM(L12:L26)</f>
        <v>995493.99999999988</v>
      </c>
      <c r="M27" s="148">
        <f>SUM(M12:M26)</f>
        <v>13640000</v>
      </c>
      <c r="N27" s="148">
        <f t="shared" ref="N27:V27" si="2">SUM(N12:N26)</f>
        <v>12316062.590000004</v>
      </c>
      <c r="O27" s="148">
        <f t="shared" si="2"/>
        <v>798902.76000000013</v>
      </c>
      <c r="P27" s="148">
        <f t="shared" si="2"/>
        <v>876421.0299999998</v>
      </c>
      <c r="Q27" s="148">
        <f t="shared" si="2"/>
        <v>1222583.22</v>
      </c>
      <c r="R27" s="148">
        <f t="shared" si="2"/>
        <v>828583.91000000027</v>
      </c>
      <c r="S27" s="148">
        <f t="shared" si="2"/>
        <v>955333.49999999988</v>
      </c>
      <c r="T27" s="148">
        <f t="shared" si="2"/>
        <v>1072932.8699999999</v>
      </c>
      <c r="U27" s="148">
        <f t="shared" si="2"/>
        <v>966885.72000000009</v>
      </c>
      <c r="V27" s="148">
        <f t="shared" si="2"/>
        <v>870865.87000000011</v>
      </c>
      <c r="W27" s="148">
        <f>SUM(W12:W26)</f>
        <v>1089590.1899999997</v>
      </c>
      <c r="X27" s="148">
        <f>SUM(X12:X26)</f>
        <v>989587.91</v>
      </c>
      <c r="Y27" s="148">
        <f t="shared" ref="Y27:Z27" si="3">SUM(Y12:Y26)</f>
        <v>1174937.4399999997</v>
      </c>
      <c r="Z27" s="148">
        <f t="shared" si="3"/>
        <v>1469438.1700000002</v>
      </c>
      <c r="AA27" s="119"/>
      <c r="AB27" s="119"/>
    </row>
    <row r="28" spans="1:28" s="32" customFormat="1" x14ac:dyDescent="0.2">
      <c r="A28" s="36" t="s">
        <v>17</v>
      </c>
      <c r="B28" s="36" t="s">
        <v>18</v>
      </c>
      <c r="C28" s="36" t="s">
        <v>19</v>
      </c>
      <c r="D28" s="36" t="s">
        <v>42</v>
      </c>
      <c r="E28" s="36" t="s">
        <v>43</v>
      </c>
      <c r="F28" s="36" t="s">
        <v>41</v>
      </c>
      <c r="G28" s="106">
        <v>2111</v>
      </c>
      <c r="H28" s="69">
        <v>0</v>
      </c>
      <c r="I28" s="150" t="s">
        <v>108</v>
      </c>
      <c r="J28" s="175">
        <v>80000</v>
      </c>
      <c r="K28" s="175">
        <v>493.17</v>
      </c>
      <c r="L28" s="175">
        <f>4275.92+5259</f>
        <v>9534.92</v>
      </c>
      <c r="M28" s="173">
        <f t="shared" ref="M28:M43" si="4">J28-K28+L28</f>
        <v>89041.75</v>
      </c>
      <c r="N28" s="173">
        <f t="shared" ref="N28:N43" si="5">SUM(O28:Z28)</f>
        <v>89041.36</v>
      </c>
      <c r="O28" s="173">
        <v>9238.98</v>
      </c>
      <c r="P28" s="173">
        <v>3143.6</v>
      </c>
      <c r="Q28" s="173"/>
      <c r="R28" s="173">
        <v>4446.24</v>
      </c>
      <c r="S28" s="173">
        <v>7032.0399999999991</v>
      </c>
      <c r="T28" s="173">
        <v>7944.85</v>
      </c>
      <c r="U28" s="173">
        <v>13349.32</v>
      </c>
      <c r="V28" s="173">
        <v>14890.75</v>
      </c>
      <c r="W28" s="173">
        <v>4155.91</v>
      </c>
      <c r="X28" s="173">
        <v>13014.01</v>
      </c>
      <c r="Y28" s="173">
        <v>2784.3</v>
      </c>
      <c r="Z28" s="173">
        <v>9041.36</v>
      </c>
      <c r="AA28" s="119"/>
      <c r="AB28" s="119"/>
    </row>
    <row r="29" spans="1:28" s="32" customFormat="1" x14ac:dyDescent="0.2">
      <c r="A29" s="36" t="s">
        <v>17</v>
      </c>
      <c r="B29" s="36" t="s">
        <v>18</v>
      </c>
      <c r="C29" s="36" t="s">
        <v>19</v>
      </c>
      <c r="D29" s="36" t="s">
        <v>42</v>
      </c>
      <c r="E29" s="36" t="s">
        <v>43</v>
      </c>
      <c r="F29" s="36" t="s">
        <v>41</v>
      </c>
      <c r="G29" s="106">
        <v>2121</v>
      </c>
      <c r="H29" s="69">
        <v>0</v>
      </c>
      <c r="I29" s="150" t="s">
        <v>167</v>
      </c>
      <c r="J29" s="175">
        <v>10500</v>
      </c>
      <c r="K29" s="175">
        <v>1050</v>
      </c>
      <c r="L29" s="175"/>
      <c r="M29" s="173">
        <f t="shared" si="4"/>
        <v>9450</v>
      </c>
      <c r="N29" s="173">
        <f t="shared" si="5"/>
        <v>365.4</v>
      </c>
      <c r="O29" s="173"/>
      <c r="P29" s="173"/>
      <c r="Q29" s="173"/>
      <c r="R29" s="173"/>
      <c r="S29" s="173"/>
      <c r="T29" s="173">
        <v>365.4</v>
      </c>
      <c r="U29" s="173"/>
      <c r="V29" s="173"/>
      <c r="W29" s="173"/>
      <c r="X29" s="173"/>
      <c r="Y29" s="173"/>
      <c r="Z29" s="173"/>
      <c r="AA29" s="119"/>
      <c r="AB29" s="119"/>
    </row>
    <row r="30" spans="1:28" s="32" customFormat="1" x14ac:dyDescent="0.2">
      <c r="A30" s="36" t="s">
        <v>17</v>
      </c>
      <c r="B30" s="36" t="s">
        <v>18</v>
      </c>
      <c r="C30" s="36" t="s">
        <v>19</v>
      </c>
      <c r="D30" s="36" t="s">
        <v>42</v>
      </c>
      <c r="E30" s="36" t="s">
        <v>43</v>
      </c>
      <c r="F30" s="36" t="s">
        <v>41</v>
      </c>
      <c r="G30" s="106">
        <v>2141</v>
      </c>
      <c r="H30" s="69">
        <v>0</v>
      </c>
      <c r="I30" s="150" t="s">
        <v>109</v>
      </c>
      <c r="J30" s="175">
        <v>10000</v>
      </c>
      <c r="K30" s="175"/>
      <c r="L30" s="175">
        <v>30000</v>
      </c>
      <c r="M30" s="173">
        <f t="shared" si="4"/>
        <v>40000</v>
      </c>
      <c r="N30" s="173">
        <f t="shared" si="5"/>
        <v>28895.490000000005</v>
      </c>
      <c r="O30" s="173"/>
      <c r="P30" s="173">
        <v>190</v>
      </c>
      <c r="Q30" s="173"/>
      <c r="R30" s="173"/>
      <c r="S30" s="173"/>
      <c r="T30" s="173">
        <v>41.76</v>
      </c>
      <c r="U30" s="173"/>
      <c r="V30" s="173">
        <v>6213.2999999999993</v>
      </c>
      <c r="W30" s="173"/>
      <c r="X30" s="173">
        <v>154.19999999999999</v>
      </c>
      <c r="Y30" s="173">
        <v>164.95000000000002</v>
      </c>
      <c r="Z30" s="173">
        <v>22131.280000000006</v>
      </c>
      <c r="AA30" s="119"/>
      <c r="AB30" s="119"/>
    </row>
    <row r="31" spans="1:28" s="32" customFormat="1" x14ac:dyDescent="0.2">
      <c r="A31" s="36" t="s">
        <v>17</v>
      </c>
      <c r="B31" s="36" t="s">
        <v>18</v>
      </c>
      <c r="C31" s="36" t="s">
        <v>19</v>
      </c>
      <c r="D31" s="36" t="s">
        <v>42</v>
      </c>
      <c r="E31" s="36" t="s">
        <v>43</v>
      </c>
      <c r="F31" s="36" t="s">
        <v>41</v>
      </c>
      <c r="G31" s="106">
        <v>2161</v>
      </c>
      <c r="H31" s="69">
        <v>0</v>
      </c>
      <c r="I31" s="150" t="s">
        <v>82</v>
      </c>
      <c r="J31" s="175">
        <v>20000</v>
      </c>
      <c r="K31" s="175"/>
      <c r="L31" s="175"/>
      <c r="M31" s="173">
        <f t="shared" si="4"/>
        <v>20000</v>
      </c>
      <c r="N31" s="173">
        <f t="shared" si="5"/>
        <v>19536.68</v>
      </c>
      <c r="O31" s="173">
        <v>105.5</v>
      </c>
      <c r="P31" s="173"/>
      <c r="Q31" s="173"/>
      <c r="R31" s="173">
        <v>1926.18</v>
      </c>
      <c r="S31" s="173">
        <v>6826.02</v>
      </c>
      <c r="T31" s="173"/>
      <c r="U31" s="173">
        <v>3294.65</v>
      </c>
      <c r="V31" s="173">
        <v>3960.01</v>
      </c>
      <c r="W31" s="173"/>
      <c r="X31" s="173"/>
      <c r="Y31" s="173">
        <v>3424.32</v>
      </c>
      <c r="Z31" s="173"/>
      <c r="AA31" s="119"/>
      <c r="AB31" s="119"/>
    </row>
    <row r="32" spans="1:28" s="32" customFormat="1" x14ac:dyDescent="0.2">
      <c r="A32" s="36" t="s">
        <v>17</v>
      </c>
      <c r="B32" s="36" t="s">
        <v>18</v>
      </c>
      <c r="C32" s="36" t="s">
        <v>19</v>
      </c>
      <c r="D32" s="36" t="s">
        <v>42</v>
      </c>
      <c r="E32" s="36" t="s">
        <v>43</v>
      </c>
      <c r="F32" s="36" t="s">
        <v>41</v>
      </c>
      <c r="G32" s="106">
        <v>2171</v>
      </c>
      <c r="H32" s="69">
        <v>0</v>
      </c>
      <c r="I32" s="150" t="s">
        <v>147</v>
      </c>
      <c r="J32" s="175">
        <v>1500</v>
      </c>
      <c r="K32" s="175">
        <v>150</v>
      </c>
      <c r="L32" s="175"/>
      <c r="M32" s="173">
        <f t="shared" si="4"/>
        <v>1350</v>
      </c>
      <c r="N32" s="173">
        <f t="shared" si="5"/>
        <v>543.47</v>
      </c>
      <c r="O32" s="173"/>
      <c r="P32" s="173"/>
      <c r="Q32" s="173"/>
      <c r="R32" s="173"/>
      <c r="S32" s="173">
        <v>265</v>
      </c>
      <c r="T32" s="173">
        <v>278.47000000000003</v>
      </c>
      <c r="U32" s="173"/>
      <c r="V32" s="173"/>
      <c r="W32" s="173"/>
      <c r="X32" s="173"/>
      <c r="Y32" s="173"/>
      <c r="Z32" s="173"/>
      <c r="AA32" s="119"/>
      <c r="AB32" s="119"/>
    </row>
    <row r="33" spans="1:28" s="32" customFormat="1" x14ac:dyDescent="0.2">
      <c r="A33" s="36" t="s">
        <v>17</v>
      </c>
      <c r="B33" s="36" t="s">
        <v>18</v>
      </c>
      <c r="C33" s="36" t="s">
        <v>19</v>
      </c>
      <c r="D33" s="36" t="s">
        <v>42</v>
      </c>
      <c r="E33" s="36" t="s">
        <v>43</v>
      </c>
      <c r="F33" s="36" t="s">
        <v>41</v>
      </c>
      <c r="G33" s="106">
        <v>2211</v>
      </c>
      <c r="H33" s="69">
        <v>0</v>
      </c>
      <c r="I33" s="150" t="s">
        <v>110</v>
      </c>
      <c r="J33" s="175">
        <v>18000</v>
      </c>
      <c r="K33" s="175"/>
      <c r="L33" s="175"/>
      <c r="M33" s="173">
        <f t="shared" si="4"/>
        <v>18000</v>
      </c>
      <c r="N33" s="173">
        <f t="shared" si="5"/>
        <v>17806.8</v>
      </c>
      <c r="O33" s="173">
        <v>390</v>
      </c>
      <c r="P33" s="173">
        <v>2830.8</v>
      </c>
      <c r="Q33" s="173"/>
      <c r="R33" s="173">
        <v>2754</v>
      </c>
      <c r="S33" s="173">
        <v>2133</v>
      </c>
      <c r="T33" s="173">
        <v>1120</v>
      </c>
      <c r="U33" s="173">
        <v>1566</v>
      </c>
      <c r="V33" s="173">
        <v>1596</v>
      </c>
      <c r="W33" s="173">
        <v>1195</v>
      </c>
      <c r="X33" s="173">
        <v>1725</v>
      </c>
      <c r="Y33" s="173">
        <v>1245</v>
      </c>
      <c r="Z33" s="173">
        <v>1252</v>
      </c>
      <c r="AA33" s="119"/>
      <c r="AB33" s="119"/>
    </row>
    <row r="34" spans="1:28" s="32" customFormat="1" x14ac:dyDescent="0.2">
      <c r="A34" s="36" t="s">
        <v>17</v>
      </c>
      <c r="B34" s="36" t="s">
        <v>18</v>
      </c>
      <c r="C34" s="36" t="s">
        <v>19</v>
      </c>
      <c r="D34" s="36" t="s">
        <v>42</v>
      </c>
      <c r="E34" s="36" t="s">
        <v>43</v>
      </c>
      <c r="F34" s="36" t="s">
        <v>41</v>
      </c>
      <c r="G34" s="106">
        <v>2231</v>
      </c>
      <c r="H34" s="69">
        <v>0</v>
      </c>
      <c r="I34" s="150" t="s">
        <v>168</v>
      </c>
      <c r="J34" s="175">
        <v>8000</v>
      </c>
      <c r="K34" s="175">
        <v>800</v>
      </c>
      <c r="L34" s="175"/>
      <c r="M34" s="173">
        <f t="shared" si="4"/>
        <v>7200</v>
      </c>
      <c r="N34" s="173">
        <f t="shared" si="5"/>
        <v>560.29999999999995</v>
      </c>
      <c r="O34" s="173"/>
      <c r="P34" s="173">
        <v>355.3</v>
      </c>
      <c r="Q34" s="173"/>
      <c r="R34" s="173"/>
      <c r="S34" s="173"/>
      <c r="T34" s="173"/>
      <c r="U34" s="173"/>
      <c r="V34" s="173"/>
      <c r="W34" s="173"/>
      <c r="X34" s="173"/>
      <c r="Y34" s="173">
        <v>205</v>
      </c>
      <c r="Z34" s="173"/>
      <c r="AA34" s="119"/>
      <c r="AB34" s="119"/>
    </row>
    <row r="35" spans="1:28" s="32" customFormat="1" x14ac:dyDescent="0.2">
      <c r="A35" s="36" t="s">
        <v>17</v>
      </c>
      <c r="B35" s="36" t="s">
        <v>18</v>
      </c>
      <c r="C35" s="36" t="s">
        <v>19</v>
      </c>
      <c r="D35" s="36" t="s">
        <v>42</v>
      </c>
      <c r="E35" s="36" t="s">
        <v>43</v>
      </c>
      <c r="F35" s="36" t="s">
        <v>41</v>
      </c>
      <c r="G35" s="106">
        <v>2451</v>
      </c>
      <c r="H35" s="69">
        <v>0</v>
      </c>
      <c r="I35" s="150" t="s">
        <v>162</v>
      </c>
      <c r="J35" s="175">
        <v>3000</v>
      </c>
      <c r="K35" s="175">
        <v>300</v>
      </c>
      <c r="L35" s="175"/>
      <c r="M35" s="173">
        <f t="shared" si="4"/>
        <v>2700</v>
      </c>
      <c r="N35" s="173">
        <f t="shared" si="5"/>
        <v>0</v>
      </c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19"/>
      <c r="AB35" s="119"/>
    </row>
    <row r="36" spans="1:28" s="32" customFormat="1" x14ac:dyDescent="0.2">
      <c r="A36" s="36" t="s">
        <v>17</v>
      </c>
      <c r="B36" s="36" t="s">
        <v>18</v>
      </c>
      <c r="C36" s="36" t="s">
        <v>19</v>
      </c>
      <c r="D36" s="36" t="s">
        <v>42</v>
      </c>
      <c r="E36" s="36" t="s">
        <v>43</v>
      </c>
      <c r="F36" s="36" t="s">
        <v>41</v>
      </c>
      <c r="G36" s="106">
        <v>2461</v>
      </c>
      <c r="H36" s="69">
        <v>0</v>
      </c>
      <c r="I36" s="150" t="s">
        <v>111</v>
      </c>
      <c r="J36" s="175">
        <v>10000</v>
      </c>
      <c r="K36" s="175">
        <v>300</v>
      </c>
      <c r="L36" s="175"/>
      <c r="M36" s="173">
        <f t="shared" si="4"/>
        <v>9700</v>
      </c>
      <c r="N36" s="173">
        <f t="shared" si="5"/>
        <v>9688.7099999999991</v>
      </c>
      <c r="O36" s="173">
        <v>105.04</v>
      </c>
      <c r="P36" s="173">
        <v>0</v>
      </c>
      <c r="Q36" s="173">
        <v>840</v>
      </c>
      <c r="R36" s="173">
        <v>654</v>
      </c>
      <c r="S36" s="173">
        <v>801.99</v>
      </c>
      <c r="T36" s="173">
        <v>197.99</v>
      </c>
      <c r="U36" s="173">
        <v>3695.51</v>
      </c>
      <c r="V36" s="173">
        <v>300</v>
      </c>
      <c r="W36" s="173"/>
      <c r="X36" s="173"/>
      <c r="Y36" s="173">
        <v>710</v>
      </c>
      <c r="Z36" s="173">
        <v>2384.1799999999998</v>
      </c>
      <c r="AA36" s="119"/>
      <c r="AB36" s="119"/>
    </row>
    <row r="37" spans="1:28" s="32" customFormat="1" x14ac:dyDescent="0.2">
      <c r="A37" s="36" t="s">
        <v>17</v>
      </c>
      <c r="B37" s="36" t="s">
        <v>18</v>
      </c>
      <c r="C37" s="36" t="s">
        <v>19</v>
      </c>
      <c r="D37" s="36" t="s">
        <v>42</v>
      </c>
      <c r="E37" s="36" t="s">
        <v>43</v>
      </c>
      <c r="F37" s="36" t="s">
        <v>41</v>
      </c>
      <c r="G37" s="106">
        <v>2491</v>
      </c>
      <c r="H37" s="69">
        <v>0</v>
      </c>
      <c r="I37" s="150" t="s">
        <v>112</v>
      </c>
      <c r="J37" s="175">
        <v>27000</v>
      </c>
      <c r="K37" s="175"/>
      <c r="L37" s="175"/>
      <c r="M37" s="173">
        <f t="shared" si="4"/>
        <v>27000</v>
      </c>
      <c r="N37" s="173">
        <f t="shared" si="5"/>
        <v>27000</v>
      </c>
      <c r="O37" s="173">
        <v>4075</v>
      </c>
      <c r="P37" s="173">
        <v>514.51</v>
      </c>
      <c r="Q37" s="173">
        <v>865.46</v>
      </c>
      <c r="R37" s="173">
        <v>2949.77</v>
      </c>
      <c r="S37" s="173">
        <v>10656.91</v>
      </c>
      <c r="T37" s="173">
        <v>2929.98</v>
      </c>
      <c r="U37" s="173">
        <v>1448</v>
      </c>
      <c r="V37" s="173">
        <v>805.55</v>
      </c>
      <c r="W37" s="173">
        <v>1609</v>
      </c>
      <c r="X37" s="173"/>
      <c r="Y37" s="173">
        <v>1145.82</v>
      </c>
      <c r="Z37" s="173"/>
      <c r="AA37" s="119"/>
      <c r="AB37" s="119"/>
    </row>
    <row r="38" spans="1:28" s="32" customFormat="1" x14ac:dyDescent="0.2">
      <c r="A38" s="36" t="s">
        <v>17</v>
      </c>
      <c r="B38" s="36" t="s">
        <v>18</v>
      </c>
      <c r="C38" s="36" t="s">
        <v>19</v>
      </c>
      <c r="D38" s="36" t="s">
        <v>42</v>
      </c>
      <c r="E38" s="36" t="s">
        <v>43</v>
      </c>
      <c r="F38" s="36" t="s">
        <v>41</v>
      </c>
      <c r="G38" s="106">
        <v>2531</v>
      </c>
      <c r="H38" s="69">
        <v>0</v>
      </c>
      <c r="I38" s="150" t="s">
        <v>169</v>
      </c>
      <c r="J38" s="175">
        <v>5000</v>
      </c>
      <c r="K38" s="175">
        <v>500</v>
      </c>
      <c r="L38" s="175"/>
      <c r="M38" s="173">
        <f t="shared" si="4"/>
        <v>4500</v>
      </c>
      <c r="N38" s="173">
        <f t="shared" si="5"/>
        <v>358.4</v>
      </c>
      <c r="O38" s="173"/>
      <c r="P38" s="173"/>
      <c r="Q38" s="173"/>
      <c r="R38" s="173"/>
      <c r="S38" s="173"/>
      <c r="T38" s="173"/>
      <c r="U38" s="173">
        <v>184.5</v>
      </c>
      <c r="V38" s="173"/>
      <c r="W38" s="173"/>
      <c r="X38" s="173">
        <v>51.5</v>
      </c>
      <c r="Y38" s="173"/>
      <c r="Z38" s="173">
        <v>122.4</v>
      </c>
      <c r="AA38" s="119"/>
      <c r="AB38" s="119"/>
    </row>
    <row r="39" spans="1:28" s="32" customFormat="1" x14ac:dyDescent="0.2">
      <c r="A39" s="36" t="s">
        <v>17</v>
      </c>
      <c r="B39" s="36" t="s">
        <v>18</v>
      </c>
      <c r="C39" s="36" t="s">
        <v>19</v>
      </c>
      <c r="D39" s="36" t="s">
        <v>42</v>
      </c>
      <c r="E39" s="36" t="s">
        <v>43</v>
      </c>
      <c r="F39" s="36" t="s">
        <v>41</v>
      </c>
      <c r="G39" s="106">
        <v>2611</v>
      </c>
      <c r="H39" s="69">
        <v>0</v>
      </c>
      <c r="I39" s="150" t="s">
        <v>95</v>
      </c>
      <c r="J39" s="175">
        <v>30000</v>
      </c>
      <c r="K39" s="175">
        <v>147.63999999999999</v>
      </c>
      <c r="L39" s="175">
        <v>12000</v>
      </c>
      <c r="M39" s="173">
        <f t="shared" si="4"/>
        <v>41852.36</v>
      </c>
      <c r="N39" s="173">
        <f t="shared" si="5"/>
        <v>41852.36</v>
      </c>
      <c r="O39" s="173">
        <v>1697.11</v>
      </c>
      <c r="P39" s="173">
        <v>5359.04</v>
      </c>
      <c r="Q39" s="173">
        <v>850</v>
      </c>
      <c r="R39" s="173">
        <v>2175</v>
      </c>
      <c r="S39" s="173">
        <v>2578.15</v>
      </c>
      <c r="T39" s="173">
        <v>4512</v>
      </c>
      <c r="U39" s="173">
        <v>4786.3999999999996</v>
      </c>
      <c r="V39" s="173">
        <v>4840.8999999999996</v>
      </c>
      <c r="W39" s="173">
        <v>3201.4</v>
      </c>
      <c r="X39" s="173">
        <v>5194.51</v>
      </c>
      <c r="Y39" s="173"/>
      <c r="Z39" s="173">
        <v>6657.85</v>
      </c>
      <c r="AA39" s="119"/>
      <c r="AB39" s="119"/>
    </row>
    <row r="40" spans="1:28" s="32" customFormat="1" x14ac:dyDescent="0.2">
      <c r="A40" s="36" t="s">
        <v>17</v>
      </c>
      <c r="B40" s="36" t="s">
        <v>18</v>
      </c>
      <c r="C40" s="36" t="s">
        <v>19</v>
      </c>
      <c r="D40" s="36" t="s">
        <v>42</v>
      </c>
      <c r="E40" s="36" t="s">
        <v>43</v>
      </c>
      <c r="F40" s="36" t="s">
        <v>41</v>
      </c>
      <c r="G40" s="106">
        <v>2711</v>
      </c>
      <c r="H40" s="69">
        <v>0</v>
      </c>
      <c r="I40" s="150" t="s">
        <v>96</v>
      </c>
      <c r="J40" s="175">
        <v>25000</v>
      </c>
      <c r="K40" s="175">
        <v>2500</v>
      </c>
      <c r="L40" s="175"/>
      <c r="M40" s="173">
        <f t="shared" si="4"/>
        <v>22500</v>
      </c>
      <c r="N40" s="173">
        <f t="shared" si="5"/>
        <v>14801.6</v>
      </c>
      <c r="O40" s="173"/>
      <c r="P40" s="173"/>
      <c r="Q40" s="173"/>
      <c r="R40" s="173"/>
      <c r="S40" s="173"/>
      <c r="T40" s="173">
        <v>4129.6000000000004</v>
      </c>
      <c r="U40" s="173"/>
      <c r="V40" s="173"/>
      <c r="W40" s="173"/>
      <c r="X40" s="173"/>
      <c r="Y40" s="173"/>
      <c r="Z40" s="173">
        <v>10672</v>
      </c>
      <c r="AA40" s="119"/>
      <c r="AB40" s="119"/>
    </row>
    <row r="41" spans="1:28" s="32" customFormat="1" x14ac:dyDescent="0.2">
      <c r="A41" s="36" t="s">
        <v>17</v>
      </c>
      <c r="B41" s="36" t="s">
        <v>18</v>
      </c>
      <c r="C41" s="36" t="s">
        <v>19</v>
      </c>
      <c r="D41" s="36" t="s">
        <v>42</v>
      </c>
      <c r="E41" s="36" t="s">
        <v>43</v>
      </c>
      <c r="F41" s="36" t="s">
        <v>41</v>
      </c>
      <c r="G41" s="106">
        <v>2721</v>
      </c>
      <c r="H41" s="69">
        <v>0</v>
      </c>
      <c r="I41" s="150" t="s">
        <v>113</v>
      </c>
      <c r="J41" s="175">
        <v>3000</v>
      </c>
      <c r="K41" s="175">
        <v>300</v>
      </c>
      <c r="L41" s="175"/>
      <c r="M41" s="173">
        <f t="shared" si="4"/>
        <v>2700</v>
      </c>
      <c r="N41" s="173">
        <f t="shared" si="5"/>
        <v>1604.43</v>
      </c>
      <c r="O41" s="173">
        <v>0</v>
      </c>
      <c r="P41" s="173">
        <v>32.43</v>
      </c>
      <c r="Q41" s="173"/>
      <c r="R41" s="173"/>
      <c r="S41" s="173"/>
      <c r="T41" s="173"/>
      <c r="U41" s="173">
        <v>60</v>
      </c>
      <c r="V41" s="173"/>
      <c r="W41" s="173">
        <v>290</v>
      </c>
      <c r="X41" s="173"/>
      <c r="Y41" s="173">
        <v>1189</v>
      </c>
      <c r="Z41" s="173">
        <v>33</v>
      </c>
      <c r="AA41" s="119"/>
      <c r="AB41" s="119"/>
    </row>
    <row r="42" spans="1:28" s="32" customFormat="1" x14ac:dyDescent="0.2">
      <c r="A42" s="36" t="s">
        <v>17</v>
      </c>
      <c r="B42" s="36" t="s">
        <v>18</v>
      </c>
      <c r="C42" s="36" t="s">
        <v>19</v>
      </c>
      <c r="D42" s="36" t="s">
        <v>42</v>
      </c>
      <c r="E42" s="36" t="s">
        <v>43</v>
      </c>
      <c r="F42" s="36" t="s">
        <v>41</v>
      </c>
      <c r="G42" s="106">
        <v>2931</v>
      </c>
      <c r="H42" s="69">
        <v>0</v>
      </c>
      <c r="I42" s="150" t="s">
        <v>181</v>
      </c>
      <c r="J42" s="175">
        <v>20000</v>
      </c>
      <c r="K42" s="175">
        <v>2000</v>
      </c>
      <c r="L42" s="175"/>
      <c r="M42" s="173">
        <f t="shared" si="4"/>
        <v>18000</v>
      </c>
      <c r="N42" s="173">
        <f t="shared" si="5"/>
        <v>13202.76</v>
      </c>
      <c r="O42" s="173">
        <v>0</v>
      </c>
      <c r="P42" s="173">
        <v>802.42</v>
      </c>
      <c r="Q42" s="173">
        <v>269.8</v>
      </c>
      <c r="R42" s="173">
        <v>463</v>
      </c>
      <c r="S42" s="173">
        <v>667.19</v>
      </c>
      <c r="T42" s="173">
        <v>3643.5600000000004</v>
      </c>
      <c r="U42" s="173">
        <v>1536.05</v>
      </c>
      <c r="V42" s="173">
        <v>974.1600000000002</v>
      </c>
      <c r="W42" s="173">
        <v>369</v>
      </c>
      <c r="X42" s="173">
        <v>2008.99</v>
      </c>
      <c r="Y42" s="173">
        <v>594.78</v>
      </c>
      <c r="Z42" s="173">
        <v>1873.81</v>
      </c>
      <c r="AA42" s="119"/>
      <c r="AB42" s="119"/>
    </row>
    <row r="43" spans="1:28" s="32" customFormat="1" x14ac:dyDescent="0.2">
      <c r="A43" s="36" t="s">
        <v>17</v>
      </c>
      <c r="B43" s="36" t="s">
        <v>18</v>
      </c>
      <c r="C43" s="36" t="s">
        <v>19</v>
      </c>
      <c r="D43" s="36" t="s">
        <v>42</v>
      </c>
      <c r="E43" s="36" t="s">
        <v>43</v>
      </c>
      <c r="F43" s="36" t="s">
        <v>41</v>
      </c>
      <c r="G43" s="106">
        <v>2941</v>
      </c>
      <c r="H43" s="69">
        <v>0</v>
      </c>
      <c r="I43" s="150" t="s">
        <v>170</v>
      </c>
      <c r="J43" s="175">
        <v>8000</v>
      </c>
      <c r="K43" s="175"/>
      <c r="L43" s="175">
        <v>540</v>
      </c>
      <c r="M43" s="173">
        <f t="shared" si="4"/>
        <v>8540</v>
      </c>
      <c r="N43" s="173">
        <f t="shared" si="5"/>
        <v>8540</v>
      </c>
      <c r="O43" s="173">
        <v>0</v>
      </c>
      <c r="P43" s="173">
        <v>1645</v>
      </c>
      <c r="Q43" s="173">
        <v>168</v>
      </c>
      <c r="R43" s="173"/>
      <c r="S43" s="173"/>
      <c r="T43" s="173">
        <v>3879</v>
      </c>
      <c r="U43" s="173">
        <v>579</v>
      </c>
      <c r="V43" s="173"/>
      <c r="W43" s="173">
        <v>348.9</v>
      </c>
      <c r="X43" s="173"/>
      <c r="Y43" s="173">
        <v>1380.1000000000001</v>
      </c>
      <c r="Z43" s="173">
        <v>540</v>
      </c>
      <c r="AA43" s="119"/>
      <c r="AB43" s="119"/>
    </row>
    <row r="44" spans="1:28" s="85" customFormat="1" x14ac:dyDescent="0.2">
      <c r="A44" s="192"/>
      <c r="B44" s="192"/>
      <c r="C44" s="192"/>
      <c r="D44" s="192"/>
      <c r="E44" s="192"/>
      <c r="F44" s="192"/>
      <c r="G44" s="86"/>
      <c r="H44" s="86"/>
      <c r="I44" s="108" t="s">
        <v>3</v>
      </c>
      <c r="J44" s="193">
        <f>SUM(J28:J43)</f>
        <v>279000</v>
      </c>
      <c r="K44" s="193">
        <f>SUM(K28:K43)</f>
        <v>8540.81</v>
      </c>
      <c r="L44" s="193">
        <f>SUM(L28:L43)</f>
        <v>52074.92</v>
      </c>
      <c r="M44" s="193">
        <f t="shared" ref="M44:V44" si="6">SUM(M28:M43)</f>
        <v>322534.11</v>
      </c>
      <c r="N44" s="193">
        <f t="shared" si="6"/>
        <v>273797.75999999995</v>
      </c>
      <c r="O44" s="193">
        <f t="shared" si="6"/>
        <v>15611.630000000001</v>
      </c>
      <c r="P44" s="193">
        <f t="shared" si="6"/>
        <v>14873.1</v>
      </c>
      <c r="Q44" s="193">
        <f t="shared" si="6"/>
        <v>2993.26</v>
      </c>
      <c r="R44" s="193">
        <f t="shared" si="6"/>
        <v>15368.19</v>
      </c>
      <c r="S44" s="193">
        <f t="shared" si="6"/>
        <v>30960.3</v>
      </c>
      <c r="T44" s="193">
        <f t="shared" si="6"/>
        <v>29042.609999999997</v>
      </c>
      <c r="U44" s="193">
        <f t="shared" si="6"/>
        <v>30499.430000000004</v>
      </c>
      <c r="V44" s="193">
        <f t="shared" si="6"/>
        <v>33580.67</v>
      </c>
      <c r="W44" s="193">
        <f>SUM(W28:W43)</f>
        <v>11169.21</v>
      </c>
      <c r="X44" s="193">
        <f t="shared" ref="X44:Z44" si="7">SUM(X28:X43)</f>
        <v>22148.210000000003</v>
      </c>
      <c r="Y44" s="193">
        <f t="shared" si="7"/>
        <v>12843.27</v>
      </c>
      <c r="Z44" s="193">
        <f t="shared" si="7"/>
        <v>54707.880000000005</v>
      </c>
      <c r="AA44" s="119"/>
      <c r="AB44" s="120"/>
    </row>
    <row r="45" spans="1:28" s="32" customFormat="1" x14ac:dyDescent="0.2">
      <c r="A45" s="36" t="s">
        <v>17</v>
      </c>
      <c r="B45" s="36" t="s">
        <v>18</v>
      </c>
      <c r="C45" s="36" t="s">
        <v>19</v>
      </c>
      <c r="D45" s="36" t="s">
        <v>42</v>
      </c>
      <c r="E45" s="36" t="s">
        <v>43</v>
      </c>
      <c r="F45" s="36" t="s">
        <v>41</v>
      </c>
      <c r="G45" s="106">
        <v>3111</v>
      </c>
      <c r="H45" s="69">
        <v>0</v>
      </c>
      <c r="I45" s="150" t="s">
        <v>134</v>
      </c>
      <c r="J45" s="175">
        <v>255000</v>
      </c>
      <c r="K45" s="175">
        <v>25500</v>
      </c>
      <c r="L45" s="175"/>
      <c r="M45" s="173">
        <f t="shared" ref="M45:M68" si="8">J45-K45+L45</f>
        <v>229500</v>
      </c>
      <c r="N45" s="173">
        <f t="shared" ref="N45:N68" si="9">SUM(O45:Z45)</f>
        <v>183517.4</v>
      </c>
      <c r="O45" s="173">
        <v>10123</v>
      </c>
      <c r="P45" s="173"/>
      <c r="Q45" s="173">
        <v>20472.400000000001</v>
      </c>
      <c r="R45" s="173">
        <v>9920</v>
      </c>
      <c r="S45" s="173">
        <v>32210</v>
      </c>
      <c r="T45" s="173">
        <v>11880</v>
      </c>
      <c r="U45" s="173">
        <v>11306</v>
      </c>
      <c r="V45" s="173">
        <v>21772</v>
      </c>
      <c r="W45" s="173">
        <v>11214</v>
      </c>
      <c r="X45" s="173">
        <v>11401</v>
      </c>
      <c r="Y45" s="173">
        <v>20973</v>
      </c>
      <c r="Z45" s="173">
        <v>22246</v>
      </c>
      <c r="AA45" s="119"/>
      <c r="AB45" s="119"/>
    </row>
    <row r="46" spans="1:28" s="32" customFormat="1" x14ac:dyDescent="0.2">
      <c r="A46" s="36" t="s">
        <v>17</v>
      </c>
      <c r="B46" s="36" t="s">
        <v>18</v>
      </c>
      <c r="C46" s="36" t="s">
        <v>19</v>
      </c>
      <c r="D46" s="36" t="s">
        <v>42</v>
      </c>
      <c r="E46" s="36" t="s">
        <v>43</v>
      </c>
      <c r="F46" s="36" t="s">
        <v>41</v>
      </c>
      <c r="G46" s="106">
        <v>3131</v>
      </c>
      <c r="H46" s="69">
        <v>0</v>
      </c>
      <c r="I46" s="150" t="s">
        <v>135</v>
      </c>
      <c r="J46" s="175">
        <v>15000</v>
      </c>
      <c r="K46" s="175">
        <v>1500</v>
      </c>
      <c r="L46" s="175"/>
      <c r="M46" s="173">
        <f t="shared" si="8"/>
        <v>13500</v>
      </c>
      <c r="N46" s="173">
        <f t="shared" si="9"/>
        <v>8947</v>
      </c>
      <c r="O46" s="173">
        <v>8947</v>
      </c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19"/>
      <c r="AB46" s="119"/>
    </row>
    <row r="47" spans="1:28" s="32" customFormat="1" x14ac:dyDescent="0.2">
      <c r="A47" s="36" t="s">
        <v>17</v>
      </c>
      <c r="B47" s="36" t="s">
        <v>18</v>
      </c>
      <c r="C47" s="36" t="s">
        <v>19</v>
      </c>
      <c r="D47" s="36" t="s">
        <v>42</v>
      </c>
      <c r="E47" s="36" t="s">
        <v>43</v>
      </c>
      <c r="F47" s="36" t="s">
        <v>41</v>
      </c>
      <c r="G47" s="106">
        <v>3141</v>
      </c>
      <c r="H47" s="69">
        <v>0</v>
      </c>
      <c r="I47" s="150" t="s">
        <v>115</v>
      </c>
      <c r="J47" s="175">
        <v>200000</v>
      </c>
      <c r="K47" s="175"/>
      <c r="L47" s="175"/>
      <c r="M47" s="173">
        <f t="shared" si="8"/>
        <v>200000</v>
      </c>
      <c r="N47" s="173">
        <f t="shared" si="9"/>
        <v>197763.19</v>
      </c>
      <c r="O47" s="173">
        <v>1000</v>
      </c>
      <c r="P47" s="173">
        <v>4343.9399999999996</v>
      </c>
      <c r="Q47" s="173">
        <v>11263</v>
      </c>
      <c r="R47" s="173">
        <v>11087</v>
      </c>
      <c r="S47" s="173">
        <v>9911</v>
      </c>
      <c r="T47" s="173">
        <v>21679.68</v>
      </c>
      <c r="U47" s="173">
        <v>22943.03</v>
      </c>
      <c r="V47" s="173">
        <v>20072.97</v>
      </c>
      <c r="W47" s="173">
        <v>20648.97</v>
      </c>
      <c r="X47" s="173">
        <v>11764.04</v>
      </c>
      <c r="Y47" s="173">
        <v>34976.76</v>
      </c>
      <c r="Z47" s="173">
        <v>28072.799999999999</v>
      </c>
      <c r="AA47" s="119"/>
      <c r="AB47" s="119"/>
    </row>
    <row r="48" spans="1:28" s="32" customFormat="1" x14ac:dyDescent="0.2">
      <c r="A48" s="36" t="s">
        <v>17</v>
      </c>
      <c r="B48" s="36" t="s">
        <v>18</v>
      </c>
      <c r="C48" s="36" t="s">
        <v>19</v>
      </c>
      <c r="D48" s="36" t="s">
        <v>42</v>
      </c>
      <c r="E48" s="36" t="s">
        <v>43</v>
      </c>
      <c r="F48" s="36" t="s">
        <v>41</v>
      </c>
      <c r="G48" s="106">
        <v>3151</v>
      </c>
      <c r="H48" s="69">
        <v>0</v>
      </c>
      <c r="I48" s="150" t="s">
        <v>171</v>
      </c>
      <c r="J48" s="175">
        <v>55000</v>
      </c>
      <c r="K48" s="175"/>
      <c r="L48" s="175"/>
      <c r="M48" s="173">
        <f t="shared" si="8"/>
        <v>55000</v>
      </c>
      <c r="N48" s="173">
        <f t="shared" si="9"/>
        <v>55000</v>
      </c>
      <c r="O48" s="173">
        <v>0</v>
      </c>
      <c r="P48" s="173">
        <v>11478.05</v>
      </c>
      <c r="Q48" s="173">
        <v>11264.99</v>
      </c>
      <c r="R48" s="173">
        <v>11499.99</v>
      </c>
      <c r="S48" s="173">
        <v>10564.99</v>
      </c>
      <c r="T48" s="173">
        <v>10191.98</v>
      </c>
      <c r="U48" s="173"/>
      <c r="V48" s="173"/>
      <c r="W48" s="173"/>
      <c r="X48" s="173"/>
      <c r="Y48" s="173"/>
      <c r="Z48" s="173"/>
      <c r="AA48" s="119"/>
      <c r="AB48" s="119"/>
    </row>
    <row r="49" spans="1:28" s="32" customFormat="1" x14ac:dyDescent="0.2">
      <c r="A49" s="36" t="s">
        <v>17</v>
      </c>
      <c r="B49" s="36" t="s">
        <v>18</v>
      </c>
      <c r="C49" s="36" t="s">
        <v>19</v>
      </c>
      <c r="D49" s="36" t="s">
        <v>42</v>
      </c>
      <c r="E49" s="36" t="s">
        <v>43</v>
      </c>
      <c r="F49" s="36" t="s">
        <v>41</v>
      </c>
      <c r="G49" s="106">
        <v>3171</v>
      </c>
      <c r="H49" s="69">
        <v>0</v>
      </c>
      <c r="I49" s="150" t="s">
        <v>148</v>
      </c>
      <c r="J49" s="175">
        <v>14000</v>
      </c>
      <c r="K49" s="175">
        <v>1400</v>
      </c>
      <c r="L49" s="175"/>
      <c r="M49" s="173">
        <f t="shared" si="8"/>
        <v>12600</v>
      </c>
      <c r="N49" s="173">
        <f t="shared" si="9"/>
        <v>5300.84</v>
      </c>
      <c r="O49" s="173">
        <v>1264.5999999999999</v>
      </c>
      <c r="P49" s="173"/>
      <c r="Q49" s="173">
        <v>460</v>
      </c>
      <c r="R49" s="173"/>
      <c r="S49" s="173"/>
      <c r="T49" s="173"/>
      <c r="U49" s="173"/>
      <c r="V49" s="173"/>
      <c r="W49" s="173"/>
      <c r="X49" s="173"/>
      <c r="Y49" s="173">
        <v>886.24</v>
      </c>
      <c r="Z49" s="173">
        <v>2690</v>
      </c>
      <c r="AA49" s="119"/>
      <c r="AB49" s="119"/>
    </row>
    <row r="50" spans="1:28" s="32" customFormat="1" x14ac:dyDescent="0.2">
      <c r="A50" s="36" t="s">
        <v>17</v>
      </c>
      <c r="B50" s="36" t="s">
        <v>18</v>
      </c>
      <c r="C50" s="36" t="s">
        <v>19</v>
      </c>
      <c r="D50" s="36" t="s">
        <v>42</v>
      </c>
      <c r="E50" s="36" t="s">
        <v>43</v>
      </c>
      <c r="F50" s="36" t="s">
        <v>41</v>
      </c>
      <c r="G50" s="106">
        <v>3181</v>
      </c>
      <c r="H50" s="69">
        <v>0</v>
      </c>
      <c r="I50" s="150" t="s">
        <v>97</v>
      </c>
      <c r="J50" s="175">
        <v>10000</v>
      </c>
      <c r="K50" s="175">
        <v>1000</v>
      </c>
      <c r="L50" s="175"/>
      <c r="M50" s="173">
        <f t="shared" si="8"/>
        <v>9000</v>
      </c>
      <c r="N50" s="173">
        <f t="shared" si="9"/>
        <v>5817.8</v>
      </c>
      <c r="O50" s="173">
        <v>0</v>
      </c>
      <c r="P50" s="173">
        <v>171.74</v>
      </c>
      <c r="Q50" s="173"/>
      <c r="R50" s="173"/>
      <c r="S50" s="173">
        <v>180</v>
      </c>
      <c r="T50" s="173">
        <v>735</v>
      </c>
      <c r="U50" s="173"/>
      <c r="V50" s="173"/>
      <c r="W50" s="173"/>
      <c r="X50" s="173">
        <v>4731.0600000000004</v>
      </c>
      <c r="Y50" s="173"/>
      <c r="Z50" s="173"/>
      <c r="AA50" s="119"/>
      <c r="AB50" s="119"/>
    </row>
    <row r="51" spans="1:28" s="32" customFormat="1" x14ac:dyDescent="0.2">
      <c r="A51" s="36" t="s">
        <v>17</v>
      </c>
      <c r="B51" s="36" t="s">
        <v>18</v>
      </c>
      <c r="C51" s="36" t="s">
        <v>19</v>
      </c>
      <c r="D51" s="36" t="s">
        <v>42</v>
      </c>
      <c r="E51" s="36" t="s">
        <v>43</v>
      </c>
      <c r="F51" s="36" t="s">
        <v>41</v>
      </c>
      <c r="G51" s="106">
        <v>3221</v>
      </c>
      <c r="H51" s="69">
        <v>0</v>
      </c>
      <c r="I51" s="150" t="s">
        <v>99</v>
      </c>
      <c r="J51" s="175">
        <v>168000</v>
      </c>
      <c r="K51" s="175">
        <v>16800</v>
      </c>
      <c r="L51" s="175"/>
      <c r="M51" s="173">
        <f t="shared" si="8"/>
        <v>151200</v>
      </c>
      <c r="N51" s="173">
        <f t="shared" si="9"/>
        <v>31320</v>
      </c>
      <c r="O51" s="173">
        <v>5220</v>
      </c>
      <c r="P51" s="173"/>
      <c r="Q51" s="173"/>
      <c r="R51" s="173">
        <v>15660</v>
      </c>
      <c r="S51" s="173">
        <v>5220</v>
      </c>
      <c r="T51" s="173"/>
      <c r="U51" s="173"/>
      <c r="V51" s="173"/>
      <c r="W51" s="173">
        <v>5220</v>
      </c>
      <c r="X51" s="173"/>
      <c r="Y51" s="173"/>
      <c r="Z51" s="173"/>
      <c r="AA51" s="119"/>
      <c r="AB51" s="119"/>
    </row>
    <row r="52" spans="1:28" s="32" customFormat="1" x14ac:dyDescent="0.2">
      <c r="A52" s="36" t="s">
        <v>17</v>
      </c>
      <c r="B52" s="36" t="s">
        <v>18</v>
      </c>
      <c r="C52" s="36" t="s">
        <v>19</v>
      </c>
      <c r="D52" s="36" t="s">
        <v>42</v>
      </c>
      <c r="E52" s="36" t="s">
        <v>43</v>
      </c>
      <c r="F52" s="36" t="s">
        <v>41</v>
      </c>
      <c r="G52" s="106">
        <v>3231</v>
      </c>
      <c r="H52" s="69">
        <v>0</v>
      </c>
      <c r="I52" s="150" t="s">
        <v>100</v>
      </c>
      <c r="J52" s="175">
        <v>100000</v>
      </c>
      <c r="K52" s="175">
        <v>10000</v>
      </c>
      <c r="L52" s="175"/>
      <c r="M52" s="173">
        <f t="shared" si="8"/>
        <v>90000</v>
      </c>
      <c r="N52" s="173">
        <f t="shared" si="9"/>
        <v>79353.06</v>
      </c>
      <c r="O52" s="173">
        <v>4832.5600000000004</v>
      </c>
      <c r="P52" s="173">
        <v>5499.25</v>
      </c>
      <c r="Q52" s="173">
        <v>6551.17</v>
      </c>
      <c r="R52" s="173">
        <v>5936.73</v>
      </c>
      <c r="S52" s="173">
        <v>5093.88</v>
      </c>
      <c r="T52" s="173">
        <v>13156.16</v>
      </c>
      <c r="U52" s="173">
        <v>5734.94</v>
      </c>
      <c r="V52" s="173">
        <v>7412.56</v>
      </c>
      <c r="W52" s="173">
        <v>6902.93</v>
      </c>
      <c r="X52" s="173">
        <v>6057.71</v>
      </c>
      <c r="Y52" s="173">
        <v>5095.37</v>
      </c>
      <c r="Z52" s="173">
        <v>7079.8</v>
      </c>
      <c r="AA52" s="119"/>
      <c r="AB52" s="119"/>
    </row>
    <row r="53" spans="1:28" s="32" customFormat="1" x14ac:dyDescent="0.2">
      <c r="A53" s="36" t="s">
        <v>17</v>
      </c>
      <c r="B53" s="36" t="s">
        <v>18</v>
      </c>
      <c r="C53" s="36" t="s">
        <v>19</v>
      </c>
      <c r="D53" s="36" t="s">
        <v>42</v>
      </c>
      <c r="E53" s="36" t="s">
        <v>43</v>
      </c>
      <c r="F53" s="36" t="s">
        <v>41</v>
      </c>
      <c r="G53" s="106">
        <v>3311</v>
      </c>
      <c r="H53" s="69">
        <v>0</v>
      </c>
      <c r="I53" s="150" t="s">
        <v>101</v>
      </c>
      <c r="J53" s="175">
        <v>50000</v>
      </c>
      <c r="K53" s="175">
        <v>1280</v>
      </c>
      <c r="L53" s="175"/>
      <c r="M53" s="173">
        <f t="shared" si="8"/>
        <v>48720</v>
      </c>
      <c r="N53" s="173">
        <f t="shared" si="9"/>
        <v>48720</v>
      </c>
      <c r="O53" s="173"/>
      <c r="P53" s="173"/>
      <c r="Q53" s="173"/>
      <c r="R53" s="173"/>
      <c r="S53" s="173"/>
      <c r="T53" s="173">
        <v>48720</v>
      </c>
      <c r="U53" s="173">
        <v>0</v>
      </c>
      <c r="V53" s="173"/>
      <c r="W53" s="173"/>
      <c r="X53" s="173"/>
      <c r="Y53" s="173"/>
      <c r="Z53" s="173"/>
      <c r="AA53" s="119"/>
      <c r="AB53" s="119"/>
    </row>
    <row r="54" spans="1:28" x14ac:dyDescent="0.2">
      <c r="A54" s="36" t="s">
        <v>17</v>
      </c>
      <c r="B54" s="36" t="s">
        <v>18</v>
      </c>
      <c r="C54" s="36" t="s">
        <v>19</v>
      </c>
      <c r="D54" s="36" t="s">
        <v>42</v>
      </c>
      <c r="E54" s="36" t="s">
        <v>43</v>
      </c>
      <c r="F54" s="36" t="s">
        <v>41</v>
      </c>
      <c r="G54" s="106">
        <v>3341</v>
      </c>
      <c r="H54" s="69">
        <v>0</v>
      </c>
      <c r="I54" s="454" t="s">
        <v>116</v>
      </c>
      <c r="J54" s="175">
        <v>10000</v>
      </c>
      <c r="K54" s="175"/>
      <c r="L54" s="175"/>
      <c r="M54" s="173">
        <f t="shared" si="8"/>
        <v>10000</v>
      </c>
      <c r="N54" s="173">
        <f t="shared" si="9"/>
        <v>8925</v>
      </c>
      <c r="O54" s="173">
        <v>1615</v>
      </c>
      <c r="P54" s="173"/>
      <c r="Q54" s="173"/>
      <c r="R54" s="173">
        <v>1615</v>
      </c>
      <c r="S54" s="173"/>
      <c r="T54" s="173"/>
      <c r="U54" s="173">
        <v>1615</v>
      </c>
      <c r="V54" s="173"/>
      <c r="W54" s="173"/>
      <c r="X54" s="173">
        <v>1615</v>
      </c>
      <c r="Y54" s="173">
        <v>2465</v>
      </c>
      <c r="Z54" s="173"/>
      <c r="AA54" s="119"/>
      <c r="AB54" s="119"/>
    </row>
    <row r="55" spans="1:28" s="32" customFormat="1" x14ac:dyDescent="0.2">
      <c r="A55" s="36" t="s">
        <v>17</v>
      </c>
      <c r="B55" s="36" t="s">
        <v>18</v>
      </c>
      <c r="C55" s="36" t="s">
        <v>19</v>
      </c>
      <c r="D55" s="36" t="s">
        <v>42</v>
      </c>
      <c r="E55" s="36" t="s">
        <v>43</v>
      </c>
      <c r="F55" s="36" t="s">
        <v>41</v>
      </c>
      <c r="G55" s="106">
        <v>3342</v>
      </c>
      <c r="H55" s="69">
        <v>0</v>
      </c>
      <c r="I55" s="150" t="s">
        <v>117</v>
      </c>
      <c r="J55" s="175">
        <v>10000</v>
      </c>
      <c r="K55" s="175"/>
      <c r="L55" s="175"/>
      <c r="M55" s="173">
        <f t="shared" si="8"/>
        <v>10000</v>
      </c>
      <c r="N55" s="173">
        <f t="shared" si="9"/>
        <v>9539.84</v>
      </c>
      <c r="O55" s="173">
        <v>3387.2</v>
      </c>
      <c r="P55" s="173">
        <v>2030</v>
      </c>
      <c r="Q55" s="173"/>
      <c r="R55" s="173"/>
      <c r="S55" s="173"/>
      <c r="T55" s="173"/>
      <c r="U55" s="173"/>
      <c r="V55" s="173">
        <v>1856</v>
      </c>
      <c r="W55" s="173"/>
      <c r="X55" s="173">
        <v>2266.64</v>
      </c>
      <c r="Y55" s="173"/>
      <c r="Z55" s="173"/>
      <c r="AA55" s="119"/>
      <c r="AB55" s="119"/>
    </row>
    <row r="56" spans="1:28" s="32" customFormat="1" x14ac:dyDescent="0.2">
      <c r="A56" s="36" t="s">
        <v>17</v>
      </c>
      <c r="B56" s="36" t="s">
        <v>18</v>
      </c>
      <c r="C56" s="36" t="s">
        <v>19</v>
      </c>
      <c r="D56" s="36" t="s">
        <v>42</v>
      </c>
      <c r="E56" s="36" t="s">
        <v>43</v>
      </c>
      <c r="F56" s="36" t="s">
        <v>41</v>
      </c>
      <c r="G56" s="106">
        <v>3362</v>
      </c>
      <c r="H56" s="69">
        <v>0</v>
      </c>
      <c r="I56" s="150" t="s">
        <v>118</v>
      </c>
      <c r="J56" s="175">
        <v>35000</v>
      </c>
      <c r="K56" s="175">
        <v>3500</v>
      </c>
      <c r="L56" s="175"/>
      <c r="M56" s="173">
        <f t="shared" si="8"/>
        <v>31500</v>
      </c>
      <c r="N56" s="173">
        <f t="shared" si="9"/>
        <v>13478.279999999999</v>
      </c>
      <c r="O56" s="173"/>
      <c r="P56" s="173"/>
      <c r="Q56" s="173"/>
      <c r="R56" s="173"/>
      <c r="S56" s="173">
        <v>3017.6</v>
      </c>
      <c r="T56" s="173">
        <v>858.2</v>
      </c>
      <c r="U56" s="173"/>
      <c r="V56" s="173">
        <v>4350</v>
      </c>
      <c r="W56" s="173">
        <v>269.12</v>
      </c>
      <c r="X56" s="173">
        <v>4983.3599999999997</v>
      </c>
      <c r="Y56" s="173"/>
      <c r="Z56" s="173"/>
      <c r="AA56" s="119"/>
      <c r="AB56" s="119"/>
    </row>
    <row r="57" spans="1:28" s="32" customFormat="1" x14ac:dyDescent="0.2">
      <c r="A57" s="36" t="s">
        <v>17</v>
      </c>
      <c r="B57" s="36" t="s">
        <v>18</v>
      </c>
      <c r="C57" s="36" t="s">
        <v>19</v>
      </c>
      <c r="D57" s="36" t="s">
        <v>42</v>
      </c>
      <c r="E57" s="36" t="s">
        <v>43</v>
      </c>
      <c r="F57" s="36" t="s">
        <v>41</v>
      </c>
      <c r="G57" s="106">
        <v>3451</v>
      </c>
      <c r="H57" s="69">
        <v>0</v>
      </c>
      <c r="I57" s="150" t="s">
        <v>102</v>
      </c>
      <c r="J57" s="175">
        <v>285000</v>
      </c>
      <c r="K57" s="175">
        <v>28500</v>
      </c>
      <c r="L57" s="175"/>
      <c r="M57" s="173">
        <f t="shared" si="8"/>
        <v>256500</v>
      </c>
      <c r="N57" s="173">
        <f t="shared" si="9"/>
        <v>226929.62000000002</v>
      </c>
      <c r="O57" s="173">
        <v>0</v>
      </c>
      <c r="P57" s="173">
        <v>36460.269999999997</v>
      </c>
      <c r="Q57" s="173"/>
      <c r="R57" s="173"/>
      <c r="S57" s="173">
        <v>55329.33</v>
      </c>
      <c r="T57" s="173"/>
      <c r="U57" s="173">
        <v>135140.02000000002</v>
      </c>
      <c r="V57" s="173"/>
      <c r="W57" s="173"/>
      <c r="X57" s="173"/>
      <c r="Y57" s="173"/>
      <c r="Z57" s="173"/>
      <c r="AA57" s="119"/>
      <c r="AB57" s="119"/>
    </row>
    <row r="58" spans="1:28" x14ac:dyDescent="0.2">
      <c r="A58" s="36" t="s">
        <v>17</v>
      </c>
      <c r="B58" s="36" t="s">
        <v>18</v>
      </c>
      <c r="C58" s="36" t="s">
        <v>19</v>
      </c>
      <c r="D58" s="36" t="s">
        <v>42</v>
      </c>
      <c r="E58" s="36" t="s">
        <v>43</v>
      </c>
      <c r="F58" s="36" t="s">
        <v>41</v>
      </c>
      <c r="G58" s="106">
        <v>3511</v>
      </c>
      <c r="H58" s="69">
        <v>0</v>
      </c>
      <c r="I58" s="150" t="s">
        <v>119</v>
      </c>
      <c r="J58" s="175">
        <v>50000</v>
      </c>
      <c r="K58" s="175">
        <f>5000+10599.55</f>
        <v>15599.55</v>
      </c>
      <c r="L58" s="175"/>
      <c r="M58" s="173">
        <f t="shared" si="8"/>
        <v>34400.449999999997</v>
      </c>
      <c r="N58" s="173">
        <f t="shared" si="9"/>
        <v>34399.68</v>
      </c>
      <c r="O58" s="173"/>
      <c r="P58" s="173"/>
      <c r="Q58" s="173"/>
      <c r="R58" s="173">
        <v>2248.12</v>
      </c>
      <c r="S58" s="173">
        <v>3499.48</v>
      </c>
      <c r="T58" s="173"/>
      <c r="U58" s="173">
        <v>3611.08</v>
      </c>
      <c r="V58" s="173"/>
      <c r="W58" s="462">
        <v>25041</v>
      </c>
      <c r="X58" s="463"/>
      <c r="Y58" s="463"/>
      <c r="Z58" s="463"/>
      <c r="AA58" s="119"/>
      <c r="AB58" s="119"/>
    </row>
    <row r="59" spans="1:28" s="32" customFormat="1" x14ac:dyDescent="0.2">
      <c r="A59" s="36" t="s">
        <v>17</v>
      </c>
      <c r="B59" s="36" t="s">
        <v>18</v>
      </c>
      <c r="C59" s="36" t="s">
        <v>19</v>
      </c>
      <c r="D59" s="36" t="s">
        <v>42</v>
      </c>
      <c r="E59" s="36" t="s">
        <v>43</v>
      </c>
      <c r="F59" s="36" t="s">
        <v>41</v>
      </c>
      <c r="G59" s="106">
        <v>3521</v>
      </c>
      <c r="H59" s="69">
        <v>0</v>
      </c>
      <c r="I59" s="150" t="s">
        <v>182</v>
      </c>
      <c r="J59" s="175">
        <v>15000</v>
      </c>
      <c r="K59" s="175"/>
      <c r="L59" s="175"/>
      <c r="M59" s="173">
        <f t="shared" si="8"/>
        <v>15000</v>
      </c>
      <c r="N59" s="173">
        <f t="shared" si="9"/>
        <v>14579.12</v>
      </c>
      <c r="O59" s="173">
        <v>1286.82</v>
      </c>
      <c r="P59" s="173">
        <v>2472.3000000000002</v>
      </c>
      <c r="Q59" s="173">
        <v>417</v>
      </c>
      <c r="R59" s="173">
        <v>3400.32</v>
      </c>
      <c r="S59" s="173">
        <v>505.81</v>
      </c>
      <c r="T59" s="173">
        <v>2336.1</v>
      </c>
      <c r="U59" s="173">
        <v>1154.77</v>
      </c>
      <c r="V59" s="173">
        <v>1624</v>
      </c>
      <c r="W59" s="173">
        <v>116</v>
      </c>
      <c r="X59" s="173">
        <v>986</v>
      </c>
      <c r="Y59" s="173"/>
      <c r="Z59" s="173">
        <v>280</v>
      </c>
      <c r="AA59" s="119"/>
      <c r="AB59" s="119"/>
    </row>
    <row r="60" spans="1:28" s="32" customFormat="1" x14ac:dyDescent="0.2">
      <c r="A60" s="36" t="s">
        <v>17</v>
      </c>
      <c r="B60" s="36" t="s">
        <v>18</v>
      </c>
      <c r="C60" s="36" t="s">
        <v>19</v>
      </c>
      <c r="D60" s="36" t="s">
        <v>42</v>
      </c>
      <c r="E60" s="36" t="s">
        <v>43</v>
      </c>
      <c r="F60" s="36" t="s">
        <v>41</v>
      </c>
      <c r="G60" s="106">
        <v>3531</v>
      </c>
      <c r="H60" s="69">
        <v>0</v>
      </c>
      <c r="I60" s="150" t="s">
        <v>183</v>
      </c>
      <c r="J60" s="175">
        <v>18000</v>
      </c>
      <c r="K60" s="175">
        <v>1800</v>
      </c>
      <c r="L60" s="175"/>
      <c r="M60" s="173">
        <f t="shared" si="8"/>
        <v>16200</v>
      </c>
      <c r="N60" s="173">
        <f t="shared" si="9"/>
        <v>16199.999999999998</v>
      </c>
      <c r="O60" s="173">
        <v>399</v>
      </c>
      <c r="P60" s="173">
        <v>4628.3999999999996</v>
      </c>
      <c r="Q60" s="173"/>
      <c r="R60" s="173">
        <v>1100</v>
      </c>
      <c r="S60" s="173">
        <v>305.06</v>
      </c>
      <c r="T60" s="173">
        <v>5000</v>
      </c>
      <c r="U60" s="173"/>
      <c r="V60" s="173">
        <v>2202.4</v>
      </c>
      <c r="W60" s="173">
        <v>551</v>
      </c>
      <c r="X60" s="173">
        <v>549.9</v>
      </c>
      <c r="Y60" s="173"/>
      <c r="Z60" s="173">
        <v>1464.24</v>
      </c>
      <c r="AA60" s="119"/>
      <c r="AB60" s="119"/>
    </row>
    <row r="61" spans="1:28" s="32" customFormat="1" x14ac:dyDescent="0.2">
      <c r="A61" s="36" t="s">
        <v>17</v>
      </c>
      <c r="B61" s="36" t="s">
        <v>18</v>
      </c>
      <c r="C61" s="36" t="s">
        <v>19</v>
      </c>
      <c r="D61" s="36" t="s">
        <v>42</v>
      </c>
      <c r="E61" s="36" t="s">
        <v>43</v>
      </c>
      <c r="F61" s="36" t="s">
        <v>41</v>
      </c>
      <c r="G61" s="106">
        <v>3551</v>
      </c>
      <c r="H61" s="69">
        <v>0</v>
      </c>
      <c r="I61" s="150" t="s">
        <v>158</v>
      </c>
      <c r="J61" s="175">
        <v>91000</v>
      </c>
      <c r="K61" s="175"/>
      <c r="L61" s="175">
        <f>85000+1211</f>
        <v>86211</v>
      </c>
      <c r="M61" s="173">
        <f t="shared" si="8"/>
        <v>177211</v>
      </c>
      <c r="N61" s="173">
        <f t="shared" si="9"/>
        <v>177211</v>
      </c>
      <c r="O61" s="173">
        <v>163</v>
      </c>
      <c r="P61" s="173">
        <v>48541.279999999999</v>
      </c>
      <c r="Q61" s="173">
        <v>1827</v>
      </c>
      <c r="R61" s="173">
        <v>419.88</v>
      </c>
      <c r="S61" s="173">
        <v>12777</v>
      </c>
      <c r="T61" s="173">
        <v>44439.4</v>
      </c>
      <c r="U61" s="173">
        <v>13969.79</v>
      </c>
      <c r="V61" s="173">
        <v>12678.8</v>
      </c>
      <c r="W61" s="173">
        <v>4535.6000000000004</v>
      </c>
      <c r="X61" s="173">
        <v>1648.25</v>
      </c>
      <c r="Y61" s="173"/>
      <c r="Z61" s="173">
        <v>36211</v>
      </c>
      <c r="AA61" s="119"/>
      <c r="AB61" s="119"/>
    </row>
    <row r="62" spans="1:28" s="32" customFormat="1" x14ac:dyDescent="0.2">
      <c r="A62" s="36" t="s">
        <v>17</v>
      </c>
      <c r="B62" s="36" t="s">
        <v>18</v>
      </c>
      <c r="C62" s="36" t="s">
        <v>19</v>
      </c>
      <c r="D62" s="36" t="s">
        <v>42</v>
      </c>
      <c r="E62" s="36" t="s">
        <v>43</v>
      </c>
      <c r="F62" s="36" t="s">
        <v>41</v>
      </c>
      <c r="G62" s="106">
        <v>3591</v>
      </c>
      <c r="H62" s="69">
        <v>0</v>
      </c>
      <c r="I62" s="150" t="s">
        <v>123</v>
      </c>
      <c r="J62" s="175">
        <v>5000</v>
      </c>
      <c r="K62" s="175">
        <v>500</v>
      </c>
      <c r="L62" s="175"/>
      <c r="M62" s="173">
        <f t="shared" si="8"/>
        <v>4500</v>
      </c>
      <c r="N62" s="173">
        <f t="shared" si="9"/>
        <v>1542.66</v>
      </c>
      <c r="O62" s="173"/>
      <c r="P62" s="173"/>
      <c r="Q62" s="173"/>
      <c r="R62" s="173"/>
      <c r="S62" s="173">
        <v>365</v>
      </c>
      <c r="T62" s="173">
        <v>175</v>
      </c>
      <c r="U62" s="173">
        <v>286</v>
      </c>
      <c r="V62" s="173">
        <v>102.69</v>
      </c>
      <c r="W62" s="173">
        <v>145.99</v>
      </c>
      <c r="X62" s="173">
        <v>319.99</v>
      </c>
      <c r="Y62" s="173"/>
      <c r="Z62" s="173">
        <v>147.99</v>
      </c>
      <c r="AA62" s="119"/>
      <c r="AB62" s="119"/>
    </row>
    <row r="63" spans="1:28" s="32" customFormat="1" x14ac:dyDescent="0.2">
      <c r="A63" s="36" t="s">
        <v>17</v>
      </c>
      <c r="B63" s="36" t="s">
        <v>18</v>
      </c>
      <c r="C63" s="36" t="s">
        <v>19</v>
      </c>
      <c r="D63" s="36" t="s">
        <v>42</v>
      </c>
      <c r="E63" s="36" t="s">
        <v>43</v>
      </c>
      <c r="F63" s="36" t="s">
        <v>41</v>
      </c>
      <c r="G63" s="106">
        <v>3611</v>
      </c>
      <c r="H63" s="69">
        <v>0</v>
      </c>
      <c r="I63" s="150" t="s">
        <v>145</v>
      </c>
      <c r="J63" s="175">
        <v>100000</v>
      </c>
      <c r="K63" s="175">
        <v>10000</v>
      </c>
      <c r="L63" s="175"/>
      <c r="M63" s="173">
        <f t="shared" si="8"/>
        <v>90000</v>
      </c>
      <c r="N63" s="173">
        <f t="shared" si="9"/>
        <v>71867.59</v>
      </c>
      <c r="O63" s="173">
        <v>8470</v>
      </c>
      <c r="P63" s="173">
        <v>26819.200000000001</v>
      </c>
      <c r="Q63" s="173">
        <v>15474.4</v>
      </c>
      <c r="R63" s="173">
        <v>510.4</v>
      </c>
      <c r="S63" s="173">
        <v>3700</v>
      </c>
      <c r="T63" s="173">
        <v>672.8</v>
      </c>
      <c r="U63" s="173"/>
      <c r="V63" s="173">
        <v>351.99</v>
      </c>
      <c r="W63" s="173"/>
      <c r="X63" s="173"/>
      <c r="Y63" s="173"/>
      <c r="Z63" s="173">
        <v>15868.800000000001</v>
      </c>
      <c r="AA63" s="119"/>
      <c r="AB63" s="119"/>
    </row>
    <row r="64" spans="1:28" s="32" customFormat="1" x14ac:dyDescent="0.2">
      <c r="A64" s="36" t="s">
        <v>17</v>
      </c>
      <c r="B64" s="36" t="s">
        <v>18</v>
      </c>
      <c r="C64" s="36" t="s">
        <v>19</v>
      </c>
      <c r="D64" s="36" t="s">
        <v>42</v>
      </c>
      <c r="E64" s="36" t="s">
        <v>43</v>
      </c>
      <c r="F64" s="36" t="s">
        <v>41</v>
      </c>
      <c r="G64" s="106">
        <v>3711</v>
      </c>
      <c r="H64" s="69">
        <v>0</v>
      </c>
      <c r="I64" s="150" t="s">
        <v>125</v>
      </c>
      <c r="J64" s="175">
        <v>30000</v>
      </c>
      <c r="K64" s="175"/>
      <c r="L64" s="175"/>
      <c r="M64" s="173">
        <f t="shared" si="8"/>
        <v>30000</v>
      </c>
      <c r="N64" s="173">
        <f t="shared" si="9"/>
        <v>25018.440000000002</v>
      </c>
      <c r="O64" s="173"/>
      <c r="P64" s="173"/>
      <c r="Q64" s="173"/>
      <c r="R64" s="173">
        <v>2515</v>
      </c>
      <c r="S64" s="173">
        <v>146</v>
      </c>
      <c r="T64" s="173">
        <v>5297</v>
      </c>
      <c r="U64" s="173">
        <v>3750.84</v>
      </c>
      <c r="V64" s="173"/>
      <c r="W64" s="173"/>
      <c r="X64" s="173">
        <v>2617.6</v>
      </c>
      <c r="Y64" s="173"/>
      <c r="Z64" s="173">
        <v>10692</v>
      </c>
      <c r="AA64" s="119"/>
      <c r="AB64" s="119"/>
    </row>
    <row r="65" spans="1:28" x14ac:dyDescent="0.2">
      <c r="A65" s="36" t="s">
        <v>17</v>
      </c>
      <c r="B65" s="36" t="s">
        <v>18</v>
      </c>
      <c r="C65" s="36" t="s">
        <v>19</v>
      </c>
      <c r="D65" s="36" t="s">
        <v>42</v>
      </c>
      <c r="E65" s="36" t="s">
        <v>43</v>
      </c>
      <c r="F65" s="36" t="s">
        <v>41</v>
      </c>
      <c r="G65" s="106">
        <v>3721</v>
      </c>
      <c r="H65" s="69">
        <v>0</v>
      </c>
      <c r="I65" s="150" t="s">
        <v>105</v>
      </c>
      <c r="J65" s="175">
        <v>45000</v>
      </c>
      <c r="K65" s="175">
        <f>4500+6578</f>
        <v>11078</v>
      </c>
      <c r="L65" s="175"/>
      <c r="M65" s="173">
        <f t="shared" si="8"/>
        <v>33922</v>
      </c>
      <c r="N65" s="173">
        <f t="shared" si="9"/>
        <v>27825.32</v>
      </c>
      <c r="O65" s="173">
        <v>163</v>
      </c>
      <c r="P65" s="173">
        <v>4212.5</v>
      </c>
      <c r="Q65" s="173">
        <v>208</v>
      </c>
      <c r="R65" s="173">
        <v>2051.8000000000002</v>
      </c>
      <c r="S65" s="173">
        <v>354</v>
      </c>
      <c r="T65" s="173">
        <v>2044</v>
      </c>
      <c r="U65" s="173">
        <v>1230</v>
      </c>
      <c r="V65" s="173">
        <v>1761</v>
      </c>
      <c r="W65" s="173">
        <v>826</v>
      </c>
      <c r="X65" s="173">
        <v>3432</v>
      </c>
      <c r="Y65" s="173">
        <v>6447.02</v>
      </c>
      <c r="Z65" s="173">
        <v>5096</v>
      </c>
      <c r="AA65" s="119"/>
      <c r="AB65" s="119"/>
    </row>
    <row r="66" spans="1:28" x14ac:dyDescent="0.2">
      <c r="A66" s="36" t="s">
        <v>17</v>
      </c>
      <c r="B66" s="36" t="s">
        <v>18</v>
      </c>
      <c r="C66" s="36" t="s">
        <v>19</v>
      </c>
      <c r="D66" s="36" t="s">
        <v>42</v>
      </c>
      <c r="E66" s="36" t="s">
        <v>43</v>
      </c>
      <c r="F66" s="36" t="s">
        <v>41</v>
      </c>
      <c r="G66" s="106">
        <v>3751</v>
      </c>
      <c r="H66" s="69">
        <v>0</v>
      </c>
      <c r="I66" s="150" t="s">
        <v>126</v>
      </c>
      <c r="J66" s="175">
        <v>89000</v>
      </c>
      <c r="K66" s="175"/>
      <c r="L66" s="175"/>
      <c r="M66" s="173">
        <f t="shared" si="8"/>
        <v>89000</v>
      </c>
      <c r="N66" s="173">
        <f t="shared" si="9"/>
        <v>88999.61</v>
      </c>
      <c r="O66" s="173"/>
      <c r="P66" s="173">
        <v>9798</v>
      </c>
      <c r="Q66" s="173"/>
      <c r="R66" s="173">
        <v>3718.37</v>
      </c>
      <c r="S66" s="173">
        <v>10681.39</v>
      </c>
      <c r="T66" s="173">
        <v>2875.15</v>
      </c>
      <c r="U66" s="173">
        <v>3303</v>
      </c>
      <c r="V66" s="173">
        <v>1568.5</v>
      </c>
      <c r="W66" s="173">
        <v>2796.2</v>
      </c>
      <c r="X66" s="173">
        <v>54259</v>
      </c>
      <c r="Y66" s="173"/>
      <c r="Z66" s="173"/>
      <c r="AA66" s="119"/>
      <c r="AB66" s="119"/>
    </row>
    <row r="67" spans="1:28" s="32" customFormat="1" x14ac:dyDescent="0.2">
      <c r="A67" s="36" t="s">
        <v>17</v>
      </c>
      <c r="B67" s="36" t="s">
        <v>18</v>
      </c>
      <c r="C67" s="36" t="s">
        <v>19</v>
      </c>
      <c r="D67" s="36" t="s">
        <v>42</v>
      </c>
      <c r="E67" s="36" t="s">
        <v>43</v>
      </c>
      <c r="F67" s="36" t="s">
        <v>41</v>
      </c>
      <c r="G67" s="106">
        <v>3831</v>
      </c>
      <c r="H67" s="69">
        <v>0</v>
      </c>
      <c r="I67" s="150" t="s">
        <v>106</v>
      </c>
      <c r="J67" s="175">
        <v>30000</v>
      </c>
      <c r="K67" s="175"/>
      <c r="L67" s="175"/>
      <c r="M67" s="173">
        <f t="shared" si="8"/>
        <v>30000</v>
      </c>
      <c r="N67" s="173">
        <f t="shared" si="9"/>
        <v>30000</v>
      </c>
      <c r="O67" s="173"/>
      <c r="P67" s="173">
        <v>9161.16</v>
      </c>
      <c r="Q67" s="173"/>
      <c r="R67" s="173">
        <v>845</v>
      </c>
      <c r="S67" s="173">
        <v>11753.23</v>
      </c>
      <c r="T67" s="173">
        <v>1300</v>
      </c>
      <c r="U67" s="173">
        <v>1681.67</v>
      </c>
      <c r="V67" s="173">
        <v>3801.33</v>
      </c>
      <c r="W67" s="173">
        <v>1109.6500000000001</v>
      </c>
      <c r="X67" s="173">
        <v>347.96</v>
      </c>
      <c r="Y67" s="173"/>
      <c r="Z67" s="173"/>
      <c r="AA67" s="119"/>
      <c r="AB67" s="119"/>
    </row>
    <row r="68" spans="1:28" s="32" customFormat="1" x14ac:dyDescent="0.2">
      <c r="A68" s="36" t="s">
        <v>17</v>
      </c>
      <c r="B68" s="36" t="s">
        <v>18</v>
      </c>
      <c r="C68" s="36" t="s">
        <v>19</v>
      </c>
      <c r="D68" s="36" t="s">
        <v>42</v>
      </c>
      <c r="E68" s="36" t="s">
        <v>43</v>
      </c>
      <c r="F68" s="36" t="s">
        <v>41</v>
      </c>
      <c r="G68" s="106">
        <v>3921</v>
      </c>
      <c r="H68" s="69">
        <v>0</v>
      </c>
      <c r="I68" s="150" t="s">
        <v>103</v>
      </c>
      <c r="J68" s="175">
        <v>20000</v>
      </c>
      <c r="K68" s="175">
        <v>4780</v>
      </c>
      <c r="L68" s="175"/>
      <c r="M68" s="173">
        <f t="shared" si="8"/>
        <v>15220</v>
      </c>
      <c r="N68" s="173">
        <f t="shared" si="9"/>
        <v>9708.42</v>
      </c>
      <c r="O68" s="173"/>
      <c r="P68" s="173">
        <v>4254</v>
      </c>
      <c r="Q68" s="173"/>
      <c r="R68" s="173"/>
      <c r="S68" s="173"/>
      <c r="T68" s="173"/>
      <c r="U68" s="173"/>
      <c r="V68" s="173"/>
      <c r="W68" s="173"/>
      <c r="X68" s="173">
        <v>1734.42</v>
      </c>
      <c r="Y68" s="173"/>
      <c r="Z68" s="173">
        <v>3720</v>
      </c>
      <c r="AA68" s="119"/>
      <c r="AB68" s="119"/>
    </row>
    <row r="69" spans="1:28" x14ac:dyDescent="0.2">
      <c r="A69" s="37"/>
      <c r="B69" s="37"/>
      <c r="C69" s="37"/>
      <c r="D69" s="53"/>
      <c r="E69" s="37"/>
      <c r="F69" s="37"/>
      <c r="G69" s="37"/>
      <c r="H69" s="37"/>
      <c r="I69" s="140" t="s">
        <v>4</v>
      </c>
      <c r="J69" s="148">
        <f t="shared" ref="J69:O69" si="10">SUM(J45:J68)</f>
        <v>1700000</v>
      </c>
      <c r="K69" s="148">
        <f>SUM(K45:K68)</f>
        <v>133237.54999999999</v>
      </c>
      <c r="L69" s="148">
        <f>SUM(L45:L68)</f>
        <v>86211</v>
      </c>
      <c r="M69" s="148">
        <f t="shared" si="10"/>
        <v>1652973.45</v>
      </c>
      <c r="N69" s="148">
        <f t="shared" si="10"/>
        <v>1371963.87</v>
      </c>
      <c r="O69" s="148">
        <f t="shared" si="10"/>
        <v>46871.18</v>
      </c>
      <c r="P69" s="148">
        <f t="shared" ref="P69:Z69" si="11">SUM(P45:P68)</f>
        <v>169870.09</v>
      </c>
      <c r="Q69" s="148">
        <f t="shared" si="11"/>
        <v>67937.959999999992</v>
      </c>
      <c r="R69" s="148">
        <f t="shared" si="11"/>
        <v>72527.61</v>
      </c>
      <c r="S69" s="148">
        <f t="shared" si="11"/>
        <v>165613.76999999999</v>
      </c>
      <c r="T69" s="148">
        <f t="shared" si="11"/>
        <v>171360.47</v>
      </c>
      <c r="U69" s="148">
        <f t="shared" si="11"/>
        <v>205726.14</v>
      </c>
      <c r="V69" s="148">
        <f t="shared" si="11"/>
        <v>79554.240000000005</v>
      </c>
      <c r="W69" s="148">
        <f t="shared" si="11"/>
        <v>79376.460000000006</v>
      </c>
      <c r="X69" s="148">
        <f t="shared" si="11"/>
        <v>108713.93000000001</v>
      </c>
      <c r="Y69" s="148">
        <f t="shared" si="11"/>
        <v>70843.39</v>
      </c>
      <c r="Z69" s="148">
        <f t="shared" si="11"/>
        <v>133568.63</v>
      </c>
      <c r="AA69" s="119"/>
    </row>
    <row r="70" spans="1:28" s="32" customFormat="1" x14ac:dyDescent="0.2">
      <c r="A70" s="36" t="s">
        <v>17</v>
      </c>
      <c r="B70" s="36" t="s">
        <v>18</v>
      </c>
      <c r="C70" s="36" t="s">
        <v>19</v>
      </c>
      <c r="D70" s="36" t="s">
        <v>42</v>
      </c>
      <c r="E70" s="36" t="s">
        <v>43</v>
      </c>
      <c r="F70" s="36" t="s">
        <v>41</v>
      </c>
      <c r="G70" s="106">
        <v>4419</v>
      </c>
      <c r="H70" s="69">
        <v>0</v>
      </c>
      <c r="I70" s="201" t="s">
        <v>127</v>
      </c>
      <c r="J70" s="173">
        <v>30000</v>
      </c>
      <c r="K70" s="175"/>
      <c r="L70" s="175"/>
      <c r="M70" s="174">
        <f>J70-K70+L70</f>
        <v>30000</v>
      </c>
      <c r="N70" s="173">
        <f>SUM(O70:Z70)</f>
        <v>1320</v>
      </c>
      <c r="O70" s="173"/>
      <c r="P70" s="173">
        <v>240</v>
      </c>
      <c r="Q70" s="173"/>
      <c r="R70" s="173">
        <v>120</v>
      </c>
      <c r="S70" s="173">
        <v>120</v>
      </c>
      <c r="T70" s="173">
        <v>120</v>
      </c>
      <c r="U70" s="181">
        <v>120</v>
      </c>
      <c r="V70" s="173">
        <v>240</v>
      </c>
      <c r="W70" s="173">
        <v>120</v>
      </c>
      <c r="X70" s="173"/>
      <c r="Y70" s="173">
        <v>240</v>
      </c>
      <c r="Z70" s="173"/>
      <c r="AA70" s="119"/>
      <c r="AB70" s="119"/>
    </row>
    <row r="71" spans="1:28" s="32" customFormat="1" x14ac:dyDescent="0.2">
      <c r="A71" s="36" t="s">
        <v>17</v>
      </c>
      <c r="B71" s="36" t="s">
        <v>18</v>
      </c>
      <c r="C71" s="36" t="s">
        <v>19</v>
      </c>
      <c r="D71" s="36" t="s">
        <v>42</v>
      </c>
      <c r="E71" s="36" t="s">
        <v>43</v>
      </c>
      <c r="F71" s="36" t="s">
        <v>41</v>
      </c>
      <c r="G71" s="106">
        <v>4431</v>
      </c>
      <c r="H71" s="69">
        <v>0</v>
      </c>
      <c r="I71" s="150" t="s">
        <v>172</v>
      </c>
      <c r="J71" s="175">
        <v>60000</v>
      </c>
      <c r="K71" s="175">
        <v>6000</v>
      </c>
      <c r="L71" s="175"/>
      <c r="M71" s="174">
        <f>J71-K71+L71</f>
        <v>54000</v>
      </c>
      <c r="N71" s="173">
        <f>SUM(O71:Z71)</f>
        <v>0</v>
      </c>
      <c r="O71" s="173"/>
      <c r="P71" s="173"/>
      <c r="Q71" s="173"/>
      <c r="R71" s="173"/>
      <c r="S71" s="173"/>
      <c r="T71" s="173"/>
      <c r="U71" s="181"/>
      <c r="V71" s="173"/>
      <c r="W71" s="173"/>
      <c r="X71" s="173"/>
      <c r="Y71" s="173"/>
      <c r="Z71" s="173"/>
      <c r="AA71" s="119"/>
      <c r="AB71" s="119"/>
    </row>
    <row r="72" spans="1:28" s="23" customFormat="1" x14ac:dyDescent="0.2">
      <c r="A72" s="37"/>
      <c r="B72" s="37"/>
      <c r="C72" s="37"/>
      <c r="D72" s="53"/>
      <c r="E72" s="37"/>
      <c r="F72" s="37"/>
      <c r="G72" s="37"/>
      <c r="H72" s="37"/>
      <c r="I72" s="140" t="s">
        <v>5</v>
      </c>
      <c r="J72" s="148">
        <f>SUM(J70:J71)</f>
        <v>90000</v>
      </c>
      <c r="K72" s="148">
        <f t="shared" ref="K72:Z72" si="12">SUM(K70:K71)</f>
        <v>6000</v>
      </c>
      <c r="L72" s="148">
        <f t="shared" si="12"/>
        <v>0</v>
      </c>
      <c r="M72" s="148">
        <f t="shared" si="12"/>
        <v>84000</v>
      </c>
      <c r="N72" s="148">
        <f t="shared" si="12"/>
        <v>1320</v>
      </c>
      <c r="O72" s="148">
        <f t="shared" si="12"/>
        <v>0</v>
      </c>
      <c r="P72" s="148">
        <f t="shared" si="12"/>
        <v>240</v>
      </c>
      <c r="Q72" s="148">
        <f t="shared" si="12"/>
        <v>0</v>
      </c>
      <c r="R72" s="148">
        <f t="shared" si="12"/>
        <v>120</v>
      </c>
      <c r="S72" s="148">
        <f t="shared" si="12"/>
        <v>120</v>
      </c>
      <c r="T72" s="148">
        <f t="shared" si="12"/>
        <v>120</v>
      </c>
      <c r="U72" s="148">
        <f t="shared" si="12"/>
        <v>120</v>
      </c>
      <c r="V72" s="148">
        <f t="shared" si="12"/>
        <v>240</v>
      </c>
      <c r="W72" s="148">
        <f t="shared" si="12"/>
        <v>120</v>
      </c>
      <c r="X72" s="148">
        <f t="shared" si="12"/>
        <v>0</v>
      </c>
      <c r="Y72" s="148">
        <f t="shared" si="12"/>
        <v>240</v>
      </c>
      <c r="Z72" s="148">
        <f t="shared" si="12"/>
        <v>0</v>
      </c>
      <c r="AA72" s="119"/>
      <c r="AB72" s="38"/>
    </row>
    <row r="73" spans="1:28" s="32" customFormat="1" x14ac:dyDescent="0.2">
      <c r="A73" s="36" t="s">
        <v>17</v>
      </c>
      <c r="B73" s="36" t="s">
        <v>18</v>
      </c>
      <c r="C73" s="36" t="s">
        <v>19</v>
      </c>
      <c r="D73" s="36" t="s">
        <v>42</v>
      </c>
      <c r="E73" s="36" t="s">
        <v>43</v>
      </c>
      <c r="F73" s="36" t="s">
        <v>41</v>
      </c>
      <c r="G73" s="106">
        <v>5111</v>
      </c>
      <c r="H73" s="69">
        <v>0</v>
      </c>
      <c r="I73" s="150" t="s">
        <v>128</v>
      </c>
      <c r="J73" s="173">
        <v>20000</v>
      </c>
      <c r="K73" s="175">
        <v>2000</v>
      </c>
      <c r="L73" s="175">
        <v>2256</v>
      </c>
      <c r="M73" s="174">
        <f t="shared" ref="M73:M78" si="13">J73-K73+L73</f>
        <v>20256</v>
      </c>
      <c r="N73" s="173">
        <f t="shared" ref="N73:N78" si="14">SUM(O73:Z73)</f>
        <v>18255.849999999999</v>
      </c>
      <c r="O73" s="173"/>
      <c r="P73" s="173"/>
      <c r="Q73" s="173"/>
      <c r="R73" s="173"/>
      <c r="S73" s="173">
        <v>4350</v>
      </c>
      <c r="T73" s="173">
        <v>3045.01</v>
      </c>
      <c r="U73" s="181"/>
      <c r="V73" s="173"/>
      <c r="W73" s="173"/>
      <c r="X73" s="173"/>
      <c r="Y73" s="173">
        <v>6424</v>
      </c>
      <c r="Z73" s="173">
        <v>4436.84</v>
      </c>
      <c r="AA73" s="119"/>
      <c r="AB73" s="119"/>
    </row>
    <row r="74" spans="1:28" s="32" customFormat="1" x14ac:dyDescent="0.2">
      <c r="A74" s="36" t="s">
        <v>17</v>
      </c>
      <c r="B74" s="36" t="s">
        <v>18</v>
      </c>
      <c r="C74" s="36" t="s">
        <v>19</v>
      </c>
      <c r="D74" s="36" t="s">
        <v>42</v>
      </c>
      <c r="E74" s="36" t="s">
        <v>43</v>
      </c>
      <c r="F74" s="36" t="s">
        <v>41</v>
      </c>
      <c r="G74" s="106">
        <v>5151</v>
      </c>
      <c r="H74" s="69">
        <v>0</v>
      </c>
      <c r="I74" s="150" t="s">
        <v>173</v>
      </c>
      <c r="J74" s="173">
        <v>20000</v>
      </c>
      <c r="K74" s="175">
        <v>5000</v>
      </c>
      <c r="L74" s="175">
        <v>100000</v>
      </c>
      <c r="M74" s="174">
        <f t="shared" si="13"/>
        <v>115000</v>
      </c>
      <c r="N74" s="173">
        <f t="shared" si="14"/>
        <v>69556.010000000009</v>
      </c>
      <c r="O74" s="173"/>
      <c r="P74" s="173"/>
      <c r="Q74" s="173"/>
      <c r="R74" s="173"/>
      <c r="S74" s="173">
        <v>4100</v>
      </c>
      <c r="T74" s="173"/>
      <c r="U74" s="181"/>
      <c r="V74" s="173">
        <v>4685</v>
      </c>
      <c r="W74" s="173"/>
      <c r="X74" s="173"/>
      <c r="Y74" s="173"/>
      <c r="Z74" s="173">
        <v>60771.01</v>
      </c>
      <c r="AA74" s="119"/>
      <c r="AB74" s="119"/>
    </row>
    <row r="75" spans="1:28" s="32" customFormat="1" x14ac:dyDescent="0.2">
      <c r="A75" s="36" t="s">
        <v>17</v>
      </c>
      <c r="B75" s="36" t="s">
        <v>18</v>
      </c>
      <c r="C75" s="36" t="s">
        <v>19</v>
      </c>
      <c r="D75" s="36" t="s">
        <v>42</v>
      </c>
      <c r="E75" s="36" t="s">
        <v>43</v>
      </c>
      <c r="F75" s="36" t="s">
        <v>41</v>
      </c>
      <c r="G75" s="106">
        <v>5211</v>
      </c>
      <c r="H75" s="69">
        <v>0</v>
      </c>
      <c r="I75" s="150" t="s">
        <v>143</v>
      </c>
      <c r="J75" s="173">
        <v>5000</v>
      </c>
      <c r="K75" s="175">
        <v>500</v>
      </c>
      <c r="L75" s="175"/>
      <c r="M75" s="174">
        <f t="shared" si="13"/>
        <v>4500</v>
      </c>
      <c r="N75" s="173">
        <f t="shared" si="14"/>
        <v>1790.01</v>
      </c>
      <c r="O75" s="173"/>
      <c r="P75" s="173"/>
      <c r="Q75" s="173"/>
      <c r="R75" s="173">
        <v>1790.01</v>
      </c>
      <c r="S75" s="173"/>
      <c r="T75" s="173"/>
      <c r="U75" s="181"/>
      <c r="V75" s="173"/>
      <c r="W75" s="173"/>
      <c r="X75" s="173"/>
      <c r="Y75" s="173"/>
      <c r="Z75" s="173"/>
      <c r="AA75" s="119"/>
      <c r="AB75" s="119"/>
    </row>
    <row r="76" spans="1:28" s="32" customFormat="1" x14ac:dyDescent="0.2">
      <c r="A76" s="36" t="s">
        <v>17</v>
      </c>
      <c r="B76" s="36" t="s">
        <v>18</v>
      </c>
      <c r="C76" s="36" t="s">
        <v>19</v>
      </c>
      <c r="D76" s="36" t="s">
        <v>42</v>
      </c>
      <c r="E76" s="36" t="s">
        <v>43</v>
      </c>
      <c r="F76" s="36" t="s">
        <v>41</v>
      </c>
      <c r="G76" s="106">
        <v>5231</v>
      </c>
      <c r="H76" s="69">
        <v>0</v>
      </c>
      <c r="I76" s="150" t="s">
        <v>174</v>
      </c>
      <c r="J76" s="173">
        <v>5000</v>
      </c>
      <c r="K76" s="175">
        <v>500</v>
      </c>
      <c r="L76" s="175"/>
      <c r="M76" s="174">
        <f t="shared" si="13"/>
        <v>4500</v>
      </c>
      <c r="N76" s="173">
        <f t="shared" si="14"/>
        <v>2843.99</v>
      </c>
      <c r="O76" s="173"/>
      <c r="P76" s="173"/>
      <c r="Q76" s="173"/>
      <c r="R76" s="173"/>
      <c r="S76" s="173"/>
      <c r="T76" s="173"/>
      <c r="U76" s="181"/>
      <c r="V76" s="173"/>
      <c r="W76" s="173"/>
      <c r="X76" s="173">
        <v>1422</v>
      </c>
      <c r="Y76" s="173">
        <v>1421.99</v>
      </c>
      <c r="Z76" s="173"/>
      <c r="AA76" s="119"/>
      <c r="AB76" s="119"/>
    </row>
    <row r="77" spans="1:28" s="32" customFormat="1" x14ac:dyDescent="0.2">
      <c r="A77" s="36" t="s">
        <v>17</v>
      </c>
      <c r="B77" s="36" t="s">
        <v>18</v>
      </c>
      <c r="C77" s="36" t="s">
        <v>19</v>
      </c>
      <c r="D77" s="36" t="s">
        <v>42</v>
      </c>
      <c r="E77" s="36" t="s">
        <v>43</v>
      </c>
      <c r="F77" s="36" t="s">
        <v>41</v>
      </c>
      <c r="G77" s="106">
        <v>5651</v>
      </c>
      <c r="H77" s="69">
        <v>0</v>
      </c>
      <c r="I77" s="150" t="s">
        <v>130</v>
      </c>
      <c r="J77" s="173">
        <v>30000</v>
      </c>
      <c r="K77" s="175">
        <v>3000</v>
      </c>
      <c r="L77" s="175"/>
      <c r="M77" s="174">
        <f t="shared" si="13"/>
        <v>27000</v>
      </c>
      <c r="N77" s="173">
        <f t="shared" si="14"/>
        <v>3697</v>
      </c>
      <c r="O77" s="173"/>
      <c r="P77" s="173"/>
      <c r="Q77" s="173"/>
      <c r="R77" s="173"/>
      <c r="S77" s="173">
        <v>1699</v>
      </c>
      <c r="T77" s="173">
        <v>1998</v>
      </c>
      <c r="U77" s="181"/>
      <c r="V77" s="173"/>
      <c r="W77" s="173"/>
      <c r="X77" s="173"/>
      <c r="Y77" s="173"/>
      <c r="Z77" s="173"/>
      <c r="AA77" s="119"/>
      <c r="AB77" s="119"/>
    </row>
    <row r="78" spans="1:28" s="32" customFormat="1" x14ac:dyDescent="0.2">
      <c r="A78" s="36" t="s">
        <v>17</v>
      </c>
      <c r="B78" s="36" t="s">
        <v>18</v>
      </c>
      <c r="C78" s="36" t="s">
        <v>19</v>
      </c>
      <c r="D78" s="36" t="s">
        <v>42</v>
      </c>
      <c r="E78" s="36" t="s">
        <v>43</v>
      </c>
      <c r="F78" s="36" t="s">
        <v>41</v>
      </c>
      <c r="G78" s="106">
        <v>5911</v>
      </c>
      <c r="H78" s="69">
        <v>0</v>
      </c>
      <c r="I78" s="150" t="s">
        <v>107</v>
      </c>
      <c r="J78" s="173">
        <v>25000</v>
      </c>
      <c r="K78" s="175">
        <v>2500</v>
      </c>
      <c r="L78" s="175"/>
      <c r="M78" s="174">
        <f t="shared" si="13"/>
        <v>22500</v>
      </c>
      <c r="N78" s="173">
        <f t="shared" si="14"/>
        <v>2490</v>
      </c>
      <c r="O78" s="173"/>
      <c r="P78" s="173"/>
      <c r="Q78" s="173"/>
      <c r="R78" s="173"/>
      <c r="S78" s="173"/>
      <c r="T78" s="173"/>
      <c r="U78" s="181"/>
      <c r="V78" s="173"/>
      <c r="W78" s="173"/>
      <c r="X78" s="173"/>
      <c r="Y78" s="173"/>
      <c r="Z78" s="173">
        <v>2490</v>
      </c>
      <c r="AA78" s="119"/>
      <c r="AB78" s="119"/>
    </row>
    <row r="79" spans="1:28" s="23" customFormat="1" x14ac:dyDescent="0.2">
      <c r="A79" s="37"/>
      <c r="B79" s="37"/>
      <c r="C79" s="37"/>
      <c r="D79" s="53"/>
      <c r="E79" s="37"/>
      <c r="F79" s="37"/>
      <c r="G79" s="37"/>
      <c r="H79" s="37"/>
      <c r="I79" s="140" t="s">
        <v>6</v>
      </c>
      <c r="J79" s="148">
        <f>SUM(J73:J78)</f>
        <v>105000</v>
      </c>
      <c r="K79" s="148">
        <f>SUM(K73:K78)</f>
        <v>13500</v>
      </c>
      <c r="L79" s="148">
        <f>SUM(L73:L78)</f>
        <v>102256</v>
      </c>
      <c r="M79" s="148">
        <f>SUM(M73:M78)</f>
        <v>193756</v>
      </c>
      <c r="N79" s="148">
        <f t="shared" ref="N79:W79" si="15">SUM(N73:N78)</f>
        <v>98632.860000000015</v>
      </c>
      <c r="O79" s="148">
        <f t="shared" si="15"/>
        <v>0</v>
      </c>
      <c r="P79" s="148">
        <f t="shared" si="15"/>
        <v>0</v>
      </c>
      <c r="Q79" s="148">
        <f t="shared" si="15"/>
        <v>0</v>
      </c>
      <c r="R79" s="148">
        <f t="shared" si="15"/>
        <v>1790.01</v>
      </c>
      <c r="S79" s="148">
        <f t="shared" si="15"/>
        <v>10149</v>
      </c>
      <c r="T79" s="148">
        <f t="shared" si="15"/>
        <v>5043.01</v>
      </c>
      <c r="U79" s="148">
        <f t="shared" si="15"/>
        <v>0</v>
      </c>
      <c r="V79" s="148">
        <f t="shared" si="15"/>
        <v>4685</v>
      </c>
      <c r="W79" s="148">
        <f t="shared" si="15"/>
        <v>0</v>
      </c>
      <c r="X79" s="148">
        <f>SUM(X73:X78)</f>
        <v>1422</v>
      </c>
      <c r="Y79" s="148">
        <f t="shared" ref="Y79:Z79" si="16">SUM(Y73:Y78)</f>
        <v>7845.99</v>
      </c>
      <c r="Z79" s="148">
        <f t="shared" si="16"/>
        <v>67697.850000000006</v>
      </c>
      <c r="AA79" s="38"/>
      <c r="AB79" s="38"/>
    </row>
    <row r="80" spans="1:28" x14ac:dyDescent="0.2">
      <c r="G80" s="1"/>
      <c r="H80" s="1"/>
      <c r="I80" s="4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8" s="387" customFormat="1" ht="17.25" customHeight="1" x14ac:dyDescent="0.2">
      <c r="A81" s="383"/>
      <c r="B81" s="383"/>
      <c r="C81" s="383"/>
      <c r="D81" s="384"/>
      <c r="E81" s="383"/>
      <c r="F81" s="383"/>
      <c r="G81" s="383"/>
      <c r="H81" s="383"/>
      <c r="I81" s="383" t="s">
        <v>7</v>
      </c>
      <c r="J81" s="385">
        <f t="shared" ref="J81:Z81" si="17">SUM(J27,J44,J69,J72,J79)</f>
        <v>15814000</v>
      </c>
      <c r="K81" s="385">
        <f t="shared" si="17"/>
        <v>1156772.3600000001</v>
      </c>
      <c r="L81" s="385">
        <f t="shared" si="17"/>
        <v>1236035.92</v>
      </c>
      <c r="M81" s="385">
        <f t="shared" si="17"/>
        <v>15893263.559999999</v>
      </c>
      <c r="N81" s="385">
        <f t="shared" si="17"/>
        <v>14061777.080000002</v>
      </c>
      <c r="O81" s="385">
        <f t="shared" si="17"/>
        <v>861385.57000000018</v>
      </c>
      <c r="P81" s="385">
        <f t="shared" si="17"/>
        <v>1061404.2199999997</v>
      </c>
      <c r="Q81" s="385">
        <f t="shared" si="17"/>
        <v>1293514.44</v>
      </c>
      <c r="R81" s="385">
        <f t="shared" si="17"/>
        <v>918389.7200000002</v>
      </c>
      <c r="S81" s="385">
        <f t="shared" si="17"/>
        <v>1162176.5699999998</v>
      </c>
      <c r="T81" s="385">
        <f t="shared" si="17"/>
        <v>1278498.96</v>
      </c>
      <c r="U81" s="385">
        <f t="shared" si="17"/>
        <v>1203231.29</v>
      </c>
      <c r="V81" s="385">
        <f t="shared" si="17"/>
        <v>988925.78000000014</v>
      </c>
      <c r="W81" s="385">
        <f t="shared" si="17"/>
        <v>1180255.8599999996</v>
      </c>
      <c r="X81" s="385">
        <f t="shared" si="17"/>
        <v>1121872.05</v>
      </c>
      <c r="Y81" s="385">
        <f t="shared" si="17"/>
        <v>1266710.0899999996</v>
      </c>
      <c r="Z81" s="385">
        <f t="shared" si="17"/>
        <v>1725412.5300000003</v>
      </c>
      <c r="AA81" s="386"/>
      <c r="AB81" s="386"/>
    </row>
    <row r="82" spans="1:28" s="19" customFormat="1" ht="12" x14ac:dyDescent="0.2">
      <c r="A82" s="30"/>
      <c r="B82" s="30"/>
      <c r="C82" s="30"/>
      <c r="D82" s="31"/>
      <c r="E82" s="30"/>
      <c r="F82" s="30"/>
      <c r="G82" s="30"/>
      <c r="H82" s="30"/>
      <c r="I82" s="32"/>
      <c r="J82" s="47"/>
      <c r="K82" s="44"/>
      <c r="L82" s="44"/>
      <c r="M82" s="44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52"/>
      <c r="AB82" s="52"/>
    </row>
    <row r="83" spans="1:28" s="19" customFormat="1" ht="12" x14ac:dyDescent="0.2">
      <c r="A83" s="33"/>
      <c r="B83" s="33"/>
      <c r="C83" s="33"/>
      <c r="D83" s="34"/>
      <c r="E83" s="33"/>
      <c r="F83" s="33"/>
      <c r="G83" s="30"/>
      <c r="H83" s="30"/>
      <c r="I83" s="32"/>
      <c r="J83" s="47"/>
      <c r="K83" s="44"/>
      <c r="L83" s="44"/>
      <c r="M83" s="44"/>
      <c r="N83" s="32"/>
      <c r="O83" s="32"/>
      <c r="P83" s="32"/>
      <c r="Q83" s="77"/>
      <c r="AA83" s="52"/>
      <c r="AB83" s="52"/>
    </row>
    <row r="84" spans="1:28" s="19" customFormat="1" ht="12" x14ac:dyDescent="0.2">
      <c r="A84" s="33"/>
      <c r="B84" s="33"/>
      <c r="C84" s="33"/>
      <c r="D84" s="34"/>
      <c r="E84" s="33"/>
      <c r="F84" s="33"/>
      <c r="G84" s="30"/>
      <c r="H84" s="30"/>
      <c r="I84" s="32"/>
      <c r="J84" s="47"/>
      <c r="K84" s="44"/>
      <c r="L84" s="44"/>
      <c r="M84" s="44"/>
      <c r="N84" s="32"/>
      <c r="O84" s="32"/>
      <c r="P84" s="77"/>
      <c r="Q84" s="32"/>
      <c r="AA84" s="52"/>
      <c r="AB84" s="52"/>
    </row>
    <row r="85" spans="1:28" s="19" customFormat="1" ht="12" x14ac:dyDescent="0.2">
      <c r="A85" s="33"/>
      <c r="B85" s="33"/>
      <c r="C85" s="33"/>
      <c r="D85" s="34"/>
      <c r="E85" s="33"/>
      <c r="F85" s="33"/>
      <c r="G85" s="30"/>
      <c r="H85" s="30"/>
      <c r="I85" s="32"/>
      <c r="J85" s="47"/>
      <c r="K85" s="44"/>
      <c r="L85" s="44"/>
      <c r="M85" s="44"/>
      <c r="N85" s="32"/>
      <c r="O85" s="32"/>
      <c r="P85" s="32"/>
      <c r="Q85" s="32"/>
      <c r="X85" s="85"/>
      <c r="Y85" s="85"/>
      <c r="Z85" s="85"/>
      <c r="AA85" s="52"/>
      <c r="AB85" s="52"/>
    </row>
    <row r="86" spans="1:28" s="19" customFormat="1" ht="12" x14ac:dyDescent="0.2">
      <c r="A86" s="33"/>
      <c r="B86" s="33"/>
      <c r="C86" s="33"/>
      <c r="D86" s="34"/>
      <c r="E86" s="33"/>
      <c r="F86" s="33"/>
      <c r="G86" s="30"/>
      <c r="H86" s="30"/>
      <c r="I86" s="32"/>
      <c r="J86" s="47"/>
      <c r="K86" s="47"/>
      <c r="L86" s="47"/>
      <c r="M86" s="47"/>
      <c r="N86" s="47"/>
      <c r="O86" s="47"/>
      <c r="P86" s="47"/>
      <c r="Q86" s="47"/>
      <c r="R86" s="47"/>
      <c r="AA86" s="52"/>
      <c r="AB86" s="52"/>
    </row>
    <row r="87" spans="1:28" s="19" customFormat="1" ht="12" x14ac:dyDescent="0.2">
      <c r="A87" s="33"/>
      <c r="B87" s="33"/>
      <c r="C87" s="33"/>
      <c r="D87" s="34"/>
      <c r="E87" s="33"/>
      <c r="F87" s="33"/>
      <c r="G87" s="30"/>
      <c r="H87" s="30"/>
      <c r="I87" s="32"/>
      <c r="J87" s="47"/>
      <c r="K87" s="44"/>
      <c r="L87" s="44"/>
      <c r="M87" s="44"/>
      <c r="N87" s="32"/>
      <c r="O87" s="32"/>
      <c r="P87" s="32"/>
      <c r="Q87" s="32"/>
      <c r="AA87" s="52"/>
      <c r="AB87" s="52"/>
    </row>
    <row r="88" spans="1:28" s="19" customFormat="1" ht="12" x14ac:dyDescent="0.2">
      <c r="A88" s="33"/>
      <c r="B88" s="33"/>
      <c r="C88" s="33"/>
      <c r="D88" s="34"/>
      <c r="E88" s="33"/>
      <c r="F88" s="33"/>
      <c r="G88" s="30"/>
      <c r="H88" s="30"/>
      <c r="I88" s="32"/>
      <c r="J88" s="47"/>
      <c r="K88" s="44"/>
      <c r="L88" s="44"/>
      <c r="M88" s="44"/>
      <c r="N88" s="32"/>
      <c r="O88" s="32"/>
      <c r="P88" s="32"/>
      <c r="Q88" s="32"/>
      <c r="AA88" s="52"/>
      <c r="AB88" s="52"/>
    </row>
    <row r="89" spans="1:28" s="19" customFormat="1" ht="12" x14ac:dyDescent="0.2">
      <c r="A89" s="33"/>
      <c r="B89" s="33"/>
      <c r="C89" s="33"/>
      <c r="D89" s="34"/>
      <c r="E89" s="33"/>
      <c r="F89" s="33"/>
      <c r="G89" s="30"/>
      <c r="H89" s="30"/>
      <c r="I89" s="32"/>
      <c r="J89" s="47"/>
      <c r="K89" s="44"/>
      <c r="L89" s="44"/>
      <c r="M89" s="44"/>
      <c r="N89" s="32"/>
      <c r="O89" s="32"/>
      <c r="P89" s="32"/>
      <c r="Q89" s="32"/>
      <c r="AA89" s="52"/>
      <c r="AB89" s="52"/>
    </row>
    <row r="90" spans="1:28" s="19" customFormat="1" ht="12" x14ac:dyDescent="0.2">
      <c r="A90" s="33"/>
      <c r="B90" s="33"/>
      <c r="C90" s="33"/>
      <c r="D90" s="34"/>
      <c r="E90" s="33"/>
      <c r="F90" s="33"/>
      <c r="G90" s="30"/>
      <c r="H90" s="30"/>
      <c r="I90" s="32"/>
      <c r="J90" s="47"/>
      <c r="K90" s="44"/>
      <c r="L90" s="44"/>
      <c r="M90" s="44"/>
      <c r="N90" s="32"/>
      <c r="O90" s="32"/>
      <c r="P90" s="32"/>
      <c r="Q90" s="32"/>
      <c r="AA90" s="52"/>
      <c r="AB90" s="52"/>
    </row>
    <row r="91" spans="1:28" s="19" customFormat="1" ht="12" x14ac:dyDescent="0.2">
      <c r="A91" s="33"/>
      <c r="B91" s="33"/>
      <c r="C91" s="33"/>
      <c r="D91" s="34"/>
      <c r="E91" s="33"/>
      <c r="F91" s="33"/>
      <c r="G91" s="30"/>
      <c r="H91" s="30"/>
      <c r="I91" s="32"/>
      <c r="J91" s="47"/>
      <c r="K91" s="44"/>
      <c r="L91" s="44"/>
      <c r="M91" s="44"/>
      <c r="N91" s="32"/>
      <c r="O91" s="32"/>
      <c r="P91" s="32"/>
      <c r="Q91" s="32"/>
      <c r="AA91" s="52"/>
      <c r="AB91" s="52"/>
    </row>
    <row r="92" spans="1:28" s="19" customFormat="1" ht="12" x14ac:dyDescent="0.2">
      <c r="A92" s="33"/>
      <c r="B92" s="33"/>
      <c r="C92" s="33"/>
      <c r="D92" s="34"/>
      <c r="E92" s="33"/>
      <c r="F92" s="33"/>
      <c r="G92" s="30"/>
      <c r="H92" s="30"/>
      <c r="I92" s="32"/>
      <c r="J92" s="47"/>
      <c r="K92" s="44"/>
      <c r="L92" s="44"/>
      <c r="M92" s="44"/>
      <c r="N92" s="32"/>
      <c r="O92" s="32"/>
      <c r="P92" s="32"/>
      <c r="Q92" s="32"/>
      <c r="AA92" s="52"/>
      <c r="AB92" s="52"/>
    </row>
    <row r="93" spans="1:28" s="19" customFormat="1" ht="12" x14ac:dyDescent="0.2">
      <c r="A93" s="33"/>
      <c r="B93" s="33"/>
      <c r="C93" s="33"/>
      <c r="D93" s="34"/>
      <c r="E93" s="33"/>
      <c r="F93" s="33"/>
      <c r="G93" s="30"/>
      <c r="H93" s="30"/>
      <c r="I93" s="32"/>
      <c r="J93" s="47"/>
      <c r="K93" s="44"/>
      <c r="L93" s="44"/>
      <c r="M93" s="44"/>
      <c r="N93" s="32"/>
      <c r="O93" s="32"/>
      <c r="P93" s="32"/>
      <c r="Q93" s="32"/>
      <c r="AA93" s="52"/>
      <c r="AB93" s="52"/>
    </row>
    <row r="94" spans="1:28" s="19" customFormat="1" ht="12" x14ac:dyDescent="0.2">
      <c r="A94" s="33"/>
      <c r="B94" s="33"/>
      <c r="C94" s="33"/>
      <c r="D94" s="34"/>
      <c r="E94" s="33"/>
      <c r="F94" s="33"/>
      <c r="G94" s="30"/>
      <c r="H94" s="30"/>
      <c r="I94" s="32"/>
      <c r="J94" s="47"/>
      <c r="K94" s="44"/>
      <c r="L94" s="44"/>
      <c r="M94" s="44"/>
      <c r="N94" s="32"/>
      <c r="O94" s="32"/>
      <c r="P94" s="32"/>
      <c r="Q94" s="32"/>
      <c r="AA94" s="52"/>
      <c r="AB94" s="52"/>
    </row>
    <row r="95" spans="1:28" s="19" customFormat="1" ht="12" x14ac:dyDescent="0.2">
      <c r="A95" s="33"/>
      <c r="B95" s="33"/>
      <c r="C95" s="33"/>
      <c r="D95" s="34"/>
      <c r="E95" s="33"/>
      <c r="F95" s="33"/>
      <c r="G95" s="30"/>
      <c r="H95" s="30"/>
      <c r="I95" s="32"/>
      <c r="J95" s="47"/>
      <c r="K95" s="44"/>
      <c r="L95" s="44"/>
      <c r="M95" s="44"/>
      <c r="N95" s="32"/>
      <c r="O95" s="32"/>
      <c r="P95" s="32"/>
      <c r="Q95" s="32"/>
      <c r="AA95" s="52"/>
      <c r="AB95" s="52"/>
    </row>
    <row r="96" spans="1:28" s="19" customFormat="1" ht="12" x14ac:dyDescent="0.2">
      <c r="A96" s="33"/>
      <c r="B96" s="33"/>
      <c r="C96" s="33"/>
      <c r="D96" s="34"/>
      <c r="E96" s="33"/>
      <c r="F96" s="33"/>
      <c r="G96" s="30"/>
      <c r="H96" s="30"/>
      <c r="I96" s="32"/>
      <c r="J96" s="47"/>
      <c r="K96" s="44"/>
      <c r="L96" s="44"/>
      <c r="M96" s="44"/>
      <c r="N96" s="32"/>
      <c r="O96" s="32"/>
      <c r="P96" s="32"/>
      <c r="Q96" s="32"/>
      <c r="AA96" s="52"/>
      <c r="AB96" s="52"/>
    </row>
    <row r="97" spans="1:28" s="19" customFormat="1" ht="12" x14ac:dyDescent="0.2">
      <c r="A97" s="33"/>
      <c r="B97" s="33"/>
      <c r="C97" s="33"/>
      <c r="D97" s="34"/>
      <c r="E97" s="33"/>
      <c r="F97" s="33"/>
      <c r="G97" s="30"/>
      <c r="H97" s="30"/>
      <c r="I97" s="32"/>
      <c r="J97" s="47"/>
      <c r="K97" s="44"/>
      <c r="L97" s="44"/>
      <c r="M97" s="44"/>
      <c r="N97" s="32"/>
      <c r="O97" s="32"/>
      <c r="P97" s="32"/>
      <c r="Q97" s="32"/>
      <c r="AA97" s="52"/>
      <c r="AB97" s="52"/>
    </row>
    <row r="98" spans="1:28" s="19" customFormat="1" ht="12" x14ac:dyDescent="0.2">
      <c r="A98" s="33"/>
      <c r="B98" s="33"/>
      <c r="C98" s="33"/>
      <c r="D98" s="34"/>
      <c r="E98" s="33"/>
      <c r="F98" s="33"/>
      <c r="G98" s="30"/>
      <c r="H98" s="30"/>
      <c r="I98" s="32"/>
      <c r="J98" s="47"/>
      <c r="K98" s="44"/>
      <c r="L98" s="44"/>
      <c r="M98" s="44"/>
      <c r="N98" s="32"/>
      <c r="O98" s="32"/>
      <c r="P98" s="32"/>
      <c r="Q98" s="32"/>
      <c r="AA98" s="52"/>
      <c r="AB98" s="52"/>
    </row>
    <row r="99" spans="1:28" s="19" customFormat="1" ht="12" x14ac:dyDescent="0.2">
      <c r="A99" s="33"/>
      <c r="B99" s="33"/>
      <c r="C99" s="33"/>
      <c r="D99" s="34"/>
      <c r="E99" s="33"/>
      <c r="F99" s="33"/>
      <c r="G99" s="30"/>
      <c r="H99" s="30"/>
      <c r="I99" s="32"/>
      <c r="J99" s="47"/>
      <c r="K99" s="44"/>
      <c r="L99" s="44"/>
      <c r="M99" s="44"/>
      <c r="N99" s="32"/>
      <c r="O99" s="32"/>
      <c r="P99" s="32"/>
      <c r="Q99" s="32"/>
      <c r="AA99" s="52"/>
      <c r="AB99" s="52"/>
    </row>
    <row r="100" spans="1:28" s="19" customFormat="1" ht="12" x14ac:dyDescent="0.2">
      <c r="A100" s="33"/>
      <c r="B100" s="33"/>
      <c r="C100" s="33"/>
      <c r="D100" s="34"/>
      <c r="E100" s="33"/>
      <c r="F100" s="33"/>
      <c r="G100" s="30"/>
      <c r="H100" s="30"/>
      <c r="I100" s="32"/>
      <c r="J100" s="47"/>
      <c r="K100" s="44"/>
      <c r="L100" s="44"/>
      <c r="M100" s="44"/>
      <c r="N100" s="32"/>
      <c r="O100" s="32"/>
      <c r="P100" s="32"/>
      <c r="Q100" s="32"/>
      <c r="AA100" s="52"/>
      <c r="AB100" s="52"/>
    </row>
    <row r="101" spans="1:28" s="19" customFormat="1" ht="12" x14ac:dyDescent="0.2">
      <c r="A101" s="33"/>
      <c r="B101" s="33"/>
      <c r="C101" s="33"/>
      <c r="D101" s="34"/>
      <c r="E101" s="33"/>
      <c r="F101" s="33"/>
      <c r="G101" s="30"/>
      <c r="H101" s="30"/>
      <c r="I101" s="32"/>
      <c r="J101" s="47"/>
      <c r="K101" s="44"/>
      <c r="L101" s="44"/>
      <c r="M101" s="44"/>
      <c r="N101" s="32"/>
      <c r="O101" s="32"/>
      <c r="P101" s="32"/>
      <c r="Q101" s="32"/>
      <c r="AA101" s="52"/>
      <c r="AB101" s="52"/>
    </row>
    <row r="102" spans="1:28" s="19" customFormat="1" ht="12" x14ac:dyDescent="0.2">
      <c r="A102" s="33"/>
      <c r="B102" s="33"/>
      <c r="C102" s="33"/>
      <c r="D102" s="34"/>
      <c r="E102" s="33"/>
      <c r="F102" s="33"/>
      <c r="G102" s="30"/>
      <c r="H102" s="30"/>
      <c r="I102" s="32"/>
      <c r="J102" s="47"/>
      <c r="K102" s="44"/>
      <c r="L102" s="44"/>
      <c r="M102" s="44"/>
      <c r="N102" s="32"/>
      <c r="O102" s="32"/>
      <c r="P102" s="32"/>
      <c r="Q102" s="32"/>
      <c r="AA102" s="52"/>
      <c r="AB102" s="52"/>
    </row>
    <row r="103" spans="1:28" s="19" customFormat="1" ht="12" x14ac:dyDescent="0.2">
      <c r="A103" s="33"/>
      <c r="B103" s="33"/>
      <c r="C103" s="33"/>
      <c r="D103" s="34"/>
      <c r="E103" s="33"/>
      <c r="F103" s="33"/>
      <c r="G103" s="30"/>
      <c r="H103" s="30"/>
      <c r="I103" s="32"/>
      <c r="J103" s="47"/>
      <c r="K103" s="44"/>
      <c r="L103" s="44"/>
      <c r="M103" s="44"/>
      <c r="N103" s="32"/>
      <c r="O103" s="32"/>
      <c r="P103" s="32"/>
      <c r="Q103" s="32"/>
      <c r="AA103" s="52"/>
      <c r="AB103" s="52"/>
    </row>
    <row r="104" spans="1:28" s="19" customFormat="1" ht="12" x14ac:dyDescent="0.2">
      <c r="A104" s="33"/>
      <c r="B104" s="33"/>
      <c r="C104" s="33"/>
      <c r="D104" s="34"/>
      <c r="E104" s="33"/>
      <c r="F104" s="33"/>
      <c r="G104" s="30"/>
      <c r="H104" s="30"/>
      <c r="I104" s="32"/>
      <c r="J104" s="47"/>
      <c r="K104" s="44"/>
      <c r="L104" s="44"/>
      <c r="M104" s="44"/>
      <c r="N104" s="32"/>
      <c r="O104" s="32"/>
      <c r="P104" s="32"/>
      <c r="Q104" s="32"/>
      <c r="AA104" s="52"/>
      <c r="AB104" s="52"/>
    </row>
    <row r="105" spans="1:28" s="19" customFormat="1" ht="12" x14ac:dyDescent="0.2">
      <c r="A105" s="33"/>
      <c r="B105" s="33"/>
      <c r="C105" s="33"/>
      <c r="D105" s="34"/>
      <c r="E105" s="33"/>
      <c r="F105" s="33"/>
      <c r="G105" s="30"/>
      <c r="H105" s="30"/>
      <c r="I105" s="32"/>
      <c r="J105" s="47"/>
      <c r="K105" s="44"/>
      <c r="L105" s="44"/>
      <c r="M105" s="44"/>
      <c r="N105" s="32"/>
      <c r="O105" s="32"/>
      <c r="P105" s="32"/>
      <c r="Q105" s="32"/>
      <c r="AA105" s="52"/>
      <c r="AB105" s="52"/>
    </row>
    <row r="106" spans="1:28" s="19" customFormat="1" ht="12" x14ac:dyDescent="0.2">
      <c r="A106" s="33"/>
      <c r="B106" s="33"/>
      <c r="C106" s="33"/>
      <c r="D106" s="34"/>
      <c r="E106" s="33"/>
      <c r="F106" s="33"/>
      <c r="G106" s="30"/>
      <c r="H106" s="30"/>
      <c r="I106" s="32"/>
      <c r="J106" s="47"/>
      <c r="K106" s="44"/>
      <c r="L106" s="44"/>
      <c r="M106" s="44"/>
      <c r="N106" s="32"/>
      <c r="O106" s="32"/>
      <c r="P106" s="32"/>
      <c r="Q106" s="32"/>
      <c r="AA106" s="52"/>
      <c r="AB106" s="52"/>
    </row>
    <row r="107" spans="1:28" s="19" customFormat="1" ht="12" x14ac:dyDescent="0.2">
      <c r="A107" s="33"/>
      <c r="B107" s="33"/>
      <c r="C107" s="33"/>
      <c r="D107" s="34"/>
      <c r="E107" s="33"/>
      <c r="F107" s="33"/>
      <c r="G107" s="30"/>
      <c r="H107" s="30"/>
      <c r="I107" s="32"/>
      <c r="J107" s="47"/>
      <c r="K107" s="44"/>
      <c r="L107" s="44"/>
      <c r="M107" s="44"/>
      <c r="N107" s="32"/>
      <c r="O107" s="32"/>
      <c r="P107" s="32"/>
      <c r="Q107" s="32"/>
      <c r="AA107" s="52"/>
      <c r="AB107" s="52"/>
    </row>
    <row r="108" spans="1:28" s="19" customFormat="1" ht="12" x14ac:dyDescent="0.2">
      <c r="A108" s="33"/>
      <c r="B108" s="33"/>
      <c r="C108" s="33"/>
      <c r="D108" s="34"/>
      <c r="E108" s="33"/>
      <c r="F108" s="33"/>
      <c r="G108" s="30"/>
      <c r="H108" s="30"/>
      <c r="I108" s="32"/>
      <c r="J108" s="47"/>
      <c r="K108" s="44"/>
      <c r="L108" s="44"/>
      <c r="M108" s="44"/>
      <c r="N108" s="32"/>
      <c r="O108" s="32"/>
      <c r="P108" s="32"/>
      <c r="Q108" s="32"/>
      <c r="AA108" s="52"/>
      <c r="AB108" s="52"/>
    </row>
    <row r="109" spans="1:28" s="19" customFormat="1" ht="12" x14ac:dyDescent="0.2">
      <c r="A109" s="33"/>
      <c r="B109" s="33"/>
      <c r="C109" s="33"/>
      <c r="D109" s="34"/>
      <c r="E109" s="33"/>
      <c r="F109" s="33"/>
      <c r="G109" s="30"/>
      <c r="H109" s="30"/>
      <c r="I109" s="32"/>
      <c r="J109" s="47"/>
      <c r="K109" s="44"/>
      <c r="L109" s="44"/>
      <c r="M109" s="44"/>
      <c r="N109" s="32"/>
      <c r="O109" s="32"/>
      <c r="P109" s="32"/>
      <c r="Q109" s="32"/>
      <c r="AA109" s="52"/>
      <c r="AB109" s="52"/>
    </row>
    <row r="110" spans="1:28" s="19" customFormat="1" ht="12" x14ac:dyDescent="0.2">
      <c r="A110" s="33"/>
      <c r="B110" s="33"/>
      <c r="C110" s="33"/>
      <c r="D110" s="34"/>
      <c r="E110" s="33"/>
      <c r="F110" s="33"/>
      <c r="G110" s="30"/>
      <c r="H110" s="30"/>
      <c r="I110" s="32"/>
      <c r="J110" s="47"/>
      <c r="K110" s="44"/>
      <c r="L110" s="44"/>
      <c r="M110" s="44"/>
      <c r="N110" s="32"/>
      <c r="O110" s="32"/>
      <c r="P110" s="32"/>
      <c r="Q110" s="32"/>
      <c r="AA110" s="52"/>
      <c r="AB110" s="52"/>
    </row>
    <row r="111" spans="1:28" s="19" customFormat="1" ht="12" x14ac:dyDescent="0.2">
      <c r="A111" s="33"/>
      <c r="B111" s="33"/>
      <c r="C111" s="33"/>
      <c r="D111" s="34"/>
      <c r="E111" s="33"/>
      <c r="F111" s="33"/>
      <c r="G111" s="30"/>
      <c r="H111" s="30"/>
      <c r="I111" s="32"/>
      <c r="J111" s="47"/>
      <c r="K111" s="44"/>
      <c r="L111" s="44"/>
      <c r="M111" s="44"/>
      <c r="N111" s="32"/>
      <c r="O111" s="32"/>
      <c r="P111" s="32"/>
      <c r="Q111" s="32"/>
      <c r="AA111" s="52"/>
      <c r="AB111" s="52"/>
    </row>
    <row r="112" spans="1:28" s="19" customFormat="1" ht="12" x14ac:dyDescent="0.2">
      <c r="A112" s="33"/>
      <c r="B112" s="33"/>
      <c r="C112" s="33"/>
      <c r="D112" s="34"/>
      <c r="E112" s="33"/>
      <c r="F112" s="33"/>
      <c r="G112" s="30"/>
      <c r="H112" s="30"/>
      <c r="I112" s="32"/>
      <c r="J112" s="47"/>
      <c r="K112" s="44"/>
      <c r="L112" s="44"/>
      <c r="M112" s="44"/>
      <c r="N112" s="32"/>
      <c r="O112" s="32"/>
      <c r="P112" s="32"/>
      <c r="Q112" s="32"/>
      <c r="AA112" s="52"/>
      <c r="AB112" s="52"/>
    </row>
    <row r="113" spans="1:28" s="19" customFormat="1" ht="12" x14ac:dyDescent="0.2">
      <c r="A113" s="33"/>
      <c r="B113" s="33"/>
      <c r="C113" s="33"/>
      <c r="D113" s="34"/>
      <c r="E113" s="33"/>
      <c r="F113" s="33"/>
      <c r="G113" s="30"/>
      <c r="H113" s="30"/>
      <c r="I113" s="32"/>
      <c r="J113" s="47"/>
      <c r="K113" s="44"/>
      <c r="L113" s="44"/>
      <c r="M113" s="44"/>
      <c r="N113" s="32"/>
      <c r="O113" s="32"/>
      <c r="P113" s="32"/>
      <c r="Q113" s="32"/>
      <c r="AA113" s="52"/>
      <c r="AB113" s="52"/>
    </row>
    <row r="114" spans="1:28" s="19" customFormat="1" ht="12" x14ac:dyDescent="0.2">
      <c r="A114" s="33"/>
      <c r="B114" s="33"/>
      <c r="C114" s="33"/>
      <c r="D114" s="34"/>
      <c r="E114" s="33"/>
      <c r="F114" s="33"/>
      <c r="G114" s="30"/>
      <c r="H114" s="30"/>
      <c r="I114" s="32"/>
      <c r="J114" s="47"/>
      <c r="K114" s="44"/>
      <c r="L114" s="44"/>
      <c r="M114" s="44"/>
      <c r="N114" s="32"/>
      <c r="O114" s="32"/>
      <c r="P114" s="32"/>
      <c r="Q114" s="32"/>
      <c r="AA114" s="52"/>
      <c r="AB114" s="52"/>
    </row>
    <row r="115" spans="1:28" s="19" customFormat="1" ht="12" x14ac:dyDescent="0.2">
      <c r="A115" s="33"/>
      <c r="B115" s="33"/>
      <c r="C115" s="33"/>
      <c r="D115" s="34"/>
      <c r="E115" s="33"/>
      <c r="F115" s="33"/>
      <c r="G115" s="30"/>
      <c r="H115" s="30"/>
      <c r="I115" s="32"/>
      <c r="J115" s="47"/>
      <c r="K115" s="44"/>
      <c r="L115" s="44"/>
      <c r="M115" s="44"/>
      <c r="N115" s="32"/>
      <c r="O115" s="32"/>
      <c r="P115" s="32"/>
      <c r="Q115" s="32"/>
      <c r="AA115" s="52"/>
      <c r="AB115" s="52"/>
    </row>
    <row r="116" spans="1:28" s="19" customFormat="1" ht="12" x14ac:dyDescent="0.2">
      <c r="A116" s="33"/>
      <c r="B116" s="33"/>
      <c r="C116" s="33"/>
      <c r="D116" s="34"/>
      <c r="E116" s="33"/>
      <c r="F116" s="33"/>
      <c r="G116" s="30"/>
      <c r="H116" s="30"/>
      <c r="I116" s="32"/>
      <c r="J116" s="47"/>
      <c r="K116" s="44"/>
      <c r="L116" s="44"/>
      <c r="M116" s="44"/>
      <c r="N116" s="32"/>
      <c r="O116" s="32"/>
      <c r="P116" s="32"/>
      <c r="Q116" s="32"/>
      <c r="AA116" s="52"/>
      <c r="AB116" s="52"/>
    </row>
    <row r="117" spans="1:28" s="19" customFormat="1" ht="12" x14ac:dyDescent="0.2">
      <c r="A117" s="33"/>
      <c r="B117" s="33"/>
      <c r="C117" s="33"/>
      <c r="D117" s="34"/>
      <c r="E117" s="33"/>
      <c r="F117" s="33"/>
      <c r="G117" s="30"/>
      <c r="H117" s="30"/>
      <c r="I117" s="32"/>
      <c r="J117" s="47"/>
      <c r="K117" s="44"/>
      <c r="L117" s="44"/>
      <c r="M117" s="44"/>
      <c r="N117" s="32"/>
      <c r="O117" s="32"/>
      <c r="P117" s="32"/>
      <c r="Q117" s="32"/>
      <c r="AA117" s="52"/>
      <c r="AB117" s="52"/>
    </row>
    <row r="118" spans="1:28" s="19" customFormat="1" ht="12" x14ac:dyDescent="0.2">
      <c r="A118" s="33"/>
      <c r="B118" s="33"/>
      <c r="C118" s="33"/>
      <c r="D118" s="34"/>
      <c r="E118" s="33"/>
      <c r="F118" s="33"/>
      <c r="G118" s="30"/>
      <c r="H118" s="30"/>
      <c r="I118" s="32"/>
      <c r="J118" s="47"/>
      <c r="K118" s="44"/>
      <c r="L118" s="44"/>
      <c r="M118" s="44"/>
      <c r="N118" s="32"/>
      <c r="O118" s="32"/>
      <c r="P118" s="32"/>
      <c r="Q118" s="32"/>
      <c r="AA118" s="52"/>
      <c r="AB118" s="52"/>
    </row>
    <row r="119" spans="1:28" s="19" customFormat="1" ht="12" x14ac:dyDescent="0.2">
      <c r="A119" s="33"/>
      <c r="B119" s="33"/>
      <c r="C119" s="33"/>
      <c r="D119" s="34"/>
      <c r="E119" s="33"/>
      <c r="F119" s="33"/>
      <c r="G119" s="30"/>
      <c r="H119" s="30"/>
      <c r="I119" s="32"/>
      <c r="J119" s="47"/>
      <c r="K119" s="44"/>
      <c r="L119" s="44"/>
      <c r="M119" s="44"/>
      <c r="N119" s="32"/>
      <c r="O119" s="32"/>
      <c r="P119" s="32"/>
      <c r="Q119" s="32"/>
      <c r="AA119" s="52"/>
      <c r="AB119" s="52"/>
    </row>
    <row r="120" spans="1:28" s="19" customFormat="1" ht="12" x14ac:dyDescent="0.2">
      <c r="A120" s="33"/>
      <c r="B120" s="33"/>
      <c r="C120" s="33"/>
      <c r="D120" s="34"/>
      <c r="E120" s="33"/>
      <c r="F120" s="33"/>
      <c r="G120" s="30"/>
      <c r="H120" s="30"/>
      <c r="I120" s="32"/>
      <c r="J120" s="47"/>
      <c r="K120" s="44"/>
      <c r="L120" s="44"/>
      <c r="M120" s="44"/>
      <c r="N120" s="32"/>
      <c r="O120" s="32"/>
      <c r="P120" s="32"/>
      <c r="Q120" s="32"/>
      <c r="AA120" s="52"/>
      <c r="AB120" s="52"/>
    </row>
    <row r="121" spans="1:28" s="19" customFormat="1" ht="12" x14ac:dyDescent="0.2">
      <c r="A121" s="33"/>
      <c r="B121" s="33"/>
      <c r="C121" s="33"/>
      <c r="D121" s="34"/>
      <c r="E121" s="33"/>
      <c r="F121" s="33"/>
      <c r="G121" s="30"/>
      <c r="H121" s="30"/>
      <c r="I121" s="32"/>
      <c r="J121" s="47"/>
      <c r="K121" s="44"/>
      <c r="L121" s="44"/>
      <c r="M121" s="44"/>
      <c r="N121" s="32"/>
      <c r="O121" s="32"/>
      <c r="P121" s="32"/>
      <c r="Q121" s="32"/>
      <c r="AA121" s="52"/>
      <c r="AB121" s="52"/>
    </row>
    <row r="122" spans="1:28" s="19" customFormat="1" ht="12" x14ac:dyDescent="0.2">
      <c r="A122" s="33"/>
      <c r="B122" s="33"/>
      <c r="C122" s="33"/>
      <c r="D122" s="34"/>
      <c r="E122" s="33"/>
      <c r="F122" s="33"/>
      <c r="G122" s="30"/>
      <c r="H122" s="30"/>
      <c r="I122" s="32"/>
      <c r="J122" s="47"/>
      <c r="K122" s="44"/>
      <c r="L122" s="44"/>
      <c r="M122" s="44"/>
      <c r="N122" s="32"/>
      <c r="O122" s="32"/>
      <c r="P122" s="32"/>
      <c r="Q122" s="32"/>
      <c r="AA122" s="52"/>
      <c r="AB122" s="52"/>
    </row>
    <row r="123" spans="1:28" s="19" customFormat="1" ht="12" x14ac:dyDescent="0.2">
      <c r="A123" s="33"/>
      <c r="B123" s="33"/>
      <c r="C123" s="33"/>
      <c r="D123" s="34"/>
      <c r="E123" s="33"/>
      <c r="F123" s="33"/>
      <c r="G123" s="30"/>
      <c r="H123" s="30"/>
      <c r="I123" s="32"/>
      <c r="J123" s="47"/>
      <c r="K123" s="44"/>
      <c r="L123" s="44"/>
      <c r="M123" s="44"/>
      <c r="N123" s="32"/>
      <c r="O123" s="32"/>
      <c r="P123" s="32"/>
      <c r="Q123" s="32"/>
      <c r="AA123" s="52"/>
      <c r="AB123" s="52"/>
    </row>
    <row r="124" spans="1:28" s="19" customFormat="1" ht="12" x14ac:dyDescent="0.2">
      <c r="A124" s="33"/>
      <c r="B124" s="33"/>
      <c r="C124" s="33"/>
      <c r="D124" s="34"/>
      <c r="E124" s="33"/>
      <c r="F124" s="33"/>
      <c r="G124" s="30"/>
      <c r="H124" s="30"/>
      <c r="I124" s="32"/>
      <c r="J124" s="47"/>
      <c r="K124" s="44"/>
      <c r="L124" s="44"/>
      <c r="M124" s="44"/>
      <c r="N124" s="32"/>
      <c r="O124" s="32"/>
      <c r="P124" s="32"/>
      <c r="Q124" s="32"/>
      <c r="AA124" s="52"/>
      <c r="AB124" s="52"/>
    </row>
    <row r="125" spans="1:28" s="19" customFormat="1" ht="12" x14ac:dyDescent="0.2">
      <c r="A125" s="33"/>
      <c r="B125" s="33"/>
      <c r="C125" s="33"/>
      <c r="D125" s="34"/>
      <c r="E125" s="33"/>
      <c r="F125" s="33"/>
      <c r="G125" s="30"/>
      <c r="H125" s="30"/>
      <c r="I125" s="32"/>
      <c r="J125" s="47"/>
      <c r="K125" s="44"/>
      <c r="L125" s="44"/>
      <c r="M125" s="44"/>
      <c r="N125" s="32"/>
      <c r="O125" s="32"/>
      <c r="P125" s="32"/>
      <c r="Q125" s="32"/>
      <c r="AA125" s="52"/>
      <c r="AB125" s="52"/>
    </row>
    <row r="126" spans="1:28" s="19" customFormat="1" ht="12" x14ac:dyDescent="0.2">
      <c r="A126" s="33"/>
      <c r="B126" s="33"/>
      <c r="C126" s="33"/>
      <c r="D126" s="34"/>
      <c r="E126" s="33"/>
      <c r="F126" s="33"/>
      <c r="G126" s="30"/>
      <c r="H126" s="30"/>
      <c r="I126" s="32"/>
      <c r="J126" s="47"/>
      <c r="K126" s="44"/>
      <c r="L126" s="44"/>
      <c r="M126" s="44"/>
      <c r="N126" s="32"/>
      <c r="O126" s="32"/>
      <c r="P126" s="32"/>
      <c r="Q126" s="32"/>
      <c r="AA126" s="52"/>
      <c r="AB126" s="52"/>
    </row>
    <row r="127" spans="1:28" s="19" customFormat="1" ht="12" x14ac:dyDescent="0.2">
      <c r="A127" s="33"/>
      <c r="B127" s="33"/>
      <c r="C127" s="33"/>
      <c r="D127" s="34"/>
      <c r="E127" s="33"/>
      <c r="F127" s="33"/>
      <c r="G127" s="30"/>
      <c r="H127" s="30"/>
      <c r="I127" s="32"/>
      <c r="J127" s="47"/>
      <c r="K127" s="44"/>
      <c r="L127" s="44"/>
      <c r="M127" s="44"/>
      <c r="N127" s="32"/>
      <c r="O127" s="32"/>
      <c r="P127" s="32"/>
      <c r="Q127" s="32"/>
      <c r="AA127" s="52"/>
      <c r="AB127" s="52"/>
    </row>
  </sheetData>
  <mergeCells count="16">
    <mergeCell ref="O10:Z10"/>
    <mergeCell ref="M10:M11"/>
    <mergeCell ref="I10:I11"/>
    <mergeCell ref="N10:N11"/>
    <mergeCell ref="K10:L10"/>
    <mergeCell ref="J10:J11"/>
    <mergeCell ref="I5:L5"/>
    <mergeCell ref="I6:L6"/>
    <mergeCell ref="F10:F11"/>
    <mergeCell ref="G10:G11"/>
    <mergeCell ref="H10:H11"/>
    <mergeCell ref="A10:A11"/>
    <mergeCell ref="B10:B11"/>
    <mergeCell ref="C10:C11"/>
    <mergeCell ref="E10:E11"/>
    <mergeCell ref="D10:D11"/>
  </mergeCells>
  <phoneticPr fontId="5" type="noConversion"/>
  <pageMargins left="0.78740157480314965" right="0.32" top="0.31496062992125984" bottom="0.39370078740157483" header="0" footer="0"/>
  <pageSetup paperSize="5" scale="51" orientation="landscape" r:id="rId1"/>
  <headerFooter alignWithMargins="0">
    <oddFooter xml:space="preserve">&amp;C&amp;P&amp;R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29"/>
  </sheetPr>
  <dimension ref="A1:AL22"/>
  <sheetViews>
    <sheetView tabSelected="1" view="pageBreakPreview" topLeftCell="K1" zoomScale="86" zoomScaleSheetLayoutView="86" workbookViewId="0">
      <selection activeCell="AA43" sqref="AA43"/>
    </sheetView>
  </sheetViews>
  <sheetFormatPr baseColWidth="10" defaultColWidth="12.42578125" defaultRowHeight="15" x14ac:dyDescent="0.25"/>
  <cols>
    <col min="1" max="1" width="4" style="144" customWidth="1"/>
    <col min="2" max="2" width="12.7109375" style="144" customWidth="1"/>
    <col min="3" max="3" width="5.5703125" style="144" customWidth="1"/>
    <col min="4" max="4" width="16.85546875" style="144" customWidth="1"/>
    <col min="5" max="5" width="24" style="144" customWidth="1"/>
    <col min="6" max="6" width="9.7109375" style="144" customWidth="1"/>
    <col min="7" max="7" width="10.5703125" style="144" customWidth="1"/>
    <col min="8" max="8" width="2.28515625" style="144" customWidth="1"/>
    <col min="9" max="9" width="12.28515625" style="144" customWidth="1"/>
    <col min="10" max="10" width="7" style="144" customWidth="1"/>
    <col min="11" max="12" width="6.7109375" style="144" customWidth="1"/>
    <col min="13" max="13" width="6.5703125" style="144" customWidth="1"/>
    <col min="14" max="14" width="6.7109375" style="144" customWidth="1"/>
    <col min="15" max="16" width="6.5703125" style="144" customWidth="1"/>
    <col min="17" max="17" width="5.7109375" style="144" customWidth="1"/>
    <col min="18" max="18" width="7.85546875" style="144" customWidth="1"/>
    <col min="19" max="19" width="2.28515625" style="144" customWidth="1"/>
    <col min="20" max="20" width="11.85546875" style="144" customWidth="1"/>
    <col min="21" max="21" width="32.140625" style="144" customWidth="1"/>
    <col min="22" max="22" width="6.7109375" style="144" customWidth="1"/>
    <col min="23" max="23" width="8.85546875" style="144" customWidth="1"/>
    <col min="24" max="24" width="7.42578125" style="144" customWidth="1"/>
    <col min="25" max="25" width="6.28515625" style="147" customWidth="1"/>
    <col min="26" max="26" width="6.28515625" style="144" customWidth="1"/>
    <col min="27" max="27" width="6.7109375" style="144" customWidth="1"/>
    <col min="28" max="28" width="6.28515625" style="144" customWidth="1"/>
    <col min="29" max="29" width="6.28515625" style="147" customWidth="1"/>
    <col min="30" max="30" width="6" style="144" customWidth="1"/>
    <col min="31" max="31" width="7.7109375" style="144" customWidth="1"/>
    <col min="32" max="32" width="6.28515625" style="144" customWidth="1"/>
    <col min="33" max="33" width="6.28515625" style="147" customWidth="1"/>
    <col min="34" max="34" width="5.42578125" style="144" customWidth="1"/>
    <col min="35" max="35" width="6" style="144" customWidth="1"/>
    <col min="36" max="36" width="6.5703125" style="144" customWidth="1"/>
    <col min="37" max="37" width="6.28515625" style="147" customWidth="1"/>
    <col min="38" max="16384" width="12.42578125" style="144"/>
  </cols>
  <sheetData>
    <row r="1" spans="1:38" ht="21.6" customHeight="1" x14ac:dyDescent="0.3">
      <c r="A1" s="517" t="s">
        <v>153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</row>
    <row r="2" spans="1:38" ht="18" x14ac:dyDescent="0.25">
      <c r="A2" s="528" t="s">
        <v>466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</row>
    <row r="3" spans="1:38" x14ac:dyDescent="0.25">
      <c r="A3" s="424"/>
      <c r="B3" s="425"/>
      <c r="C3" s="424"/>
      <c r="D3" s="424"/>
      <c r="E3" s="425"/>
      <c r="F3" s="425"/>
      <c r="G3" s="400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145"/>
      <c r="V3" s="145"/>
      <c r="W3" s="145"/>
      <c r="X3" s="145"/>
      <c r="Y3" s="146"/>
      <c r="Z3" s="145"/>
      <c r="AA3" s="145"/>
      <c r="AB3" s="145"/>
      <c r="AC3" s="146"/>
      <c r="AD3" s="145"/>
      <c r="AE3" s="145"/>
      <c r="AF3" s="145"/>
      <c r="AG3" s="146"/>
      <c r="AH3" s="145"/>
      <c r="AI3" s="145"/>
      <c r="AJ3" s="145"/>
      <c r="AK3" s="146"/>
    </row>
    <row r="4" spans="1:38" ht="15.75" x14ac:dyDescent="0.25">
      <c r="A4" s="526"/>
      <c r="B4" s="526"/>
      <c r="C4" s="526"/>
      <c r="D4" s="526"/>
      <c r="E4" s="526"/>
      <c r="F4" s="526"/>
      <c r="G4" s="424"/>
      <c r="H4" s="527" t="s">
        <v>44</v>
      </c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7"/>
      <c r="AK4" s="527"/>
    </row>
    <row r="5" spans="1:38" x14ac:dyDescent="0.25">
      <c r="A5" s="401"/>
      <c r="B5" s="400"/>
      <c r="C5" s="401"/>
      <c r="D5" s="401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145"/>
      <c r="V5" s="145"/>
      <c r="W5" s="145"/>
      <c r="X5" s="145"/>
      <c r="Y5" s="146"/>
      <c r="Z5" s="145"/>
      <c r="AA5" s="145"/>
      <c r="AB5" s="145"/>
      <c r="AC5" s="146"/>
      <c r="AD5" s="145"/>
      <c r="AE5" s="145"/>
      <c r="AF5" s="145"/>
      <c r="AG5" s="146"/>
      <c r="AH5" s="145"/>
      <c r="AI5" s="145"/>
      <c r="AJ5" s="145"/>
      <c r="AK5" s="146"/>
    </row>
    <row r="6" spans="1:38" x14ac:dyDescent="0.25">
      <c r="A6" s="401"/>
      <c r="B6" s="400"/>
      <c r="C6" s="401"/>
      <c r="D6" s="401"/>
      <c r="E6" s="400"/>
      <c r="F6" s="400"/>
      <c r="G6" s="400"/>
      <c r="H6" s="400"/>
      <c r="I6" s="519" t="s">
        <v>56</v>
      </c>
      <c r="J6" s="519"/>
      <c r="K6" s="519"/>
      <c r="L6" s="519"/>
      <c r="M6" s="519"/>
      <c r="N6" s="518" t="s">
        <v>57</v>
      </c>
      <c r="O6" s="518"/>
      <c r="P6" s="518"/>
      <c r="Q6" s="518"/>
      <c r="R6" s="518"/>
      <c r="S6" s="423"/>
      <c r="T6" s="423"/>
      <c r="U6" s="145"/>
      <c r="V6" s="145"/>
      <c r="W6" s="145"/>
      <c r="X6" s="145"/>
      <c r="Y6" s="146"/>
      <c r="Z6" s="145"/>
      <c r="AA6" s="145"/>
      <c r="AB6" s="145"/>
      <c r="AC6" s="146"/>
      <c r="AD6" s="145"/>
      <c r="AE6" s="145"/>
      <c r="AF6" s="145"/>
      <c r="AG6" s="146"/>
      <c r="AH6" s="145"/>
      <c r="AI6" s="145"/>
      <c r="AJ6" s="145"/>
      <c r="AK6" s="146"/>
    </row>
    <row r="7" spans="1:38" x14ac:dyDescent="0.25">
      <c r="A7" s="401"/>
      <c r="B7" s="400"/>
      <c r="C7" s="401"/>
      <c r="D7" s="403"/>
      <c r="E7" s="403"/>
      <c r="F7" s="403"/>
      <c r="G7" s="403"/>
      <c r="H7" s="400"/>
      <c r="I7" s="403"/>
      <c r="J7" s="403"/>
      <c r="K7" s="403"/>
      <c r="L7" s="403"/>
      <c r="M7" s="403"/>
      <c r="N7" s="403"/>
      <c r="O7" s="403"/>
      <c r="P7" s="403"/>
      <c r="Q7" s="400"/>
      <c r="R7" s="400"/>
      <c r="S7" s="400"/>
      <c r="T7" s="400"/>
      <c r="U7" s="145"/>
      <c r="V7" s="145"/>
      <c r="W7" s="145"/>
      <c r="X7" s="145"/>
      <c r="Y7" s="146"/>
      <c r="Z7" s="145"/>
      <c r="AA7" s="145"/>
      <c r="AB7" s="145"/>
      <c r="AC7" s="146"/>
      <c r="AD7" s="145"/>
      <c r="AE7" s="145"/>
      <c r="AF7" s="145"/>
      <c r="AG7" s="146"/>
      <c r="AH7" s="145"/>
      <c r="AI7" s="145"/>
      <c r="AJ7" s="145"/>
      <c r="AK7" s="146"/>
    </row>
    <row r="8" spans="1:38" ht="36" x14ac:dyDescent="0.25">
      <c r="A8" s="420" t="s">
        <v>58</v>
      </c>
      <c r="B8" s="420" t="s">
        <v>59</v>
      </c>
      <c r="C8" s="420" t="s">
        <v>60</v>
      </c>
      <c r="D8" s="420" t="s">
        <v>61</v>
      </c>
      <c r="E8" s="420" t="s">
        <v>62</v>
      </c>
      <c r="F8" s="420" t="s">
        <v>63</v>
      </c>
      <c r="G8" s="420" t="s">
        <v>64</v>
      </c>
      <c r="I8" s="420" t="s">
        <v>65</v>
      </c>
      <c r="J8" s="422" t="s">
        <v>66</v>
      </c>
      <c r="K8" s="422" t="s">
        <v>67</v>
      </c>
      <c r="L8" s="422" t="s">
        <v>68</v>
      </c>
      <c r="M8" s="422" t="s">
        <v>69</v>
      </c>
      <c r="N8" s="420" t="s">
        <v>66</v>
      </c>
      <c r="O8" s="420" t="s">
        <v>67</v>
      </c>
      <c r="P8" s="420" t="s">
        <v>68</v>
      </c>
      <c r="Q8" s="420" t="s">
        <v>69</v>
      </c>
      <c r="R8" s="420" t="s">
        <v>70</v>
      </c>
      <c r="S8" s="421"/>
      <c r="T8" s="420" t="s">
        <v>71</v>
      </c>
      <c r="U8" s="420" t="s">
        <v>72</v>
      </c>
      <c r="V8" s="420" t="s">
        <v>8</v>
      </c>
      <c r="W8" s="420" t="s">
        <v>9</v>
      </c>
      <c r="X8" s="420" t="s">
        <v>10</v>
      </c>
      <c r="Y8" s="420" t="s">
        <v>66</v>
      </c>
      <c r="Z8" s="420" t="s">
        <v>32</v>
      </c>
      <c r="AA8" s="420" t="s">
        <v>33</v>
      </c>
      <c r="AB8" s="420" t="s">
        <v>34</v>
      </c>
      <c r="AC8" s="420" t="s">
        <v>67</v>
      </c>
      <c r="AD8" s="420" t="s">
        <v>35</v>
      </c>
      <c r="AE8" s="420" t="s">
        <v>36</v>
      </c>
      <c r="AF8" s="420" t="s">
        <v>76</v>
      </c>
      <c r="AG8" s="420" t="s">
        <v>68</v>
      </c>
      <c r="AH8" s="420" t="s">
        <v>77</v>
      </c>
      <c r="AI8" s="420" t="s">
        <v>78</v>
      </c>
      <c r="AJ8" s="420" t="s">
        <v>79</v>
      </c>
      <c r="AK8" s="420" t="s">
        <v>69</v>
      </c>
    </row>
    <row r="9" spans="1:38" x14ac:dyDescent="0.25">
      <c r="A9" s="419"/>
      <c r="B9" s="418"/>
      <c r="C9" s="400"/>
      <c r="D9" s="401"/>
      <c r="E9" s="400"/>
      <c r="F9" s="400"/>
      <c r="G9" s="417"/>
      <c r="H9" s="400"/>
      <c r="I9" s="417"/>
      <c r="J9" s="417"/>
      <c r="K9" s="400"/>
      <c r="L9" s="400"/>
      <c r="M9" s="400"/>
      <c r="N9" s="417"/>
      <c r="O9" s="400"/>
      <c r="P9" s="400"/>
      <c r="Q9" s="400"/>
      <c r="R9" s="416"/>
      <c r="S9" s="416"/>
      <c r="T9" s="415"/>
      <c r="U9" s="400"/>
      <c r="V9" s="399"/>
      <c r="W9" s="399"/>
      <c r="X9" s="399"/>
      <c r="Y9" s="398"/>
      <c r="Z9" s="399"/>
      <c r="AA9" s="399"/>
      <c r="AB9" s="399"/>
      <c r="AC9" s="398"/>
      <c r="AD9" s="399"/>
      <c r="AE9" s="399"/>
      <c r="AF9" s="399"/>
      <c r="AG9" s="398"/>
      <c r="AH9" s="399"/>
      <c r="AI9" s="399"/>
      <c r="AJ9" s="399"/>
      <c r="AK9" s="398"/>
      <c r="AL9" s="394"/>
    </row>
    <row r="10" spans="1:38" ht="66.75" customHeight="1" x14ac:dyDescent="0.25">
      <c r="A10" s="412">
        <v>1</v>
      </c>
      <c r="B10" s="408" t="s">
        <v>73</v>
      </c>
      <c r="C10" s="412">
        <v>1</v>
      </c>
      <c r="D10" s="411" t="s">
        <v>80</v>
      </c>
      <c r="E10" s="406" t="s">
        <v>74</v>
      </c>
      <c r="F10" s="437">
        <v>0</v>
      </c>
      <c r="G10" s="410">
        <v>60</v>
      </c>
      <c r="H10" s="439"/>
      <c r="I10" s="410">
        <v>60</v>
      </c>
      <c r="J10" s="438">
        <v>0</v>
      </c>
      <c r="K10" s="410">
        <v>23</v>
      </c>
      <c r="L10" s="410">
        <v>22</v>
      </c>
      <c r="M10" s="410">
        <v>15</v>
      </c>
      <c r="N10" s="410">
        <v>1</v>
      </c>
      <c r="O10" s="410">
        <v>13</v>
      </c>
      <c r="P10" s="410">
        <v>8</v>
      </c>
      <c r="Q10" s="437">
        <v>52</v>
      </c>
      <c r="R10" s="409">
        <v>74</v>
      </c>
      <c r="S10" s="442"/>
      <c r="T10" s="407">
        <v>0.36666666666666664</v>
      </c>
      <c r="U10" s="440"/>
      <c r="V10" s="405">
        <v>1</v>
      </c>
      <c r="W10" s="405">
        <v>0</v>
      </c>
      <c r="X10" s="405">
        <v>0</v>
      </c>
      <c r="Y10" s="404">
        <v>1</v>
      </c>
      <c r="Z10" s="405">
        <v>11</v>
      </c>
      <c r="AA10" s="405">
        <v>2</v>
      </c>
      <c r="AB10" s="405">
        <v>0</v>
      </c>
      <c r="AC10" s="404">
        <v>13</v>
      </c>
      <c r="AD10" s="405">
        <v>6</v>
      </c>
      <c r="AE10" s="405">
        <v>0</v>
      </c>
      <c r="AF10" s="405">
        <v>2</v>
      </c>
      <c r="AG10" s="404">
        <v>8</v>
      </c>
      <c r="AH10" s="405">
        <v>19</v>
      </c>
      <c r="AI10" s="405">
        <v>33</v>
      </c>
      <c r="AJ10" s="405">
        <v>0</v>
      </c>
      <c r="AK10" s="404">
        <v>52</v>
      </c>
      <c r="AL10" s="394"/>
    </row>
    <row r="11" spans="1:38" ht="81.75" customHeight="1" x14ac:dyDescent="0.25">
      <c r="A11" s="412"/>
      <c r="B11" s="413"/>
      <c r="C11" s="412">
        <v>2</v>
      </c>
      <c r="D11" s="406" t="s">
        <v>184</v>
      </c>
      <c r="E11" s="406" t="s">
        <v>185</v>
      </c>
      <c r="F11" s="437">
        <v>0</v>
      </c>
      <c r="G11" s="410">
        <v>1</v>
      </c>
      <c r="H11" s="439"/>
      <c r="I11" s="410">
        <v>1</v>
      </c>
      <c r="J11" s="438">
        <v>0</v>
      </c>
      <c r="K11" s="410">
        <v>0</v>
      </c>
      <c r="L11" s="410">
        <v>0</v>
      </c>
      <c r="M11" s="410">
        <v>1</v>
      </c>
      <c r="N11" s="410">
        <v>0</v>
      </c>
      <c r="O11" s="410">
        <v>0</v>
      </c>
      <c r="P11" s="410">
        <v>0</v>
      </c>
      <c r="Q11" s="437">
        <v>0</v>
      </c>
      <c r="R11" s="409">
        <v>0</v>
      </c>
      <c r="S11" s="442"/>
      <c r="T11" s="407">
        <v>0</v>
      </c>
      <c r="U11" s="443" t="s">
        <v>459</v>
      </c>
      <c r="V11" s="405">
        <v>0</v>
      </c>
      <c r="W11" s="405">
        <v>0</v>
      </c>
      <c r="X11" s="405">
        <v>0</v>
      </c>
      <c r="Y11" s="404">
        <v>0</v>
      </c>
      <c r="Z11" s="405">
        <v>0</v>
      </c>
      <c r="AA11" s="405">
        <v>0</v>
      </c>
      <c r="AB11" s="405">
        <v>0</v>
      </c>
      <c r="AC11" s="404">
        <v>0</v>
      </c>
      <c r="AD11" s="405">
        <v>0</v>
      </c>
      <c r="AE11" s="405">
        <v>0</v>
      </c>
      <c r="AF11" s="405">
        <v>0</v>
      </c>
      <c r="AG11" s="404">
        <v>0</v>
      </c>
      <c r="AH11" s="405">
        <v>0</v>
      </c>
      <c r="AI11" s="405">
        <v>0</v>
      </c>
      <c r="AJ11" s="405">
        <v>0</v>
      </c>
      <c r="AK11" s="404">
        <v>0</v>
      </c>
      <c r="AL11" s="394"/>
    </row>
    <row r="12" spans="1:38" ht="82.15" customHeight="1" x14ac:dyDescent="0.25">
      <c r="A12" s="412"/>
      <c r="B12" s="413"/>
      <c r="C12" s="412">
        <v>3</v>
      </c>
      <c r="D12" s="411" t="s">
        <v>460</v>
      </c>
      <c r="E12" s="406" t="s">
        <v>193</v>
      </c>
      <c r="F12" s="437">
        <v>0</v>
      </c>
      <c r="G12" s="410">
        <v>1200</v>
      </c>
      <c r="H12" s="439"/>
      <c r="I12" s="410">
        <v>1200</v>
      </c>
      <c r="J12" s="438">
        <v>300</v>
      </c>
      <c r="K12" s="410">
        <v>180</v>
      </c>
      <c r="L12" s="410">
        <v>460</v>
      </c>
      <c r="M12" s="410">
        <v>260</v>
      </c>
      <c r="N12" s="410">
        <v>170</v>
      </c>
      <c r="O12" s="410">
        <v>831</v>
      </c>
      <c r="P12" s="410">
        <v>280</v>
      </c>
      <c r="Q12" s="437">
        <v>226</v>
      </c>
      <c r="R12" s="409">
        <v>1507</v>
      </c>
      <c r="S12" s="442"/>
      <c r="T12" s="407">
        <v>1.0674999999999999</v>
      </c>
      <c r="U12" s="441"/>
      <c r="V12" s="405">
        <v>69</v>
      </c>
      <c r="W12" s="405">
        <v>78</v>
      </c>
      <c r="X12" s="405">
        <v>23</v>
      </c>
      <c r="Y12" s="404">
        <v>170</v>
      </c>
      <c r="Z12" s="405">
        <v>142</v>
      </c>
      <c r="AA12" s="405">
        <v>517</v>
      </c>
      <c r="AB12" s="405">
        <v>172</v>
      </c>
      <c r="AC12" s="404">
        <v>831</v>
      </c>
      <c r="AD12" s="405">
        <v>109</v>
      </c>
      <c r="AE12" s="405">
        <v>98</v>
      </c>
      <c r="AF12" s="405">
        <v>73</v>
      </c>
      <c r="AG12" s="404">
        <v>280</v>
      </c>
      <c r="AH12" s="405">
        <v>79</v>
      </c>
      <c r="AI12" s="405">
        <v>22</v>
      </c>
      <c r="AJ12" s="405">
        <v>125</v>
      </c>
      <c r="AK12" s="404">
        <v>226</v>
      </c>
      <c r="AL12" s="394"/>
    </row>
    <row r="13" spans="1:38" ht="96" customHeight="1" x14ac:dyDescent="0.25">
      <c r="A13" s="412"/>
      <c r="B13" s="413"/>
      <c r="C13" s="414">
        <v>4</v>
      </c>
      <c r="D13" s="406" t="s">
        <v>186</v>
      </c>
      <c r="E13" s="406" t="s">
        <v>187</v>
      </c>
      <c r="F13" s="437">
        <v>0</v>
      </c>
      <c r="G13" s="410">
        <v>400</v>
      </c>
      <c r="H13" s="439"/>
      <c r="I13" s="410">
        <v>400</v>
      </c>
      <c r="J13" s="438">
        <v>37</v>
      </c>
      <c r="K13" s="410">
        <v>113</v>
      </c>
      <c r="L13" s="410">
        <v>175</v>
      </c>
      <c r="M13" s="410">
        <v>75</v>
      </c>
      <c r="N13" s="410">
        <v>13</v>
      </c>
      <c r="O13" s="410">
        <v>8</v>
      </c>
      <c r="P13" s="410">
        <v>247</v>
      </c>
      <c r="Q13" s="437">
        <v>19</v>
      </c>
      <c r="R13" s="409">
        <v>287</v>
      </c>
      <c r="S13" s="442"/>
      <c r="T13" s="407">
        <v>0.67</v>
      </c>
      <c r="U13" s="441"/>
      <c r="V13" s="405">
        <v>0</v>
      </c>
      <c r="W13" s="405">
        <v>13</v>
      </c>
      <c r="X13" s="405">
        <v>0</v>
      </c>
      <c r="Y13" s="404">
        <v>13</v>
      </c>
      <c r="Z13" s="405">
        <v>3</v>
      </c>
      <c r="AA13" s="405">
        <v>2</v>
      </c>
      <c r="AB13" s="405">
        <v>3</v>
      </c>
      <c r="AC13" s="404">
        <v>8</v>
      </c>
      <c r="AD13" s="405">
        <v>7</v>
      </c>
      <c r="AE13" s="405">
        <v>239</v>
      </c>
      <c r="AF13" s="405">
        <v>1</v>
      </c>
      <c r="AG13" s="404">
        <v>247</v>
      </c>
      <c r="AH13" s="405">
        <v>6</v>
      </c>
      <c r="AI13" s="405">
        <v>4</v>
      </c>
      <c r="AJ13" s="405">
        <v>9</v>
      </c>
      <c r="AK13" s="404">
        <v>19</v>
      </c>
      <c r="AL13" s="394"/>
    </row>
    <row r="14" spans="1:38" ht="89.25" x14ac:dyDescent="0.25">
      <c r="A14" s="412">
        <v>2</v>
      </c>
      <c r="B14" s="413" t="s">
        <v>75</v>
      </c>
      <c r="C14" s="412">
        <v>1</v>
      </c>
      <c r="D14" s="406" t="s">
        <v>188</v>
      </c>
      <c r="E14" s="406" t="s">
        <v>194</v>
      </c>
      <c r="F14" s="437">
        <v>0</v>
      </c>
      <c r="G14" s="410">
        <v>3</v>
      </c>
      <c r="H14" s="439"/>
      <c r="I14" s="410">
        <v>3</v>
      </c>
      <c r="J14" s="438">
        <v>0</v>
      </c>
      <c r="K14" s="410">
        <v>1</v>
      </c>
      <c r="L14" s="410">
        <v>1</v>
      </c>
      <c r="M14" s="410">
        <v>1</v>
      </c>
      <c r="N14" s="410">
        <v>0</v>
      </c>
      <c r="O14" s="410">
        <v>0</v>
      </c>
      <c r="P14" s="410">
        <v>2</v>
      </c>
      <c r="Q14" s="437">
        <v>16</v>
      </c>
      <c r="R14" s="409">
        <v>18</v>
      </c>
      <c r="S14" s="442"/>
      <c r="T14" s="407">
        <v>0.66666666666666663</v>
      </c>
      <c r="U14" s="441"/>
      <c r="V14" s="405">
        <v>0</v>
      </c>
      <c r="W14" s="405">
        <v>0</v>
      </c>
      <c r="X14" s="405">
        <v>0</v>
      </c>
      <c r="Y14" s="404">
        <v>0</v>
      </c>
      <c r="Z14" s="405">
        <v>0</v>
      </c>
      <c r="AA14" s="405">
        <v>0</v>
      </c>
      <c r="AB14" s="405">
        <v>0</v>
      </c>
      <c r="AC14" s="404">
        <v>0</v>
      </c>
      <c r="AD14" s="405">
        <v>0</v>
      </c>
      <c r="AE14" s="405">
        <v>0</v>
      </c>
      <c r="AF14" s="405">
        <v>2</v>
      </c>
      <c r="AG14" s="404">
        <v>2</v>
      </c>
      <c r="AH14" s="405">
        <v>14</v>
      </c>
      <c r="AI14" s="405">
        <v>1</v>
      </c>
      <c r="AJ14" s="405">
        <v>1</v>
      </c>
      <c r="AK14" s="404">
        <v>16</v>
      </c>
      <c r="AL14" s="394"/>
    </row>
    <row r="15" spans="1:38" ht="81.599999999999994" customHeight="1" x14ac:dyDescent="0.25">
      <c r="A15" s="412"/>
      <c r="B15" s="413"/>
      <c r="C15" s="412">
        <v>2</v>
      </c>
      <c r="D15" s="406" t="s">
        <v>439</v>
      </c>
      <c r="E15" s="406" t="s">
        <v>461</v>
      </c>
      <c r="F15" s="437">
        <v>0</v>
      </c>
      <c r="G15" s="410">
        <v>950</v>
      </c>
      <c r="H15" s="439"/>
      <c r="I15" s="410">
        <v>950</v>
      </c>
      <c r="J15" s="438">
        <v>400</v>
      </c>
      <c r="K15" s="410">
        <v>200</v>
      </c>
      <c r="L15" s="410">
        <v>230</v>
      </c>
      <c r="M15" s="410">
        <v>120</v>
      </c>
      <c r="N15" s="410">
        <v>37</v>
      </c>
      <c r="O15" s="410">
        <v>498</v>
      </c>
      <c r="P15" s="410">
        <v>392</v>
      </c>
      <c r="Q15" s="437">
        <v>361</v>
      </c>
      <c r="R15" s="409">
        <v>1288</v>
      </c>
      <c r="S15" s="442"/>
      <c r="T15" s="407">
        <v>0.97578947368421054</v>
      </c>
      <c r="U15" s="441" t="s">
        <v>189</v>
      </c>
      <c r="V15" s="405">
        <v>16</v>
      </c>
      <c r="W15" s="405">
        <v>10</v>
      </c>
      <c r="X15" s="405">
        <v>11</v>
      </c>
      <c r="Y15" s="404">
        <v>37</v>
      </c>
      <c r="Z15" s="405">
        <v>333</v>
      </c>
      <c r="AA15" s="405">
        <v>81</v>
      </c>
      <c r="AB15" s="405">
        <v>84</v>
      </c>
      <c r="AC15" s="404">
        <v>498</v>
      </c>
      <c r="AD15" s="405">
        <v>16</v>
      </c>
      <c r="AE15" s="405">
        <v>163</v>
      </c>
      <c r="AF15" s="405">
        <v>213</v>
      </c>
      <c r="AG15" s="404">
        <v>392</v>
      </c>
      <c r="AH15" s="405">
        <v>21</v>
      </c>
      <c r="AI15" s="405">
        <v>122</v>
      </c>
      <c r="AJ15" s="405">
        <v>218</v>
      </c>
      <c r="AK15" s="404">
        <v>361</v>
      </c>
      <c r="AL15" s="394"/>
    </row>
    <row r="16" spans="1:38" ht="81.599999999999994" customHeight="1" x14ac:dyDescent="0.25">
      <c r="A16" s="412"/>
      <c r="B16" s="413"/>
      <c r="C16" s="412">
        <v>3</v>
      </c>
      <c r="D16" s="406" t="s">
        <v>190</v>
      </c>
      <c r="E16" s="406" t="s">
        <v>195</v>
      </c>
      <c r="F16" s="437">
        <v>0</v>
      </c>
      <c r="G16" s="410">
        <v>8</v>
      </c>
      <c r="H16" s="439"/>
      <c r="I16" s="410">
        <v>8</v>
      </c>
      <c r="J16" s="438">
        <v>0</v>
      </c>
      <c r="K16" s="410">
        <v>2</v>
      </c>
      <c r="L16" s="410">
        <v>3</v>
      </c>
      <c r="M16" s="410">
        <v>3</v>
      </c>
      <c r="N16" s="410">
        <v>0</v>
      </c>
      <c r="O16" s="410">
        <v>1</v>
      </c>
      <c r="P16" s="410">
        <v>3</v>
      </c>
      <c r="Q16" s="437">
        <v>4</v>
      </c>
      <c r="R16" s="409">
        <v>8</v>
      </c>
      <c r="S16" s="442"/>
      <c r="T16" s="407">
        <v>0.5</v>
      </c>
      <c r="U16" s="440"/>
      <c r="V16" s="405">
        <v>0</v>
      </c>
      <c r="W16" s="405">
        <v>0</v>
      </c>
      <c r="X16" s="405">
        <v>0</v>
      </c>
      <c r="Y16" s="404">
        <v>0</v>
      </c>
      <c r="Z16" s="405">
        <v>0</v>
      </c>
      <c r="AA16" s="405">
        <v>0</v>
      </c>
      <c r="AB16" s="405">
        <v>1</v>
      </c>
      <c r="AC16" s="404">
        <v>1</v>
      </c>
      <c r="AD16" s="405">
        <v>2</v>
      </c>
      <c r="AE16" s="405">
        <v>1</v>
      </c>
      <c r="AF16" s="405">
        <v>0</v>
      </c>
      <c r="AG16" s="404">
        <v>3</v>
      </c>
      <c r="AH16" s="405">
        <v>1</v>
      </c>
      <c r="AI16" s="405">
        <v>1</v>
      </c>
      <c r="AJ16" s="405">
        <v>2</v>
      </c>
      <c r="AK16" s="404">
        <v>4</v>
      </c>
      <c r="AL16" s="394"/>
    </row>
    <row r="17" spans="1:38" ht="97.5" customHeight="1" x14ac:dyDescent="0.25">
      <c r="A17" s="412"/>
      <c r="B17" s="413"/>
      <c r="C17" s="412">
        <v>4</v>
      </c>
      <c r="D17" s="406" t="s">
        <v>191</v>
      </c>
      <c r="E17" s="406" t="s">
        <v>192</v>
      </c>
      <c r="F17" s="437">
        <v>0</v>
      </c>
      <c r="G17" s="410">
        <v>50</v>
      </c>
      <c r="H17" s="439"/>
      <c r="I17" s="410">
        <v>50</v>
      </c>
      <c r="J17" s="438">
        <v>5</v>
      </c>
      <c r="K17" s="410">
        <v>15</v>
      </c>
      <c r="L17" s="410">
        <v>15</v>
      </c>
      <c r="M17" s="410">
        <v>15</v>
      </c>
      <c r="N17" s="410">
        <v>22</v>
      </c>
      <c r="O17" s="410">
        <v>15</v>
      </c>
      <c r="P17" s="410">
        <v>34</v>
      </c>
      <c r="Q17" s="437">
        <v>6</v>
      </c>
      <c r="R17" s="409">
        <v>77</v>
      </c>
      <c r="S17" s="442"/>
      <c r="T17" s="407">
        <v>1.42</v>
      </c>
      <c r="U17" s="440"/>
      <c r="V17" s="405">
        <v>9</v>
      </c>
      <c r="W17" s="405">
        <v>3</v>
      </c>
      <c r="X17" s="405">
        <v>10</v>
      </c>
      <c r="Y17" s="404">
        <v>22</v>
      </c>
      <c r="Z17" s="405">
        <v>2</v>
      </c>
      <c r="AA17" s="405">
        <v>0</v>
      </c>
      <c r="AB17" s="405">
        <v>13</v>
      </c>
      <c r="AC17" s="404">
        <v>15</v>
      </c>
      <c r="AD17" s="405">
        <v>15</v>
      </c>
      <c r="AE17" s="405">
        <v>19</v>
      </c>
      <c r="AF17" s="405">
        <v>0</v>
      </c>
      <c r="AG17" s="404">
        <v>34</v>
      </c>
      <c r="AH17" s="405">
        <v>0</v>
      </c>
      <c r="AI17" s="405">
        <v>0</v>
      </c>
      <c r="AJ17" s="405">
        <v>6</v>
      </c>
      <c r="AK17" s="404">
        <v>6</v>
      </c>
      <c r="AL17" s="394"/>
    </row>
    <row r="18" spans="1:38" x14ac:dyDescent="0.25">
      <c r="A18" s="399"/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400"/>
      <c r="R18" s="400"/>
      <c r="S18" s="400"/>
      <c r="T18" s="400"/>
      <c r="U18" s="399"/>
      <c r="V18" s="399"/>
      <c r="W18" s="399"/>
      <c r="X18" s="399"/>
      <c r="Y18" s="398"/>
      <c r="Z18" s="399"/>
      <c r="AA18" s="399"/>
      <c r="AB18" s="399"/>
      <c r="AC18" s="398"/>
      <c r="AD18" s="399"/>
      <c r="AE18" s="399"/>
      <c r="AF18" s="399"/>
      <c r="AG18" s="398"/>
      <c r="AH18" s="399"/>
      <c r="AI18" s="399"/>
      <c r="AJ18" s="399"/>
      <c r="AK18" s="398"/>
      <c r="AL18" s="394"/>
    </row>
    <row r="19" spans="1:38" x14ac:dyDescent="0.25">
      <c r="A19" s="403"/>
      <c r="B19" s="402"/>
      <c r="C19" s="400"/>
      <c r="D19" s="401"/>
      <c r="E19" s="401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399"/>
      <c r="W19" s="399"/>
      <c r="X19" s="399"/>
      <c r="Y19" s="398"/>
      <c r="Z19" s="399"/>
      <c r="AA19" s="399"/>
      <c r="AB19" s="399"/>
      <c r="AC19" s="398"/>
      <c r="AD19" s="399"/>
      <c r="AE19" s="399"/>
      <c r="AF19" s="399"/>
      <c r="AG19" s="398"/>
      <c r="AH19" s="399"/>
      <c r="AI19" s="399"/>
      <c r="AJ19" s="399"/>
      <c r="AK19" s="398"/>
      <c r="AL19" s="394"/>
    </row>
    <row r="20" spans="1:38" x14ac:dyDescent="0.25">
      <c r="A20" s="397"/>
      <c r="B20" s="520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2"/>
      <c r="AL20" s="394"/>
    </row>
    <row r="21" spans="1:38" x14ac:dyDescent="0.25">
      <c r="A21" s="396"/>
      <c r="B21" s="523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5"/>
      <c r="AL21" s="394"/>
    </row>
    <row r="22" spans="1:38" x14ac:dyDescent="0.25">
      <c r="A22" s="395"/>
      <c r="B22" s="523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5"/>
      <c r="AL22" s="394"/>
    </row>
  </sheetData>
  <mergeCells count="9">
    <mergeCell ref="A1:AK1"/>
    <mergeCell ref="N6:R6"/>
    <mergeCell ref="I6:M6"/>
    <mergeCell ref="B20:AK20"/>
    <mergeCell ref="B22:AK22"/>
    <mergeCell ref="A4:F4"/>
    <mergeCell ref="H4:AK4"/>
    <mergeCell ref="A2:AK2"/>
    <mergeCell ref="B21:AK21"/>
  </mergeCells>
  <printOptions horizontalCentered="1"/>
  <pageMargins left="0.78740157480314965" right="0.39370078740157483" top="0.39370078740157483" bottom="0.39370078740157483" header="0.31496062992125984" footer="0.31496062992125984"/>
  <pageSetup paperSize="5" scale="50" orientation="landscape" r:id="rId1"/>
  <headerFooter>
    <oddHeader>&amp;C&amp;P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V27179"/>
  <sheetViews>
    <sheetView showGridLines="0" view="pageBreakPreview" topLeftCell="A40" zoomScale="60" zoomScaleNormal="75" workbookViewId="0">
      <selection activeCell="M34" sqref="M34"/>
    </sheetView>
  </sheetViews>
  <sheetFormatPr baseColWidth="10" defaultColWidth="14.28515625" defaultRowHeight="12.75" x14ac:dyDescent="0.2"/>
  <cols>
    <col min="1" max="1" width="5.42578125" style="226" bestFit="1" customWidth="1"/>
    <col min="2" max="2" width="3.5703125" style="226" bestFit="1" customWidth="1"/>
    <col min="3" max="3" width="4.85546875" style="226" customWidth="1"/>
    <col min="4" max="4" width="3.7109375" style="226" bestFit="1" customWidth="1"/>
    <col min="5" max="5" width="4" style="226" bestFit="1" customWidth="1"/>
    <col min="6" max="6" width="5.140625" style="227" bestFit="1" customWidth="1"/>
    <col min="7" max="7" width="41.7109375" style="228" customWidth="1"/>
    <col min="8" max="8" width="16.7109375" style="229" bestFit="1" customWidth="1"/>
    <col min="9" max="9" width="12.5703125" style="226" bestFit="1" customWidth="1"/>
    <col min="10" max="10" width="8" style="226" customWidth="1"/>
    <col min="11" max="11" width="5.7109375" style="226" customWidth="1"/>
    <col min="12" max="12" width="7.28515625" style="226" bestFit="1" customWidth="1"/>
    <col min="13" max="13" width="42.140625" style="228" customWidth="1"/>
    <col min="14" max="14" width="9.85546875" style="228" customWidth="1"/>
    <col min="15" max="15" width="37.28515625" style="226" customWidth="1"/>
    <col min="16" max="16" width="12.85546875" style="226" bestFit="1" customWidth="1"/>
    <col min="17" max="17" width="9.42578125" style="329" customWidth="1"/>
    <col min="18" max="18" width="13.140625" style="329" bestFit="1" customWidth="1"/>
    <col min="19" max="19" width="13" style="329" customWidth="1"/>
    <col min="20" max="20" width="13.28515625" style="329" bestFit="1" customWidth="1"/>
    <col min="21" max="21" width="14.42578125" style="329" bestFit="1" customWidth="1"/>
    <col min="22" max="22" width="11.7109375" style="330" bestFit="1" customWidth="1"/>
    <col min="23" max="23" width="14.5703125" style="228" bestFit="1" customWidth="1"/>
    <col min="24" max="24" width="11.5703125" style="228" bestFit="1" customWidth="1"/>
    <col min="25" max="25" width="10.7109375" style="228" customWidth="1"/>
    <col min="26" max="26" width="11.5703125" style="330" bestFit="1" customWidth="1"/>
    <col min="27" max="27" width="12" style="330" customWidth="1"/>
    <col min="28" max="28" width="14.5703125" style="330" bestFit="1" customWidth="1"/>
    <col min="29" max="29" width="13.7109375" style="330" customWidth="1"/>
    <col min="30" max="30" width="13.7109375" style="228" customWidth="1"/>
    <col min="31" max="31" width="16.28515625" style="330" bestFit="1" customWidth="1"/>
    <col min="32" max="32" width="20.140625" style="228" customWidth="1"/>
    <col min="33" max="33" width="14.85546875" style="218" customWidth="1"/>
    <col min="34" max="244" width="16.140625" style="220" customWidth="1"/>
    <col min="245" max="245" width="20.7109375" style="220" bestFit="1" customWidth="1"/>
    <col min="246" max="247" width="12.28515625" style="220" bestFit="1" customWidth="1"/>
    <col min="248" max="248" width="13.28515625" style="220" bestFit="1" customWidth="1"/>
    <col min="249" max="249" width="12.28515625" style="220" bestFit="1" customWidth="1"/>
    <col min="250" max="255" width="10.7109375" style="220" bestFit="1" customWidth="1"/>
    <col min="256" max="16384" width="14.28515625" style="220"/>
  </cols>
  <sheetData>
    <row r="1" spans="1:256" s="333" customFormat="1" ht="23.25" x14ac:dyDescent="0.2">
      <c r="A1" s="543" t="s">
        <v>200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N1" s="544"/>
      <c r="AO1" s="544"/>
      <c r="AP1" s="544"/>
      <c r="AQ1" s="544"/>
      <c r="AR1" s="544"/>
      <c r="AS1" s="544"/>
      <c r="AT1" s="544"/>
      <c r="AU1" s="544"/>
      <c r="AV1" s="544"/>
    </row>
    <row r="2" spans="1:256" ht="33.75" customHeight="1" x14ac:dyDescent="0.2">
      <c r="A2" s="221"/>
      <c r="B2" s="221"/>
      <c r="C2" s="221"/>
      <c r="D2" s="221"/>
      <c r="E2" s="221"/>
      <c r="F2" s="221"/>
      <c r="G2" s="221"/>
      <c r="H2" s="222"/>
      <c r="I2" s="221"/>
      <c r="J2" s="221"/>
      <c r="K2" s="221"/>
      <c r="L2" s="221"/>
      <c r="M2" s="545" t="s">
        <v>201</v>
      </c>
      <c r="N2" s="545"/>
      <c r="O2" s="545"/>
      <c r="P2" s="545"/>
      <c r="Q2" s="545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IK2" s="529" t="s">
        <v>202</v>
      </c>
      <c r="IL2" s="529"/>
      <c r="IM2" s="529"/>
      <c r="IN2" s="529"/>
      <c r="IO2" s="529"/>
      <c r="IP2" s="529"/>
      <c r="IQ2" s="529"/>
      <c r="IR2" s="529"/>
      <c r="IS2" s="529"/>
    </row>
    <row r="3" spans="1:256" ht="20.25" customHeight="1" x14ac:dyDescent="0.2">
      <c r="A3" s="224"/>
      <c r="B3" s="224"/>
      <c r="C3" s="224"/>
      <c r="D3" s="224"/>
      <c r="E3" s="224"/>
      <c r="F3" s="224"/>
      <c r="G3" s="224"/>
      <c r="H3" s="222"/>
      <c r="I3" s="224"/>
      <c r="J3" s="224"/>
      <c r="K3" s="224"/>
      <c r="L3" s="224"/>
      <c r="M3" s="225"/>
      <c r="N3" s="225"/>
      <c r="O3" s="219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IK3" s="391"/>
      <c r="IL3" s="391"/>
      <c r="IM3" s="391"/>
      <c r="IN3" s="391"/>
      <c r="IO3" s="391"/>
      <c r="IP3" s="391"/>
      <c r="IQ3" s="391"/>
      <c r="IR3" s="391"/>
      <c r="IS3" s="391"/>
    </row>
    <row r="4" spans="1:256" ht="12.75" customHeight="1" x14ac:dyDescent="0.2">
      <c r="M4" s="218"/>
      <c r="N4" s="218"/>
      <c r="O4" s="219"/>
      <c r="P4" s="216"/>
      <c r="Q4" s="230"/>
      <c r="R4" s="230"/>
      <c r="S4" s="230"/>
      <c r="T4" s="230"/>
      <c r="U4" s="230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IK4" s="231" t="s">
        <v>203</v>
      </c>
      <c r="IL4" s="232">
        <v>0.05</v>
      </c>
      <c r="IM4" s="231" t="s">
        <v>204</v>
      </c>
      <c r="IN4" s="233"/>
      <c r="IO4" s="234">
        <v>11</v>
      </c>
      <c r="IP4" s="235" t="s">
        <v>205</v>
      </c>
      <c r="IQ4" s="236">
        <v>5.0000000000000001E-3</v>
      </c>
      <c r="IR4" s="237" t="s">
        <v>206</v>
      </c>
      <c r="IS4" s="236">
        <v>5.0000000000000001E-3</v>
      </c>
    </row>
    <row r="5" spans="1:256" s="214" customFormat="1" ht="15.75" x14ac:dyDescent="0.25">
      <c r="A5" s="334" t="s">
        <v>207</v>
      </c>
      <c r="B5" s="335"/>
      <c r="C5" s="336"/>
      <c r="D5" s="226"/>
      <c r="E5" s="337"/>
      <c r="F5" s="337"/>
      <c r="G5" s="337"/>
      <c r="H5" s="338"/>
      <c r="I5" s="337"/>
      <c r="J5" s="337"/>
      <c r="K5" s="337"/>
      <c r="L5" s="337"/>
      <c r="M5" s="339"/>
      <c r="N5" s="339"/>
      <c r="O5" s="339"/>
      <c r="P5" s="339"/>
      <c r="Q5" s="339"/>
      <c r="R5" s="339"/>
      <c r="S5" s="339"/>
      <c r="T5" s="339"/>
      <c r="U5" s="339"/>
      <c r="V5" s="213"/>
      <c r="W5" s="340"/>
      <c r="X5" s="340"/>
      <c r="Y5" s="340"/>
      <c r="Z5" s="340"/>
      <c r="AA5" s="340"/>
      <c r="AB5" s="340"/>
      <c r="AC5" s="340"/>
      <c r="AD5" s="340"/>
      <c r="AE5" s="340"/>
      <c r="AF5" s="340"/>
    </row>
    <row r="6" spans="1:256" s="214" customFormat="1" ht="15.75" x14ac:dyDescent="0.25">
      <c r="A6" s="334" t="s">
        <v>208</v>
      </c>
      <c r="B6" s="335"/>
      <c r="C6" s="336"/>
      <c r="D6" s="226"/>
      <c r="E6" s="337"/>
      <c r="F6" s="337"/>
      <c r="G6" s="337"/>
      <c r="H6" s="338"/>
      <c r="I6" s="337"/>
      <c r="J6" s="341"/>
      <c r="K6" s="337"/>
      <c r="L6" s="337"/>
      <c r="M6" s="339"/>
      <c r="N6" s="339"/>
      <c r="O6" s="339"/>
      <c r="P6" s="339"/>
      <c r="Q6" s="339"/>
      <c r="R6" s="339"/>
      <c r="S6" s="339"/>
      <c r="T6" s="339"/>
      <c r="U6" s="339"/>
      <c r="V6" s="213"/>
      <c r="W6" s="340"/>
      <c r="X6" s="340"/>
      <c r="Y6" s="340"/>
      <c r="Z6" s="340"/>
      <c r="AA6" s="340"/>
      <c r="AB6" s="340"/>
      <c r="AC6" s="340"/>
      <c r="AD6" s="340"/>
      <c r="AE6" s="340"/>
      <c r="AF6" s="340"/>
    </row>
    <row r="7" spans="1:256" ht="24" customHeight="1" x14ac:dyDescent="0.2">
      <c r="A7" s="238"/>
      <c r="B7" s="238"/>
      <c r="E7" s="239"/>
      <c r="F7" s="342"/>
      <c r="G7" s="342"/>
      <c r="H7" s="342"/>
      <c r="I7" s="342"/>
      <c r="J7" s="342"/>
      <c r="K7" s="342"/>
      <c r="L7" s="342"/>
      <c r="M7" s="218"/>
      <c r="N7" s="218"/>
      <c r="O7" s="216"/>
      <c r="P7" s="216"/>
      <c r="Q7" s="230"/>
      <c r="R7" s="230"/>
      <c r="S7" s="230"/>
      <c r="T7" s="230"/>
      <c r="U7" s="230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IK7" s="231" t="s">
        <v>209</v>
      </c>
      <c r="IL7" s="232">
        <v>0.04</v>
      </c>
      <c r="IM7" s="231" t="s">
        <v>210</v>
      </c>
      <c r="IN7" s="233"/>
      <c r="IO7" s="234">
        <v>10</v>
      </c>
      <c r="IP7" s="235"/>
      <c r="IQ7" s="236"/>
      <c r="IR7" s="237"/>
      <c r="IS7" s="236"/>
    </row>
    <row r="8" spans="1:256" ht="48" customHeight="1" x14ac:dyDescent="0.2">
      <c r="M8" s="218"/>
      <c r="N8" s="218"/>
      <c r="O8" s="216"/>
      <c r="P8" s="530" t="s">
        <v>211</v>
      </c>
      <c r="Q8" s="531"/>
      <c r="R8" s="531"/>
      <c r="S8" s="532"/>
      <c r="T8" s="533" t="s">
        <v>212</v>
      </c>
      <c r="U8" s="533"/>
      <c r="V8" s="534" t="s">
        <v>211</v>
      </c>
      <c r="W8" s="534"/>
      <c r="X8" s="534"/>
      <c r="Y8" s="534"/>
      <c r="Z8" s="534"/>
      <c r="AA8" s="534"/>
      <c r="AB8" s="392" t="s">
        <v>212</v>
      </c>
      <c r="AC8" s="535" t="s">
        <v>213</v>
      </c>
      <c r="AD8" s="536"/>
      <c r="AE8" s="537"/>
      <c r="AF8" s="218"/>
      <c r="IK8" s="231" t="s">
        <v>214</v>
      </c>
      <c r="IL8" s="240">
        <v>9.9723999999999993E-2</v>
      </c>
    </row>
    <row r="9" spans="1:256" s="245" customFormat="1" ht="51.75" thickBot="1" x14ac:dyDescent="0.25">
      <c r="A9" s="331" t="s">
        <v>215</v>
      </c>
      <c r="B9" s="331" t="s">
        <v>11</v>
      </c>
      <c r="C9" s="331" t="s">
        <v>12</v>
      </c>
      <c r="D9" s="331" t="s">
        <v>13</v>
      </c>
      <c r="E9" s="331" t="s">
        <v>216</v>
      </c>
      <c r="F9" s="331" t="s">
        <v>15</v>
      </c>
      <c r="G9" s="331" t="s">
        <v>217</v>
      </c>
      <c r="H9" s="379" t="s">
        <v>218</v>
      </c>
      <c r="I9" s="331" t="s">
        <v>219</v>
      </c>
      <c r="J9" s="331" t="s">
        <v>220</v>
      </c>
      <c r="K9" s="331" t="s">
        <v>221</v>
      </c>
      <c r="L9" s="331" t="s">
        <v>222</v>
      </c>
      <c r="M9" s="331" t="s">
        <v>223</v>
      </c>
      <c r="N9" s="331" t="s">
        <v>224</v>
      </c>
      <c r="O9" s="331" t="s">
        <v>225</v>
      </c>
      <c r="P9" s="331" t="s">
        <v>226</v>
      </c>
      <c r="Q9" s="343" t="s">
        <v>227</v>
      </c>
      <c r="R9" s="343" t="s">
        <v>228</v>
      </c>
      <c r="S9" s="343" t="s">
        <v>229</v>
      </c>
      <c r="T9" s="343" t="s">
        <v>230</v>
      </c>
      <c r="U9" s="343" t="s">
        <v>231</v>
      </c>
      <c r="V9" s="343" t="s">
        <v>232</v>
      </c>
      <c r="W9" s="343" t="s">
        <v>233</v>
      </c>
      <c r="X9" s="343" t="s">
        <v>234</v>
      </c>
      <c r="Y9" s="343" t="s">
        <v>419</v>
      </c>
      <c r="Z9" s="343" t="s">
        <v>235</v>
      </c>
      <c r="AA9" s="343" t="s">
        <v>236</v>
      </c>
      <c r="AB9" s="343" t="s">
        <v>237</v>
      </c>
      <c r="AC9" s="343" t="s">
        <v>238</v>
      </c>
      <c r="AD9" s="343" t="s">
        <v>239</v>
      </c>
      <c r="AE9" s="343" t="s">
        <v>240</v>
      </c>
      <c r="AF9" s="343" t="s">
        <v>241</v>
      </c>
      <c r="AG9" s="241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2"/>
      <c r="FL9" s="242"/>
      <c r="FM9" s="242"/>
      <c r="FN9" s="242"/>
      <c r="FO9" s="242"/>
      <c r="FP9" s="242"/>
      <c r="FQ9" s="242"/>
      <c r="FR9" s="242"/>
      <c r="FS9" s="242"/>
      <c r="FT9" s="242"/>
      <c r="FU9" s="242"/>
      <c r="FV9" s="242"/>
      <c r="FW9" s="242"/>
      <c r="FX9" s="242"/>
      <c r="FY9" s="242"/>
      <c r="FZ9" s="242"/>
      <c r="GA9" s="242"/>
      <c r="GB9" s="242"/>
      <c r="GC9" s="242"/>
      <c r="GD9" s="242"/>
      <c r="GE9" s="242"/>
      <c r="GF9" s="242"/>
      <c r="GG9" s="242"/>
      <c r="GH9" s="242"/>
      <c r="GI9" s="242"/>
      <c r="GJ9" s="242"/>
      <c r="GK9" s="242"/>
      <c r="GL9" s="242"/>
      <c r="GM9" s="242"/>
      <c r="GN9" s="242"/>
      <c r="GO9" s="242"/>
      <c r="GP9" s="242"/>
      <c r="GQ9" s="242"/>
      <c r="GR9" s="242"/>
      <c r="GS9" s="242"/>
      <c r="GT9" s="242"/>
      <c r="GU9" s="242"/>
      <c r="GV9" s="242"/>
      <c r="GW9" s="242"/>
      <c r="GX9" s="242"/>
      <c r="GY9" s="242"/>
      <c r="GZ9" s="242"/>
      <c r="HA9" s="242"/>
      <c r="HB9" s="242"/>
      <c r="HC9" s="242"/>
      <c r="HD9" s="242"/>
      <c r="HE9" s="242"/>
      <c r="HF9" s="242"/>
      <c r="HG9" s="242"/>
      <c r="HH9" s="242"/>
      <c r="HI9" s="242"/>
      <c r="HJ9" s="242"/>
      <c r="HK9" s="242"/>
      <c r="HL9" s="242"/>
      <c r="HM9" s="242"/>
      <c r="HN9" s="242"/>
      <c r="HO9" s="242"/>
      <c r="HP9" s="242"/>
      <c r="HQ9" s="242"/>
      <c r="HR9" s="242"/>
      <c r="HS9" s="242"/>
      <c r="HT9" s="242"/>
      <c r="HU9" s="242"/>
      <c r="HV9" s="242"/>
      <c r="HW9" s="242"/>
      <c r="HX9" s="242"/>
      <c r="HY9" s="242"/>
      <c r="HZ9" s="242"/>
      <c r="IA9" s="242"/>
      <c r="IB9" s="242"/>
      <c r="IC9" s="242"/>
      <c r="ID9" s="242"/>
      <c r="IE9" s="242"/>
      <c r="IF9" s="242"/>
      <c r="IG9" s="242"/>
      <c r="IH9" s="242"/>
      <c r="II9" s="242"/>
      <c r="IJ9" s="242"/>
      <c r="IK9" s="233">
        <v>1101</v>
      </c>
      <c r="IL9" s="243" t="s">
        <v>242</v>
      </c>
      <c r="IM9" s="233">
        <v>1311</v>
      </c>
      <c r="IN9" s="233">
        <v>1312</v>
      </c>
      <c r="IO9" s="233">
        <v>1325</v>
      </c>
      <c r="IP9" s="233">
        <v>1401</v>
      </c>
      <c r="IQ9" s="233">
        <v>1402</v>
      </c>
      <c r="IR9" s="233">
        <v>1404</v>
      </c>
      <c r="IS9" s="233">
        <v>1405</v>
      </c>
      <c r="IT9" s="233">
        <v>1601</v>
      </c>
      <c r="IU9" s="233">
        <v>1602</v>
      </c>
      <c r="IV9" s="244" t="s">
        <v>243</v>
      </c>
    </row>
    <row r="10" spans="1:256" s="255" customFormat="1" ht="24" customHeight="1" x14ac:dyDescent="0.2">
      <c r="A10" s="256">
        <v>1</v>
      </c>
      <c r="B10" s="256">
        <v>7</v>
      </c>
      <c r="C10" s="256">
        <v>2</v>
      </c>
      <c r="D10" s="257">
        <v>9</v>
      </c>
      <c r="E10" s="257">
        <v>1</v>
      </c>
      <c r="F10" s="257">
        <v>180</v>
      </c>
      <c r="G10" s="344" t="s">
        <v>420</v>
      </c>
      <c r="H10" s="247" t="s">
        <v>421</v>
      </c>
      <c r="I10" s="248">
        <v>41426</v>
      </c>
      <c r="J10" s="345">
        <v>13</v>
      </c>
      <c r="K10" s="256">
        <v>40</v>
      </c>
      <c r="L10" s="256" t="s">
        <v>245</v>
      </c>
      <c r="M10" s="377" t="s">
        <v>246</v>
      </c>
      <c r="N10" s="256">
        <v>1</v>
      </c>
      <c r="O10" s="264" t="s">
        <v>247</v>
      </c>
      <c r="P10" s="365">
        <v>11762.1</v>
      </c>
      <c r="Q10" s="249">
        <v>0</v>
      </c>
      <c r="R10" s="250">
        <v>11762.1</v>
      </c>
      <c r="S10" s="250"/>
      <c r="T10" s="250">
        <v>1960.35</v>
      </c>
      <c r="U10" s="250">
        <v>19603.5</v>
      </c>
      <c r="V10" s="251">
        <v>1235.0205000000001</v>
      </c>
      <c r="W10" s="250">
        <v>352.863</v>
      </c>
      <c r="X10" s="250">
        <v>942.24700781347508</v>
      </c>
      <c r="Y10" s="250">
        <v>235.24200000000002</v>
      </c>
      <c r="Z10" s="250">
        <v>561.98</v>
      </c>
      <c r="AA10" s="250">
        <v>263.76</v>
      </c>
      <c r="AB10" s="251">
        <v>8977.235200115716</v>
      </c>
      <c r="AC10" s="251">
        <v>3241.43</v>
      </c>
      <c r="AD10" s="251">
        <v>5881.05</v>
      </c>
      <c r="AE10" s="251"/>
      <c r="AF10" s="250">
        <v>223902.1152938774</v>
      </c>
      <c r="AG10" s="252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4">
        <v>219.5</v>
      </c>
      <c r="IL10" s="254">
        <v>219.5</v>
      </c>
      <c r="IM10" s="254">
        <v>36.583333333333329</v>
      </c>
      <c r="IN10" s="254">
        <v>365.83333333333331</v>
      </c>
      <c r="IO10" s="254">
        <v>109.75</v>
      </c>
      <c r="IP10" s="254">
        <v>10.975</v>
      </c>
      <c r="IQ10" s="254">
        <v>6.585</v>
      </c>
      <c r="IR10" s="254">
        <v>21.889417999999999</v>
      </c>
      <c r="IS10" s="254">
        <v>4.3899999999999997</v>
      </c>
      <c r="IT10" s="254">
        <v>21.95</v>
      </c>
      <c r="IU10" s="254">
        <v>21.95</v>
      </c>
      <c r="IV10" s="244">
        <v>3891.8002646666669</v>
      </c>
    </row>
    <row r="11" spans="1:256" s="255" customFormat="1" ht="24" customHeight="1" x14ac:dyDescent="0.2">
      <c r="A11" s="256">
        <f t="shared" ref="A11:A42" si="0">A10+1</f>
        <v>2</v>
      </c>
      <c r="B11" s="256">
        <v>7</v>
      </c>
      <c r="C11" s="256">
        <v>2</v>
      </c>
      <c r="D11" s="257">
        <v>9</v>
      </c>
      <c r="E11" s="257">
        <v>1</v>
      </c>
      <c r="F11" s="257">
        <v>180</v>
      </c>
      <c r="G11" s="344" t="s">
        <v>248</v>
      </c>
      <c r="H11" s="258" t="s">
        <v>249</v>
      </c>
      <c r="I11" s="248">
        <v>31155</v>
      </c>
      <c r="J11" s="345">
        <v>12</v>
      </c>
      <c r="K11" s="256">
        <v>40</v>
      </c>
      <c r="L11" s="256" t="s">
        <v>245</v>
      </c>
      <c r="M11" s="377" t="s">
        <v>250</v>
      </c>
      <c r="N11" s="256">
        <v>1</v>
      </c>
      <c r="O11" s="264" t="s">
        <v>247</v>
      </c>
      <c r="P11" s="365">
        <v>11228.7</v>
      </c>
      <c r="Q11" s="249">
        <v>0</v>
      </c>
      <c r="R11" s="249">
        <v>11228.7</v>
      </c>
      <c r="S11" s="250"/>
      <c r="T11" s="250">
        <v>1871.45</v>
      </c>
      <c r="U11" s="250">
        <v>18714.5</v>
      </c>
      <c r="V11" s="251">
        <v>1179.0135</v>
      </c>
      <c r="W11" s="250">
        <v>336.86099999999999</v>
      </c>
      <c r="X11" s="250">
        <v>899.51700603082509</v>
      </c>
      <c r="Y11" s="250">
        <v>224.57400000000001</v>
      </c>
      <c r="Z11" s="250">
        <v>550.66</v>
      </c>
      <c r="AA11" s="250">
        <v>257.14</v>
      </c>
      <c r="AB11" s="251">
        <v>9377.3668345165606</v>
      </c>
      <c r="AC11" s="250">
        <v>3241.43</v>
      </c>
      <c r="AD11" s="250">
        <v>5614.35</v>
      </c>
      <c r="AE11" s="251"/>
      <c r="AF11" s="250">
        <v>214936.68290688648</v>
      </c>
      <c r="AG11" s="252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4">
        <v>177.5</v>
      </c>
      <c r="IL11" s="254">
        <v>177.5</v>
      </c>
      <c r="IM11" s="254">
        <v>29.583333333333336</v>
      </c>
      <c r="IN11" s="254">
        <v>295.83333333333337</v>
      </c>
      <c r="IO11" s="254">
        <v>88.75</v>
      </c>
      <c r="IP11" s="254">
        <v>8.875</v>
      </c>
      <c r="IQ11" s="254">
        <v>5.3250000000000002</v>
      </c>
      <c r="IR11" s="254">
        <v>17.70101</v>
      </c>
      <c r="IS11" s="254">
        <v>3.55</v>
      </c>
      <c r="IT11" s="254">
        <v>17.75</v>
      </c>
      <c r="IU11" s="254">
        <v>17.75</v>
      </c>
      <c r="IV11" s="244">
        <v>3147.1277766666672</v>
      </c>
    </row>
    <row r="12" spans="1:256" s="255" customFormat="1" ht="24" customHeight="1" x14ac:dyDescent="0.2">
      <c r="A12" s="256">
        <f t="shared" si="0"/>
        <v>3</v>
      </c>
      <c r="B12" s="256">
        <v>7</v>
      </c>
      <c r="C12" s="256">
        <v>2</v>
      </c>
      <c r="D12" s="257">
        <v>9</v>
      </c>
      <c r="E12" s="256">
        <v>1</v>
      </c>
      <c r="F12" s="257">
        <v>180</v>
      </c>
      <c r="G12" s="344" t="s">
        <v>251</v>
      </c>
      <c r="H12" s="258" t="s">
        <v>252</v>
      </c>
      <c r="I12" s="248">
        <v>41380</v>
      </c>
      <c r="J12" s="345">
        <v>13</v>
      </c>
      <c r="K12" s="256">
        <v>40</v>
      </c>
      <c r="L12" s="256" t="s">
        <v>245</v>
      </c>
      <c r="M12" s="377" t="s">
        <v>253</v>
      </c>
      <c r="N12" s="256">
        <v>1</v>
      </c>
      <c r="O12" s="264" t="s">
        <v>247</v>
      </c>
      <c r="P12" s="365">
        <v>11762.1</v>
      </c>
      <c r="Q12" s="249">
        <v>0</v>
      </c>
      <c r="R12" s="249">
        <v>11762.1</v>
      </c>
      <c r="S12" s="250"/>
      <c r="T12" s="250">
        <v>1960.35</v>
      </c>
      <c r="U12" s="250">
        <v>19603.5</v>
      </c>
      <c r="V12" s="251">
        <v>1235.0205000000001</v>
      </c>
      <c r="W12" s="250">
        <v>352.863</v>
      </c>
      <c r="X12" s="250">
        <v>942.24700781347508</v>
      </c>
      <c r="Y12" s="250">
        <v>235.24200000000002</v>
      </c>
      <c r="Z12" s="250">
        <v>561.98</v>
      </c>
      <c r="AA12" s="250">
        <v>263.76</v>
      </c>
      <c r="AB12" s="251">
        <v>9427.235200115716</v>
      </c>
      <c r="AC12" s="250">
        <v>3344.91</v>
      </c>
      <c r="AD12" s="250">
        <v>5881.05</v>
      </c>
      <c r="AE12" s="251"/>
      <c r="AF12" s="250">
        <v>224455.59529387741</v>
      </c>
      <c r="AG12" s="252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  <c r="IC12" s="259"/>
      <c r="ID12" s="259"/>
      <c r="IE12" s="259"/>
      <c r="IF12" s="259"/>
      <c r="IG12" s="259"/>
      <c r="IH12" s="259"/>
      <c r="II12" s="259"/>
      <c r="IJ12" s="259"/>
    </row>
    <row r="13" spans="1:256" ht="24" customHeight="1" x14ac:dyDescent="0.2">
      <c r="A13" s="256">
        <f t="shared" si="0"/>
        <v>4</v>
      </c>
      <c r="B13" s="256">
        <v>7</v>
      </c>
      <c r="C13" s="256">
        <v>2</v>
      </c>
      <c r="D13" s="257">
        <v>9</v>
      </c>
      <c r="E13" s="256">
        <v>1</v>
      </c>
      <c r="F13" s="257">
        <v>180</v>
      </c>
      <c r="G13" s="344" t="s">
        <v>455</v>
      </c>
      <c r="H13" s="247" t="s">
        <v>254</v>
      </c>
      <c r="I13" s="248">
        <v>41334</v>
      </c>
      <c r="J13" s="345">
        <v>27</v>
      </c>
      <c r="K13" s="256">
        <v>40</v>
      </c>
      <c r="L13" s="256" t="s">
        <v>245</v>
      </c>
      <c r="M13" s="260" t="s">
        <v>255</v>
      </c>
      <c r="N13" s="256">
        <v>1</v>
      </c>
      <c r="O13" s="264" t="s">
        <v>247</v>
      </c>
      <c r="P13" s="365">
        <v>58599</v>
      </c>
      <c r="Q13" s="249">
        <v>0</v>
      </c>
      <c r="R13" s="249">
        <v>58599</v>
      </c>
      <c r="S13" s="250"/>
      <c r="T13" s="250">
        <v>9766.5</v>
      </c>
      <c r="U13" s="250">
        <v>97665</v>
      </c>
      <c r="V13" s="251">
        <v>6152.8949999999995</v>
      </c>
      <c r="W13" s="250">
        <v>1757.97</v>
      </c>
      <c r="X13" s="250">
        <v>4694.2920406102503</v>
      </c>
      <c r="Y13" s="250">
        <v>1171.98</v>
      </c>
      <c r="Z13" s="250">
        <v>1424.59</v>
      </c>
      <c r="AA13" s="250">
        <v>1024.52</v>
      </c>
      <c r="AB13" s="251">
        <v>5296.4487617172981</v>
      </c>
      <c r="AC13" s="250">
        <v>29210.99</v>
      </c>
      <c r="AD13" s="251">
        <v>0</v>
      </c>
      <c r="AE13" s="251"/>
      <c r="AF13" s="250">
        <v>1039841.9032490401</v>
      </c>
      <c r="AG13" s="252"/>
      <c r="AH13" s="261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2"/>
      <c r="ED13" s="262"/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2"/>
      <c r="EX13" s="262"/>
      <c r="EY13" s="262"/>
      <c r="EZ13" s="262"/>
      <c r="FA13" s="262"/>
      <c r="FB13" s="262"/>
      <c r="FC13" s="262"/>
      <c r="FD13" s="262"/>
      <c r="FE13" s="262"/>
      <c r="FF13" s="262"/>
      <c r="FG13" s="262"/>
      <c r="FH13" s="262"/>
      <c r="FI13" s="262"/>
      <c r="FJ13" s="262"/>
      <c r="FK13" s="262"/>
      <c r="FL13" s="262"/>
      <c r="FM13" s="262"/>
      <c r="FN13" s="262"/>
      <c r="FO13" s="262"/>
      <c r="FP13" s="262"/>
      <c r="FQ13" s="262"/>
      <c r="FR13" s="262"/>
      <c r="FS13" s="262"/>
      <c r="FT13" s="262"/>
      <c r="FU13" s="262"/>
      <c r="FV13" s="262"/>
      <c r="FW13" s="262"/>
      <c r="FX13" s="262"/>
      <c r="FY13" s="262"/>
      <c r="FZ13" s="262"/>
      <c r="GA13" s="262"/>
      <c r="GB13" s="262"/>
      <c r="GC13" s="262"/>
      <c r="GD13" s="262"/>
      <c r="GE13" s="262"/>
      <c r="GF13" s="262"/>
      <c r="GG13" s="262"/>
      <c r="GH13" s="262"/>
      <c r="GI13" s="262"/>
      <c r="GJ13" s="262"/>
      <c r="GK13" s="262"/>
      <c r="GL13" s="262"/>
      <c r="GM13" s="262"/>
      <c r="GN13" s="262"/>
      <c r="GO13" s="262"/>
      <c r="GP13" s="262"/>
      <c r="GQ13" s="262"/>
      <c r="GR13" s="262"/>
      <c r="GS13" s="262"/>
      <c r="GT13" s="262"/>
      <c r="GU13" s="262"/>
      <c r="GV13" s="262"/>
      <c r="GW13" s="262"/>
      <c r="GX13" s="262"/>
      <c r="GY13" s="262"/>
      <c r="GZ13" s="262"/>
      <c r="HA13" s="262"/>
      <c r="HB13" s="262"/>
      <c r="HC13" s="262"/>
      <c r="HD13" s="262"/>
      <c r="HE13" s="262"/>
      <c r="HF13" s="262"/>
      <c r="HG13" s="262"/>
      <c r="HH13" s="262"/>
      <c r="HI13" s="262"/>
      <c r="HJ13" s="262"/>
      <c r="HK13" s="262"/>
      <c r="HL13" s="262"/>
      <c r="HM13" s="262"/>
      <c r="HN13" s="262"/>
      <c r="HO13" s="262"/>
      <c r="HP13" s="262"/>
      <c r="HQ13" s="262"/>
      <c r="HR13" s="262"/>
      <c r="HS13" s="262"/>
      <c r="HT13" s="262"/>
      <c r="HU13" s="262"/>
      <c r="HV13" s="262"/>
      <c r="HW13" s="262"/>
      <c r="HX13" s="262"/>
      <c r="HY13" s="262"/>
      <c r="HZ13" s="262"/>
      <c r="IA13" s="262"/>
      <c r="IB13" s="262"/>
      <c r="IC13" s="262"/>
      <c r="ID13" s="262"/>
      <c r="IE13" s="262"/>
      <c r="IF13" s="262"/>
      <c r="IG13" s="262"/>
      <c r="IH13" s="262"/>
      <c r="II13" s="262"/>
      <c r="IJ13" s="262"/>
    </row>
    <row r="14" spans="1:256" ht="24" customHeight="1" x14ac:dyDescent="0.2">
      <c r="A14" s="256">
        <f t="shared" si="0"/>
        <v>5</v>
      </c>
      <c r="B14" s="256">
        <v>7</v>
      </c>
      <c r="C14" s="256">
        <v>2</v>
      </c>
      <c r="D14" s="257">
        <v>9</v>
      </c>
      <c r="E14" s="256">
        <v>1</v>
      </c>
      <c r="F14" s="257">
        <v>180</v>
      </c>
      <c r="G14" s="346" t="s">
        <v>454</v>
      </c>
      <c r="H14" s="247" t="s">
        <v>256</v>
      </c>
      <c r="I14" s="378">
        <v>34939</v>
      </c>
      <c r="J14" s="256">
        <v>1</v>
      </c>
      <c r="K14" s="256">
        <v>40</v>
      </c>
      <c r="L14" s="347" t="s">
        <v>257</v>
      </c>
      <c r="M14" s="263" t="s">
        <v>258</v>
      </c>
      <c r="N14" s="256">
        <v>1</v>
      </c>
      <c r="O14" s="264" t="s">
        <v>199</v>
      </c>
      <c r="P14" s="365">
        <v>6406.2</v>
      </c>
      <c r="Q14" s="249">
        <v>0</v>
      </c>
      <c r="R14" s="250">
        <v>6406.2</v>
      </c>
      <c r="S14" s="250"/>
      <c r="T14" s="250">
        <v>1067.7</v>
      </c>
      <c r="U14" s="250">
        <v>10677</v>
      </c>
      <c r="V14" s="251">
        <v>672.65099999999995</v>
      </c>
      <c r="W14" s="250">
        <v>192.18599999999998</v>
      </c>
      <c r="X14" s="250">
        <v>513.19260858645009</v>
      </c>
      <c r="Y14" s="250">
        <v>128.124</v>
      </c>
      <c r="Z14" s="250">
        <v>583.98</v>
      </c>
      <c r="AA14" s="250">
        <v>372.9</v>
      </c>
      <c r="AB14" s="251">
        <v>12208.230755679595</v>
      </c>
      <c r="AC14" s="250">
        <v>732.69</v>
      </c>
      <c r="AD14" s="250">
        <v>3203.1</v>
      </c>
      <c r="AE14" s="251"/>
      <c r="AF14" s="250">
        <v>134319.52405871698</v>
      </c>
      <c r="AG14" s="252"/>
      <c r="AH14" s="261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2"/>
      <c r="EX14" s="262"/>
      <c r="EY14" s="262"/>
      <c r="EZ14" s="262"/>
      <c r="FA14" s="262"/>
      <c r="FB14" s="262"/>
      <c r="FC14" s="262"/>
      <c r="FD14" s="262"/>
      <c r="FE14" s="262"/>
      <c r="FF14" s="262"/>
      <c r="FG14" s="262"/>
      <c r="FH14" s="262"/>
      <c r="FI14" s="262"/>
      <c r="FJ14" s="262"/>
      <c r="FK14" s="262"/>
      <c r="FL14" s="262"/>
      <c r="FM14" s="262"/>
      <c r="FN14" s="262"/>
      <c r="FO14" s="262"/>
      <c r="FP14" s="262"/>
      <c r="FQ14" s="262"/>
      <c r="FR14" s="262"/>
      <c r="FS14" s="262"/>
      <c r="FT14" s="262"/>
      <c r="FU14" s="262"/>
      <c r="FV14" s="262"/>
      <c r="FW14" s="262"/>
      <c r="FX14" s="262"/>
      <c r="FY14" s="262"/>
      <c r="FZ14" s="262"/>
      <c r="GA14" s="262"/>
      <c r="GB14" s="262"/>
      <c r="GC14" s="262"/>
      <c r="GD14" s="262"/>
      <c r="GE14" s="262"/>
      <c r="GF14" s="262"/>
      <c r="GG14" s="262"/>
      <c r="GH14" s="262"/>
      <c r="GI14" s="262"/>
      <c r="GJ14" s="262"/>
      <c r="GK14" s="262"/>
      <c r="GL14" s="262"/>
      <c r="GM14" s="262"/>
      <c r="GN14" s="262"/>
      <c r="GO14" s="262"/>
      <c r="GP14" s="262"/>
      <c r="GQ14" s="262"/>
      <c r="GR14" s="262"/>
      <c r="GS14" s="262"/>
      <c r="GT14" s="262"/>
      <c r="GU14" s="262"/>
      <c r="GV14" s="262"/>
      <c r="GW14" s="262"/>
      <c r="GX14" s="262"/>
      <c r="GY14" s="262"/>
      <c r="GZ14" s="262"/>
      <c r="HA14" s="262"/>
      <c r="HB14" s="262"/>
      <c r="HC14" s="262"/>
      <c r="HD14" s="262"/>
      <c r="HE14" s="262"/>
      <c r="HF14" s="262"/>
      <c r="HG14" s="262"/>
      <c r="HH14" s="262"/>
      <c r="HI14" s="262"/>
      <c r="HJ14" s="262"/>
      <c r="HK14" s="262"/>
      <c r="HL14" s="262"/>
      <c r="HM14" s="262"/>
      <c r="HN14" s="262"/>
      <c r="HO14" s="262"/>
      <c r="HP14" s="262"/>
      <c r="HQ14" s="262"/>
      <c r="HR14" s="262"/>
      <c r="HS14" s="262"/>
      <c r="HT14" s="262"/>
      <c r="HU14" s="262"/>
      <c r="HV14" s="262"/>
      <c r="HW14" s="262"/>
      <c r="HX14" s="262"/>
      <c r="HY14" s="262"/>
      <c r="HZ14" s="262"/>
      <c r="IA14" s="262"/>
      <c r="IB14" s="262"/>
      <c r="IC14" s="262"/>
      <c r="ID14" s="262"/>
      <c r="IE14" s="262"/>
      <c r="IF14" s="262"/>
      <c r="IG14" s="262"/>
      <c r="IH14" s="262"/>
      <c r="II14" s="262"/>
      <c r="IJ14" s="262"/>
    </row>
    <row r="15" spans="1:256" ht="24" customHeight="1" x14ac:dyDescent="0.2">
      <c r="A15" s="256">
        <f t="shared" si="0"/>
        <v>6</v>
      </c>
      <c r="B15" s="256">
        <v>7</v>
      </c>
      <c r="C15" s="256">
        <v>2</v>
      </c>
      <c r="D15" s="257">
        <v>9</v>
      </c>
      <c r="E15" s="256">
        <v>1</v>
      </c>
      <c r="F15" s="257">
        <v>180</v>
      </c>
      <c r="G15" s="346" t="s">
        <v>259</v>
      </c>
      <c r="H15" s="247" t="s">
        <v>260</v>
      </c>
      <c r="I15" s="248">
        <v>36866</v>
      </c>
      <c r="J15" s="256">
        <v>1</v>
      </c>
      <c r="K15" s="256">
        <v>40</v>
      </c>
      <c r="L15" s="347" t="s">
        <v>257</v>
      </c>
      <c r="M15" s="263" t="s">
        <v>258</v>
      </c>
      <c r="N15" s="256">
        <v>1</v>
      </c>
      <c r="O15" s="264" t="s">
        <v>199</v>
      </c>
      <c r="P15" s="365">
        <v>6406.2</v>
      </c>
      <c r="Q15" s="249">
        <v>0</v>
      </c>
      <c r="R15" s="250">
        <v>6406.2</v>
      </c>
      <c r="S15" s="250"/>
      <c r="T15" s="250">
        <v>1067.7</v>
      </c>
      <c r="U15" s="250">
        <v>10677</v>
      </c>
      <c r="V15" s="251">
        <v>672.65099999999995</v>
      </c>
      <c r="W15" s="250">
        <v>192.18599999999998</v>
      </c>
      <c r="X15" s="250">
        <v>513.19260858645009</v>
      </c>
      <c r="Y15" s="250">
        <v>128.124</v>
      </c>
      <c r="Z15" s="250">
        <v>583.98</v>
      </c>
      <c r="AA15" s="250">
        <v>372.9</v>
      </c>
      <c r="AB15" s="251">
        <v>12208.230755679595</v>
      </c>
      <c r="AC15" s="250">
        <v>732.69</v>
      </c>
      <c r="AD15" s="250">
        <v>3203.1</v>
      </c>
      <c r="AE15" s="251"/>
      <c r="AF15" s="250">
        <v>134319.52405871698</v>
      </c>
      <c r="AG15" s="25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2"/>
      <c r="EE15" s="262"/>
      <c r="EF15" s="262"/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2"/>
      <c r="EW15" s="262"/>
      <c r="EX15" s="262"/>
      <c r="EY15" s="262"/>
      <c r="EZ15" s="262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2"/>
      <c r="FL15" s="262"/>
      <c r="FM15" s="262"/>
      <c r="FN15" s="262"/>
      <c r="FO15" s="262"/>
      <c r="FP15" s="262"/>
      <c r="FQ15" s="262"/>
      <c r="FR15" s="262"/>
      <c r="FS15" s="262"/>
      <c r="FT15" s="262"/>
      <c r="FU15" s="262"/>
      <c r="FV15" s="262"/>
      <c r="FW15" s="262"/>
      <c r="FX15" s="262"/>
      <c r="FY15" s="262"/>
      <c r="FZ15" s="262"/>
      <c r="GA15" s="262"/>
      <c r="GB15" s="262"/>
      <c r="GC15" s="262"/>
      <c r="GD15" s="262"/>
      <c r="GE15" s="262"/>
      <c r="GF15" s="262"/>
      <c r="GG15" s="262"/>
      <c r="GH15" s="262"/>
      <c r="GI15" s="262"/>
      <c r="GJ15" s="262"/>
      <c r="GK15" s="262"/>
      <c r="GL15" s="262"/>
      <c r="GM15" s="262"/>
      <c r="GN15" s="262"/>
      <c r="GO15" s="262"/>
      <c r="GP15" s="262"/>
      <c r="GQ15" s="262"/>
      <c r="GR15" s="262"/>
      <c r="GS15" s="262"/>
      <c r="GT15" s="262"/>
      <c r="GU15" s="262"/>
      <c r="GV15" s="262"/>
      <c r="GW15" s="262"/>
      <c r="GX15" s="262"/>
      <c r="GY15" s="262"/>
      <c r="GZ15" s="262"/>
      <c r="HA15" s="262"/>
      <c r="HB15" s="262"/>
      <c r="HC15" s="262"/>
      <c r="HD15" s="262"/>
      <c r="HE15" s="262"/>
      <c r="HF15" s="262"/>
      <c r="HG15" s="262"/>
      <c r="HH15" s="262"/>
      <c r="HI15" s="262"/>
      <c r="HJ15" s="262"/>
      <c r="HK15" s="262"/>
      <c r="HL15" s="262"/>
      <c r="HM15" s="262"/>
      <c r="HN15" s="262"/>
      <c r="HO15" s="262"/>
      <c r="HP15" s="262"/>
      <c r="HQ15" s="262"/>
      <c r="HR15" s="262"/>
      <c r="HS15" s="262"/>
      <c r="HT15" s="262"/>
      <c r="HU15" s="262"/>
      <c r="HV15" s="262"/>
      <c r="HW15" s="262"/>
      <c r="HX15" s="262"/>
      <c r="HY15" s="262"/>
      <c r="HZ15" s="262"/>
      <c r="IA15" s="262"/>
      <c r="IB15" s="262"/>
      <c r="IC15" s="262"/>
      <c r="ID15" s="262"/>
      <c r="IE15" s="262"/>
      <c r="IF15" s="262"/>
      <c r="IG15" s="262"/>
      <c r="IH15" s="262"/>
      <c r="II15" s="262"/>
      <c r="IJ15" s="262"/>
    </row>
    <row r="16" spans="1:256" ht="24" customHeight="1" x14ac:dyDescent="0.2">
      <c r="A16" s="256">
        <f t="shared" si="0"/>
        <v>7</v>
      </c>
      <c r="B16" s="256">
        <v>7</v>
      </c>
      <c r="C16" s="256">
        <v>2</v>
      </c>
      <c r="D16" s="257">
        <v>9</v>
      </c>
      <c r="E16" s="256">
        <v>1</v>
      </c>
      <c r="F16" s="257">
        <v>180</v>
      </c>
      <c r="G16" s="346" t="s">
        <v>261</v>
      </c>
      <c r="H16" s="247" t="s">
        <v>262</v>
      </c>
      <c r="I16" s="248">
        <v>40549</v>
      </c>
      <c r="J16" s="256">
        <v>1</v>
      </c>
      <c r="K16" s="256">
        <v>40</v>
      </c>
      <c r="L16" s="347" t="s">
        <v>257</v>
      </c>
      <c r="M16" s="263" t="s">
        <v>258</v>
      </c>
      <c r="N16" s="256">
        <v>1</v>
      </c>
      <c r="O16" s="264" t="s">
        <v>199</v>
      </c>
      <c r="P16" s="365">
        <v>6406.2</v>
      </c>
      <c r="Q16" s="249">
        <v>0</v>
      </c>
      <c r="R16" s="250">
        <v>6406.2</v>
      </c>
      <c r="S16" s="250"/>
      <c r="T16" s="250">
        <v>1067.7</v>
      </c>
      <c r="U16" s="250">
        <v>10677</v>
      </c>
      <c r="V16" s="251">
        <v>672.65099999999995</v>
      </c>
      <c r="W16" s="250">
        <v>192.18599999999998</v>
      </c>
      <c r="X16" s="250">
        <v>513.19260858645009</v>
      </c>
      <c r="Y16" s="250">
        <v>128.124</v>
      </c>
      <c r="Z16" s="250">
        <v>583.98</v>
      </c>
      <c r="AA16" s="250">
        <v>372.9</v>
      </c>
      <c r="AB16" s="251">
        <v>12208.230755679595</v>
      </c>
      <c r="AC16" s="250">
        <v>732.69</v>
      </c>
      <c r="AD16" s="250">
        <v>3203.1</v>
      </c>
      <c r="AE16" s="251"/>
      <c r="AF16" s="250">
        <v>134319.52405871698</v>
      </c>
      <c r="AG16" s="25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2"/>
      <c r="FJ16" s="262"/>
      <c r="FK16" s="262"/>
      <c r="FL16" s="262"/>
      <c r="FM16" s="262"/>
      <c r="FN16" s="262"/>
      <c r="FO16" s="262"/>
      <c r="FP16" s="262"/>
      <c r="FQ16" s="262"/>
      <c r="FR16" s="262"/>
      <c r="FS16" s="262"/>
      <c r="FT16" s="262"/>
      <c r="FU16" s="262"/>
      <c r="FV16" s="262"/>
      <c r="FW16" s="262"/>
      <c r="FX16" s="262"/>
      <c r="FY16" s="262"/>
      <c r="FZ16" s="262"/>
      <c r="GA16" s="262"/>
      <c r="GB16" s="262"/>
      <c r="GC16" s="262"/>
      <c r="GD16" s="262"/>
      <c r="GE16" s="262"/>
      <c r="GF16" s="262"/>
      <c r="GG16" s="262"/>
      <c r="GH16" s="262"/>
      <c r="GI16" s="262"/>
      <c r="GJ16" s="262"/>
      <c r="GK16" s="262"/>
      <c r="GL16" s="262"/>
      <c r="GM16" s="262"/>
      <c r="GN16" s="262"/>
      <c r="GO16" s="262"/>
      <c r="GP16" s="262"/>
      <c r="GQ16" s="262"/>
      <c r="GR16" s="262"/>
      <c r="GS16" s="262"/>
      <c r="GT16" s="262"/>
      <c r="GU16" s="262"/>
      <c r="GV16" s="262"/>
      <c r="GW16" s="262"/>
      <c r="GX16" s="262"/>
      <c r="GY16" s="262"/>
      <c r="GZ16" s="262"/>
      <c r="HA16" s="262"/>
      <c r="HB16" s="262"/>
      <c r="HC16" s="262"/>
      <c r="HD16" s="262"/>
      <c r="HE16" s="262"/>
      <c r="HF16" s="262"/>
      <c r="HG16" s="262"/>
      <c r="HH16" s="262"/>
      <c r="HI16" s="262"/>
      <c r="HJ16" s="262"/>
      <c r="HK16" s="262"/>
      <c r="HL16" s="262"/>
      <c r="HM16" s="262"/>
      <c r="HN16" s="262"/>
      <c r="HO16" s="262"/>
      <c r="HP16" s="262"/>
      <c r="HQ16" s="262"/>
      <c r="HR16" s="262"/>
      <c r="HS16" s="262"/>
      <c r="HT16" s="262"/>
      <c r="HU16" s="262"/>
      <c r="HV16" s="262"/>
      <c r="HW16" s="262"/>
      <c r="HX16" s="262"/>
      <c r="HY16" s="262"/>
      <c r="HZ16" s="262"/>
      <c r="IA16" s="262"/>
      <c r="IB16" s="262"/>
      <c r="IC16" s="262"/>
      <c r="ID16" s="262"/>
      <c r="IE16" s="262"/>
      <c r="IF16" s="262"/>
      <c r="IG16" s="262"/>
      <c r="IH16" s="262"/>
      <c r="II16" s="262"/>
      <c r="IJ16" s="262"/>
    </row>
    <row r="17" spans="1:244" ht="24" customHeight="1" x14ac:dyDescent="0.2">
      <c r="A17" s="256">
        <f t="shared" si="0"/>
        <v>8</v>
      </c>
      <c r="B17" s="256">
        <v>7</v>
      </c>
      <c r="C17" s="256">
        <v>2</v>
      </c>
      <c r="D17" s="257">
        <v>9</v>
      </c>
      <c r="E17" s="256">
        <v>1</v>
      </c>
      <c r="F17" s="257">
        <v>180</v>
      </c>
      <c r="G17" s="346" t="s">
        <v>263</v>
      </c>
      <c r="H17" s="247" t="s">
        <v>264</v>
      </c>
      <c r="I17" s="248">
        <v>33025</v>
      </c>
      <c r="J17" s="256">
        <v>1</v>
      </c>
      <c r="K17" s="256">
        <v>40</v>
      </c>
      <c r="L17" s="347" t="s">
        <v>257</v>
      </c>
      <c r="M17" s="263" t="s">
        <v>258</v>
      </c>
      <c r="N17" s="256">
        <v>1</v>
      </c>
      <c r="O17" s="264" t="s">
        <v>199</v>
      </c>
      <c r="P17" s="365">
        <v>6406.2</v>
      </c>
      <c r="Q17" s="249">
        <v>0</v>
      </c>
      <c r="R17" s="250">
        <v>6406.2</v>
      </c>
      <c r="S17" s="250"/>
      <c r="T17" s="250">
        <v>1067.7</v>
      </c>
      <c r="U17" s="250">
        <v>10677</v>
      </c>
      <c r="V17" s="251">
        <v>672.65099999999995</v>
      </c>
      <c r="W17" s="250">
        <v>192.18599999999998</v>
      </c>
      <c r="X17" s="250">
        <v>513.19260858645009</v>
      </c>
      <c r="Y17" s="250">
        <v>128.124</v>
      </c>
      <c r="Z17" s="250">
        <v>583.98</v>
      </c>
      <c r="AA17" s="250">
        <v>372.9</v>
      </c>
      <c r="AB17" s="251">
        <v>12208.230755679595</v>
      </c>
      <c r="AC17" s="250">
        <v>732.69</v>
      </c>
      <c r="AD17" s="250">
        <v>3203.1</v>
      </c>
      <c r="AE17" s="251"/>
      <c r="AF17" s="250">
        <v>134319.52405871698</v>
      </c>
      <c r="AG17" s="252"/>
      <c r="AH17" s="261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  <c r="FM17" s="262"/>
      <c r="FN17" s="262"/>
      <c r="FO17" s="262"/>
      <c r="FP17" s="262"/>
      <c r="FQ17" s="262"/>
      <c r="FR17" s="262"/>
      <c r="FS17" s="262"/>
      <c r="FT17" s="262"/>
      <c r="FU17" s="262"/>
      <c r="FV17" s="262"/>
      <c r="FW17" s="262"/>
      <c r="FX17" s="262"/>
      <c r="FY17" s="262"/>
      <c r="FZ17" s="262"/>
      <c r="GA17" s="262"/>
      <c r="GB17" s="262"/>
      <c r="GC17" s="262"/>
      <c r="GD17" s="262"/>
      <c r="GE17" s="262"/>
      <c r="GF17" s="262"/>
      <c r="GG17" s="262"/>
      <c r="GH17" s="262"/>
      <c r="GI17" s="262"/>
      <c r="GJ17" s="262"/>
      <c r="GK17" s="262"/>
      <c r="GL17" s="262"/>
      <c r="GM17" s="262"/>
      <c r="GN17" s="262"/>
      <c r="GO17" s="262"/>
      <c r="GP17" s="262"/>
      <c r="GQ17" s="262"/>
      <c r="GR17" s="262"/>
      <c r="GS17" s="262"/>
      <c r="GT17" s="262"/>
      <c r="GU17" s="262"/>
      <c r="GV17" s="262"/>
      <c r="GW17" s="262"/>
      <c r="GX17" s="262"/>
      <c r="GY17" s="262"/>
      <c r="GZ17" s="262"/>
      <c r="HA17" s="262"/>
      <c r="HB17" s="262"/>
      <c r="HC17" s="262"/>
      <c r="HD17" s="262"/>
      <c r="HE17" s="262"/>
      <c r="HF17" s="262"/>
      <c r="HG17" s="262"/>
      <c r="HH17" s="262"/>
      <c r="HI17" s="262"/>
      <c r="HJ17" s="262"/>
      <c r="HK17" s="262"/>
      <c r="HL17" s="262"/>
      <c r="HM17" s="262"/>
      <c r="HN17" s="262"/>
      <c r="HO17" s="262"/>
      <c r="HP17" s="262"/>
      <c r="HQ17" s="262"/>
      <c r="HR17" s="262"/>
      <c r="HS17" s="262"/>
      <c r="HT17" s="262"/>
      <c r="HU17" s="262"/>
      <c r="HV17" s="262"/>
      <c r="HW17" s="262"/>
      <c r="HX17" s="262"/>
      <c r="HY17" s="262"/>
      <c r="HZ17" s="262"/>
      <c r="IA17" s="262"/>
      <c r="IB17" s="262"/>
      <c r="IC17" s="262"/>
      <c r="ID17" s="262"/>
      <c r="IE17" s="262"/>
      <c r="IF17" s="262"/>
      <c r="IG17" s="262"/>
      <c r="IH17" s="262"/>
      <c r="II17" s="262"/>
      <c r="IJ17" s="262"/>
    </row>
    <row r="18" spans="1:244" ht="24" customHeight="1" x14ac:dyDescent="0.2">
      <c r="A18" s="256">
        <f t="shared" si="0"/>
        <v>9</v>
      </c>
      <c r="B18" s="256">
        <v>7</v>
      </c>
      <c r="C18" s="256">
        <v>2</v>
      </c>
      <c r="D18" s="257">
        <v>9</v>
      </c>
      <c r="E18" s="256">
        <v>1</v>
      </c>
      <c r="F18" s="257">
        <v>180</v>
      </c>
      <c r="G18" s="346" t="s">
        <v>265</v>
      </c>
      <c r="H18" s="247" t="s">
        <v>266</v>
      </c>
      <c r="I18" s="378">
        <v>33483</v>
      </c>
      <c r="J18" s="256">
        <v>1</v>
      </c>
      <c r="K18" s="256">
        <v>40</v>
      </c>
      <c r="L18" s="256" t="s">
        <v>245</v>
      </c>
      <c r="M18" s="260" t="s">
        <v>258</v>
      </c>
      <c r="N18" s="256">
        <v>1</v>
      </c>
      <c r="O18" s="264" t="s">
        <v>199</v>
      </c>
      <c r="P18" s="365">
        <v>6406.2</v>
      </c>
      <c r="Q18" s="249">
        <v>0</v>
      </c>
      <c r="R18" s="250">
        <v>6406.2</v>
      </c>
      <c r="S18" s="250"/>
      <c r="T18" s="250">
        <v>1067.7</v>
      </c>
      <c r="U18" s="250">
        <v>10677</v>
      </c>
      <c r="V18" s="251">
        <v>672.65099999999995</v>
      </c>
      <c r="W18" s="250">
        <v>192.18599999999998</v>
      </c>
      <c r="X18" s="250">
        <v>513.19260858645009</v>
      </c>
      <c r="Y18" s="250">
        <v>128.124</v>
      </c>
      <c r="Z18" s="250">
        <v>583.98</v>
      </c>
      <c r="AA18" s="250">
        <v>372.9</v>
      </c>
      <c r="AB18" s="251">
        <v>12208.230755679595</v>
      </c>
      <c r="AC18" s="250">
        <v>732.69</v>
      </c>
      <c r="AD18" s="250">
        <v>3203.1</v>
      </c>
      <c r="AE18" s="251"/>
      <c r="AF18" s="250">
        <v>134319.52405871698</v>
      </c>
      <c r="AG18" s="25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  <c r="FL18" s="262"/>
      <c r="FM18" s="262"/>
      <c r="FN18" s="262"/>
      <c r="FO18" s="262"/>
      <c r="FP18" s="262"/>
      <c r="FQ18" s="262"/>
      <c r="FR18" s="262"/>
      <c r="FS18" s="262"/>
      <c r="FT18" s="262"/>
      <c r="FU18" s="262"/>
      <c r="FV18" s="262"/>
      <c r="FW18" s="262"/>
      <c r="FX18" s="262"/>
      <c r="FY18" s="262"/>
      <c r="FZ18" s="262"/>
      <c r="GA18" s="262"/>
      <c r="GB18" s="262"/>
      <c r="GC18" s="262"/>
      <c r="GD18" s="262"/>
      <c r="GE18" s="262"/>
      <c r="GF18" s="262"/>
      <c r="GG18" s="262"/>
      <c r="GH18" s="262"/>
      <c r="GI18" s="262"/>
      <c r="GJ18" s="262"/>
      <c r="GK18" s="262"/>
      <c r="GL18" s="262"/>
      <c r="GM18" s="262"/>
      <c r="GN18" s="262"/>
      <c r="GO18" s="262"/>
      <c r="GP18" s="262"/>
      <c r="GQ18" s="262"/>
      <c r="GR18" s="262"/>
      <c r="GS18" s="262"/>
      <c r="GT18" s="262"/>
      <c r="GU18" s="262"/>
      <c r="GV18" s="262"/>
      <c r="GW18" s="262"/>
      <c r="GX18" s="262"/>
      <c r="GY18" s="262"/>
      <c r="GZ18" s="262"/>
      <c r="HA18" s="262"/>
      <c r="HB18" s="262"/>
      <c r="HC18" s="262"/>
      <c r="HD18" s="262"/>
      <c r="HE18" s="262"/>
      <c r="HF18" s="262"/>
      <c r="HG18" s="262"/>
      <c r="HH18" s="262"/>
      <c r="HI18" s="262"/>
      <c r="HJ18" s="262"/>
      <c r="HK18" s="262"/>
      <c r="HL18" s="262"/>
      <c r="HM18" s="262"/>
      <c r="HN18" s="262"/>
      <c r="HO18" s="262"/>
      <c r="HP18" s="262"/>
      <c r="HQ18" s="262"/>
      <c r="HR18" s="262"/>
      <c r="HS18" s="262"/>
      <c r="HT18" s="262"/>
      <c r="HU18" s="262"/>
      <c r="HV18" s="262"/>
      <c r="HW18" s="262"/>
      <c r="HX18" s="262"/>
      <c r="HY18" s="262"/>
      <c r="HZ18" s="262"/>
      <c r="IA18" s="262"/>
      <c r="IB18" s="262"/>
      <c r="IC18" s="262"/>
      <c r="ID18" s="262"/>
      <c r="IE18" s="262"/>
      <c r="IF18" s="262"/>
      <c r="IG18" s="262"/>
      <c r="IH18" s="262"/>
      <c r="II18" s="262"/>
      <c r="IJ18" s="262"/>
    </row>
    <row r="19" spans="1:244" ht="24" customHeight="1" x14ac:dyDescent="0.2">
      <c r="A19" s="256">
        <f t="shared" si="0"/>
        <v>10</v>
      </c>
      <c r="B19" s="256">
        <v>7</v>
      </c>
      <c r="C19" s="256">
        <v>2</v>
      </c>
      <c r="D19" s="257">
        <v>9</v>
      </c>
      <c r="E19" s="256">
        <v>1</v>
      </c>
      <c r="F19" s="257">
        <v>180</v>
      </c>
      <c r="G19" s="346" t="s">
        <v>244</v>
      </c>
      <c r="H19" s="247"/>
      <c r="I19" s="248"/>
      <c r="J19" s="256">
        <v>1</v>
      </c>
      <c r="K19" s="256">
        <v>40</v>
      </c>
      <c r="L19" s="256" t="s">
        <v>245</v>
      </c>
      <c r="M19" s="260" t="s">
        <v>258</v>
      </c>
      <c r="N19" s="256">
        <v>1</v>
      </c>
      <c r="O19" s="264" t="s">
        <v>199</v>
      </c>
      <c r="P19" s="365">
        <v>6406.2</v>
      </c>
      <c r="Q19" s="249">
        <v>0</v>
      </c>
      <c r="R19" s="250">
        <v>6406.2</v>
      </c>
      <c r="S19" s="250"/>
      <c r="T19" s="250">
        <v>1067.7</v>
      </c>
      <c r="U19" s="250">
        <v>10677</v>
      </c>
      <c r="V19" s="251">
        <v>672.65099999999995</v>
      </c>
      <c r="W19" s="250">
        <v>192.18599999999998</v>
      </c>
      <c r="X19" s="250">
        <v>513.19260858645009</v>
      </c>
      <c r="Y19" s="250">
        <v>128.124</v>
      </c>
      <c r="Z19" s="250">
        <v>583.98</v>
      </c>
      <c r="AA19" s="250">
        <v>372.9</v>
      </c>
      <c r="AB19" s="251">
        <v>12208.230755679595</v>
      </c>
      <c r="AC19" s="250">
        <v>732.69</v>
      </c>
      <c r="AD19" s="250">
        <v>3203.1</v>
      </c>
      <c r="AE19" s="251"/>
      <c r="AF19" s="250">
        <v>134319.52405871698</v>
      </c>
      <c r="AG19" s="25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  <c r="FF19" s="262"/>
      <c r="FG19" s="262"/>
      <c r="FH19" s="262"/>
      <c r="FI19" s="262"/>
      <c r="FJ19" s="262"/>
      <c r="FK19" s="262"/>
      <c r="FL19" s="262"/>
      <c r="FM19" s="262"/>
      <c r="FN19" s="262"/>
      <c r="FO19" s="262"/>
      <c r="FP19" s="262"/>
      <c r="FQ19" s="262"/>
      <c r="FR19" s="262"/>
      <c r="FS19" s="262"/>
      <c r="FT19" s="262"/>
      <c r="FU19" s="262"/>
      <c r="FV19" s="262"/>
      <c r="FW19" s="262"/>
      <c r="FX19" s="262"/>
      <c r="FY19" s="262"/>
      <c r="FZ19" s="262"/>
      <c r="GA19" s="262"/>
      <c r="GB19" s="262"/>
      <c r="GC19" s="262"/>
      <c r="GD19" s="262"/>
      <c r="GE19" s="262"/>
      <c r="GF19" s="262"/>
      <c r="GG19" s="262"/>
      <c r="GH19" s="262"/>
      <c r="GI19" s="262"/>
      <c r="GJ19" s="262"/>
      <c r="GK19" s="262"/>
      <c r="GL19" s="262"/>
      <c r="GM19" s="262"/>
      <c r="GN19" s="262"/>
      <c r="GO19" s="262"/>
      <c r="GP19" s="262"/>
      <c r="GQ19" s="262"/>
      <c r="GR19" s="262"/>
      <c r="GS19" s="262"/>
      <c r="GT19" s="262"/>
      <c r="GU19" s="262"/>
      <c r="GV19" s="262"/>
      <c r="GW19" s="262"/>
      <c r="GX19" s="262"/>
      <c r="GY19" s="262"/>
      <c r="GZ19" s="262"/>
      <c r="HA19" s="262"/>
      <c r="HB19" s="262"/>
      <c r="HC19" s="262"/>
      <c r="HD19" s="262"/>
      <c r="HE19" s="262"/>
      <c r="HF19" s="262"/>
      <c r="HG19" s="262"/>
      <c r="HH19" s="262"/>
      <c r="HI19" s="262"/>
      <c r="HJ19" s="262"/>
      <c r="HK19" s="262"/>
      <c r="HL19" s="262"/>
      <c r="HM19" s="262"/>
      <c r="HN19" s="262"/>
      <c r="HO19" s="262"/>
      <c r="HP19" s="262"/>
      <c r="HQ19" s="262"/>
      <c r="HR19" s="262"/>
      <c r="HS19" s="262"/>
      <c r="HT19" s="262"/>
      <c r="HU19" s="262"/>
      <c r="HV19" s="262"/>
      <c r="HW19" s="262"/>
      <c r="HX19" s="262"/>
      <c r="HY19" s="262"/>
      <c r="HZ19" s="262"/>
      <c r="IA19" s="262"/>
      <c r="IB19" s="262"/>
      <c r="IC19" s="262"/>
      <c r="ID19" s="262"/>
      <c r="IE19" s="262"/>
      <c r="IF19" s="262"/>
      <c r="IG19" s="262"/>
      <c r="IH19" s="262"/>
      <c r="II19" s="262"/>
      <c r="IJ19" s="262"/>
    </row>
    <row r="20" spans="1:244" ht="24" customHeight="1" x14ac:dyDescent="0.2">
      <c r="A20" s="256">
        <f t="shared" si="0"/>
        <v>11</v>
      </c>
      <c r="B20" s="256">
        <v>7</v>
      </c>
      <c r="C20" s="256">
        <v>2</v>
      </c>
      <c r="D20" s="257">
        <v>9</v>
      </c>
      <c r="E20" s="256">
        <v>1</v>
      </c>
      <c r="F20" s="257">
        <v>180</v>
      </c>
      <c r="G20" s="346" t="s">
        <v>267</v>
      </c>
      <c r="H20" s="247" t="s">
        <v>268</v>
      </c>
      <c r="I20" s="248">
        <v>35827</v>
      </c>
      <c r="J20" s="348">
        <v>7</v>
      </c>
      <c r="K20" s="256">
        <v>40</v>
      </c>
      <c r="L20" s="256" t="s">
        <v>245</v>
      </c>
      <c r="M20" s="260" t="s">
        <v>269</v>
      </c>
      <c r="N20" s="256">
        <v>1</v>
      </c>
      <c r="O20" s="264" t="s">
        <v>199</v>
      </c>
      <c r="P20" s="365">
        <v>8564.4</v>
      </c>
      <c r="Q20" s="249">
        <v>0</v>
      </c>
      <c r="R20" s="250">
        <v>8564.4</v>
      </c>
      <c r="S20" s="250"/>
      <c r="T20" s="250">
        <v>1427.3999999999999</v>
      </c>
      <c r="U20" s="250">
        <v>14273.999999999998</v>
      </c>
      <c r="V20" s="251">
        <v>899.26199999999994</v>
      </c>
      <c r="W20" s="250">
        <v>256.93199999999996</v>
      </c>
      <c r="X20" s="250">
        <v>686.08329071490004</v>
      </c>
      <c r="Y20" s="250">
        <v>171.28799999999998</v>
      </c>
      <c r="Z20" s="249">
        <v>546.55999999999995</v>
      </c>
      <c r="AA20" s="249">
        <v>254.68</v>
      </c>
      <c r="AB20" s="251">
        <v>12908.292543255498</v>
      </c>
      <c r="AC20" s="250">
        <v>1243.6500000000001</v>
      </c>
      <c r="AD20" s="250">
        <v>4282.2</v>
      </c>
      <c r="AE20" s="251"/>
      <c r="AF20" s="250">
        <v>170686.00603183429</v>
      </c>
      <c r="AG20" s="25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2"/>
      <c r="DS20" s="262"/>
      <c r="DT20" s="262"/>
      <c r="DU20" s="262"/>
      <c r="DV20" s="262"/>
      <c r="DW20" s="262"/>
      <c r="DX20" s="262"/>
      <c r="DY20" s="262"/>
      <c r="DZ20" s="262"/>
      <c r="EA20" s="262"/>
      <c r="EB20" s="262"/>
      <c r="EC20" s="262"/>
      <c r="ED20" s="262"/>
      <c r="EE20" s="262"/>
      <c r="EF20" s="262"/>
      <c r="EG20" s="262"/>
      <c r="EH20" s="262"/>
      <c r="EI20" s="262"/>
      <c r="EJ20" s="262"/>
      <c r="EK20" s="262"/>
      <c r="EL20" s="262"/>
      <c r="EM20" s="262"/>
      <c r="EN20" s="262"/>
      <c r="EO20" s="262"/>
      <c r="EP20" s="262"/>
      <c r="EQ20" s="262"/>
      <c r="ER20" s="262"/>
      <c r="ES20" s="262"/>
      <c r="ET20" s="262"/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2"/>
      <c r="FF20" s="262"/>
      <c r="FG20" s="262"/>
      <c r="FH20" s="262"/>
      <c r="FI20" s="262"/>
      <c r="FJ20" s="262"/>
      <c r="FK20" s="262"/>
      <c r="FL20" s="262"/>
      <c r="FM20" s="262"/>
      <c r="FN20" s="262"/>
      <c r="FO20" s="262"/>
      <c r="FP20" s="262"/>
      <c r="FQ20" s="262"/>
      <c r="FR20" s="262"/>
      <c r="FS20" s="262"/>
      <c r="FT20" s="262"/>
      <c r="FU20" s="262"/>
      <c r="FV20" s="262"/>
      <c r="FW20" s="262"/>
      <c r="FX20" s="262"/>
      <c r="FY20" s="262"/>
      <c r="FZ20" s="262"/>
      <c r="GA20" s="262"/>
      <c r="GB20" s="262"/>
      <c r="GC20" s="262"/>
      <c r="GD20" s="262"/>
      <c r="GE20" s="262"/>
      <c r="GF20" s="262"/>
      <c r="GG20" s="262"/>
      <c r="GH20" s="262"/>
      <c r="GI20" s="262"/>
      <c r="GJ20" s="262"/>
      <c r="GK20" s="262"/>
      <c r="GL20" s="262"/>
      <c r="GM20" s="262"/>
      <c r="GN20" s="262"/>
      <c r="GO20" s="262"/>
      <c r="GP20" s="262"/>
      <c r="GQ20" s="262"/>
      <c r="GR20" s="262"/>
      <c r="GS20" s="262"/>
      <c r="GT20" s="262"/>
      <c r="GU20" s="262"/>
      <c r="GV20" s="262"/>
      <c r="GW20" s="262"/>
      <c r="GX20" s="262"/>
      <c r="GY20" s="262"/>
      <c r="GZ20" s="262"/>
      <c r="HA20" s="262"/>
      <c r="HB20" s="262"/>
      <c r="HC20" s="262"/>
      <c r="HD20" s="262"/>
      <c r="HE20" s="262"/>
      <c r="HF20" s="262"/>
      <c r="HG20" s="262"/>
      <c r="HH20" s="262"/>
      <c r="HI20" s="262"/>
      <c r="HJ20" s="262"/>
      <c r="HK20" s="262"/>
      <c r="HL20" s="262"/>
      <c r="HM20" s="262"/>
      <c r="HN20" s="262"/>
      <c r="HO20" s="262"/>
      <c r="HP20" s="262"/>
      <c r="HQ20" s="262"/>
      <c r="HR20" s="262"/>
      <c r="HS20" s="262"/>
      <c r="HT20" s="262"/>
      <c r="HU20" s="262"/>
      <c r="HV20" s="262"/>
      <c r="HW20" s="262"/>
      <c r="HX20" s="262"/>
      <c r="HY20" s="262"/>
      <c r="HZ20" s="262"/>
      <c r="IA20" s="262"/>
      <c r="IB20" s="262"/>
      <c r="IC20" s="262"/>
      <c r="ID20" s="262"/>
      <c r="IE20" s="262"/>
      <c r="IF20" s="262"/>
      <c r="IG20" s="262"/>
      <c r="IH20" s="262"/>
      <c r="II20" s="262"/>
      <c r="IJ20" s="262"/>
    </row>
    <row r="21" spans="1:244" ht="24" customHeight="1" x14ac:dyDescent="0.2">
      <c r="A21" s="256">
        <f t="shared" si="0"/>
        <v>12</v>
      </c>
      <c r="B21" s="256">
        <v>7</v>
      </c>
      <c r="C21" s="256">
        <v>2</v>
      </c>
      <c r="D21" s="257">
        <v>9</v>
      </c>
      <c r="E21" s="256">
        <v>1</v>
      </c>
      <c r="F21" s="257">
        <v>180</v>
      </c>
      <c r="G21" s="346" t="s">
        <v>270</v>
      </c>
      <c r="H21" s="247" t="s">
        <v>271</v>
      </c>
      <c r="I21" s="248">
        <v>36526</v>
      </c>
      <c r="J21" s="348">
        <v>3</v>
      </c>
      <c r="K21" s="256">
        <v>40</v>
      </c>
      <c r="L21" s="256" t="s">
        <v>245</v>
      </c>
      <c r="M21" s="260" t="s">
        <v>269</v>
      </c>
      <c r="N21" s="256">
        <v>1</v>
      </c>
      <c r="O21" s="265" t="s">
        <v>199</v>
      </c>
      <c r="P21" s="366">
        <v>6623.7</v>
      </c>
      <c r="Q21" s="266">
        <v>0</v>
      </c>
      <c r="R21" s="251">
        <v>6623.7</v>
      </c>
      <c r="S21" s="251"/>
      <c r="T21" s="251">
        <v>1103.95</v>
      </c>
      <c r="U21" s="250">
        <v>11039.5</v>
      </c>
      <c r="V21" s="251">
        <v>695.48849999999993</v>
      </c>
      <c r="W21" s="250">
        <v>198.71099999999998</v>
      </c>
      <c r="X21" s="250">
        <v>530.61625948207507</v>
      </c>
      <c r="Y21" s="250">
        <v>132.47399999999999</v>
      </c>
      <c r="Z21" s="250">
        <v>505.24</v>
      </c>
      <c r="AA21" s="250">
        <v>250.22</v>
      </c>
      <c r="AB21" s="251">
        <v>12308.191179929243</v>
      </c>
      <c r="AC21" s="250">
        <v>967.83</v>
      </c>
      <c r="AD21" s="250">
        <v>3311.85</v>
      </c>
      <c r="AE21" s="251"/>
      <c r="AF21" s="250">
        <v>135968.71829371413</v>
      </c>
      <c r="AG21" s="267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2"/>
      <c r="ED21" s="262"/>
      <c r="EE21" s="262"/>
      <c r="EF21" s="262"/>
      <c r="EG21" s="262"/>
      <c r="EH21" s="262"/>
      <c r="EI21" s="262"/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2"/>
      <c r="FL21" s="262"/>
      <c r="FM21" s="262"/>
      <c r="FN21" s="262"/>
      <c r="FO21" s="262"/>
      <c r="FP21" s="262"/>
      <c r="FQ21" s="262"/>
      <c r="FR21" s="262"/>
      <c r="FS21" s="262"/>
      <c r="FT21" s="262"/>
      <c r="FU21" s="262"/>
      <c r="FV21" s="262"/>
      <c r="FW21" s="262"/>
      <c r="FX21" s="262"/>
      <c r="FY21" s="262"/>
      <c r="FZ21" s="262"/>
      <c r="GA21" s="262"/>
      <c r="GB21" s="262"/>
      <c r="GC21" s="262"/>
      <c r="GD21" s="262"/>
      <c r="GE21" s="262"/>
      <c r="GF21" s="262"/>
      <c r="GG21" s="262"/>
      <c r="GH21" s="262"/>
      <c r="GI21" s="262"/>
      <c r="GJ21" s="262"/>
      <c r="GK21" s="262"/>
      <c r="GL21" s="262"/>
      <c r="GM21" s="262"/>
      <c r="GN21" s="262"/>
      <c r="GO21" s="262"/>
      <c r="GP21" s="262"/>
      <c r="GQ21" s="262"/>
      <c r="GR21" s="262"/>
      <c r="GS21" s="262"/>
      <c r="GT21" s="262"/>
      <c r="GU21" s="262"/>
      <c r="GV21" s="262"/>
      <c r="GW21" s="262"/>
      <c r="GX21" s="262"/>
      <c r="GY21" s="262"/>
      <c r="GZ21" s="262"/>
      <c r="HA21" s="262"/>
      <c r="HB21" s="262"/>
      <c r="HC21" s="262"/>
      <c r="HD21" s="262"/>
      <c r="HE21" s="262"/>
      <c r="HF21" s="262"/>
      <c r="HG21" s="262"/>
      <c r="HH21" s="262"/>
      <c r="HI21" s="262"/>
      <c r="HJ21" s="262"/>
      <c r="HK21" s="262"/>
      <c r="HL21" s="262"/>
      <c r="HM21" s="262"/>
      <c r="HN21" s="262"/>
      <c r="HO21" s="262"/>
      <c r="HP21" s="262"/>
      <c r="HQ21" s="262"/>
      <c r="HR21" s="262"/>
      <c r="HS21" s="262"/>
      <c r="HT21" s="262"/>
      <c r="HU21" s="262"/>
      <c r="HV21" s="262"/>
      <c r="HW21" s="262"/>
      <c r="HX21" s="262"/>
      <c r="HY21" s="262"/>
      <c r="HZ21" s="262"/>
      <c r="IA21" s="262"/>
      <c r="IB21" s="262"/>
      <c r="IC21" s="262"/>
      <c r="ID21" s="262"/>
      <c r="IE21" s="262"/>
      <c r="IF21" s="262"/>
      <c r="IG21" s="262"/>
      <c r="IH21" s="262"/>
      <c r="II21" s="262"/>
      <c r="IJ21" s="262"/>
    </row>
    <row r="22" spans="1:244" ht="24" customHeight="1" x14ac:dyDescent="0.2">
      <c r="A22" s="256">
        <f t="shared" si="0"/>
        <v>13</v>
      </c>
      <c r="B22" s="256">
        <v>7</v>
      </c>
      <c r="C22" s="256">
        <v>2</v>
      </c>
      <c r="D22" s="257">
        <v>9</v>
      </c>
      <c r="E22" s="256">
        <v>1</v>
      </c>
      <c r="F22" s="257">
        <v>180</v>
      </c>
      <c r="G22" s="258" t="s">
        <v>272</v>
      </c>
      <c r="H22" s="258" t="s">
        <v>273</v>
      </c>
      <c r="I22" s="248">
        <v>40756</v>
      </c>
      <c r="J22" s="345">
        <v>2</v>
      </c>
      <c r="K22" s="256">
        <v>40</v>
      </c>
      <c r="L22" s="256" t="s">
        <v>245</v>
      </c>
      <c r="M22" s="260" t="s">
        <v>274</v>
      </c>
      <c r="N22" s="256">
        <v>1</v>
      </c>
      <c r="O22" s="264" t="s">
        <v>199</v>
      </c>
      <c r="P22" s="365">
        <v>6632.4</v>
      </c>
      <c r="Q22" s="249">
        <v>0</v>
      </c>
      <c r="R22" s="250">
        <v>6632.4</v>
      </c>
      <c r="S22" s="250"/>
      <c r="T22" s="250">
        <v>1105.3999999999999</v>
      </c>
      <c r="U22" s="250">
        <v>11054</v>
      </c>
      <c r="V22" s="251">
        <v>696.40199999999993</v>
      </c>
      <c r="W22" s="250">
        <v>198.97199999999998</v>
      </c>
      <c r="X22" s="250">
        <v>531.31320551790009</v>
      </c>
      <c r="Y22" s="250">
        <v>132.648</v>
      </c>
      <c r="Z22" s="250">
        <v>505.3</v>
      </c>
      <c r="AA22" s="250">
        <v>250.22</v>
      </c>
      <c r="AB22" s="251">
        <v>12308.191179929243</v>
      </c>
      <c r="AC22" s="250">
        <v>984.62</v>
      </c>
      <c r="AD22" s="250">
        <v>3316.2</v>
      </c>
      <c r="AE22" s="251"/>
      <c r="AF22" s="250">
        <v>136135.47364614403</v>
      </c>
      <c r="AG22" s="267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2"/>
      <c r="ED22" s="262"/>
      <c r="EE22" s="262"/>
      <c r="EF22" s="262"/>
      <c r="EG22" s="262"/>
      <c r="EH22" s="262"/>
      <c r="EI22" s="262"/>
      <c r="EJ22" s="262"/>
      <c r="EK22" s="262"/>
      <c r="EL22" s="262"/>
      <c r="EM22" s="262"/>
      <c r="EN22" s="262"/>
      <c r="EO22" s="262"/>
      <c r="EP22" s="262"/>
      <c r="EQ22" s="262"/>
      <c r="ER22" s="262"/>
      <c r="ES22" s="262"/>
      <c r="ET22" s="262"/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2"/>
      <c r="FK22" s="262"/>
      <c r="FL22" s="262"/>
      <c r="FM22" s="262"/>
      <c r="FN22" s="262"/>
      <c r="FO22" s="262"/>
      <c r="FP22" s="262"/>
      <c r="FQ22" s="262"/>
      <c r="FR22" s="262"/>
      <c r="FS22" s="262"/>
      <c r="FT22" s="262"/>
      <c r="FU22" s="262"/>
      <c r="FV22" s="262"/>
      <c r="FW22" s="262"/>
      <c r="FX22" s="262"/>
      <c r="FY22" s="262"/>
      <c r="FZ22" s="262"/>
      <c r="GA22" s="262"/>
      <c r="GB22" s="262"/>
      <c r="GC22" s="262"/>
      <c r="GD22" s="262"/>
      <c r="GE22" s="262"/>
      <c r="GF22" s="262"/>
      <c r="GG22" s="262"/>
      <c r="GH22" s="262"/>
      <c r="GI22" s="262"/>
      <c r="GJ22" s="262"/>
      <c r="GK22" s="262"/>
      <c r="GL22" s="262"/>
      <c r="GM22" s="262"/>
      <c r="GN22" s="262"/>
      <c r="GO22" s="262"/>
      <c r="GP22" s="262"/>
      <c r="GQ22" s="262"/>
      <c r="GR22" s="262"/>
      <c r="GS22" s="262"/>
      <c r="GT22" s="262"/>
      <c r="GU22" s="262"/>
      <c r="GV22" s="262"/>
      <c r="GW22" s="262"/>
      <c r="GX22" s="262"/>
      <c r="GY22" s="262"/>
      <c r="GZ22" s="262"/>
      <c r="HA22" s="262"/>
      <c r="HB22" s="262"/>
      <c r="HC22" s="262"/>
      <c r="HD22" s="262"/>
      <c r="HE22" s="262"/>
      <c r="HF22" s="262"/>
      <c r="HG22" s="262"/>
      <c r="HH22" s="262"/>
      <c r="HI22" s="262"/>
      <c r="HJ22" s="262"/>
      <c r="HK22" s="262"/>
      <c r="HL22" s="262"/>
      <c r="HM22" s="262"/>
      <c r="HN22" s="262"/>
      <c r="HO22" s="262"/>
      <c r="HP22" s="262"/>
      <c r="HQ22" s="262"/>
      <c r="HR22" s="262"/>
      <c r="HS22" s="262"/>
      <c r="HT22" s="262"/>
      <c r="HU22" s="262"/>
      <c r="HV22" s="262"/>
      <c r="HW22" s="262"/>
      <c r="HX22" s="262"/>
      <c r="HY22" s="262"/>
      <c r="HZ22" s="262"/>
      <c r="IA22" s="262"/>
      <c r="IB22" s="262"/>
      <c r="IC22" s="262"/>
      <c r="ID22" s="262"/>
      <c r="IE22" s="262"/>
      <c r="IF22" s="262"/>
      <c r="IG22" s="262"/>
      <c r="IH22" s="262"/>
      <c r="II22" s="262"/>
      <c r="IJ22" s="262"/>
    </row>
    <row r="23" spans="1:244" ht="24" customHeight="1" x14ac:dyDescent="0.2">
      <c r="A23" s="256">
        <f t="shared" si="0"/>
        <v>14</v>
      </c>
      <c r="B23" s="256">
        <v>7</v>
      </c>
      <c r="C23" s="256">
        <v>2</v>
      </c>
      <c r="D23" s="257">
        <v>9</v>
      </c>
      <c r="E23" s="256">
        <v>1</v>
      </c>
      <c r="F23" s="257">
        <v>180</v>
      </c>
      <c r="G23" s="349" t="s">
        <v>275</v>
      </c>
      <c r="H23" s="247" t="s">
        <v>276</v>
      </c>
      <c r="I23" s="248">
        <v>38672</v>
      </c>
      <c r="J23" s="345">
        <v>2</v>
      </c>
      <c r="K23" s="345">
        <v>40</v>
      </c>
      <c r="L23" s="256" t="s">
        <v>245</v>
      </c>
      <c r="M23" s="260" t="s">
        <v>274</v>
      </c>
      <c r="N23" s="256">
        <v>1</v>
      </c>
      <c r="O23" s="264" t="s">
        <v>199</v>
      </c>
      <c r="P23" s="365">
        <v>6632.4</v>
      </c>
      <c r="Q23" s="249">
        <v>0</v>
      </c>
      <c r="R23" s="250">
        <v>6632.4</v>
      </c>
      <c r="S23" s="250"/>
      <c r="T23" s="250">
        <v>1105.3999999999999</v>
      </c>
      <c r="U23" s="250">
        <v>11054</v>
      </c>
      <c r="V23" s="251">
        <v>696.40199999999993</v>
      </c>
      <c r="W23" s="250">
        <v>198.97199999999998</v>
      </c>
      <c r="X23" s="250">
        <v>531.31320551790009</v>
      </c>
      <c r="Y23" s="250">
        <v>132.648</v>
      </c>
      <c r="Z23" s="250">
        <v>505.3</v>
      </c>
      <c r="AA23" s="250">
        <v>250.22</v>
      </c>
      <c r="AB23" s="251">
        <v>12108.191179929243</v>
      </c>
      <c r="AC23" s="250">
        <v>984.62</v>
      </c>
      <c r="AD23" s="250">
        <v>3316.2</v>
      </c>
      <c r="AE23" s="251"/>
      <c r="AF23" s="250">
        <v>135935.47364614403</v>
      </c>
      <c r="AG23" s="267"/>
      <c r="AH23" s="261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  <c r="DS23" s="262"/>
      <c r="DT23" s="262"/>
      <c r="DU23" s="262"/>
      <c r="DV23" s="262"/>
      <c r="DW23" s="262"/>
      <c r="DX23" s="262"/>
      <c r="DY23" s="262"/>
      <c r="DZ23" s="262"/>
      <c r="EA23" s="262"/>
      <c r="EB23" s="262"/>
      <c r="EC23" s="262"/>
      <c r="ED23" s="262"/>
      <c r="EE23" s="262"/>
      <c r="EF23" s="262"/>
      <c r="EG23" s="262"/>
      <c r="EH23" s="262"/>
      <c r="EI23" s="262"/>
      <c r="EJ23" s="262"/>
      <c r="EK23" s="262"/>
      <c r="EL23" s="262"/>
      <c r="EM23" s="262"/>
      <c r="EN23" s="262"/>
      <c r="EO23" s="262"/>
      <c r="EP23" s="262"/>
      <c r="EQ23" s="262"/>
      <c r="ER23" s="262"/>
      <c r="ES23" s="262"/>
      <c r="ET23" s="262"/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2"/>
      <c r="FF23" s="262"/>
      <c r="FG23" s="262"/>
      <c r="FH23" s="262"/>
      <c r="FI23" s="262"/>
      <c r="FJ23" s="262"/>
      <c r="FK23" s="262"/>
      <c r="FL23" s="262"/>
      <c r="FM23" s="262"/>
      <c r="FN23" s="262"/>
      <c r="FO23" s="262"/>
      <c r="FP23" s="262"/>
      <c r="FQ23" s="262"/>
      <c r="FR23" s="262"/>
      <c r="FS23" s="262"/>
      <c r="FT23" s="262"/>
      <c r="FU23" s="262"/>
      <c r="FV23" s="262"/>
      <c r="FW23" s="262"/>
      <c r="FX23" s="262"/>
      <c r="FY23" s="262"/>
      <c r="FZ23" s="262"/>
      <c r="GA23" s="262"/>
      <c r="GB23" s="262"/>
      <c r="GC23" s="262"/>
      <c r="GD23" s="262"/>
      <c r="GE23" s="262"/>
      <c r="GF23" s="262"/>
      <c r="GG23" s="262"/>
      <c r="GH23" s="262"/>
      <c r="GI23" s="262"/>
      <c r="GJ23" s="262"/>
      <c r="GK23" s="262"/>
      <c r="GL23" s="262"/>
      <c r="GM23" s="262"/>
      <c r="GN23" s="262"/>
      <c r="GO23" s="262"/>
      <c r="GP23" s="262"/>
      <c r="GQ23" s="262"/>
      <c r="GR23" s="262"/>
      <c r="GS23" s="262"/>
      <c r="GT23" s="262"/>
      <c r="GU23" s="262"/>
      <c r="GV23" s="262"/>
      <c r="GW23" s="262"/>
      <c r="GX23" s="262"/>
      <c r="GY23" s="262"/>
      <c r="GZ23" s="262"/>
      <c r="HA23" s="262"/>
      <c r="HB23" s="262"/>
      <c r="HC23" s="262"/>
      <c r="HD23" s="262"/>
      <c r="HE23" s="262"/>
      <c r="HF23" s="262"/>
      <c r="HG23" s="262"/>
      <c r="HH23" s="262"/>
      <c r="HI23" s="262"/>
      <c r="HJ23" s="262"/>
      <c r="HK23" s="262"/>
      <c r="HL23" s="262"/>
      <c r="HM23" s="262"/>
      <c r="HN23" s="262"/>
      <c r="HO23" s="262"/>
      <c r="HP23" s="262"/>
      <c r="HQ23" s="262"/>
      <c r="HR23" s="262"/>
      <c r="HS23" s="262"/>
      <c r="HT23" s="262"/>
      <c r="HU23" s="262"/>
      <c r="HV23" s="262"/>
      <c r="HW23" s="262"/>
      <c r="HX23" s="262"/>
      <c r="HY23" s="262"/>
      <c r="HZ23" s="262"/>
      <c r="IA23" s="262"/>
      <c r="IB23" s="262"/>
      <c r="IC23" s="262"/>
      <c r="ID23" s="262"/>
      <c r="IE23" s="262"/>
      <c r="IF23" s="262"/>
      <c r="IG23" s="262"/>
      <c r="IH23" s="262"/>
      <c r="II23" s="262"/>
      <c r="IJ23" s="262"/>
    </row>
    <row r="24" spans="1:244" ht="24" customHeight="1" x14ac:dyDescent="0.2">
      <c r="A24" s="256">
        <f t="shared" si="0"/>
        <v>15</v>
      </c>
      <c r="B24" s="256">
        <v>7</v>
      </c>
      <c r="C24" s="256">
        <v>2</v>
      </c>
      <c r="D24" s="257">
        <v>9</v>
      </c>
      <c r="E24" s="256">
        <v>1</v>
      </c>
      <c r="F24" s="257">
        <v>180</v>
      </c>
      <c r="G24" s="346" t="s">
        <v>453</v>
      </c>
      <c r="H24" s="247" t="s">
        <v>277</v>
      </c>
      <c r="I24" s="248">
        <v>38335</v>
      </c>
      <c r="J24" s="348">
        <v>7</v>
      </c>
      <c r="K24" s="256">
        <v>40</v>
      </c>
      <c r="L24" s="256" t="s">
        <v>245</v>
      </c>
      <c r="M24" s="260" t="s">
        <v>278</v>
      </c>
      <c r="N24" s="256">
        <v>1</v>
      </c>
      <c r="O24" s="264" t="s">
        <v>199</v>
      </c>
      <c r="P24" s="365">
        <v>8808.2999999999993</v>
      </c>
      <c r="Q24" s="249">
        <v>0</v>
      </c>
      <c r="R24" s="250">
        <v>8808.2999999999993</v>
      </c>
      <c r="S24" s="250"/>
      <c r="T24" s="250">
        <v>1468.0499999999997</v>
      </c>
      <c r="U24" s="250">
        <v>14680.499999999998</v>
      </c>
      <c r="V24" s="251">
        <v>924.87149999999986</v>
      </c>
      <c r="W24" s="250">
        <v>264.24899999999997</v>
      </c>
      <c r="X24" s="250">
        <v>705.6218123399251</v>
      </c>
      <c r="Y24" s="250">
        <v>176.166</v>
      </c>
      <c r="Z24" s="249">
        <v>530.1</v>
      </c>
      <c r="AA24" s="249">
        <v>252.24</v>
      </c>
      <c r="AB24" s="251">
        <v>12508.171283979844</v>
      </c>
      <c r="AC24" s="250">
        <v>1143.6500000000001</v>
      </c>
      <c r="AD24" s="251">
        <v>4404.1499999999996</v>
      </c>
      <c r="AE24" s="251"/>
      <c r="AF24" s="250">
        <v>174143.10103205888</v>
      </c>
      <c r="AG24" s="25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2"/>
      <c r="ED24" s="262"/>
      <c r="EE24" s="262"/>
      <c r="EF24" s="262"/>
      <c r="EG24" s="262"/>
      <c r="EH24" s="262"/>
      <c r="EI24" s="262"/>
      <c r="EJ24" s="262"/>
      <c r="EK24" s="262"/>
      <c r="EL24" s="262"/>
      <c r="EM24" s="262"/>
      <c r="EN24" s="262"/>
      <c r="EO24" s="262"/>
      <c r="EP24" s="262"/>
      <c r="EQ24" s="262"/>
      <c r="ER24" s="262"/>
      <c r="ES24" s="262"/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2"/>
      <c r="FL24" s="262"/>
      <c r="FM24" s="262"/>
      <c r="FN24" s="262"/>
      <c r="FO24" s="262"/>
      <c r="FP24" s="262"/>
      <c r="FQ24" s="262"/>
      <c r="FR24" s="262"/>
      <c r="FS24" s="262"/>
      <c r="FT24" s="262"/>
      <c r="FU24" s="262"/>
      <c r="FV24" s="262"/>
      <c r="FW24" s="262"/>
      <c r="FX24" s="262"/>
      <c r="FY24" s="262"/>
      <c r="FZ24" s="262"/>
      <c r="GA24" s="262"/>
      <c r="GB24" s="262"/>
      <c r="GC24" s="262"/>
      <c r="GD24" s="262"/>
      <c r="GE24" s="262"/>
      <c r="GF24" s="262"/>
      <c r="GG24" s="262"/>
      <c r="GH24" s="262"/>
      <c r="GI24" s="262"/>
      <c r="GJ24" s="262"/>
      <c r="GK24" s="262"/>
      <c r="GL24" s="262"/>
      <c r="GM24" s="262"/>
      <c r="GN24" s="262"/>
      <c r="GO24" s="262"/>
      <c r="GP24" s="262"/>
      <c r="GQ24" s="262"/>
      <c r="GR24" s="262"/>
      <c r="GS24" s="262"/>
      <c r="GT24" s="262"/>
      <c r="GU24" s="262"/>
      <c r="GV24" s="262"/>
      <c r="GW24" s="262"/>
      <c r="GX24" s="262"/>
      <c r="GY24" s="262"/>
      <c r="GZ24" s="262"/>
      <c r="HA24" s="262"/>
      <c r="HB24" s="262"/>
      <c r="HC24" s="262"/>
      <c r="HD24" s="262"/>
      <c r="HE24" s="262"/>
      <c r="HF24" s="262"/>
      <c r="HG24" s="262"/>
      <c r="HH24" s="262"/>
      <c r="HI24" s="262"/>
      <c r="HJ24" s="262"/>
      <c r="HK24" s="262"/>
      <c r="HL24" s="262"/>
      <c r="HM24" s="262"/>
      <c r="HN24" s="262"/>
      <c r="HO24" s="262"/>
      <c r="HP24" s="262"/>
      <c r="HQ24" s="262"/>
      <c r="HR24" s="262"/>
      <c r="HS24" s="262"/>
      <c r="HT24" s="262"/>
      <c r="HU24" s="262"/>
      <c r="HV24" s="262"/>
      <c r="HW24" s="262"/>
      <c r="HX24" s="262"/>
      <c r="HY24" s="262"/>
      <c r="HZ24" s="262"/>
      <c r="IA24" s="262"/>
      <c r="IB24" s="262"/>
      <c r="IC24" s="262"/>
      <c r="ID24" s="262"/>
      <c r="IE24" s="262"/>
      <c r="IF24" s="262"/>
      <c r="IG24" s="262"/>
      <c r="IH24" s="262"/>
      <c r="II24" s="262"/>
      <c r="IJ24" s="262"/>
    </row>
    <row r="25" spans="1:244" ht="24" customHeight="1" x14ac:dyDescent="0.2">
      <c r="A25" s="256">
        <f t="shared" si="0"/>
        <v>16</v>
      </c>
      <c r="B25" s="256">
        <v>7</v>
      </c>
      <c r="C25" s="256">
        <v>2</v>
      </c>
      <c r="D25" s="257">
        <v>9</v>
      </c>
      <c r="E25" s="256">
        <v>1</v>
      </c>
      <c r="F25" s="257">
        <v>180</v>
      </c>
      <c r="G25" s="346" t="s">
        <v>279</v>
      </c>
      <c r="H25" s="247" t="s">
        <v>280</v>
      </c>
      <c r="I25" s="248">
        <v>28770</v>
      </c>
      <c r="J25" s="348">
        <v>7</v>
      </c>
      <c r="K25" s="256">
        <v>40</v>
      </c>
      <c r="L25" s="256" t="s">
        <v>245</v>
      </c>
      <c r="M25" s="260" t="s">
        <v>281</v>
      </c>
      <c r="N25" s="256">
        <v>1</v>
      </c>
      <c r="O25" s="264" t="s">
        <v>199</v>
      </c>
      <c r="P25" s="365">
        <v>8574.9</v>
      </c>
      <c r="Q25" s="249">
        <v>0</v>
      </c>
      <c r="R25" s="250">
        <v>8574.9</v>
      </c>
      <c r="S25" s="250"/>
      <c r="T25" s="250">
        <v>1429.1499999999999</v>
      </c>
      <c r="U25" s="250">
        <v>14291.5</v>
      </c>
      <c r="V25" s="251">
        <v>900.36449999999991</v>
      </c>
      <c r="W25" s="250">
        <v>257.24699999999996</v>
      </c>
      <c r="X25" s="250">
        <v>686.92443248227505</v>
      </c>
      <c r="Y25" s="250">
        <v>171.49799999999999</v>
      </c>
      <c r="Z25" s="249">
        <v>548.74</v>
      </c>
      <c r="AA25" s="249">
        <v>257.83999999999997</v>
      </c>
      <c r="AB25" s="251">
        <v>12608.304843131098</v>
      </c>
      <c r="AC25" s="250">
        <v>1418.8</v>
      </c>
      <c r="AD25" s="251">
        <v>4287.45</v>
      </c>
      <c r="AE25" s="251"/>
      <c r="AF25" s="250">
        <v>170805.37203291839</v>
      </c>
      <c r="AG25" s="25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2"/>
      <c r="FI25" s="262"/>
      <c r="FJ25" s="262"/>
      <c r="FK25" s="262"/>
      <c r="FL25" s="262"/>
      <c r="FM25" s="262"/>
      <c r="FN25" s="262"/>
      <c r="FO25" s="262"/>
      <c r="FP25" s="262"/>
      <c r="FQ25" s="262"/>
      <c r="FR25" s="262"/>
      <c r="FS25" s="262"/>
      <c r="FT25" s="262"/>
      <c r="FU25" s="262"/>
      <c r="FV25" s="262"/>
      <c r="FW25" s="262"/>
      <c r="FX25" s="262"/>
      <c r="FY25" s="262"/>
      <c r="FZ25" s="262"/>
      <c r="GA25" s="262"/>
      <c r="GB25" s="262"/>
      <c r="GC25" s="262"/>
      <c r="GD25" s="262"/>
      <c r="GE25" s="262"/>
      <c r="GF25" s="262"/>
      <c r="GG25" s="262"/>
      <c r="GH25" s="262"/>
      <c r="GI25" s="262"/>
      <c r="GJ25" s="262"/>
      <c r="GK25" s="262"/>
      <c r="GL25" s="262"/>
      <c r="GM25" s="262"/>
      <c r="GN25" s="262"/>
      <c r="GO25" s="262"/>
      <c r="GP25" s="262"/>
      <c r="GQ25" s="262"/>
      <c r="GR25" s="262"/>
      <c r="GS25" s="262"/>
      <c r="GT25" s="262"/>
      <c r="GU25" s="262"/>
      <c r="GV25" s="262"/>
      <c r="GW25" s="262"/>
      <c r="GX25" s="262"/>
      <c r="GY25" s="262"/>
      <c r="GZ25" s="262"/>
      <c r="HA25" s="262"/>
      <c r="HB25" s="262"/>
      <c r="HC25" s="262"/>
      <c r="HD25" s="262"/>
      <c r="HE25" s="262"/>
      <c r="HF25" s="262"/>
      <c r="HG25" s="262"/>
      <c r="HH25" s="262"/>
      <c r="HI25" s="262"/>
      <c r="HJ25" s="262"/>
      <c r="HK25" s="262"/>
      <c r="HL25" s="262"/>
      <c r="HM25" s="262"/>
      <c r="HN25" s="262"/>
      <c r="HO25" s="262"/>
      <c r="HP25" s="262"/>
      <c r="HQ25" s="262"/>
      <c r="HR25" s="262"/>
      <c r="HS25" s="262"/>
      <c r="HT25" s="262"/>
      <c r="HU25" s="262"/>
      <c r="HV25" s="262"/>
      <c r="HW25" s="262"/>
      <c r="HX25" s="262"/>
      <c r="HY25" s="262"/>
      <c r="HZ25" s="262"/>
      <c r="IA25" s="262"/>
      <c r="IB25" s="262"/>
      <c r="IC25" s="262"/>
      <c r="ID25" s="262"/>
      <c r="IE25" s="262"/>
      <c r="IF25" s="262"/>
      <c r="IG25" s="262"/>
      <c r="IH25" s="262"/>
      <c r="II25" s="262"/>
      <c r="IJ25" s="262"/>
    </row>
    <row r="26" spans="1:244" ht="24" customHeight="1" x14ac:dyDescent="0.2">
      <c r="A26" s="256">
        <f t="shared" si="0"/>
        <v>17</v>
      </c>
      <c r="B26" s="256">
        <v>7</v>
      </c>
      <c r="C26" s="256">
        <v>2</v>
      </c>
      <c r="D26" s="257">
        <v>9</v>
      </c>
      <c r="E26" s="256">
        <v>1</v>
      </c>
      <c r="F26" s="257">
        <v>180</v>
      </c>
      <c r="G26" s="346" t="s">
        <v>282</v>
      </c>
      <c r="H26" s="247" t="s">
        <v>283</v>
      </c>
      <c r="I26" s="248">
        <v>37263</v>
      </c>
      <c r="J26" s="348">
        <v>7</v>
      </c>
      <c r="K26" s="256">
        <v>40</v>
      </c>
      <c r="L26" s="256" t="s">
        <v>245</v>
      </c>
      <c r="M26" s="260" t="s">
        <v>284</v>
      </c>
      <c r="N26" s="256">
        <v>1</v>
      </c>
      <c r="O26" s="264" t="s">
        <v>199</v>
      </c>
      <c r="P26" s="365">
        <v>8995.5</v>
      </c>
      <c r="Q26" s="249">
        <v>0</v>
      </c>
      <c r="R26" s="250">
        <v>8995.5</v>
      </c>
      <c r="S26" s="250"/>
      <c r="T26" s="250">
        <v>1499.25</v>
      </c>
      <c r="U26" s="250">
        <v>14992.500000000002</v>
      </c>
      <c r="V26" s="251">
        <v>944.52749999999992</v>
      </c>
      <c r="W26" s="250">
        <v>269.86500000000001</v>
      </c>
      <c r="X26" s="250">
        <v>720.61816842112512</v>
      </c>
      <c r="Y26" s="250">
        <v>179.91</v>
      </c>
      <c r="Z26" s="249">
        <v>565.41999999999996</v>
      </c>
      <c r="AA26" s="249">
        <v>265.27999999999997</v>
      </c>
      <c r="AB26" s="251">
        <v>12808.326046263928</v>
      </c>
      <c r="AC26" s="250">
        <v>1399.9</v>
      </c>
      <c r="AD26" s="251">
        <v>4497.75</v>
      </c>
      <c r="AE26" s="251"/>
      <c r="AF26" s="250">
        <v>178491.17406731742</v>
      </c>
      <c r="AG26" s="25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2"/>
      <c r="DM26" s="262"/>
      <c r="DN26" s="262"/>
      <c r="DO26" s="262"/>
      <c r="DP26" s="262"/>
      <c r="DQ26" s="262"/>
      <c r="DR26" s="262"/>
      <c r="DS26" s="262"/>
      <c r="DT26" s="262"/>
      <c r="DU26" s="262"/>
      <c r="DV26" s="262"/>
      <c r="DW26" s="262"/>
      <c r="DX26" s="262"/>
      <c r="DY26" s="262"/>
      <c r="DZ26" s="262"/>
      <c r="EA26" s="262"/>
      <c r="EB26" s="262"/>
      <c r="EC26" s="262"/>
      <c r="ED26" s="262"/>
      <c r="EE26" s="262"/>
      <c r="EF26" s="262"/>
      <c r="EG26" s="262"/>
      <c r="EH26" s="262"/>
      <c r="EI26" s="262"/>
      <c r="EJ26" s="262"/>
      <c r="EK26" s="262"/>
      <c r="EL26" s="262"/>
      <c r="EM26" s="262"/>
      <c r="EN26" s="262"/>
      <c r="EO26" s="262"/>
      <c r="EP26" s="262"/>
      <c r="EQ26" s="262"/>
      <c r="ER26" s="262"/>
      <c r="ES26" s="262"/>
      <c r="ET26" s="262"/>
      <c r="EU26" s="262"/>
      <c r="EV26" s="262"/>
      <c r="EW26" s="262"/>
      <c r="EX26" s="262"/>
      <c r="EY26" s="262"/>
      <c r="EZ26" s="262"/>
      <c r="FA26" s="262"/>
      <c r="FB26" s="262"/>
      <c r="FC26" s="262"/>
      <c r="FD26" s="262"/>
      <c r="FE26" s="262"/>
      <c r="FF26" s="262"/>
      <c r="FG26" s="262"/>
      <c r="FH26" s="262"/>
      <c r="FI26" s="262"/>
      <c r="FJ26" s="262"/>
      <c r="FK26" s="262"/>
      <c r="FL26" s="262"/>
      <c r="FM26" s="262"/>
      <c r="FN26" s="262"/>
      <c r="FO26" s="262"/>
      <c r="FP26" s="262"/>
      <c r="FQ26" s="262"/>
      <c r="FR26" s="262"/>
      <c r="FS26" s="262"/>
      <c r="FT26" s="262"/>
      <c r="FU26" s="262"/>
      <c r="FV26" s="262"/>
      <c r="FW26" s="262"/>
      <c r="FX26" s="262"/>
      <c r="FY26" s="262"/>
      <c r="FZ26" s="262"/>
      <c r="GA26" s="262"/>
      <c r="GB26" s="262"/>
      <c r="GC26" s="262"/>
      <c r="GD26" s="262"/>
      <c r="GE26" s="262"/>
      <c r="GF26" s="262"/>
      <c r="GG26" s="262"/>
      <c r="GH26" s="262"/>
      <c r="GI26" s="262"/>
      <c r="GJ26" s="262"/>
      <c r="GK26" s="262"/>
      <c r="GL26" s="262"/>
      <c r="GM26" s="262"/>
      <c r="GN26" s="262"/>
      <c r="GO26" s="262"/>
      <c r="GP26" s="262"/>
      <c r="GQ26" s="262"/>
      <c r="GR26" s="262"/>
      <c r="GS26" s="262"/>
      <c r="GT26" s="262"/>
      <c r="GU26" s="262"/>
      <c r="GV26" s="262"/>
      <c r="GW26" s="262"/>
      <c r="GX26" s="262"/>
      <c r="GY26" s="262"/>
      <c r="GZ26" s="262"/>
      <c r="HA26" s="262"/>
      <c r="HB26" s="262"/>
      <c r="HC26" s="262"/>
      <c r="HD26" s="262"/>
      <c r="HE26" s="262"/>
      <c r="HF26" s="262"/>
      <c r="HG26" s="262"/>
      <c r="HH26" s="262"/>
      <c r="HI26" s="262"/>
      <c r="HJ26" s="262"/>
      <c r="HK26" s="262"/>
      <c r="HL26" s="262"/>
      <c r="HM26" s="262"/>
      <c r="HN26" s="262"/>
      <c r="HO26" s="262"/>
      <c r="HP26" s="262"/>
      <c r="HQ26" s="262"/>
      <c r="HR26" s="262"/>
      <c r="HS26" s="262"/>
      <c r="HT26" s="262"/>
      <c r="HU26" s="262"/>
      <c r="HV26" s="262"/>
      <c r="HW26" s="262"/>
      <c r="HX26" s="262"/>
      <c r="HY26" s="262"/>
      <c r="HZ26" s="262"/>
      <c r="IA26" s="262"/>
      <c r="IB26" s="262"/>
      <c r="IC26" s="262"/>
      <c r="ID26" s="262"/>
      <c r="IE26" s="262"/>
      <c r="IF26" s="262"/>
      <c r="IG26" s="262"/>
      <c r="IH26" s="262"/>
      <c r="II26" s="262"/>
      <c r="IJ26" s="262"/>
    </row>
    <row r="27" spans="1:244" ht="24" customHeight="1" x14ac:dyDescent="0.2">
      <c r="A27" s="256">
        <f t="shared" si="0"/>
        <v>18</v>
      </c>
      <c r="B27" s="256">
        <v>7</v>
      </c>
      <c r="C27" s="256">
        <v>2</v>
      </c>
      <c r="D27" s="257">
        <v>9</v>
      </c>
      <c r="E27" s="256">
        <v>1</v>
      </c>
      <c r="F27" s="257">
        <v>180</v>
      </c>
      <c r="G27" s="346" t="s">
        <v>285</v>
      </c>
      <c r="H27" s="247" t="s">
        <v>286</v>
      </c>
      <c r="I27" s="248">
        <v>39048</v>
      </c>
      <c r="J27" s="348">
        <v>9</v>
      </c>
      <c r="K27" s="345">
        <v>40</v>
      </c>
      <c r="L27" s="256" t="s">
        <v>245</v>
      </c>
      <c r="M27" s="260" t="s">
        <v>287</v>
      </c>
      <c r="N27" s="256">
        <v>1</v>
      </c>
      <c r="O27" s="264" t="s">
        <v>199</v>
      </c>
      <c r="P27" s="365">
        <v>10236.9</v>
      </c>
      <c r="Q27" s="249">
        <v>0</v>
      </c>
      <c r="R27" s="250">
        <v>10236.9</v>
      </c>
      <c r="S27" s="250"/>
      <c r="T27" s="250">
        <v>1706.1499999999999</v>
      </c>
      <c r="U27" s="250">
        <v>17061.499999999996</v>
      </c>
      <c r="V27" s="251">
        <v>1074.8744999999999</v>
      </c>
      <c r="W27" s="250">
        <v>307.10699999999997</v>
      </c>
      <c r="X27" s="250">
        <v>820.06515794677512</v>
      </c>
      <c r="Y27" s="250">
        <v>204.738</v>
      </c>
      <c r="Z27" s="249">
        <v>565.41999999999996</v>
      </c>
      <c r="AA27" s="249">
        <v>265.27999999999997</v>
      </c>
      <c r="AB27" s="251">
        <v>12908.233400924804</v>
      </c>
      <c r="AC27" s="250">
        <v>1399.9</v>
      </c>
      <c r="AD27" s="251">
        <v>5118.45</v>
      </c>
      <c r="AE27" s="251"/>
      <c r="AF27" s="250">
        <v>199886.84929628609</v>
      </c>
      <c r="AG27" s="25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  <c r="DQ27" s="262"/>
      <c r="DR27" s="262"/>
      <c r="DS27" s="262"/>
      <c r="DT27" s="262"/>
      <c r="DU27" s="262"/>
      <c r="DV27" s="262"/>
      <c r="DW27" s="262"/>
      <c r="DX27" s="262"/>
      <c r="DY27" s="262"/>
      <c r="DZ27" s="262"/>
      <c r="EA27" s="262"/>
      <c r="EB27" s="262"/>
      <c r="EC27" s="262"/>
      <c r="ED27" s="262"/>
      <c r="EE27" s="262"/>
      <c r="EF27" s="262"/>
      <c r="EG27" s="262"/>
      <c r="EH27" s="262"/>
      <c r="EI27" s="262"/>
      <c r="EJ27" s="262"/>
      <c r="EK27" s="262"/>
      <c r="EL27" s="262"/>
      <c r="EM27" s="262"/>
      <c r="EN27" s="262"/>
      <c r="EO27" s="262"/>
      <c r="EP27" s="262"/>
      <c r="EQ27" s="262"/>
      <c r="ER27" s="262"/>
      <c r="ES27" s="262"/>
      <c r="ET27" s="262"/>
      <c r="EU27" s="262"/>
      <c r="EV27" s="262"/>
      <c r="EW27" s="262"/>
      <c r="EX27" s="262"/>
      <c r="EY27" s="262"/>
      <c r="EZ27" s="262"/>
      <c r="FA27" s="262"/>
      <c r="FB27" s="262"/>
      <c r="FC27" s="262"/>
      <c r="FD27" s="262"/>
      <c r="FE27" s="262"/>
      <c r="FF27" s="262"/>
      <c r="FG27" s="262"/>
      <c r="FH27" s="262"/>
      <c r="FI27" s="262"/>
      <c r="FJ27" s="262"/>
      <c r="FK27" s="262"/>
      <c r="FL27" s="262"/>
      <c r="FM27" s="262"/>
      <c r="FN27" s="262"/>
      <c r="FO27" s="262"/>
      <c r="FP27" s="262"/>
      <c r="FQ27" s="262"/>
      <c r="FR27" s="262"/>
      <c r="FS27" s="262"/>
      <c r="FT27" s="262"/>
      <c r="FU27" s="262"/>
      <c r="FV27" s="262"/>
      <c r="FW27" s="262"/>
      <c r="FX27" s="262"/>
      <c r="FY27" s="262"/>
      <c r="FZ27" s="262"/>
      <c r="GA27" s="262"/>
      <c r="GB27" s="262"/>
      <c r="GC27" s="262"/>
      <c r="GD27" s="262"/>
      <c r="GE27" s="262"/>
      <c r="GF27" s="262"/>
      <c r="GG27" s="262"/>
      <c r="GH27" s="262"/>
      <c r="GI27" s="262"/>
      <c r="GJ27" s="262"/>
      <c r="GK27" s="262"/>
      <c r="GL27" s="262"/>
      <c r="GM27" s="262"/>
      <c r="GN27" s="262"/>
      <c r="GO27" s="262"/>
      <c r="GP27" s="262"/>
      <c r="GQ27" s="262"/>
      <c r="GR27" s="262"/>
      <c r="GS27" s="262"/>
      <c r="GT27" s="262"/>
      <c r="GU27" s="262"/>
      <c r="GV27" s="262"/>
      <c r="GW27" s="262"/>
      <c r="GX27" s="262"/>
      <c r="GY27" s="262"/>
      <c r="GZ27" s="262"/>
      <c r="HA27" s="262"/>
      <c r="HB27" s="262"/>
      <c r="HC27" s="262"/>
      <c r="HD27" s="262"/>
      <c r="HE27" s="262"/>
      <c r="HF27" s="262"/>
      <c r="HG27" s="262"/>
      <c r="HH27" s="262"/>
      <c r="HI27" s="262"/>
      <c r="HJ27" s="262"/>
      <c r="HK27" s="262"/>
      <c r="HL27" s="262"/>
      <c r="HM27" s="262"/>
      <c r="HN27" s="262"/>
      <c r="HO27" s="262"/>
      <c r="HP27" s="262"/>
      <c r="HQ27" s="262"/>
      <c r="HR27" s="262"/>
      <c r="HS27" s="262"/>
      <c r="HT27" s="262"/>
      <c r="HU27" s="262"/>
      <c r="HV27" s="262"/>
      <c r="HW27" s="262"/>
      <c r="HX27" s="262"/>
      <c r="HY27" s="262"/>
      <c r="HZ27" s="262"/>
      <c r="IA27" s="262"/>
      <c r="IB27" s="262"/>
      <c r="IC27" s="262"/>
      <c r="ID27" s="262"/>
      <c r="IE27" s="262"/>
      <c r="IF27" s="262"/>
      <c r="IG27" s="262"/>
      <c r="IH27" s="262"/>
      <c r="II27" s="262"/>
      <c r="IJ27" s="262"/>
    </row>
    <row r="28" spans="1:244" ht="24" customHeight="1" x14ac:dyDescent="0.2">
      <c r="A28" s="256">
        <f t="shared" si="0"/>
        <v>19</v>
      </c>
      <c r="B28" s="256">
        <v>7</v>
      </c>
      <c r="C28" s="256">
        <v>2</v>
      </c>
      <c r="D28" s="257">
        <v>9</v>
      </c>
      <c r="E28" s="256">
        <v>1</v>
      </c>
      <c r="F28" s="257">
        <v>180</v>
      </c>
      <c r="G28" s="344" t="s">
        <v>452</v>
      </c>
      <c r="H28" s="268" t="s">
        <v>422</v>
      </c>
      <c r="I28" s="269">
        <v>41410</v>
      </c>
      <c r="J28" s="256">
        <v>10</v>
      </c>
      <c r="K28" s="256">
        <v>40</v>
      </c>
      <c r="L28" s="256" t="s">
        <v>245</v>
      </c>
      <c r="M28" s="260" t="s">
        <v>288</v>
      </c>
      <c r="N28" s="256">
        <v>1</v>
      </c>
      <c r="O28" s="264" t="s">
        <v>199</v>
      </c>
      <c r="P28" s="365">
        <v>10853.7</v>
      </c>
      <c r="Q28" s="249">
        <v>0</v>
      </c>
      <c r="R28" s="250">
        <v>10853.7</v>
      </c>
      <c r="S28" s="250"/>
      <c r="T28" s="250">
        <v>1808.95</v>
      </c>
      <c r="U28" s="250">
        <v>18089.5</v>
      </c>
      <c r="V28" s="251">
        <v>1139.6385</v>
      </c>
      <c r="W28" s="250">
        <v>325.61099999999999</v>
      </c>
      <c r="X28" s="250">
        <v>869.47622862457501</v>
      </c>
      <c r="Y28" s="250">
        <v>217.07400000000001</v>
      </c>
      <c r="Z28" s="249">
        <v>560.74</v>
      </c>
      <c r="AA28" s="249">
        <v>261.22000000000003</v>
      </c>
      <c r="AB28" s="251">
        <v>12908.22149217496</v>
      </c>
      <c r="AC28" s="250">
        <v>1243.6500000000001</v>
      </c>
      <c r="AD28" s="251">
        <v>5426.85</v>
      </c>
      <c r="AE28" s="251"/>
      <c r="AF28" s="250">
        <v>210206.68823566989</v>
      </c>
      <c r="AG28" s="25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2"/>
      <c r="ED28" s="262"/>
      <c r="EE28" s="262"/>
      <c r="EF28" s="262"/>
      <c r="EG28" s="262"/>
      <c r="EH28" s="262"/>
      <c r="EI28" s="262"/>
      <c r="EJ28" s="262"/>
      <c r="EK28" s="262"/>
      <c r="EL28" s="262"/>
      <c r="EM28" s="262"/>
      <c r="EN28" s="262"/>
      <c r="EO28" s="262"/>
      <c r="EP28" s="262"/>
      <c r="EQ28" s="262"/>
      <c r="ER28" s="262"/>
      <c r="ES28" s="262"/>
      <c r="ET28" s="262"/>
      <c r="EU28" s="262"/>
      <c r="EV28" s="262"/>
      <c r="EW28" s="262"/>
      <c r="EX28" s="262"/>
      <c r="EY28" s="262"/>
      <c r="EZ28" s="262"/>
      <c r="FA28" s="262"/>
      <c r="FB28" s="262"/>
      <c r="FC28" s="262"/>
      <c r="FD28" s="262"/>
      <c r="FE28" s="262"/>
      <c r="FF28" s="262"/>
      <c r="FG28" s="262"/>
      <c r="FH28" s="262"/>
      <c r="FI28" s="262"/>
      <c r="FJ28" s="262"/>
      <c r="FK28" s="262"/>
      <c r="FL28" s="262"/>
      <c r="FM28" s="262"/>
      <c r="FN28" s="262"/>
      <c r="FO28" s="262"/>
      <c r="FP28" s="262"/>
      <c r="FQ28" s="262"/>
      <c r="FR28" s="262"/>
      <c r="FS28" s="262"/>
      <c r="FT28" s="262"/>
      <c r="FU28" s="262"/>
      <c r="FV28" s="262"/>
      <c r="FW28" s="262"/>
      <c r="FX28" s="262"/>
      <c r="FY28" s="262"/>
      <c r="FZ28" s="262"/>
      <c r="GA28" s="262"/>
      <c r="GB28" s="262"/>
      <c r="GC28" s="262"/>
      <c r="GD28" s="262"/>
      <c r="GE28" s="262"/>
      <c r="GF28" s="262"/>
      <c r="GG28" s="262"/>
      <c r="GH28" s="262"/>
      <c r="GI28" s="262"/>
      <c r="GJ28" s="262"/>
      <c r="GK28" s="262"/>
      <c r="GL28" s="262"/>
      <c r="GM28" s="262"/>
      <c r="GN28" s="262"/>
      <c r="GO28" s="262"/>
      <c r="GP28" s="262"/>
      <c r="GQ28" s="262"/>
      <c r="GR28" s="262"/>
      <c r="GS28" s="262"/>
      <c r="GT28" s="262"/>
      <c r="GU28" s="262"/>
      <c r="GV28" s="262"/>
      <c r="GW28" s="262"/>
      <c r="GX28" s="262"/>
      <c r="GY28" s="262"/>
      <c r="GZ28" s="262"/>
      <c r="HA28" s="262"/>
      <c r="HB28" s="262"/>
      <c r="HC28" s="262"/>
      <c r="HD28" s="262"/>
      <c r="HE28" s="262"/>
      <c r="HF28" s="262"/>
      <c r="HG28" s="262"/>
      <c r="HH28" s="262"/>
      <c r="HI28" s="262"/>
      <c r="HJ28" s="262"/>
      <c r="HK28" s="262"/>
      <c r="HL28" s="262"/>
      <c r="HM28" s="262"/>
      <c r="HN28" s="262"/>
      <c r="HO28" s="262"/>
      <c r="HP28" s="262"/>
      <c r="HQ28" s="262"/>
      <c r="HR28" s="262"/>
      <c r="HS28" s="262"/>
      <c r="HT28" s="262"/>
      <c r="HU28" s="262"/>
      <c r="HV28" s="262"/>
      <c r="HW28" s="262"/>
      <c r="HX28" s="262"/>
      <c r="HY28" s="262"/>
      <c r="HZ28" s="262"/>
      <c r="IA28" s="262"/>
      <c r="IB28" s="262"/>
      <c r="IC28" s="262"/>
      <c r="ID28" s="262"/>
      <c r="IE28" s="262"/>
      <c r="IF28" s="262"/>
      <c r="IG28" s="262"/>
      <c r="IH28" s="262"/>
      <c r="II28" s="262"/>
      <c r="IJ28" s="262"/>
    </row>
    <row r="29" spans="1:244" ht="24" customHeight="1" x14ac:dyDescent="0.2">
      <c r="A29" s="256">
        <f t="shared" si="0"/>
        <v>20</v>
      </c>
      <c r="B29" s="256">
        <v>7</v>
      </c>
      <c r="C29" s="256">
        <v>2</v>
      </c>
      <c r="D29" s="257">
        <v>9</v>
      </c>
      <c r="E29" s="256">
        <v>1</v>
      </c>
      <c r="F29" s="257">
        <v>180</v>
      </c>
      <c r="G29" s="258" t="s">
        <v>289</v>
      </c>
      <c r="H29" s="258" t="s">
        <v>290</v>
      </c>
      <c r="I29" s="248">
        <v>41197</v>
      </c>
      <c r="J29" s="345">
        <v>7</v>
      </c>
      <c r="K29" s="256">
        <v>40</v>
      </c>
      <c r="L29" s="256" t="s">
        <v>245</v>
      </c>
      <c r="M29" s="260" t="s">
        <v>291</v>
      </c>
      <c r="N29" s="256">
        <v>1</v>
      </c>
      <c r="O29" s="264" t="s">
        <v>292</v>
      </c>
      <c r="P29" s="250">
        <v>8564.4</v>
      </c>
      <c r="Q29" s="249">
        <v>0</v>
      </c>
      <c r="R29" s="250">
        <v>8564.4</v>
      </c>
      <c r="S29" s="250"/>
      <c r="T29" s="250">
        <v>1427.3999999999999</v>
      </c>
      <c r="U29" s="250">
        <v>14273.999999999998</v>
      </c>
      <c r="V29" s="251">
        <v>899.26199999999994</v>
      </c>
      <c r="W29" s="250">
        <v>256.93199999999996</v>
      </c>
      <c r="X29" s="250">
        <v>686.08329071490004</v>
      </c>
      <c r="Y29" s="250">
        <v>171.28799999999998</v>
      </c>
      <c r="Z29" s="250">
        <v>548.64</v>
      </c>
      <c r="AA29" s="250">
        <v>257.83999999999997</v>
      </c>
      <c r="AB29" s="251">
        <v>12608.292543255498</v>
      </c>
      <c r="AC29" s="250">
        <v>1417</v>
      </c>
      <c r="AD29" s="251">
        <v>4282.2</v>
      </c>
      <c r="AE29" s="251"/>
      <c r="AF29" s="250">
        <v>170622.2360318343</v>
      </c>
      <c r="AG29" s="270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2"/>
      <c r="EB29" s="262"/>
      <c r="EC29" s="262"/>
      <c r="ED29" s="262"/>
      <c r="EE29" s="262"/>
      <c r="EF29" s="262"/>
      <c r="EG29" s="262"/>
      <c r="EH29" s="262"/>
      <c r="EI29" s="262"/>
      <c r="EJ29" s="262"/>
      <c r="EK29" s="262"/>
      <c r="EL29" s="262"/>
      <c r="EM29" s="262"/>
      <c r="EN29" s="262"/>
      <c r="EO29" s="262"/>
      <c r="EP29" s="262"/>
      <c r="EQ29" s="262"/>
      <c r="ER29" s="262"/>
      <c r="ES29" s="262"/>
      <c r="ET29" s="262"/>
      <c r="EU29" s="262"/>
      <c r="EV29" s="262"/>
      <c r="EW29" s="262"/>
      <c r="EX29" s="262"/>
      <c r="EY29" s="262"/>
      <c r="EZ29" s="262"/>
      <c r="FA29" s="262"/>
      <c r="FB29" s="262"/>
      <c r="FC29" s="262"/>
      <c r="FD29" s="262"/>
      <c r="FE29" s="262"/>
      <c r="FF29" s="262"/>
      <c r="FG29" s="262"/>
      <c r="FH29" s="262"/>
      <c r="FI29" s="262"/>
      <c r="FJ29" s="262"/>
      <c r="FK29" s="262"/>
      <c r="FL29" s="262"/>
      <c r="FM29" s="262"/>
      <c r="FN29" s="262"/>
      <c r="FO29" s="262"/>
      <c r="FP29" s="262"/>
      <c r="FQ29" s="262"/>
      <c r="FR29" s="262"/>
      <c r="FS29" s="262"/>
      <c r="FT29" s="262"/>
      <c r="FU29" s="262"/>
      <c r="FV29" s="262"/>
      <c r="FW29" s="262"/>
      <c r="FX29" s="262"/>
      <c r="FY29" s="262"/>
      <c r="FZ29" s="262"/>
      <c r="GA29" s="262"/>
      <c r="GB29" s="262"/>
      <c r="GC29" s="262"/>
      <c r="GD29" s="262"/>
      <c r="GE29" s="262"/>
      <c r="GF29" s="262"/>
      <c r="GG29" s="262"/>
      <c r="GH29" s="262"/>
      <c r="GI29" s="262"/>
      <c r="GJ29" s="262"/>
      <c r="GK29" s="262"/>
      <c r="GL29" s="262"/>
      <c r="GM29" s="262"/>
      <c r="GN29" s="262"/>
      <c r="GO29" s="262"/>
      <c r="GP29" s="262"/>
      <c r="GQ29" s="262"/>
      <c r="GR29" s="262"/>
      <c r="GS29" s="262"/>
      <c r="GT29" s="262"/>
      <c r="GU29" s="262"/>
      <c r="GV29" s="262"/>
      <c r="GW29" s="262"/>
      <c r="GX29" s="262"/>
      <c r="GY29" s="262"/>
      <c r="GZ29" s="262"/>
      <c r="HA29" s="262"/>
      <c r="HB29" s="262"/>
      <c r="HC29" s="262"/>
      <c r="HD29" s="262"/>
      <c r="HE29" s="262"/>
      <c r="HF29" s="262"/>
      <c r="HG29" s="262"/>
      <c r="HH29" s="262"/>
      <c r="HI29" s="262"/>
      <c r="HJ29" s="262"/>
      <c r="HK29" s="262"/>
      <c r="HL29" s="262"/>
      <c r="HM29" s="262"/>
      <c r="HN29" s="262"/>
      <c r="HO29" s="262"/>
      <c r="HP29" s="262"/>
      <c r="HQ29" s="262"/>
      <c r="HR29" s="262"/>
      <c r="HS29" s="262"/>
      <c r="HT29" s="262"/>
      <c r="HU29" s="262"/>
      <c r="HV29" s="262"/>
      <c r="HW29" s="262"/>
      <c r="HX29" s="262"/>
      <c r="HY29" s="262"/>
      <c r="HZ29" s="262"/>
      <c r="IA29" s="262"/>
      <c r="IB29" s="262"/>
      <c r="IC29" s="262"/>
      <c r="ID29" s="262"/>
      <c r="IE29" s="262"/>
      <c r="IF29" s="262"/>
      <c r="IG29" s="262"/>
      <c r="IH29" s="262"/>
      <c r="II29" s="262"/>
      <c r="IJ29" s="262"/>
    </row>
    <row r="30" spans="1:244" ht="24" customHeight="1" x14ac:dyDescent="0.2">
      <c r="A30" s="256">
        <f t="shared" si="0"/>
        <v>21</v>
      </c>
      <c r="B30" s="256">
        <v>7</v>
      </c>
      <c r="C30" s="256">
        <v>2</v>
      </c>
      <c r="D30" s="257">
        <v>9</v>
      </c>
      <c r="E30" s="256">
        <v>1</v>
      </c>
      <c r="F30" s="257">
        <v>180</v>
      </c>
      <c r="G30" s="346" t="s">
        <v>293</v>
      </c>
      <c r="H30" s="247" t="s">
        <v>294</v>
      </c>
      <c r="I30" s="248">
        <v>39249</v>
      </c>
      <c r="J30" s="345">
        <v>13</v>
      </c>
      <c r="K30" s="256">
        <v>40</v>
      </c>
      <c r="L30" s="256" t="s">
        <v>245</v>
      </c>
      <c r="M30" s="260" t="s">
        <v>295</v>
      </c>
      <c r="N30" s="256">
        <v>1</v>
      </c>
      <c r="O30" s="264" t="s">
        <v>199</v>
      </c>
      <c r="P30" s="365">
        <v>11762.1</v>
      </c>
      <c r="Q30" s="249">
        <v>0</v>
      </c>
      <c r="R30" s="250">
        <v>11762.1</v>
      </c>
      <c r="S30" s="250"/>
      <c r="T30" s="250">
        <v>1960.35</v>
      </c>
      <c r="U30" s="250">
        <v>19603.5</v>
      </c>
      <c r="V30" s="251">
        <v>1235.0205000000001</v>
      </c>
      <c r="W30" s="250">
        <v>352.863</v>
      </c>
      <c r="X30" s="250">
        <v>942.24700781347508</v>
      </c>
      <c r="Y30" s="250">
        <v>235.24200000000002</v>
      </c>
      <c r="Z30" s="249">
        <v>561.98</v>
      </c>
      <c r="AA30" s="249">
        <v>263.76</v>
      </c>
      <c r="AB30" s="251">
        <v>9177.235200115716</v>
      </c>
      <c r="AC30" s="250">
        <v>3241.43</v>
      </c>
      <c r="AD30" s="251">
        <v>5881.05</v>
      </c>
      <c r="AE30" s="251"/>
      <c r="AF30" s="250">
        <v>224102.1152938774</v>
      </c>
      <c r="AG30" s="25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2"/>
      <c r="EB30" s="262"/>
      <c r="EC30" s="262"/>
      <c r="ED30" s="262"/>
      <c r="EE30" s="262"/>
      <c r="EF30" s="262"/>
      <c r="EG30" s="262"/>
      <c r="EH30" s="262"/>
      <c r="EI30" s="262"/>
      <c r="EJ30" s="262"/>
      <c r="EK30" s="262"/>
      <c r="EL30" s="262"/>
      <c r="EM30" s="262"/>
      <c r="EN30" s="262"/>
      <c r="EO30" s="262"/>
      <c r="EP30" s="262"/>
      <c r="EQ30" s="262"/>
      <c r="ER30" s="262"/>
      <c r="ES30" s="262"/>
      <c r="ET30" s="262"/>
      <c r="EU30" s="262"/>
      <c r="EV30" s="262"/>
      <c r="EW30" s="262"/>
      <c r="EX30" s="262"/>
      <c r="EY30" s="262"/>
      <c r="EZ30" s="262"/>
      <c r="FA30" s="262"/>
      <c r="FB30" s="262"/>
      <c r="FC30" s="262"/>
      <c r="FD30" s="262"/>
      <c r="FE30" s="262"/>
      <c r="FF30" s="262"/>
      <c r="FG30" s="262"/>
      <c r="FH30" s="262"/>
      <c r="FI30" s="262"/>
      <c r="FJ30" s="262"/>
      <c r="FK30" s="262"/>
      <c r="FL30" s="262"/>
      <c r="FM30" s="262"/>
      <c r="FN30" s="262"/>
      <c r="FO30" s="262"/>
      <c r="FP30" s="262"/>
      <c r="FQ30" s="262"/>
      <c r="FR30" s="262"/>
      <c r="FS30" s="262"/>
      <c r="FT30" s="262"/>
      <c r="FU30" s="262"/>
      <c r="FV30" s="262"/>
      <c r="FW30" s="262"/>
      <c r="FX30" s="262"/>
      <c r="FY30" s="262"/>
      <c r="FZ30" s="262"/>
      <c r="GA30" s="262"/>
      <c r="GB30" s="262"/>
      <c r="GC30" s="262"/>
      <c r="GD30" s="262"/>
      <c r="GE30" s="262"/>
      <c r="GF30" s="262"/>
      <c r="GG30" s="262"/>
      <c r="GH30" s="262"/>
      <c r="GI30" s="262"/>
      <c r="GJ30" s="262"/>
      <c r="GK30" s="262"/>
      <c r="GL30" s="262"/>
      <c r="GM30" s="262"/>
      <c r="GN30" s="262"/>
      <c r="GO30" s="262"/>
      <c r="GP30" s="262"/>
      <c r="GQ30" s="262"/>
      <c r="GR30" s="262"/>
      <c r="GS30" s="262"/>
      <c r="GT30" s="262"/>
      <c r="GU30" s="262"/>
      <c r="GV30" s="262"/>
      <c r="GW30" s="262"/>
      <c r="GX30" s="262"/>
      <c r="GY30" s="262"/>
      <c r="GZ30" s="262"/>
      <c r="HA30" s="262"/>
      <c r="HB30" s="262"/>
      <c r="HC30" s="262"/>
      <c r="HD30" s="262"/>
      <c r="HE30" s="262"/>
      <c r="HF30" s="262"/>
      <c r="HG30" s="262"/>
      <c r="HH30" s="262"/>
      <c r="HI30" s="262"/>
      <c r="HJ30" s="262"/>
      <c r="HK30" s="262"/>
      <c r="HL30" s="262"/>
      <c r="HM30" s="262"/>
      <c r="HN30" s="262"/>
      <c r="HO30" s="262"/>
      <c r="HP30" s="262"/>
      <c r="HQ30" s="262"/>
      <c r="HR30" s="262"/>
      <c r="HS30" s="262"/>
      <c r="HT30" s="262"/>
      <c r="HU30" s="262"/>
      <c r="HV30" s="262"/>
      <c r="HW30" s="262"/>
      <c r="HX30" s="262"/>
      <c r="HY30" s="262"/>
      <c r="HZ30" s="262"/>
      <c r="IA30" s="262"/>
      <c r="IB30" s="262"/>
      <c r="IC30" s="262"/>
      <c r="ID30" s="262"/>
      <c r="IE30" s="262"/>
      <c r="IF30" s="262"/>
      <c r="IG30" s="262"/>
      <c r="IH30" s="262"/>
      <c r="II30" s="262"/>
      <c r="IJ30" s="262"/>
    </row>
    <row r="31" spans="1:244" ht="24" customHeight="1" x14ac:dyDescent="0.2">
      <c r="A31" s="256">
        <f t="shared" si="0"/>
        <v>22</v>
      </c>
      <c r="B31" s="256">
        <v>7</v>
      </c>
      <c r="C31" s="256">
        <v>2</v>
      </c>
      <c r="D31" s="257">
        <v>9</v>
      </c>
      <c r="E31" s="256">
        <v>1</v>
      </c>
      <c r="F31" s="257">
        <v>180</v>
      </c>
      <c r="G31" s="346" t="s">
        <v>296</v>
      </c>
      <c r="H31" s="247" t="s">
        <v>297</v>
      </c>
      <c r="I31" s="248">
        <v>41395</v>
      </c>
      <c r="J31" s="345">
        <v>13</v>
      </c>
      <c r="K31" s="345">
        <v>40</v>
      </c>
      <c r="L31" s="256" t="s">
        <v>245</v>
      </c>
      <c r="M31" s="260" t="s">
        <v>298</v>
      </c>
      <c r="N31" s="256">
        <v>1</v>
      </c>
      <c r="O31" s="264" t="s">
        <v>199</v>
      </c>
      <c r="P31" s="365">
        <v>11762.1</v>
      </c>
      <c r="Q31" s="249">
        <v>0</v>
      </c>
      <c r="R31" s="250">
        <v>11762.1</v>
      </c>
      <c r="S31" s="250"/>
      <c r="T31" s="250">
        <v>1960.35</v>
      </c>
      <c r="U31" s="250">
        <v>19603.5</v>
      </c>
      <c r="V31" s="251">
        <v>1235.0205000000001</v>
      </c>
      <c r="W31" s="250">
        <v>352.863</v>
      </c>
      <c r="X31" s="250">
        <v>942.24700781347508</v>
      </c>
      <c r="Y31" s="250">
        <v>235.24200000000002</v>
      </c>
      <c r="Z31" s="249">
        <v>555.24</v>
      </c>
      <c r="AA31" s="249">
        <v>257.33999999999997</v>
      </c>
      <c r="AB31" s="251">
        <v>9177.235200115716</v>
      </c>
      <c r="AC31" s="250">
        <v>3344.91</v>
      </c>
      <c r="AD31" s="251">
        <v>5881.05</v>
      </c>
      <c r="AE31" s="251"/>
      <c r="AF31" s="250">
        <v>224047.67529387743</v>
      </c>
      <c r="AG31" s="25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62"/>
      <c r="EU31" s="262"/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  <c r="FF31" s="262"/>
      <c r="FG31" s="262"/>
      <c r="FH31" s="262"/>
      <c r="FI31" s="262"/>
      <c r="FJ31" s="262"/>
      <c r="FK31" s="262"/>
      <c r="FL31" s="262"/>
      <c r="FM31" s="262"/>
      <c r="FN31" s="262"/>
      <c r="FO31" s="262"/>
      <c r="FP31" s="262"/>
      <c r="FQ31" s="262"/>
      <c r="FR31" s="262"/>
      <c r="FS31" s="262"/>
      <c r="FT31" s="262"/>
      <c r="FU31" s="262"/>
      <c r="FV31" s="262"/>
      <c r="FW31" s="262"/>
      <c r="FX31" s="262"/>
      <c r="FY31" s="262"/>
      <c r="FZ31" s="262"/>
      <c r="GA31" s="262"/>
      <c r="GB31" s="262"/>
      <c r="GC31" s="262"/>
      <c r="GD31" s="262"/>
      <c r="GE31" s="262"/>
      <c r="GF31" s="262"/>
      <c r="GG31" s="262"/>
      <c r="GH31" s="262"/>
      <c r="GI31" s="262"/>
      <c r="GJ31" s="262"/>
      <c r="GK31" s="262"/>
      <c r="GL31" s="262"/>
      <c r="GM31" s="262"/>
      <c r="GN31" s="262"/>
      <c r="GO31" s="262"/>
      <c r="GP31" s="262"/>
      <c r="GQ31" s="262"/>
      <c r="GR31" s="262"/>
      <c r="GS31" s="262"/>
      <c r="GT31" s="262"/>
      <c r="GU31" s="262"/>
      <c r="GV31" s="262"/>
      <c r="GW31" s="262"/>
      <c r="GX31" s="262"/>
      <c r="GY31" s="262"/>
      <c r="GZ31" s="262"/>
      <c r="HA31" s="262"/>
      <c r="HB31" s="262"/>
      <c r="HC31" s="262"/>
      <c r="HD31" s="262"/>
      <c r="HE31" s="262"/>
      <c r="HF31" s="262"/>
      <c r="HG31" s="262"/>
      <c r="HH31" s="262"/>
      <c r="HI31" s="262"/>
      <c r="HJ31" s="262"/>
      <c r="HK31" s="262"/>
      <c r="HL31" s="262"/>
      <c r="HM31" s="262"/>
      <c r="HN31" s="262"/>
      <c r="HO31" s="262"/>
      <c r="HP31" s="262"/>
      <c r="HQ31" s="262"/>
      <c r="HR31" s="262"/>
      <c r="HS31" s="262"/>
      <c r="HT31" s="262"/>
      <c r="HU31" s="262"/>
      <c r="HV31" s="262"/>
      <c r="HW31" s="262"/>
      <c r="HX31" s="262"/>
      <c r="HY31" s="262"/>
      <c r="HZ31" s="262"/>
      <c r="IA31" s="262"/>
      <c r="IB31" s="262"/>
      <c r="IC31" s="262"/>
      <c r="ID31" s="262"/>
      <c r="IE31" s="262"/>
      <c r="IF31" s="262"/>
      <c r="IG31" s="262"/>
      <c r="IH31" s="262"/>
      <c r="II31" s="262"/>
      <c r="IJ31" s="262"/>
    </row>
    <row r="32" spans="1:244" ht="24" customHeight="1" x14ac:dyDescent="0.2">
      <c r="A32" s="256">
        <f t="shared" si="0"/>
        <v>23</v>
      </c>
      <c r="B32" s="256">
        <v>7</v>
      </c>
      <c r="C32" s="256">
        <v>2</v>
      </c>
      <c r="D32" s="257">
        <v>9</v>
      </c>
      <c r="E32" s="256">
        <v>1</v>
      </c>
      <c r="F32" s="257">
        <v>180</v>
      </c>
      <c r="G32" s="346" t="s">
        <v>299</v>
      </c>
      <c r="H32" s="247" t="s">
        <v>300</v>
      </c>
      <c r="I32" s="271" t="s">
        <v>301</v>
      </c>
      <c r="J32" s="345">
        <v>15</v>
      </c>
      <c r="K32" s="256">
        <v>40</v>
      </c>
      <c r="L32" s="256" t="s">
        <v>245</v>
      </c>
      <c r="M32" s="260" t="s">
        <v>302</v>
      </c>
      <c r="N32" s="256">
        <v>1</v>
      </c>
      <c r="O32" s="264" t="s">
        <v>199</v>
      </c>
      <c r="P32" s="365">
        <v>15124.8</v>
      </c>
      <c r="Q32" s="249">
        <v>0</v>
      </c>
      <c r="R32" s="250">
        <v>15124.8</v>
      </c>
      <c r="S32" s="250"/>
      <c r="T32" s="250">
        <v>2520.7999999999997</v>
      </c>
      <c r="U32" s="250">
        <v>25208</v>
      </c>
      <c r="V32" s="251">
        <v>1588.1039999999998</v>
      </c>
      <c r="W32" s="250">
        <v>453.74399999999997</v>
      </c>
      <c r="X32" s="250">
        <v>1211.6286669707999</v>
      </c>
      <c r="Y32" s="250">
        <v>302.49599999999998</v>
      </c>
      <c r="Z32" s="249">
        <v>408.42</v>
      </c>
      <c r="AA32" s="249">
        <v>300.7</v>
      </c>
      <c r="AB32" s="251">
        <v>6346.3984621923892</v>
      </c>
      <c r="AC32" s="250">
        <v>3917.93</v>
      </c>
      <c r="AD32" s="251">
        <v>7562.4</v>
      </c>
      <c r="AE32" s="251"/>
      <c r="AF32" s="250">
        <v>278234.24046584195</v>
      </c>
      <c r="AG32" s="25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  <c r="EB32" s="262"/>
      <c r="EC32" s="262"/>
      <c r="ED32" s="262"/>
      <c r="EE32" s="262"/>
      <c r="EF32" s="262"/>
      <c r="EG32" s="262"/>
      <c r="EH32" s="262"/>
      <c r="EI32" s="262"/>
      <c r="EJ32" s="262"/>
      <c r="EK32" s="262"/>
      <c r="EL32" s="262"/>
      <c r="EM32" s="262"/>
      <c r="EN32" s="262"/>
      <c r="EO32" s="262"/>
      <c r="EP32" s="262"/>
      <c r="EQ32" s="262"/>
      <c r="ER32" s="262"/>
      <c r="ES32" s="262"/>
      <c r="ET32" s="262"/>
      <c r="EU32" s="262"/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262"/>
      <c r="FH32" s="262"/>
      <c r="FI32" s="262"/>
      <c r="FJ32" s="262"/>
      <c r="FK32" s="262"/>
      <c r="FL32" s="262"/>
      <c r="FM32" s="262"/>
      <c r="FN32" s="262"/>
      <c r="FO32" s="262"/>
      <c r="FP32" s="262"/>
      <c r="FQ32" s="262"/>
      <c r="FR32" s="262"/>
      <c r="FS32" s="262"/>
      <c r="FT32" s="262"/>
      <c r="FU32" s="262"/>
      <c r="FV32" s="262"/>
      <c r="FW32" s="262"/>
      <c r="FX32" s="262"/>
      <c r="FY32" s="262"/>
      <c r="FZ32" s="262"/>
      <c r="GA32" s="262"/>
      <c r="GB32" s="262"/>
      <c r="GC32" s="262"/>
      <c r="GD32" s="262"/>
      <c r="GE32" s="262"/>
      <c r="GF32" s="262"/>
      <c r="GG32" s="262"/>
      <c r="GH32" s="262"/>
      <c r="GI32" s="262"/>
      <c r="GJ32" s="262"/>
      <c r="GK32" s="262"/>
      <c r="GL32" s="262"/>
      <c r="GM32" s="262"/>
      <c r="GN32" s="262"/>
      <c r="GO32" s="262"/>
      <c r="GP32" s="262"/>
      <c r="GQ32" s="262"/>
      <c r="GR32" s="262"/>
      <c r="GS32" s="262"/>
      <c r="GT32" s="262"/>
      <c r="GU32" s="262"/>
      <c r="GV32" s="262"/>
      <c r="GW32" s="262"/>
      <c r="GX32" s="262"/>
      <c r="GY32" s="262"/>
      <c r="GZ32" s="262"/>
      <c r="HA32" s="262"/>
      <c r="HB32" s="262"/>
      <c r="HC32" s="262"/>
      <c r="HD32" s="262"/>
      <c r="HE32" s="262"/>
      <c r="HF32" s="262"/>
      <c r="HG32" s="262"/>
      <c r="HH32" s="262"/>
      <c r="HI32" s="262"/>
      <c r="HJ32" s="262"/>
      <c r="HK32" s="262"/>
      <c r="HL32" s="262"/>
      <c r="HM32" s="262"/>
      <c r="HN32" s="262"/>
      <c r="HO32" s="262"/>
      <c r="HP32" s="262"/>
      <c r="HQ32" s="262"/>
      <c r="HR32" s="262"/>
      <c r="HS32" s="262"/>
      <c r="HT32" s="262"/>
      <c r="HU32" s="262"/>
      <c r="HV32" s="262"/>
      <c r="HW32" s="262"/>
      <c r="HX32" s="262"/>
      <c r="HY32" s="262"/>
      <c r="HZ32" s="262"/>
      <c r="IA32" s="262"/>
      <c r="IB32" s="262"/>
      <c r="IC32" s="262"/>
      <c r="ID32" s="262"/>
      <c r="IE32" s="262"/>
      <c r="IF32" s="262"/>
      <c r="IG32" s="262"/>
      <c r="IH32" s="262"/>
      <c r="II32" s="262"/>
      <c r="IJ32" s="262"/>
    </row>
    <row r="33" spans="1:244" ht="24" customHeight="1" x14ac:dyDescent="0.2">
      <c r="A33" s="256">
        <f t="shared" si="0"/>
        <v>24</v>
      </c>
      <c r="B33" s="256">
        <v>7</v>
      </c>
      <c r="C33" s="256">
        <v>2</v>
      </c>
      <c r="D33" s="257">
        <v>9</v>
      </c>
      <c r="E33" s="256">
        <v>1</v>
      </c>
      <c r="F33" s="257">
        <v>180</v>
      </c>
      <c r="G33" s="258" t="s">
        <v>303</v>
      </c>
      <c r="H33" s="258" t="s">
        <v>304</v>
      </c>
      <c r="I33" s="248">
        <v>40217</v>
      </c>
      <c r="J33" s="256">
        <v>14</v>
      </c>
      <c r="K33" s="256">
        <v>40</v>
      </c>
      <c r="L33" s="256" t="s">
        <v>245</v>
      </c>
      <c r="M33" s="272" t="s">
        <v>305</v>
      </c>
      <c r="N33" s="256">
        <v>1</v>
      </c>
      <c r="O33" s="264" t="s">
        <v>199</v>
      </c>
      <c r="P33" s="365">
        <v>12469.5</v>
      </c>
      <c r="Q33" s="249">
        <v>0</v>
      </c>
      <c r="R33" s="250">
        <v>12469.5</v>
      </c>
      <c r="S33" s="250"/>
      <c r="T33" s="250">
        <v>2078.25</v>
      </c>
      <c r="U33" s="250">
        <v>20782.5</v>
      </c>
      <c r="V33" s="251">
        <v>1309.2974999999999</v>
      </c>
      <c r="W33" s="250">
        <v>374.08499999999998</v>
      </c>
      <c r="X33" s="250">
        <v>998.91593031262516</v>
      </c>
      <c r="Y33" s="250">
        <v>249.39000000000001</v>
      </c>
      <c r="Z33" s="249">
        <v>401.4</v>
      </c>
      <c r="AA33" s="249">
        <v>296.3</v>
      </c>
      <c r="AB33" s="251">
        <v>6504.040567320294</v>
      </c>
      <c r="AC33" s="250">
        <v>3820.05</v>
      </c>
      <c r="AD33" s="251">
        <v>6234.75</v>
      </c>
      <c r="AE33" s="251"/>
      <c r="AF33" s="250">
        <v>232606.25173107177</v>
      </c>
      <c r="AG33" s="25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62"/>
      <c r="DK33" s="262"/>
      <c r="DL33" s="262"/>
      <c r="DM33" s="262"/>
      <c r="DN33" s="262"/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62"/>
      <c r="EB33" s="262"/>
      <c r="EC33" s="262"/>
      <c r="ED33" s="262"/>
      <c r="EE33" s="262"/>
      <c r="EF33" s="262"/>
      <c r="EG33" s="262"/>
      <c r="EH33" s="262"/>
      <c r="EI33" s="262"/>
      <c r="EJ33" s="262"/>
      <c r="EK33" s="262"/>
      <c r="EL33" s="262"/>
      <c r="EM33" s="262"/>
      <c r="EN33" s="262"/>
      <c r="EO33" s="262"/>
      <c r="EP33" s="262"/>
      <c r="EQ33" s="262"/>
      <c r="ER33" s="262"/>
      <c r="ES33" s="262"/>
      <c r="ET33" s="262"/>
      <c r="EU33" s="262"/>
      <c r="EV33" s="262"/>
      <c r="EW33" s="262"/>
      <c r="EX33" s="262"/>
      <c r="EY33" s="262"/>
      <c r="EZ33" s="262"/>
      <c r="FA33" s="262"/>
      <c r="FB33" s="262"/>
      <c r="FC33" s="262"/>
      <c r="FD33" s="262"/>
      <c r="FE33" s="262"/>
      <c r="FF33" s="262"/>
      <c r="FG33" s="262"/>
      <c r="FH33" s="262"/>
      <c r="FI33" s="262"/>
      <c r="FJ33" s="262"/>
      <c r="FK33" s="262"/>
      <c r="FL33" s="262"/>
      <c r="FM33" s="262"/>
      <c r="FN33" s="262"/>
      <c r="FO33" s="262"/>
      <c r="FP33" s="262"/>
      <c r="FQ33" s="262"/>
      <c r="FR33" s="262"/>
      <c r="FS33" s="262"/>
      <c r="FT33" s="262"/>
      <c r="FU33" s="262"/>
      <c r="FV33" s="262"/>
      <c r="FW33" s="262"/>
      <c r="FX33" s="262"/>
      <c r="FY33" s="262"/>
      <c r="FZ33" s="262"/>
      <c r="GA33" s="262"/>
      <c r="GB33" s="262"/>
      <c r="GC33" s="262"/>
      <c r="GD33" s="262"/>
      <c r="GE33" s="262"/>
      <c r="GF33" s="262"/>
      <c r="GG33" s="262"/>
      <c r="GH33" s="262"/>
      <c r="GI33" s="262"/>
      <c r="GJ33" s="262"/>
      <c r="GK33" s="262"/>
      <c r="GL33" s="262"/>
      <c r="GM33" s="262"/>
      <c r="GN33" s="262"/>
      <c r="GO33" s="262"/>
      <c r="GP33" s="262"/>
      <c r="GQ33" s="262"/>
      <c r="GR33" s="262"/>
      <c r="GS33" s="262"/>
      <c r="GT33" s="262"/>
      <c r="GU33" s="262"/>
      <c r="GV33" s="262"/>
      <c r="GW33" s="262"/>
      <c r="GX33" s="262"/>
      <c r="GY33" s="262"/>
      <c r="GZ33" s="262"/>
      <c r="HA33" s="262"/>
      <c r="HB33" s="262"/>
      <c r="HC33" s="262"/>
      <c r="HD33" s="262"/>
      <c r="HE33" s="262"/>
      <c r="HF33" s="262"/>
      <c r="HG33" s="262"/>
      <c r="HH33" s="262"/>
      <c r="HI33" s="262"/>
      <c r="HJ33" s="262"/>
      <c r="HK33" s="262"/>
      <c r="HL33" s="262"/>
      <c r="HM33" s="262"/>
      <c r="HN33" s="262"/>
      <c r="HO33" s="262"/>
      <c r="HP33" s="262"/>
      <c r="HQ33" s="262"/>
      <c r="HR33" s="262"/>
      <c r="HS33" s="262"/>
      <c r="HT33" s="262"/>
      <c r="HU33" s="262"/>
      <c r="HV33" s="262"/>
      <c r="HW33" s="262"/>
      <c r="HX33" s="262"/>
      <c r="HY33" s="262"/>
      <c r="HZ33" s="262"/>
      <c r="IA33" s="262"/>
      <c r="IB33" s="262"/>
      <c r="IC33" s="262"/>
      <c r="ID33" s="262"/>
      <c r="IE33" s="262"/>
      <c r="IF33" s="262"/>
      <c r="IG33" s="262"/>
      <c r="IH33" s="262"/>
      <c r="II33" s="262"/>
      <c r="IJ33" s="262"/>
    </row>
    <row r="34" spans="1:244" ht="24" customHeight="1" x14ac:dyDescent="0.2">
      <c r="A34" s="256">
        <f t="shared" si="0"/>
        <v>25</v>
      </c>
      <c r="B34" s="256">
        <v>7</v>
      </c>
      <c r="C34" s="256">
        <v>2</v>
      </c>
      <c r="D34" s="257">
        <v>9</v>
      </c>
      <c r="E34" s="256">
        <v>1</v>
      </c>
      <c r="F34" s="257">
        <v>180</v>
      </c>
      <c r="G34" s="346" t="s">
        <v>306</v>
      </c>
      <c r="H34" s="247" t="s">
        <v>307</v>
      </c>
      <c r="I34" s="248">
        <v>39241</v>
      </c>
      <c r="J34" s="345">
        <v>13</v>
      </c>
      <c r="K34" s="256">
        <v>40</v>
      </c>
      <c r="L34" s="256" t="s">
        <v>245</v>
      </c>
      <c r="M34" s="260" t="s">
        <v>308</v>
      </c>
      <c r="N34" s="256">
        <v>1</v>
      </c>
      <c r="O34" s="264" t="s">
        <v>199</v>
      </c>
      <c r="P34" s="365">
        <v>11762.1</v>
      </c>
      <c r="Q34" s="249">
        <v>0</v>
      </c>
      <c r="R34" s="250">
        <v>11762.1</v>
      </c>
      <c r="S34" s="250"/>
      <c r="T34" s="250">
        <v>1960.35</v>
      </c>
      <c r="U34" s="250">
        <v>19603.5</v>
      </c>
      <c r="V34" s="251">
        <v>1235.0205000000001</v>
      </c>
      <c r="W34" s="250">
        <v>352.863</v>
      </c>
      <c r="X34" s="250">
        <v>942.24700781347508</v>
      </c>
      <c r="Y34" s="250">
        <v>235.24200000000002</v>
      </c>
      <c r="Z34" s="249">
        <v>555.24</v>
      </c>
      <c r="AA34" s="249">
        <v>257.33999999999997</v>
      </c>
      <c r="AB34" s="251">
        <v>9077.235200115716</v>
      </c>
      <c r="AC34" s="250">
        <v>3344.91</v>
      </c>
      <c r="AD34" s="251">
        <v>5881.05</v>
      </c>
      <c r="AE34" s="251"/>
      <c r="AF34" s="250">
        <v>223947.67529387743</v>
      </c>
      <c r="AG34" s="25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2"/>
      <c r="DN34" s="262"/>
      <c r="DO34" s="262"/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2"/>
      <c r="EB34" s="262"/>
      <c r="EC34" s="262"/>
      <c r="ED34" s="262"/>
      <c r="EE34" s="262"/>
      <c r="EF34" s="262"/>
      <c r="EG34" s="262"/>
      <c r="EH34" s="262"/>
      <c r="EI34" s="262"/>
      <c r="EJ34" s="262"/>
      <c r="EK34" s="262"/>
      <c r="EL34" s="262"/>
      <c r="EM34" s="262"/>
      <c r="EN34" s="262"/>
      <c r="EO34" s="262"/>
      <c r="EP34" s="262"/>
      <c r="EQ34" s="262"/>
      <c r="ER34" s="262"/>
      <c r="ES34" s="262"/>
      <c r="ET34" s="262"/>
      <c r="EU34" s="262"/>
      <c r="EV34" s="262"/>
      <c r="EW34" s="262"/>
      <c r="EX34" s="262"/>
      <c r="EY34" s="262"/>
      <c r="EZ34" s="262"/>
      <c r="FA34" s="262"/>
      <c r="FB34" s="262"/>
      <c r="FC34" s="262"/>
      <c r="FD34" s="262"/>
      <c r="FE34" s="262"/>
      <c r="FF34" s="262"/>
      <c r="FG34" s="262"/>
      <c r="FH34" s="262"/>
      <c r="FI34" s="262"/>
      <c r="FJ34" s="262"/>
      <c r="FK34" s="262"/>
      <c r="FL34" s="262"/>
      <c r="FM34" s="262"/>
      <c r="FN34" s="262"/>
      <c r="FO34" s="262"/>
      <c r="FP34" s="262"/>
      <c r="FQ34" s="262"/>
      <c r="FR34" s="262"/>
      <c r="FS34" s="262"/>
      <c r="FT34" s="262"/>
      <c r="FU34" s="262"/>
      <c r="FV34" s="262"/>
      <c r="FW34" s="262"/>
      <c r="FX34" s="262"/>
      <c r="FY34" s="262"/>
      <c r="FZ34" s="262"/>
      <c r="GA34" s="262"/>
      <c r="GB34" s="262"/>
      <c r="GC34" s="262"/>
      <c r="GD34" s="262"/>
      <c r="GE34" s="262"/>
      <c r="GF34" s="262"/>
      <c r="GG34" s="262"/>
      <c r="GH34" s="262"/>
      <c r="GI34" s="262"/>
      <c r="GJ34" s="262"/>
      <c r="GK34" s="262"/>
      <c r="GL34" s="262"/>
      <c r="GM34" s="262"/>
      <c r="GN34" s="262"/>
      <c r="GO34" s="262"/>
      <c r="GP34" s="262"/>
      <c r="GQ34" s="262"/>
      <c r="GR34" s="262"/>
      <c r="GS34" s="262"/>
      <c r="GT34" s="262"/>
      <c r="GU34" s="262"/>
      <c r="GV34" s="262"/>
      <c r="GW34" s="262"/>
      <c r="GX34" s="262"/>
      <c r="GY34" s="262"/>
      <c r="GZ34" s="262"/>
      <c r="HA34" s="262"/>
      <c r="HB34" s="262"/>
      <c r="HC34" s="262"/>
      <c r="HD34" s="262"/>
      <c r="HE34" s="262"/>
      <c r="HF34" s="262"/>
      <c r="HG34" s="262"/>
      <c r="HH34" s="262"/>
      <c r="HI34" s="262"/>
      <c r="HJ34" s="262"/>
      <c r="HK34" s="262"/>
      <c r="HL34" s="262"/>
      <c r="HM34" s="262"/>
      <c r="HN34" s="262"/>
      <c r="HO34" s="262"/>
      <c r="HP34" s="262"/>
      <c r="HQ34" s="262"/>
      <c r="HR34" s="262"/>
      <c r="HS34" s="262"/>
      <c r="HT34" s="262"/>
      <c r="HU34" s="262"/>
      <c r="HV34" s="262"/>
      <c r="HW34" s="262"/>
      <c r="HX34" s="262"/>
      <c r="HY34" s="262"/>
      <c r="HZ34" s="262"/>
      <c r="IA34" s="262"/>
      <c r="IB34" s="262"/>
      <c r="IC34" s="262"/>
      <c r="ID34" s="262"/>
      <c r="IE34" s="262"/>
      <c r="IF34" s="262"/>
      <c r="IG34" s="262"/>
      <c r="IH34" s="262"/>
      <c r="II34" s="262"/>
      <c r="IJ34" s="262"/>
    </row>
    <row r="35" spans="1:244" ht="24" customHeight="1" x14ac:dyDescent="0.2">
      <c r="A35" s="256">
        <f t="shared" si="0"/>
        <v>26</v>
      </c>
      <c r="B35" s="256">
        <v>7</v>
      </c>
      <c r="C35" s="256">
        <v>2</v>
      </c>
      <c r="D35" s="257">
        <v>9</v>
      </c>
      <c r="E35" s="256">
        <v>1</v>
      </c>
      <c r="F35" s="257">
        <v>180</v>
      </c>
      <c r="G35" s="346" t="s">
        <v>451</v>
      </c>
      <c r="H35" s="364"/>
      <c r="I35" s="248">
        <v>41426</v>
      </c>
      <c r="J35" s="345">
        <v>21</v>
      </c>
      <c r="K35" s="345">
        <v>40</v>
      </c>
      <c r="L35" s="256" t="s">
        <v>245</v>
      </c>
      <c r="M35" s="260" t="s">
        <v>309</v>
      </c>
      <c r="N35" s="256">
        <v>1</v>
      </c>
      <c r="O35" s="264" t="s">
        <v>199</v>
      </c>
      <c r="P35" s="365">
        <v>29135.4</v>
      </c>
      <c r="Q35" s="249">
        <v>0</v>
      </c>
      <c r="R35" s="250">
        <v>29135.4</v>
      </c>
      <c r="S35" s="250"/>
      <c r="T35" s="250">
        <v>4855.9000000000005</v>
      </c>
      <c r="U35" s="250">
        <v>48559</v>
      </c>
      <c r="V35" s="251">
        <v>3059.2170000000001</v>
      </c>
      <c r="W35" s="250">
        <v>874.06200000000001</v>
      </c>
      <c r="X35" s="250">
        <v>2334.0001761121503</v>
      </c>
      <c r="Y35" s="250">
        <v>582.70800000000008</v>
      </c>
      <c r="Z35" s="273">
        <v>950.38</v>
      </c>
      <c r="AA35" s="273">
        <v>674.46</v>
      </c>
      <c r="AB35" s="251">
        <v>5946.3152903306764</v>
      </c>
      <c r="AC35" s="250">
        <v>10848.9</v>
      </c>
      <c r="AD35" s="250">
        <v>14567.7</v>
      </c>
      <c r="AE35" s="251"/>
      <c r="AF35" s="250">
        <v>536100.5414036765</v>
      </c>
      <c r="AG35" s="252"/>
      <c r="AH35" s="261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  <c r="DB35" s="262"/>
      <c r="DC35" s="262"/>
      <c r="DD35" s="262"/>
      <c r="DE35" s="262"/>
      <c r="DF35" s="262"/>
      <c r="DG35" s="262"/>
      <c r="DH35" s="262"/>
      <c r="DI35" s="262"/>
      <c r="DJ35" s="262"/>
      <c r="DK35" s="262"/>
      <c r="DL35" s="262"/>
      <c r="DM35" s="262"/>
      <c r="DN35" s="262"/>
      <c r="DO35" s="262"/>
      <c r="DP35" s="262"/>
      <c r="DQ35" s="262"/>
      <c r="DR35" s="262"/>
      <c r="DS35" s="262"/>
      <c r="DT35" s="262"/>
      <c r="DU35" s="262"/>
      <c r="DV35" s="262"/>
      <c r="DW35" s="262"/>
      <c r="DX35" s="262"/>
      <c r="DY35" s="262"/>
      <c r="DZ35" s="262"/>
      <c r="EA35" s="262"/>
      <c r="EB35" s="262"/>
      <c r="EC35" s="262"/>
      <c r="ED35" s="262"/>
      <c r="EE35" s="262"/>
      <c r="EF35" s="262"/>
      <c r="EG35" s="262"/>
      <c r="EH35" s="262"/>
      <c r="EI35" s="262"/>
      <c r="EJ35" s="262"/>
      <c r="EK35" s="262"/>
      <c r="EL35" s="262"/>
      <c r="EM35" s="262"/>
      <c r="EN35" s="262"/>
      <c r="EO35" s="262"/>
      <c r="EP35" s="262"/>
      <c r="EQ35" s="262"/>
      <c r="ER35" s="262"/>
      <c r="ES35" s="262"/>
      <c r="ET35" s="262"/>
      <c r="EU35" s="262"/>
      <c r="EV35" s="262"/>
      <c r="EW35" s="262"/>
      <c r="EX35" s="262"/>
      <c r="EY35" s="262"/>
      <c r="EZ35" s="262"/>
      <c r="FA35" s="262"/>
      <c r="FB35" s="262"/>
      <c r="FC35" s="262"/>
      <c r="FD35" s="262"/>
      <c r="FE35" s="262"/>
      <c r="FF35" s="262"/>
      <c r="FG35" s="262"/>
      <c r="FH35" s="262"/>
      <c r="FI35" s="262"/>
      <c r="FJ35" s="262"/>
      <c r="FK35" s="262"/>
      <c r="FL35" s="262"/>
      <c r="FM35" s="262"/>
      <c r="FN35" s="262"/>
      <c r="FO35" s="262"/>
      <c r="FP35" s="262"/>
      <c r="FQ35" s="262"/>
      <c r="FR35" s="262"/>
      <c r="FS35" s="262"/>
      <c r="FT35" s="262"/>
      <c r="FU35" s="262"/>
      <c r="FV35" s="262"/>
      <c r="FW35" s="262"/>
      <c r="FX35" s="262"/>
      <c r="FY35" s="262"/>
      <c r="FZ35" s="262"/>
      <c r="GA35" s="262"/>
      <c r="GB35" s="262"/>
      <c r="GC35" s="262"/>
      <c r="GD35" s="262"/>
      <c r="GE35" s="262"/>
      <c r="GF35" s="262"/>
      <c r="GG35" s="262"/>
      <c r="GH35" s="262"/>
      <c r="GI35" s="262"/>
      <c r="GJ35" s="262"/>
      <c r="GK35" s="262"/>
      <c r="GL35" s="262"/>
      <c r="GM35" s="262"/>
      <c r="GN35" s="262"/>
      <c r="GO35" s="262"/>
      <c r="GP35" s="262"/>
      <c r="GQ35" s="262"/>
      <c r="GR35" s="262"/>
      <c r="GS35" s="262"/>
      <c r="GT35" s="262"/>
      <c r="GU35" s="262"/>
      <c r="GV35" s="262"/>
      <c r="GW35" s="262"/>
      <c r="GX35" s="262"/>
      <c r="GY35" s="262"/>
      <c r="GZ35" s="262"/>
      <c r="HA35" s="262"/>
      <c r="HB35" s="262"/>
      <c r="HC35" s="262"/>
      <c r="HD35" s="262"/>
      <c r="HE35" s="262"/>
      <c r="HF35" s="262"/>
      <c r="HG35" s="262"/>
      <c r="HH35" s="262"/>
      <c r="HI35" s="262"/>
      <c r="HJ35" s="262"/>
      <c r="HK35" s="262"/>
      <c r="HL35" s="262"/>
      <c r="HM35" s="262"/>
      <c r="HN35" s="262"/>
      <c r="HO35" s="262"/>
      <c r="HP35" s="262"/>
      <c r="HQ35" s="262"/>
      <c r="HR35" s="262"/>
      <c r="HS35" s="262"/>
      <c r="HT35" s="262"/>
      <c r="HU35" s="262"/>
      <c r="HV35" s="262"/>
      <c r="HW35" s="262"/>
      <c r="HX35" s="262"/>
      <c r="HY35" s="262"/>
      <c r="HZ35" s="262"/>
      <c r="IA35" s="262"/>
      <c r="IB35" s="262"/>
      <c r="IC35" s="262"/>
      <c r="ID35" s="262"/>
      <c r="IE35" s="262"/>
      <c r="IF35" s="262"/>
      <c r="IG35" s="262"/>
      <c r="IH35" s="262"/>
      <c r="II35" s="262"/>
      <c r="IJ35" s="262"/>
    </row>
    <row r="36" spans="1:244" ht="24" customHeight="1" x14ac:dyDescent="0.2">
      <c r="A36" s="256">
        <f t="shared" si="0"/>
        <v>27</v>
      </c>
      <c r="B36" s="256">
        <v>7</v>
      </c>
      <c r="C36" s="256">
        <v>2</v>
      </c>
      <c r="D36" s="257">
        <v>9</v>
      </c>
      <c r="E36" s="256">
        <v>1</v>
      </c>
      <c r="F36" s="257">
        <v>180</v>
      </c>
      <c r="G36" s="346" t="s">
        <v>310</v>
      </c>
      <c r="H36" s="247" t="s">
        <v>311</v>
      </c>
      <c r="I36" s="248">
        <v>38853</v>
      </c>
      <c r="J36" s="348">
        <v>13</v>
      </c>
      <c r="K36" s="256">
        <v>40</v>
      </c>
      <c r="L36" s="256" t="s">
        <v>245</v>
      </c>
      <c r="M36" s="260" t="s">
        <v>312</v>
      </c>
      <c r="N36" s="256">
        <v>1</v>
      </c>
      <c r="O36" s="264" t="s">
        <v>313</v>
      </c>
      <c r="P36" s="365">
        <v>11762.1</v>
      </c>
      <c r="Q36" s="249">
        <v>0</v>
      </c>
      <c r="R36" s="250">
        <v>11762.1</v>
      </c>
      <c r="S36" s="250"/>
      <c r="T36" s="250">
        <v>1960.35</v>
      </c>
      <c r="U36" s="250">
        <v>19603.5</v>
      </c>
      <c r="V36" s="251">
        <v>1235.0205000000001</v>
      </c>
      <c r="W36" s="250">
        <v>352.863</v>
      </c>
      <c r="X36" s="250">
        <v>942.24700781347508</v>
      </c>
      <c r="Y36" s="250">
        <v>235.24200000000002</v>
      </c>
      <c r="Z36" s="249">
        <v>550.66</v>
      </c>
      <c r="AA36" s="249">
        <v>257.33999999999997</v>
      </c>
      <c r="AB36" s="251">
        <v>9177.235200115716</v>
      </c>
      <c r="AC36" s="250">
        <v>3241.43</v>
      </c>
      <c r="AD36" s="250">
        <v>5881.05</v>
      </c>
      <c r="AE36" s="251"/>
      <c r="AF36" s="250">
        <v>223889.2352938774</v>
      </c>
      <c r="AG36" s="25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262"/>
      <c r="FI36" s="262"/>
      <c r="FJ36" s="262"/>
      <c r="FK36" s="262"/>
      <c r="FL36" s="262"/>
      <c r="FM36" s="262"/>
      <c r="FN36" s="262"/>
      <c r="FO36" s="262"/>
      <c r="FP36" s="262"/>
      <c r="FQ36" s="262"/>
      <c r="FR36" s="262"/>
      <c r="FS36" s="262"/>
      <c r="FT36" s="262"/>
      <c r="FU36" s="262"/>
      <c r="FV36" s="262"/>
      <c r="FW36" s="262"/>
      <c r="FX36" s="262"/>
      <c r="FY36" s="262"/>
      <c r="FZ36" s="262"/>
      <c r="GA36" s="262"/>
      <c r="GB36" s="262"/>
      <c r="GC36" s="262"/>
      <c r="GD36" s="262"/>
      <c r="GE36" s="262"/>
      <c r="GF36" s="262"/>
      <c r="GG36" s="262"/>
      <c r="GH36" s="262"/>
      <c r="GI36" s="262"/>
      <c r="GJ36" s="262"/>
      <c r="GK36" s="262"/>
      <c r="GL36" s="262"/>
      <c r="GM36" s="262"/>
      <c r="GN36" s="262"/>
      <c r="GO36" s="262"/>
      <c r="GP36" s="262"/>
      <c r="GQ36" s="262"/>
      <c r="GR36" s="262"/>
      <c r="GS36" s="262"/>
      <c r="GT36" s="262"/>
      <c r="GU36" s="262"/>
      <c r="GV36" s="262"/>
      <c r="GW36" s="262"/>
      <c r="GX36" s="262"/>
      <c r="GY36" s="262"/>
      <c r="GZ36" s="262"/>
      <c r="HA36" s="262"/>
      <c r="HB36" s="262"/>
      <c r="HC36" s="262"/>
      <c r="HD36" s="262"/>
      <c r="HE36" s="262"/>
      <c r="HF36" s="262"/>
      <c r="HG36" s="262"/>
      <c r="HH36" s="262"/>
      <c r="HI36" s="262"/>
      <c r="HJ36" s="262"/>
      <c r="HK36" s="262"/>
      <c r="HL36" s="262"/>
      <c r="HM36" s="262"/>
      <c r="HN36" s="262"/>
      <c r="HO36" s="262"/>
      <c r="HP36" s="262"/>
      <c r="HQ36" s="262"/>
      <c r="HR36" s="262"/>
      <c r="HS36" s="262"/>
      <c r="HT36" s="262"/>
      <c r="HU36" s="262"/>
      <c r="HV36" s="262"/>
      <c r="HW36" s="262"/>
      <c r="HX36" s="262"/>
      <c r="HY36" s="262"/>
      <c r="HZ36" s="262"/>
      <c r="IA36" s="262"/>
      <c r="IB36" s="262"/>
      <c r="IC36" s="262"/>
      <c r="ID36" s="262"/>
      <c r="IE36" s="262"/>
      <c r="IF36" s="262"/>
      <c r="IG36" s="262"/>
      <c r="IH36" s="262"/>
      <c r="II36" s="262"/>
      <c r="IJ36" s="262"/>
    </row>
    <row r="37" spans="1:244" ht="24" customHeight="1" x14ac:dyDescent="0.2">
      <c r="A37" s="256">
        <f t="shared" si="0"/>
        <v>28</v>
      </c>
      <c r="B37" s="256">
        <v>7</v>
      </c>
      <c r="C37" s="256">
        <v>2</v>
      </c>
      <c r="D37" s="257">
        <v>9</v>
      </c>
      <c r="E37" s="256">
        <v>1</v>
      </c>
      <c r="F37" s="257">
        <v>180</v>
      </c>
      <c r="G37" s="346" t="s">
        <v>450</v>
      </c>
      <c r="H37" s="247" t="s">
        <v>423</v>
      </c>
      <c r="I37" s="248">
        <v>41410</v>
      </c>
      <c r="J37" s="348">
        <v>14</v>
      </c>
      <c r="K37" s="345">
        <v>40</v>
      </c>
      <c r="L37" s="256" t="s">
        <v>245</v>
      </c>
      <c r="M37" s="260" t="s">
        <v>314</v>
      </c>
      <c r="N37" s="256">
        <v>1</v>
      </c>
      <c r="O37" s="264" t="s">
        <v>313</v>
      </c>
      <c r="P37" s="365">
        <v>12469.5</v>
      </c>
      <c r="Q37" s="249">
        <v>0</v>
      </c>
      <c r="R37" s="250">
        <v>12469.5</v>
      </c>
      <c r="S37" s="250"/>
      <c r="T37" s="250">
        <v>2078.25</v>
      </c>
      <c r="U37" s="250">
        <v>20782.5</v>
      </c>
      <c r="V37" s="251">
        <v>1309.2974999999999</v>
      </c>
      <c r="W37" s="250">
        <v>374.08499999999998</v>
      </c>
      <c r="X37" s="250">
        <v>998.91593031262516</v>
      </c>
      <c r="Y37" s="250">
        <v>249.39000000000001</v>
      </c>
      <c r="Z37" s="249">
        <v>401.4</v>
      </c>
      <c r="AA37" s="249">
        <v>296.3</v>
      </c>
      <c r="AB37" s="251">
        <v>6404.040567320294</v>
      </c>
      <c r="AC37" s="250">
        <v>3820.05</v>
      </c>
      <c r="AD37" s="251">
        <v>6234.75</v>
      </c>
      <c r="AE37" s="251"/>
      <c r="AF37" s="250">
        <v>232506.25173107177</v>
      </c>
      <c r="AG37" s="252"/>
      <c r="AH37" s="261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2"/>
      <c r="DK37" s="262"/>
      <c r="DL37" s="262"/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2"/>
      <c r="EB37" s="262"/>
      <c r="EC37" s="262"/>
      <c r="ED37" s="262"/>
      <c r="EE37" s="262"/>
      <c r="EF37" s="262"/>
      <c r="EG37" s="262"/>
      <c r="EH37" s="262"/>
      <c r="EI37" s="262"/>
      <c r="EJ37" s="262"/>
      <c r="EK37" s="262"/>
      <c r="EL37" s="262"/>
      <c r="EM37" s="262"/>
      <c r="EN37" s="262"/>
      <c r="EO37" s="262"/>
      <c r="EP37" s="262"/>
      <c r="EQ37" s="262"/>
      <c r="ER37" s="262"/>
      <c r="ES37" s="262"/>
      <c r="ET37" s="262"/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2"/>
      <c r="FF37" s="262"/>
      <c r="FG37" s="262"/>
      <c r="FH37" s="262"/>
      <c r="FI37" s="262"/>
      <c r="FJ37" s="262"/>
      <c r="FK37" s="262"/>
      <c r="FL37" s="262"/>
      <c r="FM37" s="262"/>
      <c r="FN37" s="262"/>
      <c r="FO37" s="262"/>
      <c r="FP37" s="262"/>
      <c r="FQ37" s="262"/>
      <c r="FR37" s="262"/>
      <c r="FS37" s="262"/>
      <c r="FT37" s="262"/>
      <c r="FU37" s="262"/>
      <c r="FV37" s="262"/>
      <c r="FW37" s="262"/>
      <c r="FX37" s="262"/>
      <c r="FY37" s="262"/>
      <c r="FZ37" s="262"/>
      <c r="GA37" s="262"/>
      <c r="GB37" s="262"/>
      <c r="GC37" s="262"/>
      <c r="GD37" s="262"/>
      <c r="GE37" s="262"/>
      <c r="GF37" s="262"/>
      <c r="GG37" s="262"/>
      <c r="GH37" s="262"/>
      <c r="GI37" s="262"/>
      <c r="GJ37" s="262"/>
      <c r="GK37" s="262"/>
      <c r="GL37" s="262"/>
      <c r="GM37" s="262"/>
      <c r="GN37" s="262"/>
      <c r="GO37" s="262"/>
      <c r="GP37" s="262"/>
      <c r="GQ37" s="262"/>
      <c r="GR37" s="262"/>
      <c r="GS37" s="262"/>
      <c r="GT37" s="262"/>
      <c r="GU37" s="262"/>
      <c r="GV37" s="262"/>
      <c r="GW37" s="262"/>
      <c r="GX37" s="262"/>
      <c r="GY37" s="262"/>
      <c r="GZ37" s="262"/>
      <c r="HA37" s="262"/>
      <c r="HB37" s="262"/>
      <c r="HC37" s="262"/>
      <c r="HD37" s="262"/>
      <c r="HE37" s="262"/>
      <c r="HF37" s="262"/>
      <c r="HG37" s="262"/>
      <c r="HH37" s="262"/>
      <c r="HI37" s="262"/>
      <c r="HJ37" s="262"/>
      <c r="HK37" s="262"/>
      <c r="HL37" s="262"/>
      <c r="HM37" s="262"/>
      <c r="HN37" s="262"/>
      <c r="HO37" s="262"/>
      <c r="HP37" s="262"/>
      <c r="HQ37" s="262"/>
      <c r="HR37" s="262"/>
      <c r="HS37" s="262"/>
      <c r="HT37" s="262"/>
      <c r="HU37" s="262"/>
      <c r="HV37" s="262"/>
      <c r="HW37" s="262"/>
      <c r="HX37" s="262"/>
      <c r="HY37" s="262"/>
      <c r="HZ37" s="262"/>
      <c r="IA37" s="262"/>
      <c r="IB37" s="262"/>
      <c r="IC37" s="262"/>
      <c r="ID37" s="262"/>
      <c r="IE37" s="262"/>
      <c r="IF37" s="262"/>
      <c r="IG37" s="262"/>
      <c r="IH37" s="262"/>
      <c r="II37" s="262"/>
      <c r="IJ37" s="262"/>
    </row>
    <row r="38" spans="1:244" ht="24" customHeight="1" x14ac:dyDescent="0.2">
      <c r="A38" s="256">
        <f t="shared" si="0"/>
        <v>29</v>
      </c>
      <c r="B38" s="256">
        <v>7</v>
      </c>
      <c r="C38" s="256">
        <v>2</v>
      </c>
      <c r="D38" s="257">
        <v>9</v>
      </c>
      <c r="E38" s="256">
        <v>1</v>
      </c>
      <c r="F38" s="257">
        <v>180</v>
      </c>
      <c r="G38" s="346" t="s">
        <v>449</v>
      </c>
      <c r="H38" s="247" t="s">
        <v>315</v>
      </c>
      <c r="I38" s="248">
        <v>41380</v>
      </c>
      <c r="J38" s="348">
        <v>7</v>
      </c>
      <c r="K38" s="256">
        <v>40</v>
      </c>
      <c r="L38" s="256" t="s">
        <v>245</v>
      </c>
      <c r="M38" s="260" t="s">
        <v>316</v>
      </c>
      <c r="N38" s="256">
        <v>1</v>
      </c>
      <c r="O38" s="264" t="s">
        <v>313</v>
      </c>
      <c r="P38" s="367">
        <v>8381</v>
      </c>
      <c r="Q38" s="249">
        <v>0</v>
      </c>
      <c r="R38" s="250">
        <v>8381</v>
      </c>
      <c r="S38" s="250"/>
      <c r="T38" s="250">
        <v>1396.8333333333335</v>
      </c>
      <c r="U38" s="250">
        <v>13968.333333333334</v>
      </c>
      <c r="V38" s="251">
        <v>880.005</v>
      </c>
      <c r="W38" s="250">
        <v>251.42999999999998</v>
      </c>
      <c r="X38" s="250">
        <v>671.39134784474993</v>
      </c>
      <c r="Y38" s="250">
        <v>167.62</v>
      </c>
      <c r="Z38" s="250">
        <v>548.64</v>
      </c>
      <c r="AA38" s="250">
        <v>257.83999999999997</v>
      </c>
      <c r="AB38" s="251">
        <v>12208.210413709603</v>
      </c>
      <c r="AC38" s="250">
        <v>849.45</v>
      </c>
      <c r="AD38" s="250">
        <v>4190.5</v>
      </c>
      <c r="AE38" s="251"/>
      <c r="AF38" s="250">
        <v>166508.44325451329</v>
      </c>
      <c r="AG38" s="25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2"/>
      <c r="DK38" s="262"/>
      <c r="DL38" s="262"/>
      <c r="DM38" s="262"/>
      <c r="DN38" s="262"/>
      <c r="DO38" s="262"/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262"/>
      <c r="EA38" s="262"/>
      <c r="EB38" s="262"/>
      <c r="EC38" s="262"/>
      <c r="ED38" s="262"/>
      <c r="EE38" s="262"/>
      <c r="EF38" s="262"/>
      <c r="EG38" s="262"/>
      <c r="EH38" s="262"/>
      <c r="EI38" s="262"/>
      <c r="EJ38" s="262"/>
      <c r="EK38" s="262"/>
      <c r="EL38" s="262"/>
      <c r="EM38" s="262"/>
      <c r="EN38" s="262"/>
      <c r="EO38" s="262"/>
      <c r="EP38" s="262"/>
      <c r="EQ38" s="262"/>
      <c r="ER38" s="262"/>
      <c r="ES38" s="262"/>
      <c r="ET38" s="262"/>
      <c r="EU38" s="262"/>
      <c r="EV38" s="262"/>
      <c r="EW38" s="262"/>
      <c r="EX38" s="262"/>
      <c r="EY38" s="262"/>
      <c r="EZ38" s="262"/>
      <c r="FA38" s="262"/>
      <c r="FB38" s="262"/>
      <c r="FC38" s="262"/>
      <c r="FD38" s="262"/>
      <c r="FE38" s="262"/>
      <c r="FF38" s="262"/>
      <c r="FG38" s="262"/>
      <c r="FH38" s="262"/>
      <c r="FI38" s="262"/>
      <c r="FJ38" s="262"/>
      <c r="FK38" s="262"/>
      <c r="FL38" s="262"/>
      <c r="FM38" s="262"/>
      <c r="FN38" s="262"/>
      <c r="FO38" s="262"/>
      <c r="FP38" s="262"/>
      <c r="FQ38" s="262"/>
      <c r="FR38" s="262"/>
      <c r="FS38" s="262"/>
      <c r="FT38" s="262"/>
      <c r="FU38" s="262"/>
      <c r="FV38" s="262"/>
      <c r="FW38" s="262"/>
      <c r="FX38" s="262"/>
      <c r="FY38" s="262"/>
      <c r="FZ38" s="262"/>
      <c r="GA38" s="262"/>
      <c r="GB38" s="262"/>
      <c r="GC38" s="262"/>
      <c r="GD38" s="262"/>
      <c r="GE38" s="262"/>
      <c r="GF38" s="262"/>
      <c r="GG38" s="262"/>
      <c r="GH38" s="262"/>
      <c r="GI38" s="262"/>
      <c r="GJ38" s="262"/>
      <c r="GK38" s="262"/>
      <c r="GL38" s="262"/>
      <c r="GM38" s="262"/>
      <c r="GN38" s="262"/>
      <c r="GO38" s="262"/>
      <c r="GP38" s="262"/>
      <c r="GQ38" s="262"/>
      <c r="GR38" s="262"/>
      <c r="GS38" s="262"/>
      <c r="GT38" s="262"/>
      <c r="GU38" s="262"/>
      <c r="GV38" s="262"/>
      <c r="GW38" s="262"/>
      <c r="GX38" s="262"/>
      <c r="GY38" s="262"/>
      <c r="GZ38" s="262"/>
      <c r="HA38" s="262"/>
      <c r="HB38" s="262"/>
      <c r="HC38" s="262"/>
      <c r="HD38" s="262"/>
      <c r="HE38" s="262"/>
      <c r="HF38" s="262"/>
      <c r="HG38" s="262"/>
      <c r="HH38" s="262"/>
      <c r="HI38" s="262"/>
      <c r="HJ38" s="262"/>
      <c r="HK38" s="262"/>
      <c r="HL38" s="262"/>
      <c r="HM38" s="262"/>
      <c r="HN38" s="262"/>
      <c r="HO38" s="262"/>
      <c r="HP38" s="262"/>
      <c r="HQ38" s="262"/>
      <c r="HR38" s="262"/>
      <c r="HS38" s="262"/>
      <c r="HT38" s="262"/>
      <c r="HU38" s="262"/>
      <c r="HV38" s="262"/>
      <c r="HW38" s="262"/>
      <c r="HX38" s="262"/>
      <c r="HY38" s="262"/>
      <c r="HZ38" s="262"/>
      <c r="IA38" s="262"/>
      <c r="IB38" s="262"/>
      <c r="IC38" s="262"/>
      <c r="ID38" s="262"/>
      <c r="IE38" s="262"/>
      <c r="IF38" s="262"/>
      <c r="IG38" s="262"/>
      <c r="IH38" s="262"/>
      <c r="II38" s="262"/>
      <c r="IJ38" s="262"/>
    </row>
    <row r="39" spans="1:244" ht="24" customHeight="1" x14ac:dyDescent="0.2">
      <c r="A39" s="256">
        <f t="shared" si="0"/>
        <v>30</v>
      </c>
      <c r="B39" s="256">
        <v>7</v>
      </c>
      <c r="C39" s="256">
        <v>2</v>
      </c>
      <c r="D39" s="257">
        <v>9</v>
      </c>
      <c r="E39" s="256">
        <v>1</v>
      </c>
      <c r="F39" s="257">
        <v>180</v>
      </c>
      <c r="G39" s="346" t="s">
        <v>448</v>
      </c>
      <c r="H39" s="247" t="s">
        <v>317</v>
      </c>
      <c r="I39" s="248">
        <v>41214</v>
      </c>
      <c r="J39" s="348">
        <v>7</v>
      </c>
      <c r="K39" s="256">
        <v>40</v>
      </c>
      <c r="L39" s="256" t="s">
        <v>245</v>
      </c>
      <c r="M39" s="260" t="s">
        <v>316</v>
      </c>
      <c r="N39" s="256">
        <v>1</v>
      </c>
      <c r="O39" s="264" t="s">
        <v>313</v>
      </c>
      <c r="P39" s="367">
        <v>8381</v>
      </c>
      <c r="Q39" s="249">
        <v>0</v>
      </c>
      <c r="R39" s="250">
        <v>8381</v>
      </c>
      <c r="S39" s="250"/>
      <c r="T39" s="250">
        <v>1396.8333333333335</v>
      </c>
      <c r="U39" s="250">
        <v>13968.333333333334</v>
      </c>
      <c r="V39" s="251">
        <v>880.005</v>
      </c>
      <c r="W39" s="250">
        <v>251.42999999999998</v>
      </c>
      <c r="X39" s="250">
        <v>671.39134784474993</v>
      </c>
      <c r="Y39" s="250">
        <v>167.62</v>
      </c>
      <c r="Z39" s="250">
        <v>548.64</v>
      </c>
      <c r="AA39" s="250">
        <v>257.83999999999997</v>
      </c>
      <c r="AB39" s="251">
        <v>12208.210413709603</v>
      </c>
      <c r="AC39" s="250">
        <v>849.45</v>
      </c>
      <c r="AD39" s="250">
        <v>4190.5</v>
      </c>
      <c r="AE39" s="251"/>
      <c r="AF39" s="250">
        <v>166508.44325451329</v>
      </c>
      <c r="AG39" s="25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  <c r="DL39" s="262"/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2"/>
      <c r="ED39" s="262"/>
      <c r="EE39" s="262"/>
      <c r="EF39" s="262"/>
      <c r="EG39" s="262"/>
      <c r="EH39" s="262"/>
      <c r="EI39" s="262"/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/>
      <c r="EV39" s="262"/>
      <c r="EW39" s="262"/>
      <c r="EX39" s="262"/>
      <c r="EY39" s="262"/>
      <c r="EZ39" s="262"/>
      <c r="FA39" s="262"/>
      <c r="FB39" s="262"/>
      <c r="FC39" s="262"/>
      <c r="FD39" s="262"/>
      <c r="FE39" s="262"/>
      <c r="FF39" s="262"/>
      <c r="FG39" s="262"/>
      <c r="FH39" s="262"/>
      <c r="FI39" s="262"/>
      <c r="FJ39" s="262"/>
      <c r="FK39" s="262"/>
      <c r="FL39" s="262"/>
      <c r="FM39" s="262"/>
      <c r="FN39" s="262"/>
      <c r="FO39" s="262"/>
      <c r="FP39" s="262"/>
      <c r="FQ39" s="262"/>
      <c r="FR39" s="262"/>
      <c r="FS39" s="262"/>
      <c r="FT39" s="262"/>
      <c r="FU39" s="262"/>
      <c r="FV39" s="262"/>
      <c r="FW39" s="262"/>
      <c r="FX39" s="262"/>
      <c r="FY39" s="262"/>
      <c r="FZ39" s="262"/>
      <c r="GA39" s="262"/>
      <c r="GB39" s="262"/>
      <c r="GC39" s="262"/>
      <c r="GD39" s="262"/>
      <c r="GE39" s="262"/>
      <c r="GF39" s="262"/>
      <c r="GG39" s="262"/>
      <c r="GH39" s="262"/>
      <c r="GI39" s="262"/>
      <c r="GJ39" s="262"/>
      <c r="GK39" s="262"/>
      <c r="GL39" s="262"/>
      <c r="GM39" s="262"/>
      <c r="GN39" s="262"/>
      <c r="GO39" s="262"/>
      <c r="GP39" s="262"/>
      <c r="GQ39" s="262"/>
      <c r="GR39" s="262"/>
      <c r="GS39" s="262"/>
      <c r="GT39" s="262"/>
      <c r="GU39" s="262"/>
      <c r="GV39" s="262"/>
      <c r="GW39" s="262"/>
      <c r="GX39" s="262"/>
      <c r="GY39" s="262"/>
      <c r="GZ39" s="262"/>
      <c r="HA39" s="262"/>
      <c r="HB39" s="262"/>
      <c r="HC39" s="262"/>
      <c r="HD39" s="262"/>
      <c r="HE39" s="262"/>
      <c r="HF39" s="262"/>
      <c r="HG39" s="262"/>
      <c r="HH39" s="262"/>
      <c r="HI39" s="262"/>
      <c r="HJ39" s="262"/>
      <c r="HK39" s="262"/>
      <c r="HL39" s="262"/>
      <c r="HM39" s="262"/>
      <c r="HN39" s="262"/>
      <c r="HO39" s="262"/>
      <c r="HP39" s="262"/>
      <c r="HQ39" s="262"/>
      <c r="HR39" s="262"/>
      <c r="HS39" s="262"/>
      <c r="HT39" s="262"/>
      <c r="HU39" s="262"/>
      <c r="HV39" s="262"/>
      <c r="HW39" s="262"/>
      <c r="HX39" s="262"/>
      <c r="HY39" s="262"/>
      <c r="HZ39" s="262"/>
      <c r="IA39" s="262"/>
      <c r="IB39" s="262"/>
      <c r="IC39" s="262"/>
      <c r="ID39" s="262"/>
      <c r="IE39" s="262"/>
      <c r="IF39" s="262"/>
      <c r="IG39" s="262"/>
      <c r="IH39" s="262"/>
      <c r="II39" s="262"/>
      <c r="IJ39" s="262"/>
    </row>
    <row r="40" spans="1:244" ht="24" customHeight="1" x14ac:dyDescent="0.2">
      <c r="A40" s="256">
        <f t="shared" si="0"/>
        <v>31</v>
      </c>
      <c r="B40" s="256">
        <v>7</v>
      </c>
      <c r="C40" s="256">
        <v>2</v>
      </c>
      <c r="D40" s="257">
        <v>9</v>
      </c>
      <c r="E40" s="256">
        <v>1</v>
      </c>
      <c r="F40" s="257">
        <v>180</v>
      </c>
      <c r="G40" s="346" t="s">
        <v>318</v>
      </c>
      <c r="H40" s="247" t="s">
        <v>319</v>
      </c>
      <c r="I40" s="248">
        <v>41395</v>
      </c>
      <c r="J40" s="348">
        <v>9</v>
      </c>
      <c r="K40" s="256">
        <v>40</v>
      </c>
      <c r="L40" s="256" t="s">
        <v>245</v>
      </c>
      <c r="M40" s="260" t="s">
        <v>320</v>
      </c>
      <c r="N40" s="256">
        <v>1</v>
      </c>
      <c r="O40" s="264" t="s">
        <v>313</v>
      </c>
      <c r="P40" s="365">
        <v>9537</v>
      </c>
      <c r="Q40" s="249">
        <v>0</v>
      </c>
      <c r="R40" s="250">
        <v>9537</v>
      </c>
      <c r="S40" s="250"/>
      <c r="T40" s="250">
        <v>1589.5</v>
      </c>
      <c r="U40" s="250">
        <v>15894.999999999998</v>
      </c>
      <c r="V40" s="251">
        <v>1001.385</v>
      </c>
      <c r="W40" s="250">
        <v>286.11</v>
      </c>
      <c r="X40" s="250">
        <v>763.99705099575021</v>
      </c>
      <c r="Y40" s="250">
        <v>190.74</v>
      </c>
      <c r="Z40" s="249">
        <v>565.41999999999996</v>
      </c>
      <c r="AA40" s="249">
        <v>265.27999999999997</v>
      </c>
      <c r="AB40" s="251">
        <v>12108.190582947835</v>
      </c>
      <c r="AC40" s="250">
        <v>949.2</v>
      </c>
      <c r="AD40" s="250">
        <v>4768.5</v>
      </c>
      <c r="AE40" s="251"/>
      <c r="AF40" s="250">
        <v>186629.57519489687</v>
      </c>
      <c r="AG40" s="25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262"/>
      <c r="EE40" s="262"/>
      <c r="EF40" s="262"/>
      <c r="EG40" s="262"/>
      <c r="EH40" s="262"/>
      <c r="EI40" s="262"/>
      <c r="EJ40" s="262"/>
      <c r="EK40" s="262"/>
      <c r="EL40" s="262"/>
      <c r="EM40" s="262"/>
      <c r="EN40" s="262"/>
      <c r="EO40" s="262"/>
      <c r="EP40" s="262"/>
      <c r="EQ40" s="262"/>
      <c r="ER40" s="262"/>
      <c r="ES40" s="262"/>
      <c r="ET40" s="262"/>
      <c r="EU40" s="262"/>
      <c r="EV40" s="262"/>
      <c r="EW40" s="262"/>
      <c r="EX40" s="262"/>
      <c r="EY40" s="262"/>
      <c r="EZ40" s="262"/>
      <c r="FA40" s="262"/>
      <c r="FB40" s="262"/>
      <c r="FC40" s="262"/>
      <c r="FD40" s="262"/>
      <c r="FE40" s="262"/>
      <c r="FF40" s="262"/>
      <c r="FG40" s="262"/>
      <c r="FH40" s="262"/>
      <c r="FI40" s="262"/>
      <c r="FJ40" s="262"/>
      <c r="FK40" s="262"/>
      <c r="FL40" s="262"/>
      <c r="FM40" s="262"/>
      <c r="FN40" s="262"/>
      <c r="FO40" s="262"/>
      <c r="FP40" s="262"/>
      <c r="FQ40" s="262"/>
      <c r="FR40" s="262"/>
      <c r="FS40" s="262"/>
      <c r="FT40" s="262"/>
      <c r="FU40" s="262"/>
      <c r="FV40" s="262"/>
      <c r="FW40" s="262"/>
      <c r="FX40" s="262"/>
      <c r="FY40" s="262"/>
      <c r="FZ40" s="262"/>
      <c r="GA40" s="262"/>
      <c r="GB40" s="262"/>
      <c r="GC40" s="262"/>
      <c r="GD40" s="262"/>
      <c r="GE40" s="262"/>
      <c r="GF40" s="262"/>
      <c r="GG40" s="262"/>
      <c r="GH40" s="262"/>
      <c r="GI40" s="262"/>
      <c r="GJ40" s="262"/>
      <c r="GK40" s="262"/>
      <c r="GL40" s="262"/>
      <c r="GM40" s="262"/>
      <c r="GN40" s="262"/>
      <c r="GO40" s="262"/>
      <c r="GP40" s="262"/>
      <c r="GQ40" s="262"/>
      <c r="GR40" s="262"/>
      <c r="GS40" s="262"/>
      <c r="GT40" s="262"/>
      <c r="GU40" s="262"/>
      <c r="GV40" s="262"/>
      <c r="GW40" s="262"/>
      <c r="GX40" s="262"/>
      <c r="GY40" s="262"/>
      <c r="GZ40" s="262"/>
      <c r="HA40" s="262"/>
      <c r="HB40" s="262"/>
      <c r="HC40" s="262"/>
      <c r="HD40" s="262"/>
      <c r="HE40" s="262"/>
      <c r="HF40" s="262"/>
      <c r="HG40" s="262"/>
      <c r="HH40" s="262"/>
      <c r="HI40" s="262"/>
      <c r="HJ40" s="262"/>
      <c r="HK40" s="262"/>
      <c r="HL40" s="262"/>
      <c r="HM40" s="262"/>
      <c r="HN40" s="262"/>
      <c r="HO40" s="262"/>
      <c r="HP40" s="262"/>
      <c r="HQ40" s="262"/>
      <c r="HR40" s="262"/>
      <c r="HS40" s="262"/>
      <c r="HT40" s="262"/>
      <c r="HU40" s="262"/>
      <c r="HV40" s="262"/>
      <c r="HW40" s="262"/>
      <c r="HX40" s="262"/>
      <c r="HY40" s="262"/>
      <c r="HZ40" s="262"/>
      <c r="IA40" s="262"/>
      <c r="IB40" s="262"/>
      <c r="IC40" s="262"/>
      <c r="ID40" s="262"/>
      <c r="IE40" s="262"/>
      <c r="IF40" s="262"/>
      <c r="IG40" s="262"/>
      <c r="IH40" s="262"/>
      <c r="II40" s="262"/>
      <c r="IJ40" s="262"/>
    </row>
    <row r="41" spans="1:244" ht="24" customHeight="1" x14ac:dyDescent="0.2">
      <c r="A41" s="256">
        <f t="shared" si="0"/>
        <v>32</v>
      </c>
      <c r="B41" s="256">
        <v>7</v>
      </c>
      <c r="C41" s="256">
        <v>2</v>
      </c>
      <c r="D41" s="257">
        <v>9</v>
      </c>
      <c r="E41" s="256">
        <v>1</v>
      </c>
      <c r="F41" s="257">
        <v>180</v>
      </c>
      <c r="G41" s="346" t="s">
        <v>447</v>
      </c>
      <c r="H41" s="247" t="s">
        <v>446</v>
      </c>
      <c r="I41" s="248">
        <v>41441</v>
      </c>
      <c r="J41" s="345">
        <v>13</v>
      </c>
      <c r="K41" s="256">
        <v>40</v>
      </c>
      <c r="L41" s="256" t="s">
        <v>245</v>
      </c>
      <c r="M41" s="260" t="s">
        <v>321</v>
      </c>
      <c r="N41" s="256">
        <v>1</v>
      </c>
      <c r="O41" s="264" t="s">
        <v>313</v>
      </c>
      <c r="P41" s="365">
        <v>24233</v>
      </c>
      <c r="Q41" s="249">
        <v>0</v>
      </c>
      <c r="R41" s="250">
        <v>24233</v>
      </c>
      <c r="S41" s="250"/>
      <c r="T41" s="250">
        <v>4038.833333333333</v>
      </c>
      <c r="U41" s="250">
        <v>40388.333333333336</v>
      </c>
      <c r="V41" s="251">
        <v>2544.4649999999997</v>
      </c>
      <c r="W41" s="250">
        <v>726.99</v>
      </c>
      <c r="X41" s="250">
        <v>1941.27509036175</v>
      </c>
      <c r="Y41" s="250">
        <v>484.66</v>
      </c>
      <c r="Z41" s="273">
        <v>950.38</v>
      </c>
      <c r="AA41" s="273">
        <v>674.46</v>
      </c>
      <c r="AB41" s="251">
        <v>5746.469345157474</v>
      </c>
      <c r="AC41" s="250">
        <v>10848.9</v>
      </c>
      <c r="AD41" s="250">
        <v>12116.5</v>
      </c>
      <c r="AE41" s="251"/>
      <c r="AF41" s="250">
        <v>451801.79709616513</v>
      </c>
      <c r="AG41" s="25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262"/>
      <c r="DH41" s="262"/>
      <c r="DI41" s="262"/>
      <c r="DJ41" s="262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2"/>
      <c r="FE41" s="262"/>
      <c r="FF41" s="262"/>
      <c r="FG41" s="262"/>
      <c r="FH41" s="262"/>
      <c r="FI41" s="262"/>
      <c r="FJ41" s="262"/>
      <c r="FK41" s="262"/>
      <c r="FL41" s="262"/>
      <c r="FM41" s="262"/>
      <c r="FN41" s="262"/>
      <c r="FO41" s="262"/>
      <c r="FP41" s="262"/>
      <c r="FQ41" s="262"/>
      <c r="FR41" s="262"/>
      <c r="FS41" s="262"/>
      <c r="FT41" s="262"/>
      <c r="FU41" s="262"/>
      <c r="FV41" s="262"/>
      <c r="FW41" s="262"/>
      <c r="FX41" s="262"/>
      <c r="FY41" s="262"/>
      <c r="FZ41" s="262"/>
      <c r="GA41" s="262"/>
      <c r="GB41" s="262"/>
      <c r="GC41" s="262"/>
      <c r="GD41" s="262"/>
      <c r="GE41" s="262"/>
      <c r="GF41" s="262"/>
      <c r="GG41" s="262"/>
      <c r="GH41" s="262"/>
      <c r="GI41" s="262"/>
      <c r="GJ41" s="262"/>
      <c r="GK41" s="262"/>
      <c r="GL41" s="262"/>
      <c r="GM41" s="262"/>
      <c r="GN41" s="262"/>
      <c r="GO41" s="262"/>
      <c r="GP41" s="262"/>
      <c r="GQ41" s="262"/>
      <c r="GR41" s="262"/>
      <c r="GS41" s="262"/>
      <c r="GT41" s="262"/>
      <c r="GU41" s="262"/>
      <c r="GV41" s="262"/>
      <c r="GW41" s="262"/>
      <c r="GX41" s="262"/>
      <c r="GY41" s="262"/>
      <c r="GZ41" s="262"/>
      <c r="HA41" s="262"/>
      <c r="HB41" s="262"/>
      <c r="HC41" s="262"/>
      <c r="HD41" s="262"/>
      <c r="HE41" s="262"/>
      <c r="HF41" s="262"/>
      <c r="HG41" s="262"/>
      <c r="HH41" s="262"/>
      <c r="HI41" s="262"/>
      <c r="HJ41" s="262"/>
      <c r="HK41" s="262"/>
      <c r="HL41" s="262"/>
      <c r="HM41" s="262"/>
      <c r="HN41" s="262"/>
      <c r="HO41" s="262"/>
      <c r="HP41" s="262"/>
      <c r="HQ41" s="262"/>
      <c r="HR41" s="262"/>
      <c r="HS41" s="262"/>
      <c r="HT41" s="262"/>
      <c r="HU41" s="262"/>
      <c r="HV41" s="262"/>
      <c r="HW41" s="262"/>
      <c r="HX41" s="262"/>
      <c r="HY41" s="262"/>
      <c r="HZ41" s="262"/>
      <c r="IA41" s="262"/>
      <c r="IB41" s="262"/>
      <c r="IC41" s="262"/>
      <c r="ID41" s="262"/>
      <c r="IE41" s="262"/>
      <c r="IF41" s="262"/>
      <c r="IG41" s="262"/>
      <c r="IH41" s="262"/>
      <c r="II41" s="262"/>
      <c r="IJ41" s="262"/>
    </row>
    <row r="42" spans="1:244" ht="24" customHeight="1" x14ac:dyDescent="0.2">
      <c r="A42" s="256">
        <f t="shared" si="0"/>
        <v>33</v>
      </c>
      <c r="B42" s="256">
        <v>7</v>
      </c>
      <c r="C42" s="256">
        <v>2</v>
      </c>
      <c r="D42" s="257">
        <v>9</v>
      </c>
      <c r="E42" s="256">
        <v>1</v>
      </c>
      <c r="F42" s="257">
        <v>180</v>
      </c>
      <c r="G42" s="346" t="s">
        <v>244</v>
      </c>
      <c r="H42" s="247" t="s">
        <v>322</v>
      </c>
      <c r="I42" s="248">
        <v>39234</v>
      </c>
      <c r="J42" s="274">
        <v>13</v>
      </c>
      <c r="K42" s="256">
        <v>40</v>
      </c>
      <c r="L42" s="256" t="s">
        <v>245</v>
      </c>
      <c r="M42" s="260" t="s">
        <v>323</v>
      </c>
      <c r="N42" s="256">
        <v>1</v>
      </c>
      <c r="O42" s="264" t="s">
        <v>292</v>
      </c>
      <c r="P42" s="365">
        <v>11762.1</v>
      </c>
      <c r="Q42" s="249">
        <v>0</v>
      </c>
      <c r="R42" s="250">
        <v>11762.1</v>
      </c>
      <c r="S42" s="250"/>
      <c r="T42" s="250">
        <v>1960.35</v>
      </c>
      <c r="U42" s="250">
        <v>19603.5</v>
      </c>
      <c r="V42" s="251">
        <v>1235.0205000000001</v>
      </c>
      <c r="W42" s="250">
        <v>352.863</v>
      </c>
      <c r="X42" s="250">
        <v>942.24700781347508</v>
      </c>
      <c r="Y42" s="250">
        <v>235.24200000000002</v>
      </c>
      <c r="Z42" s="249">
        <v>555.24</v>
      </c>
      <c r="AA42" s="249">
        <v>257.33999999999997</v>
      </c>
      <c r="AB42" s="251">
        <v>8977.235200115716</v>
      </c>
      <c r="AC42" s="250">
        <v>3241.43</v>
      </c>
      <c r="AD42" s="251">
        <v>5881.05</v>
      </c>
      <c r="AE42" s="251"/>
      <c r="AF42" s="250">
        <v>223744.19529387742</v>
      </c>
      <c r="AG42" s="25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262"/>
      <c r="EA42" s="262"/>
      <c r="EB42" s="262"/>
      <c r="EC42" s="262"/>
      <c r="ED42" s="262"/>
      <c r="EE42" s="262"/>
      <c r="EF42" s="262"/>
      <c r="EG42" s="262"/>
      <c r="EH42" s="262"/>
      <c r="EI42" s="262"/>
      <c r="EJ42" s="262"/>
      <c r="EK42" s="262"/>
      <c r="EL42" s="262"/>
      <c r="EM42" s="262"/>
      <c r="EN42" s="262"/>
      <c r="EO42" s="262"/>
      <c r="EP42" s="262"/>
      <c r="EQ42" s="262"/>
      <c r="ER42" s="262"/>
      <c r="ES42" s="262"/>
      <c r="ET42" s="262"/>
      <c r="EU42" s="262"/>
      <c r="EV42" s="262"/>
      <c r="EW42" s="262"/>
      <c r="EX42" s="262"/>
      <c r="EY42" s="262"/>
      <c r="EZ42" s="262"/>
      <c r="FA42" s="262"/>
      <c r="FB42" s="262"/>
      <c r="FC42" s="262"/>
      <c r="FD42" s="262"/>
      <c r="FE42" s="262"/>
      <c r="FF42" s="262"/>
      <c r="FG42" s="262"/>
      <c r="FH42" s="262"/>
      <c r="FI42" s="262"/>
      <c r="FJ42" s="262"/>
      <c r="FK42" s="262"/>
      <c r="FL42" s="262"/>
      <c r="FM42" s="262"/>
      <c r="FN42" s="262"/>
      <c r="FO42" s="262"/>
      <c r="FP42" s="262"/>
      <c r="FQ42" s="262"/>
      <c r="FR42" s="262"/>
      <c r="FS42" s="262"/>
      <c r="FT42" s="262"/>
      <c r="FU42" s="262"/>
      <c r="FV42" s="262"/>
      <c r="FW42" s="262"/>
      <c r="FX42" s="262"/>
      <c r="FY42" s="262"/>
      <c r="FZ42" s="262"/>
      <c r="GA42" s="262"/>
      <c r="GB42" s="262"/>
      <c r="GC42" s="262"/>
      <c r="GD42" s="262"/>
      <c r="GE42" s="262"/>
      <c r="GF42" s="262"/>
      <c r="GG42" s="262"/>
      <c r="GH42" s="262"/>
      <c r="GI42" s="262"/>
      <c r="GJ42" s="262"/>
      <c r="GK42" s="262"/>
      <c r="GL42" s="262"/>
      <c r="GM42" s="262"/>
      <c r="GN42" s="262"/>
      <c r="GO42" s="262"/>
      <c r="GP42" s="262"/>
      <c r="GQ42" s="262"/>
      <c r="GR42" s="262"/>
      <c r="GS42" s="262"/>
      <c r="GT42" s="262"/>
      <c r="GU42" s="262"/>
      <c r="GV42" s="262"/>
      <c r="GW42" s="262"/>
      <c r="GX42" s="262"/>
      <c r="GY42" s="262"/>
      <c r="GZ42" s="262"/>
      <c r="HA42" s="262"/>
      <c r="HB42" s="262"/>
      <c r="HC42" s="262"/>
      <c r="HD42" s="262"/>
      <c r="HE42" s="262"/>
      <c r="HF42" s="262"/>
      <c r="HG42" s="262"/>
      <c r="HH42" s="262"/>
      <c r="HI42" s="262"/>
      <c r="HJ42" s="262"/>
      <c r="HK42" s="262"/>
      <c r="HL42" s="262"/>
      <c r="HM42" s="262"/>
      <c r="HN42" s="262"/>
      <c r="HO42" s="262"/>
      <c r="HP42" s="262"/>
      <c r="HQ42" s="262"/>
      <c r="HR42" s="262"/>
      <c r="HS42" s="262"/>
      <c r="HT42" s="262"/>
      <c r="HU42" s="262"/>
      <c r="HV42" s="262"/>
      <c r="HW42" s="262"/>
      <c r="HX42" s="262"/>
      <c r="HY42" s="262"/>
      <c r="HZ42" s="262"/>
      <c r="IA42" s="262"/>
      <c r="IB42" s="262"/>
      <c r="IC42" s="262"/>
      <c r="ID42" s="262"/>
      <c r="IE42" s="262"/>
      <c r="IF42" s="262"/>
      <c r="IG42" s="262"/>
      <c r="IH42" s="262"/>
      <c r="II42" s="262"/>
      <c r="IJ42" s="262"/>
    </row>
    <row r="43" spans="1:244" ht="24" customHeight="1" x14ac:dyDescent="0.2">
      <c r="A43" s="256">
        <f t="shared" ref="A43:A69" si="1">A42+1</f>
        <v>34</v>
      </c>
      <c r="B43" s="256">
        <v>7</v>
      </c>
      <c r="C43" s="256">
        <v>2</v>
      </c>
      <c r="D43" s="257">
        <v>9</v>
      </c>
      <c r="E43" s="256">
        <v>1</v>
      </c>
      <c r="F43" s="257">
        <v>180</v>
      </c>
      <c r="G43" s="346" t="s">
        <v>324</v>
      </c>
      <c r="H43" s="247" t="s">
        <v>325</v>
      </c>
      <c r="I43" s="248">
        <v>37508</v>
      </c>
      <c r="J43" s="348">
        <v>3</v>
      </c>
      <c r="K43" s="256">
        <v>40</v>
      </c>
      <c r="L43" s="256" t="s">
        <v>245</v>
      </c>
      <c r="M43" s="260" t="s">
        <v>326</v>
      </c>
      <c r="N43" s="256">
        <v>1</v>
      </c>
      <c r="O43" s="264" t="s">
        <v>292</v>
      </c>
      <c r="P43" s="365">
        <v>9080.7000000000007</v>
      </c>
      <c r="Q43" s="249">
        <v>0</v>
      </c>
      <c r="R43" s="250">
        <v>9080.7000000000007</v>
      </c>
      <c r="S43" s="250"/>
      <c r="T43" s="250">
        <v>1513.45</v>
      </c>
      <c r="U43" s="250">
        <v>15134.5</v>
      </c>
      <c r="V43" s="251">
        <v>953.47350000000006</v>
      </c>
      <c r="W43" s="250">
        <v>272.42099999999999</v>
      </c>
      <c r="X43" s="250">
        <v>727.44343304782512</v>
      </c>
      <c r="Y43" s="250">
        <v>181.614</v>
      </c>
      <c r="Z43" s="250">
        <v>856</v>
      </c>
      <c r="AA43" s="250">
        <v>600</v>
      </c>
      <c r="AB43" s="251">
        <v>12608.314008854291</v>
      </c>
      <c r="AC43" s="250">
        <v>1399.9</v>
      </c>
      <c r="AD43" s="250">
        <v>4540.3500000000004</v>
      </c>
      <c r="AE43" s="251"/>
      <c r="AF43" s="250">
        <v>187256.33720542822</v>
      </c>
      <c r="AG43" s="25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2"/>
      <c r="DA43" s="262"/>
      <c r="DB43" s="262"/>
      <c r="DC43" s="262"/>
      <c r="DD43" s="262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2"/>
      <c r="DT43" s="262"/>
      <c r="DU43" s="262"/>
      <c r="DV43" s="262"/>
      <c r="DW43" s="262"/>
      <c r="DX43" s="262"/>
      <c r="DY43" s="262"/>
      <c r="DZ43" s="262"/>
      <c r="EA43" s="262"/>
      <c r="EB43" s="262"/>
      <c r="EC43" s="262"/>
      <c r="ED43" s="262"/>
      <c r="EE43" s="262"/>
      <c r="EF43" s="262"/>
      <c r="EG43" s="262"/>
      <c r="EH43" s="262"/>
      <c r="EI43" s="262"/>
      <c r="EJ43" s="262"/>
      <c r="EK43" s="262"/>
      <c r="EL43" s="262"/>
      <c r="EM43" s="262"/>
      <c r="EN43" s="262"/>
      <c r="EO43" s="262"/>
      <c r="EP43" s="262"/>
      <c r="EQ43" s="262"/>
      <c r="ER43" s="262"/>
      <c r="ES43" s="262"/>
      <c r="ET43" s="262"/>
      <c r="EU43" s="262"/>
      <c r="EV43" s="262"/>
      <c r="EW43" s="262"/>
      <c r="EX43" s="262"/>
      <c r="EY43" s="262"/>
      <c r="EZ43" s="262"/>
      <c r="FA43" s="262"/>
      <c r="FB43" s="262"/>
      <c r="FC43" s="262"/>
      <c r="FD43" s="262"/>
      <c r="FE43" s="262"/>
      <c r="FF43" s="262"/>
      <c r="FG43" s="262"/>
      <c r="FH43" s="262"/>
      <c r="FI43" s="262"/>
      <c r="FJ43" s="262"/>
      <c r="FK43" s="262"/>
      <c r="FL43" s="262"/>
      <c r="FM43" s="262"/>
      <c r="FN43" s="262"/>
      <c r="FO43" s="262"/>
      <c r="FP43" s="262"/>
      <c r="FQ43" s="262"/>
      <c r="FR43" s="262"/>
      <c r="FS43" s="262"/>
      <c r="FT43" s="262"/>
      <c r="FU43" s="262"/>
      <c r="FV43" s="262"/>
      <c r="FW43" s="262"/>
      <c r="FX43" s="262"/>
      <c r="FY43" s="262"/>
      <c r="FZ43" s="262"/>
      <c r="GA43" s="262"/>
      <c r="GB43" s="262"/>
      <c r="GC43" s="262"/>
      <c r="GD43" s="262"/>
      <c r="GE43" s="262"/>
      <c r="GF43" s="262"/>
      <c r="GG43" s="262"/>
      <c r="GH43" s="262"/>
      <c r="GI43" s="262"/>
      <c r="GJ43" s="262"/>
      <c r="GK43" s="262"/>
      <c r="GL43" s="262"/>
      <c r="GM43" s="262"/>
      <c r="GN43" s="262"/>
      <c r="GO43" s="262"/>
      <c r="GP43" s="262"/>
      <c r="GQ43" s="262"/>
      <c r="GR43" s="262"/>
      <c r="GS43" s="262"/>
      <c r="GT43" s="262"/>
      <c r="GU43" s="262"/>
      <c r="GV43" s="262"/>
      <c r="GW43" s="262"/>
      <c r="GX43" s="262"/>
      <c r="GY43" s="262"/>
      <c r="GZ43" s="262"/>
      <c r="HA43" s="262"/>
      <c r="HB43" s="262"/>
      <c r="HC43" s="262"/>
      <c r="HD43" s="262"/>
      <c r="HE43" s="262"/>
      <c r="HF43" s="262"/>
      <c r="HG43" s="262"/>
      <c r="HH43" s="262"/>
      <c r="HI43" s="262"/>
      <c r="HJ43" s="262"/>
      <c r="HK43" s="262"/>
      <c r="HL43" s="262"/>
      <c r="HM43" s="262"/>
      <c r="HN43" s="262"/>
      <c r="HO43" s="262"/>
      <c r="HP43" s="262"/>
      <c r="HQ43" s="262"/>
      <c r="HR43" s="262"/>
      <c r="HS43" s="262"/>
      <c r="HT43" s="262"/>
      <c r="HU43" s="262"/>
      <c r="HV43" s="262"/>
      <c r="HW43" s="262"/>
      <c r="HX43" s="262"/>
      <c r="HY43" s="262"/>
      <c r="HZ43" s="262"/>
      <c r="IA43" s="262"/>
      <c r="IB43" s="262"/>
      <c r="IC43" s="262"/>
      <c r="ID43" s="262"/>
      <c r="IE43" s="262"/>
      <c r="IF43" s="262"/>
      <c r="IG43" s="262"/>
      <c r="IH43" s="262"/>
      <c r="II43" s="262"/>
      <c r="IJ43" s="262"/>
    </row>
    <row r="44" spans="1:244" ht="24" customHeight="1" x14ac:dyDescent="0.2">
      <c r="A44" s="256">
        <f t="shared" si="1"/>
        <v>35</v>
      </c>
      <c r="B44" s="256">
        <v>7</v>
      </c>
      <c r="C44" s="256">
        <v>2</v>
      </c>
      <c r="D44" s="257">
        <v>9</v>
      </c>
      <c r="E44" s="256">
        <v>1</v>
      </c>
      <c r="F44" s="257">
        <v>180</v>
      </c>
      <c r="G44" s="346" t="s">
        <v>327</v>
      </c>
      <c r="H44" s="247" t="s">
        <v>328</v>
      </c>
      <c r="I44" s="248">
        <v>39958</v>
      </c>
      <c r="J44" s="348">
        <v>4</v>
      </c>
      <c r="K44" s="256">
        <v>40</v>
      </c>
      <c r="L44" s="256" t="s">
        <v>245</v>
      </c>
      <c r="M44" s="260" t="s">
        <v>326</v>
      </c>
      <c r="N44" s="256">
        <v>1</v>
      </c>
      <c r="O44" s="264" t="s">
        <v>292</v>
      </c>
      <c r="P44" s="365">
        <v>6723.3</v>
      </c>
      <c r="Q44" s="249">
        <v>0</v>
      </c>
      <c r="R44" s="250">
        <v>6723.3</v>
      </c>
      <c r="S44" s="250"/>
      <c r="T44" s="250">
        <v>1120.5500000000002</v>
      </c>
      <c r="U44" s="250">
        <v>11205.5</v>
      </c>
      <c r="V44" s="251">
        <v>705.94650000000001</v>
      </c>
      <c r="W44" s="250">
        <v>201.69899999999998</v>
      </c>
      <c r="X44" s="250">
        <v>538.59508996117506</v>
      </c>
      <c r="Y44" s="250">
        <v>134.46600000000001</v>
      </c>
      <c r="Z44" s="250">
        <v>506.04</v>
      </c>
      <c r="AA44" s="250">
        <v>250.22</v>
      </c>
      <c r="AB44" s="251">
        <v>12208.18463886569</v>
      </c>
      <c r="AC44" s="250">
        <v>967.83</v>
      </c>
      <c r="AD44" s="250">
        <v>3361.65</v>
      </c>
      <c r="AE44" s="251"/>
      <c r="AF44" s="250">
        <v>137586.91371839977</v>
      </c>
      <c r="AG44" s="25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62"/>
      <c r="DJ44" s="262"/>
      <c r="DK44" s="262"/>
      <c r="DL44" s="262"/>
      <c r="DM44" s="262"/>
      <c r="DN44" s="262"/>
      <c r="DO44" s="262"/>
      <c r="DP44" s="262"/>
      <c r="DQ44" s="262"/>
      <c r="DR44" s="262"/>
      <c r="DS44" s="262"/>
      <c r="DT44" s="262"/>
      <c r="DU44" s="262"/>
      <c r="DV44" s="262"/>
      <c r="DW44" s="262"/>
      <c r="DX44" s="262"/>
      <c r="DY44" s="262"/>
      <c r="DZ44" s="262"/>
      <c r="EA44" s="262"/>
      <c r="EB44" s="262"/>
      <c r="EC44" s="262"/>
      <c r="ED44" s="262"/>
      <c r="EE44" s="262"/>
      <c r="EF44" s="262"/>
      <c r="EG44" s="262"/>
      <c r="EH44" s="262"/>
      <c r="EI44" s="262"/>
      <c r="EJ44" s="262"/>
      <c r="EK44" s="262"/>
      <c r="EL44" s="262"/>
      <c r="EM44" s="262"/>
      <c r="EN44" s="262"/>
      <c r="EO44" s="262"/>
      <c r="EP44" s="262"/>
      <c r="EQ44" s="262"/>
      <c r="ER44" s="262"/>
      <c r="ES44" s="262"/>
      <c r="ET44" s="262"/>
      <c r="EU44" s="262"/>
      <c r="EV44" s="262"/>
      <c r="EW44" s="262"/>
      <c r="EX44" s="262"/>
      <c r="EY44" s="262"/>
      <c r="EZ44" s="262"/>
      <c r="FA44" s="262"/>
      <c r="FB44" s="262"/>
      <c r="FC44" s="262"/>
      <c r="FD44" s="262"/>
      <c r="FE44" s="262"/>
      <c r="FF44" s="262"/>
      <c r="FG44" s="262"/>
      <c r="FH44" s="262"/>
      <c r="FI44" s="262"/>
      <c r="FJ44" s="262"/>
      <c r="FK44" s="262"/>
      <c r="FL44" s="262"/>
      <c r="FM44" s="262"/>
      <c r="FN44" s="262"/>
      <c r="FO44" s="262"/>
      <c r="FP44" s="262"/>
      <c r="FQ44" s="262"/>
      <c r="FR44" s="262"/>
      <c r="FS44" s="262"/>
      <c r="FT44" s="262"/>
      <c r="FU44" s="262"/>
      <c r="FV44" s="262"/>
      <c r="FW44" s="262"/>
      <c r="FX44" s="262"/>
      <c r="FY44" s="262"/>
      <c r="FZ44" s="262"/>
      <c r="GA44" s="262"/>
      <c r="GB44" s="262"/>
      <c r="GC44" s="262"/>
      <c r="GD44" s="262"/>
      <c r="GE44" s="262"/>
      <c r="GF44" s="262"/>
      <c r="GG44" s="262"/>
      <c r="GH44" s="262"/>
      <c r="GI44" s="262"/>
      <c r="GJ44" s="262"/>
      <c r="GK44" s="262"/>
      <c r="GL44" s="262"/>
      <c r="GM44" s="262"/>
      <c r="GN44" s="262"/>
      <c r="GO44" s="262"/>
      <c r="GP44" s="262"/>
      <c r="GQ44" s="262"/>
      <c r="GR44" s="262"/>
      <c r="GS44" s="262"/>
      <c r="GT44" s="262"/>
      <c r="GU44" s="262"/>
      <c r="GV44" s="262"/>
      <c r="GW44" s="262"/>
      <c r="GX44" s="262"/>
      <c r="GY44" s="262"/>
      <c r="GZ44" s="262"/>
      <c r="HA44" s="262"/>
      <c r="HB44" s="262"/>
      <c r="HC44" s="262"/>
      <c r="HD44" s="262"/>
      <c r="HE44" s="262"/>
      <c r="HF44" s="262"/>
      <c r="HG44" s="262"/>
      <c r="HH44" s="262"/>
      <c r="HI44" s="262"/>
      <c r="HJ44" s="262"/>
      <c r="HK44" s="262"/>
      <c r="HL44" s="262"/>
      <c r="HM44" s="262"/>
      <c r="HN44" s="262"/>
      <c r="HO44" s="262"/>
      <c r="HP44" s="262"/>
      <c r="HQ44" s="262"/>
      <c r="HR44" s="262"/>
      <c r="HS44" s="262"/>
      <c r="HT44" s="262"/>
      <c r="HU44" s="262"/>
      <c r="HV44" s="262"/>
      <c r="HW44" s="262"/>
      <c r="HX44" s="262"/>
      <c r="HY44" s="262"/>
      <c r="HZ44" s="262"/>
      <c r="IA44" s="262"/>
      <c r="IB44" s="262"/>
      <c r="IC44" s="262"/>
      <c r="ID44" s="262"/>
      <c r="IE44" s="262"/>
      <c r="IF44" s="262"/>
      <c r="IG44" s="262"/>
      <c r="IH44" s="262"/>
      <c r="II44" s="262"/>
      <c r="IJ44" s="262"/>
    </row>
    <row r="45" spans="1:244" ht="24" customHeight="1" x14ac:dyDescent="0.2">
      <c r="A45" s="256">
        <f t="shared" si="1"/>
        <v>36</v>
      </c>
      <c r="B45" s="256">
        <v>7</v>
      </c>
      <c r="C45" s="256">
        <v>2</v>
      </c>
      <c r="D45" s="257">
        <v>9</v>
      </c>
      <c r="E45" s="256">
        <v>1</v>
      </c>
      <c r="F45" s="257">
        <v>180</v>
      </c>
      <c r="G45" s="346" t="s">
        <v>329</v>
      </c>
      <c r="H45" s="247" t="s">
        <v>330</v>
      </c>
      <c r="I45" s="248">
        <v>40513</v>
      </c>
      <c r="J45" s="348">
        <v>4</v>
      </c>
      <c r="K45" s="256">
        <v>40</v>
      </c>
      <c r="L45" s="256" t="s">
        <v>245</v>
      </c>
      <c r="M45" s="260" t="s">
        <v>326</v>
      </c>
      <c r="N45" s="256">
        <v>1</v>
      </c>
      <c r="O45" s="264" t="s">
        <v>292</v>
      </c>
      <c r="P45" s="365">
        <v>7524</v>
      </c>
      <c r="Q45" s="249">
        <v>0</v>
      </c>
      <c r="R45" s="250">
        <v>7524</v>
      </c>
      <c r="S45" s="250"/>
      <c r="T45" s="250">
        <v>1254</v>
      </c>
      <c r="U45" s="250">
        <v>12540</v>
      </c>
      <c r="V45" s="251">
        <v>790.02</v>
      </c>
      <c r="W45" s="250">
        <v>225.72</v>
      </c>
      <c r="X45" s="250">
        <v>602.73815787900003</v>
      </c>
      <c r="Y45" s="250">
        <v>150.47999999999999</v>
      </c>
      <c r="Z45" s="249">
        <v>530.1</v>
      </c>
      <c r="AA45" s="249">
        <v>252.24</v>
      </c>
      <c r="AB45" s="251">
        <v>12908.166806619274</v>
      </c>
      <c r="AC45" s="250">
        <v>1143.6500000000001</v>
      </c>
      <c r="AD45" s="250">
        <v>3762</v>
      </c>
      <c r="AE45" s="251"/>
      <c r="AF45" s="250">
        <v>152511.39470116724</v>
      </c>
      <c r="AG45" s="252"/>
      <c r="AH45" s="261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2"/>
      <c r="BT45" s="262"/>
      <c r="BU45" s="262"/>
      <c r="BV45" s="262"/>
      <c r="BW45" s="262"/>
      <c r="BX45" s="262"/>
      <c r="BY45" s="262"/>
      <c r="BZ45" s="262"/>
      <c r="CA45" s="262"/>
      <c r="CB45" s="262"/>
      <c r="CC45" s="262"/>
      <c r="CD45" s="262"/>
      <c r="CE45" s="262"/>
      <c r="CF45" s="262"/>
      <c r="CG45" s="262"/>
      <c r="CH45" s="262"/>
      <c r="CI45" s="262"/>
      <c r="CJ45" s="262"/>
      <c r="CK45" s="262"/>
      <c r="CL45" s="262"/>
      <c r="CM45" s="262"/>
      <c r="CN45" s="262"/>
      <c r="CO45" s="262"/>
      <c r="CP45" s="262"/>
      <c r="CQ45" s="262"/>
      <c r="CR45" s="262"/>
      <c r="CS45" s="262"/>
      <c r="CT45" s="262"/>
      <c r="CU45" s="262"/>
      <c r="CV45" s="262"/>
      <c r="CW45" s="262"/>
      <c r="CX45" s="262"/>
      <c r="CY45" s="262"/>
      <c r="CZ45" s="262"/>
      <c r="DA45" s="262"/>
      <c r="DB45" s="262"/>
      <c r="DC45" s="262"/>
      <c r="DD45" s="262"/>
      <c r="DE45" s="262"/>
      <c r="DF45" s="262"/>
      <c r="DG45" s="262"/>
      <c r="DH45" s="262"/>
      <c r="DI45" s="262"/>
      <c r="DJ45" s="262"/>
      <c r="DK45" s="262"/>
      <c r="DL45" s="262"/>
      <c r="DM45" s="262"/>
      <c r="DN45" s="262"/>
      <c r="DO45" s="262"/>
      <c r="DP45" s="262"/>
      <c r="DQ45" s="262"/>
      <c r="DR45" s="262"/>
      <c r="DS45" s="262"/>
      <c r="DT45" s="262"/>
      <c r="DU45" s="262"/>
      <c r="DV45" s="262"/>
      <c r="DW45" s="262"/>
      <c r="DX45" s="262"/>
      <c r="DY45" s="262"/>
      <c r="DZ45" s="262"/>
      <c r="EA45" s="262"/>
      <c r="EB45" s="262"/>
      <c r="EC45" s="262"/>
      <c r="ED45" s="262"/>
      <c r="EE45" s="262"/>
      <c r="EF45" s="262"/>
      <c r="EG45" s="262"/>
      <c r="EH45" s="262"/>
      <c r="EI45" s="262"/>
      <c r="EJ45" s="262"/>
      <c r="EK45" s="262"/>
      <c r="EL45" s="262"/>
      <c r="EM45" s="262"/>
      <c r="EN45" s="262"/>
      <c r="EO45" s="262"/>
      <c r="EP45" s="262"/>
      <c r="EQ45" s="262"/>
      <c r="ER45" s="262"/>
      <c r="ES45" s="262"/>
      <c r="ET45" s="262"/>
      <c r="EU45" s="262"/>
      <c r="EV45" s="262"/>
      <c r="EW45" s="262"/>
      <c r="EX45" s="262"/>
      <c r="EY45" s="262"/>
      <c r="EZ45" s="262"/>
      <c r="FA45" s="262"/>
      <c r="FB45" s="262"/>
      <c r="FC45" s="262"/>
      <c r="FD45" s="262"/>
      <c r="FE45" s="262"/>
      <c r="FF45" s="262"/>
      <c r="FG45" s="262"/>
      <c r="FH45" s="262"/>
      <c r="FI45" s="262"/>
      <c r="FJ45" s="262"/>
      <c r="FK45" s="262"/>
      <c r="FL45" s="262"/>
      <c r="FM45" s="262"/>
      <c r="FN45" s="262"/>
      <c r="FO45" s="262"/>
      <c r="FP45" s="262"/>
      <c r="FQ45" s="262"/>
      <c r="FR45" s="262"/>
      <c r="FS45" s="262"/>
      <c r="FT45" s="262"/>
      <c r="FU45" s="262"/>
      <c r="FV45" s="262"/>
      <c r="FW45" s="262"/>
      <c r="FX45" s="262"/>
      <c r="FY45" s="262"/>
      <c r="FZ45" s="262"/>
      <c r="GA45" s="262"/>
      <c r="GB45" s="262"/>
      <c r="GC45" s="262"/>
      <c r="GD45" s="262"/>
      <c r="GE45" s="262"/>
      <c r="GF45" s="262"/>
      <c r="GG45" s="262"/>
      <c r="GH45" s="262"/>
      <c r="GI45" s="262"/>
      <c r="GJ45" s="262"/>
      <c r="GK45" s="262"/>
      <c r="GL45" s="262"/>
      <c r="GM45" s="262"/>
      <c r="GN45" s="262"/>
      <c r="GO45" s="262"/>
      <c r="GP45" s="262"/>
      <c r="GQ45" s="262"/>
      <c r="GR45" s="262"/>
      <c r="GS45" s="262"/>
      <c r="GT45" s="262"/>
      <c r="GU45" s="262"/>
      <c r="GV45" s="262"/>
      <c r="GW45" s="262"/>
      <c r="GX45" s="262"/>
      <c r="GY45" s="262"/>
      <c r="GZ45" s="262"/>
      <c r="HA45" s="262"/>
      <c r="HB45" s="262"/>
      <c r="HC45" s="262"/>
      <c r="HD45" s="262"/>
      <c r="HE45" s="262"/>
      <c r="HF45" s="262"/>
      <c r="HG45" s="262"/>
      <c r="HH45" s="262"/>
      <c r="HI45" s="262"/>
      <c r="HJ45" s="262"/>
      <c r="HK45" s="262"/>
      <c r="HL45" s="262"/>
      <c r="HM45" s="262"/>
      <c r="HN45" s="262"/>
      <c r="HO45" s="262"/>
      <c r="HP45" s="262"/>
      <c r="HQ45" s="262"/>
      <c r="HR45" s="262"/>
      <c r="HS45" s="262"/>
      <c r="HT45" s="262"/>
      <c r="HU45" s="262"/>
      <c r="HV45" s="262"/>
      <c r="HW45" s="262"/>
      <c r="HX45" s="262"/>
      <c r="HY45" s="262"/>
      <c r="HZ45" s="262"/>
      <c r="IA45" s="262"/>
      <c r="IB45" s="262"/>
      <c r="IC45" s="262"/>
      <c r="ID45" s="262"/>
      <c r="IE45" s="262"/>
      <c r="IF45" s="262"/>
      <c r="IG45" s="262"/>
      <c r="IH45" s="262"/>
      <c r="II45" s="262"/>
      <c r="IJ45" s="262"/>
    </row>
    <row r="46" spans="1:244" ht="25.5" customHeight="1" x14ac:dyDescent="0.2">
      <c r="A46" s="256">
        <f t="shared" si="1"/>
        <v>37</v>
      </c>
      <c r="B46" s="256">
        <v>7</v>
      </c>
      <c r="C46" s="256">
        <v>2</v>
      </c>
      <c r="D46" s="257">
        <v>9</v>
      </c>
      <c r="E46" s="256">
        <v>2</v>
      </c>
      <c r="F46" s="257">
        <v>180</v>
      </c>
      <c r="G46" s="346" t="s">
        <v>331</v>
      </c>
      <c r="H46" s="247" t="s">
        <v>332</v>
      </c>
      <c r="I46" s="248">
        <v>32717</v>
      </c>
      <c r="J46" s="345">
        <v>7</v>
      </c>
      <c r="K46" s="256">
        <v>40</v>
      </c>
      <c r="L46" s="256" t="s">
        <v>245</v>
      </c>
      <c r="M46" s="260" t="s">
        <v>333</v>
      </c>
      <c r="N46" s="256">
        <v>1</v>
      </c>
      <c r="O46" s="264" t="s">
        <v>292</v>
      </c>
      <c r="P46" s="250">
        <v>8995.5</v>
      </c>
      <c r="Q46" s="249">
        <v>0</v>
      </c>
      <c r="R46" s="250">
        <v>8995.5</v>
      </c>
      <c r="S46" s="250"/>
      <c r="T46" s="250">
        <v>1499.25</v>
      </c>
      <c r="U46" s="250">
        <v>14992.500000000002</v>
      </c>
      <c r="V46" s="251">
        <v>944.52749999999992</v>
      </c>
      <c r="W46" s="250">
        <v>269.86500000000001</v>
      </c>
      <c r="X46" s="250">
        <v>720.61816842112512</v>
      </c>
      <c r="Y46" s="250">
        <v>179.91</v>
      </c>
      <c r="Z46" s="250">
        <v>538.6</v>
      </c>
      <c r="AA46" s="250">
        <v>259.45999999999998</v>
      </c>
      <c r="AB46" s="251">
        <v>12908.326046263928</v>
      </c>
      <c r="AC46" s="250">
        <v>1143.6500000000001</v>
      </c>
      <c r="AD46" s="251">
        <v>4497.75</v>
      </c>
      <c r="AE46" s="251"/>
      <c r="AF46" s="250">
        <v>177943.2440673174</v>
      </c>
      <c r="AG46" s="252"/>
      <c r="AH46" s="261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  <c r="CS46" s="262"/>
      <c r="CT46" s="262"/>
      <c r="CU46" s="262"/>
      <c r="CV46" s="262"/>
      <c r="CW46" s="262"/>
      <c r="CX46" s="262"/>
      <c r="CY46" s="262"/>
      <c r="CZ46" s="262"/>
      <c r="DA46" s="262"/>
      <c r="DB46" s="262"/>
      <c r="DC46" s="262"/>
      <c r="DD46" s="262"/>
      <c r="DE46" s="262"/>
      <c r="DF46" s="262"/>
      <c r="DG46" s="262"/>
      <c r="DH46" s="262"/>
      <c r="DI46" s="262"/>
      <c r="DJ46" s="262"/>
      <c r="DK46" s="262"/>
      <c r="DL46" s="262"/>
      <c r="DM46" s="262"/>
      <c r="DN46" s="262"/>
      <c r="DO46" s="262"/>
      <c r="DP46" s="262"/>
      <c r="DQ46" s="262"/>
      <c r="DR46" s="262"/>
      <c r="DS46" s="262"/>
      <c r="DT46" s="262"/>
      <c r="DU46" s="262"/>
      <c r="DV46" s="262"/>
      <c r="DW46" s="262"/>
      <c r="DX46" s="262"/>
      <c r="DY46" s="262"/>
      <c r="DZ46" s="262"/>
      <c r="EA46" s="262"/>
      <c r="EB46" s="262"/>
      <c r="EC46" s="262"/>
      <c r="ED46" s="262"/>
      <c r="EE46" s="262"/>
      <c r="EF46" s="262"/>
      <c r="EG46" s="262"/>
      <c r="EH46" s="262"/>
      <c r="EI46" s="262"/>
      <c r="EJ46" s="262"/>
      <c r="EK46" s="262"/>
      <c r="EL46" s="262"/>
      <c r="EM46" s="262"/>
      <c r="EN46" s="262"/>
      <c r="EO46" s="262"/>
      <c r="EP46" s="262"/>
      <c r="EQ46" s="262"/>
      <c r="ER46" s="262"/>
      <c r="ES46" s="262"/>
      <c r="ET46" s="262"/>
      <c r="EU46" s="262"/>
      <c r="EV46" s="262"/>
      <c r="EW46" s="262"/>
      <c r="EX46" s="262"/>
      <c r="EY46" s="262"/>
      <c r="EZ46" s="262"/>
      <c r="FA46" s="262"/>
      <c r="FB46" s="262"/>
      <c r="FC46" s="262"/>
      <c r="FD46" s="262"/>
      <c r="FE46" s="262"/>
      <c r="FF46" s="262"/>
      <c r="FG46" s="262"/>
      <c r="FH46" s="262"/>
      <c r="FI46" s="262"/>
      <c r="FJ46" s="262"/>
      <c r="FK46" s="262"/>
      <c r="FL46" s="262"/>
      <c r="FM46" s="262"/>
      <c r="FN46" s="262"/>
      <c r="FO46" s="262"/>
      <c r="FP46" s="262"/>
      <c r="FQ46" s="262"/>
      <c r="FR46" s="262"/>
      <c r="FS46" s="262"/>
      <c r="FT46" s="262"/>
      <c r="FU46" s="262"/>
      <c r="FV46" s="262"/>
      <c r="FW46" s="262"/>
      <c r="FX46" s="262"/>
      <c r="FY46" s="262"/>
      <c r="FZ46" s="262"/>
      <c r="GA46" s="262"/>
      <c r="GB46" s="262"/>
      <c r="GC46" s="262"/>
      <c r="GD46" s="262"/>
      <c r="GE46" s="262"/>
      <c r="GF46" s="262"/>
      <c r="GG46" s="262"/>
      <c r="GH46" s="262"/>
      <c r="GI46" s="262"/>
      <c r="GJ46" s="262"/>
      <c r="GK46" s="262"/>
      <c r="GL46" s="262"/>
      <c r="GM46" s="262"/>
      <c r="GN46" s="262"/>
      <c r="GO46" s="262"/>
      <c r="GP46" s="262"/>
      <c r="GQ46" s="262"/>
      <c r="GR46" s="262"/>
      <c r="GS46" s="262"/>
      <c r="GT46" s="262"/>
      <c r="GU46" s="262"/>
      <c r="GV46" s="262"/>
      <c r="GW46" s="262"/>
      <c r="GX46" s="262"/>
      <c r="GY46" s="262"/>
      <c r="GZ46" s="262"/>
      <c r="HA46" s="262"/>
      <c r="HB46" s="262"/>
      <c r="HC46" s="262"/>
      <c r="HD46" s="262"/>
      <c r="HE46" s="262"/>
      <c r="HF46" s="262"/>
      <c r="HG46" s="262"/>
      <c r="HH46" s="262"/>
      <c r="HI46" s="262"/>
      <c r="HJ46" s="262"/>
      <c r="HK46" s="262"/>
      <c r="HL46" s="262"/>
      <c r="HM46" s="262"/>
      <c r="HN46" s="262"/>
      <c r="HO46" s="262"/>
      <c r="HP46" s="262"/>
      <c r="HQ46" s="262"/>
      <c r="HR46" s="262"/>
      <c r="HS46" s="262"/>
      <c r="HT46" s="262"/>
      <c r="HU46" s="262"/>
      <c r="HV46" s="262"/>
      <c r="HW46" s="262"/>
      <c r="HX46" s="262"/>
      <c r="HY46" s="262"/>
      <c r="HZ46" s="262"/>
      <c r="IA46" s="262"/>
      <c r="IB46" s="262"/>
      <c r="IC46" s="262"/>
      <c r="ID46" s="262"/>
      <c r="IE46" s="262"/>
      <c r="IF46" s="262"/>
      <c r="IG46" s="262"/>
      <c r="IH46" s="262"/>
      <c r="II46" s="262"/>
      <c r="IJ46" s="262"/>
    </row>
    <row r="47" spans="1:244" ht="24" customHeight="1" x14ac:dyDescent="0.2">
      <c r="A47" s="256">
        <f t="shared" si="1"/>
        <v>38</v>
      </c>
      <c r="B47" s="256">
        <v>7</v>
      </c>
      <c r="C47" s="256">
        <v>2</v>
      </c>
      <c r="D47" s="257">
        <v>9</v>
      </c>
      <c r="E47" s="256">
        <v>2</v>
      </c>
      <c r="F47" s="257">
        <v>180</v>
      </c>
      <c r="G47" s="275" t="s">
        <v>445</v>
      </c>
      <c r="H47" s="247" t="s">
        <v>334</v>
      </c>
      <c r="I47" s="248">
        <v>40805</v>
      </c>
      <c r="J47" s="345">
        <v>13</v>
      </c>
      <c r="K47" s="345">
        <v>40</v>
      </c>
      <c r="L47" s="256" t="s">
        <v>245</v>
      </c>
      <c r="M47" s="260" t="s">
        <v>335</v>
      </c>
      <c r="N47" s="256">
        <v>1</v>
      </c>
      <c r="O47" s="264" t="s">
        <v>292</v>
      </c>
      <c r="P47" s="365">
        <v>11762.1</v>
      </c>
      <c r="Q47" s="249">
        <v>0</v>
      </c>
      <c r="R47" s="250">
        <v>11762.1</v>
      </c>
      <c r="S47" s="250"/>
      <c r="T47" s="250">
        <v>1960.35</v>
      </c>
      <c r="U47" s="250">
        <v>19603.5</v>
      </c>
      <c r="V47" s="251">
        <v>1235.0205000000001</v>
      </c>
      <c r="W47" s="250">
        <v>352.863</v>
      </c>
      <c r="X47" s="250">
        <v>942.24700781347508</v>
      </c>
      <c r="Y47" s="250">
        <v>235.24200000000002</v>
      </c>
      <c r="Z47" s="276">
        <v>561.98</v>
      </c>
      <c r="AA47" s="276">
        <v>263.76</v>
      </c>
      <c r="AB47" s="251">
        <v>8977.235200115716</v>
      </c>
      <c r="AC47" s="250">
        <v>3241.43</v>
      </c>
      <c r="AD47" s="250">
        <v>5881.05</v>
      </c>
      <c r="AE47" s="251"/>
      <c r="AF47" s="250">
        <v>223902.1152938774</v>
      </c>
      <c r="AG47" s="25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62"/>
      <c r="CR47" s="262"/>
      <c r="CS47" s="262"/>
      <c r="CT47" s="262"/>
      <c r="CU47" s="262"/>
      <c r="CV47" s="262"/>
      <c r="CW47" s="262"/>
      <c r="CX47" s="262"/>
      <c r="CY47" s="262"/>
      <c r="CZ47" s="262"/>
      <c r="DA47" s="262"/>
      <c r="DB47" s="262"/>
      <c r="DC47" s="262"/>
      <c r="DD47" s="262"/>
      <c r="DE47" s="262"/>
      <c r="DF47" s="262"/>
      <c r="DG47" s="262"/>
      <c r="DH47" s="262"/>
      <c r="DI47" s="262"/>
      <c r="DJ47" s="262"/>
      <c r="DK47" s="262"/>
      <c r="DL47" s="262"/>
      <c r="DM47" s="262"/>
      <c r="DN47" s="262"/>
      <c r="DO47" s="262"/>
      <c r="DP47" s="262"/>
      <c r="DQ47" s="262"/>
      <c r="DR47" s="262"/>
      <c r="DS47" s="262"/>
      <c r="DT47" s="262"/>
      <c r="DU47" s="262"/>
      <c r="DV47" s="262"/>
      <c r="DW47" s="262"/>
      <c r="DX47" s="262"/>
      <c r="DY47" s="262"/>
      <c r="DZ47" s="262"/>
      <c r="EA47" s="262"/>
      <c r="EB47" s="262"/>
      <c r="EC47" s="262"/>
      <c r="ED47" s="262"/>
      <c r="EE47" s="262"/>
      <c r="EF47" s="262"/>
      <c r="EG47" s="262"/>
      <c r="EH47" s="262"/>
      <c r="EI47" s="262"/>
      <c r="EJ47" s="262"/>
      <c r="EK47" s="262"/>
      <c r="EL47" s="262"/>
      <c r="EM47" s="262"/>
      <c r="EN47" s="262"/>
      <c r="EO47" s="262"/>
      <c r="EP47" s="262"/>
      <c r="EQ47" s="262"/>
      <c r="ER47" s="262"/>
      <c r="ES47" s="262"/>
      <c r="ET47" s="262"/>
      <c r="EU47" s="262"/>
      <c r="EV47" s="262"/>
      <c r="EW47" s="262"/>
      <c r="EX47" s="262"/>
      <c r="EY47" s="262"/>
      <c r="EZ47" s="262"/>
      <c r="FA47" s="262"/>
      <c r="FB47" s="262"/>
      <c r="FC47" s="262"/>
      <c r="FD47" s="262"/>
      <c r="FE47" s="262"/>
      <c r="FF47" s="262"/>
      <c r="FG47" s="262"/>
      <c r="FH47" s="262"/>
      <c r="FI47" s="262"/>
      <c r="FJ47" s="262"/>
      <c r="FK47" s="262"/>
      <c r="FL47" s="262"/>
      <c r="FM47" s="262"/>
      <c r="FN47" s="262"/>
      <c r="FO47" s="262"/>
      <c r="FP47" s="262"/>
      <c r="FQ47" s="262"/>
      <c r="FR47" s="262"/>
      <c r="FS47" s="262"/>
      <c r="FT47" s="262"/>
      <c r="FU47" s="262"/>
      <c r="FV47" s="262"/>
      <c r="FW47" s="262"/>
      <c r="FX47" s="262"/>
      <c r="FY47" s="262"/>
      <c r="FZ47" s="262"/>
      <c r="GA47" s="262"/>
      <c r="GB47" s="262"/>
      <c r="GC47" s="262"/>
      <c r="GD47" s="262"/>
      <c r="GE47" s="262"/>
      <c r="GF47" s="262"/>
      <c r="GG47" s="262"/>
      <c r="GH47" s="262"/>
      <c r="GI47" s="262"/>
      <c r="GJ47" s="262"/>
      <c r="GK47" s="262"/>
      <c r="GL47" s="262"/>
      <c r="GM47" s="262"/>
      <c r="GN47" s="262"/>
      <c r="GO47" s="262"/>
      <c r="GP47" s="262"/>
      <c r="GQ47" s="262"/>
      <c r="GR47" s="262"/>
      <c r="GS47" s="262"/>
      <c r="GT47" s="262"/>
      <c r="GU47" s="262"/>
      <c r="GV47" s="262"/>
      <c r="GW47" s="262"/>
      <c r="GX47" s="262"/>
      <c r="GY47" s="262"/>
      <c r="GZ47" s="262"/>
      <c r="HA47" s="262"/>
      <c r="HB47" s="262"/>
      <c r="HC47" s="262"/>
      <c r="HD47" s="262"/>
      <c r="HE47" s="262"/>
      <c r="HF47" s="262"/>
      <c r="HG47" s="262"/>
      <c r="HH47" s="262"/>
      <c r="HI47" s="262"/>
      <c r="HJ47" s="262"/>
      <c r="HK47" s="262"/>
      <c r="HL47" s="262"/>
      <c r="HM47" s="262"/>
      <c r="HN47" s="262"/>
      <c r="HO47" s="262"/>
      <c r="HP47" s="262"/>
      <c r="HQ47" s="262"/>
      <c r="HR47" s="262"/>
      <c r="HS47" s="262"/>
      <c r="HT47" s="262"/>
      <c r="HU47" s="262"/>
      <c r="HV47" s="262"/>
      <c r="HW47" s="262"/>
      <c r="HX47" s="262"/>
      <c r="HY47" s="262"/>
      <c r="HZ47" s="262"/>
      <c r="IA47" s="262"/>
      <c r="IB47" s="262"/>
      <c r="IC47" s="262"/>
      <c r="ID47" s="262"/>
      <c r="IE47" s="262"/>
      <c r="IF47" s="262"/>
      <c r="IG47" s="262"/>
      <c r="IH47" s="262"/>
      <c r="II47" s="262"/>
      <c r="IJ47" s="262"/>
    </row>
    <row r="48" spans="1:244" ht="24" customHeight="1" x14ac:dyDescent="0.2">
      <c r="A48" s="256">
        <f t="shared" si="1"/>
        <v>39</v>
      </c>
      <c r="B48" s="256">
        <v>7</v>
      </c>
      <c r="C48" s="256">
        <v>2</v>
      </c>
      <c r="D48" s="257">
        <v>9</v>
      </c>
      <c r="E48" s="256">
        <v>2</v>
      </c>
      <c r="F48" s="257">
        <v>180</v>
      </c>
      <c r="G48" s="346" t="s">
        <v>336</v>
      </c>
      <c r="H48" s="247" t="s">
        <v>337</v>
      </c>
      <c r="I48" s="248">
        <v>39218</v>
      </c>
      <c r="J48" s="345">
        <v>13</v>
      </c>
      <c r="K48" s="256">
        <v>40</v>
      </c>
      <c r="L48" s="256" t="s">
        <v>245</v>
      </c>
      <c r="M48" s="260" t="s">
        <v>338</v>
      </c>
      <c r="N48" s="256">
        <v>1</v>
      </c>
      <c r="O48" s="264" t="s">
        <v>292</v>
      </c>
      <c r="P48" s="365">
        <v>11762.1</v>
      </c>
      <c r="Q48" s="249">
        <v>0</v>
      </c>
      <c r="R48" s="250">
        <v>11762.1</v>
      </c>
      <c r="S48" s="250"/>
      <c r="T48" s="250">
        <v>1960.35</v>
      </c>
      <c r="U48" s="250">
        <v>19603.5</v>
      </c>
      <c r="V48" s="251">
        <v>1235.0205000000001</v>
      </c>
      <c r="W48" s="250">
        <v>352.863</v>
      </c>
      <c r="X48" s="250">
        <v>942.24700781347508</v>
      </c>
      <c r="Y48" s="250">
        <v>235.24200000000002</v>
      </c>
      <c r="Z48" s="249">
        <v>555.24</v>
      </c>
      <c r="AA48" s="249">
        <v>257.33999999999997</v>
      </c>
      <c r="AB48" s="251">
        <v>9177.235200115716</v>
      </c>
      <c r="AC48" s="250">
        <v>3241.43</v>
      </c>
      <c r="AD48" s="250">
        <v>5881.05</v>
      </c>
      <c r="AE48" s="251"/>
      <c r="AF48" s="250">
        <v>223944.19529387742</v>
      </c>
      <c r="AG48" s="25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2"/>
      <c r="CL48" s="262"/>
      <c r="CM48" s="262"/>
      <c r="CN48" s="262"/>
      <c r="CO48" s="262"/>
      <c r="CP48" s="262"/>
      <c r="CQ48" s="262"/>
      <c r="CR48" s="262"/>
      <c r="CS48" s="262"/>
      <c r="CT48" s="262"/>
      <c r="CU48" s="262"/>
      <c r="CV48" s="262"/>
      <c r="CW48" s="262"/>
      <c r="CX48" s="262"/>
      <c r="CY48" s="262"/>
      <c r="CZ48" s="262"/>
      <c r="DA48" s="262"/>
      <c r="DB48" s="262"/>
      <c r="DC48" s="262"/>
      <c r="DD48" s="262"/>
      <c r="DE48" s="262"/>
      <c r="DF48" s="262"/>
      <c r="DG48" s="262"/>
      <c r="DH48" s="262"/>
      <c r="DI48" s="262"/>
      <c r="DJ48" s="262"/>
      <c r="DK48" s="262"/>
      <c r="DL48" s="262"/>
      <c r="DM48" s="262"/>
      <c r="DN48" s="262"/>
      <c r="DO48" s="262"/>
      <c r="DP48" s="262"/>
      <c r="DQ48" s="262"/>
      <c r="DR48" s="262"/>
      <c r="DS48" s="262"/>
      <c r="DT48" s="262"/>
      <c r="DU48" s="262"/>
      <c r="DV48" s="262"/>
      <c r="DW48" s="262"/>
      <c r="DX48" s="262"/>
      <c r="DY48" s="262"/>
      <c r="DZ48" s="262"/>
      <c r="EA48" s="262"/>
      <c r="EB48" s="262"/>
      <c r="EC48" s="262"/>
      <c r="ED48" s="262"/>
      <c r="EE48" s="262"/>
      <c r="EF48" s="262"/>
      <c r="EG48" s="262"/>
      <c r="EH48" s="262"/>
      <c r="EI48" s="262"/>
      <c r="EJ48" s="262"/>
      <c r="EK48" s="262"/>
      <c r="EL48" s="262"/>
      <c r="EM48" s="262"/>
      <c r="EN48" s="262"/>
      <c r="EO48" s="262"/>
      <c r="EP48" s="262"/>
      <c r="EQ48" s="262"/>
      <c r="ER48" s="262"/>
      <c r="ES48" s="262"/>
      <c r="ET48" s="262"/>
      <c r="EU48" s="262"/>
      <c r="EV48" s="262"/>
      <c r="EW48" s="262"/>
      <c r="EX48" s="262"/>
      <c r="EY48" s="262"/>
      <c r="EZ48" s="262"/>
      <c r="FA48" s="262"/>
      <c r="FB48" s="262"/>
      <c r="FC48" s="262"/>
      <c r="FD48" s="262"/>
      <c r="FE48" s="262"/>
      <c r="FF48" s="262"/>
      <c r="FG48" s="262"/>
      <c r="FH48" s="262"/>
      <c r="FI48" s="262"/>
      <c r="FJ48" s="262"/>
      <c r="FK48" s="262"/>
      <c r="FL48" s="262"/>
      <c r="FM48" s="262"/>
      <c r="FN48" s="262"/>
      <c r="FO48" s="262"/>
      <c r="FP48" s="262"/>
      <c r="FQ48" s="262"/>
      <c r="FR48" s="262"/>
      <c r="FS48" s="262"/>
      <c r="FT48" s="262"/>
      <c r="FU48" s="262"/>
      <c r="FV48" s="262"/>
      <c r="FW48" s="262"/>
      <c r="FX48" s="262"/>
      <c r="FY48" s="262"/>
      <c r="FZ48" s="262"/>
      <c r="GA48" s="262"/>
      <c r="GB48" s="262"/>
      <c r="GC48" s="262"/>
      <c r="GD48" s="262"/>
      <c r="GE48" s="262"/>
      <c r="GF48" s="262"/>
      <c r="GG48" s="262"/>
      <c r="GH48" s="262"/>
      <c r="GI48" s="262"/>
      <c r="GJ48" s="262"/>
      <c r="GK48" s="262"/>
      <c r="GL48" s="262"/>
      <c r="GM48" s="262"/>
      <c r="GN48" s="262"/>
      <c r="GO48" s="262"/>
      <c r="GP48" s="262"/>
      <c r="GQ48" s="262"/>
      <c r="GR48" s="262"/>
      <c r="GS48" s="262"/>
      <c r="GT48" s="262"/>
      <c r="GU48" s="262"/>
      <c r="GV48" s="262"/>
      <c r="GW48" s="262"/>
      <c r="GX48" s="262"/>
      <c r="GY48" s="262"/>
      <c r="GZ48" s="262"/>
      <c r="HA48" s="262"/>
      <c r="HB48" s="262"/>
      <c r="HC48" s="262"/>
      <c r="HD48" s="262"/>
      <c r="HE48" s="262"/>
      <c r="HF48" s="262"/>
      <c r="HG48" s="262"/>
      <c r="HH48" s="262"/>
      <c r="HI48" s="262"/>
      <c r="HJ48" s="262"/>
      <c r="HK48" s="262"/>
      <c r="HL48" s="262"/>
      <c r="HM48" s="262"/>
      <c r="HN48" s="262"/>
      <c r="HO48" s="262"/>
      <c r="HP48" s="262"/>
      <c r="HQ48" s="262"/>
      <c r="HR48" s="262"/>
      <c r="HS48" s="262"/>
      <c r="HT48" s="262"/>
      <c r="HU48" s="262"/>
      <c r="HV48" s="262"/>
      <c r="HW48" s="262"/>
      <c r="HX48" s="262"/>
      <c r="HY48" s="262"/>
      <c r="HZ48" s="262"/>
      <c r="IA48" s="262"/>
      <c r="IB48" s="262"/>
      <c r="IC48" s="262"/>
      <c r="ID48" s="262"/>
      <c r="IE48" s="262"/>
      <c r="IF48" s="262"/>
      <c r="IG48" s="262"/>
      <c r="IH48" s="262"/>
      <c r="II48" s="262"/>
      <c r="IJ48" s="262"/>
    </row>
    <row r="49" spans="1:244" ht="24" customHeight="1" x14ac:dyDescent="0.2">
      <c r="A49" s="256">
        <f t="shared" si="1"/>
        <v>40</v>
      </c>
      <c r="B49" s="256">
        <v>7</v>
      </c>
      <c r="C49" s="256">
        <v>2</v>
      </c>
      <c r="D49" s="257">
        <v>9</v>
      </c>
      <c r="E49" s="256">
        <v>2</v>
      </c>
      <c r="F49" s="257">
        <v>180</v>
      </c>
      <c r="G49" s="346" t="s">
        <v>339</v>
      </c>
      <c r="H49" s="247" t="s">
        <v>340</v>
      </c>
      <c r="I49" s="248">
        <v>41353</v>
      </c>
      <c r="J49" s="345">
        <v>21</v>
      </c>
      <c r="K49" s="256">
        <v>40</v>
      </c>
      <c r="L49" s="256" t="s">
        <v>245</v>
      </c>
      <c r="M49" s="260" t="s">
        <v>341</v>
      </c>
      <c r="N49" s="256">
        <v>1</v>
      </c>
      <c r="O49" s="264" t="s">
        <v>292</v>
      </c>
      <c r="P49" s="365">
        <v>29135.4</v>
      </c>
      <c r="Q49" s="249">
        <v>0</v>
      </c>
      <c r="R49" s="250">
        <v>29135.4</v>
      </c>
      <c r="S49" s="250"/>
      <c r="T49" s="250">
        <v>4855.9000000000005</v>
      </c>
      <c r="U49" s="250">
        <v>48559</v>
      </c>
      <c r="V49" s="251">
        <v>3059.2170000000001</v>
      </c>
      <c r="W49" s="250">
        <v>874.06200000000001</v>
      </c>
      <c r="X49" s="250">
        <v>2334.0001761121503</v>
      </c>
      <c r="Y49" s="250">
        <v>582.70800000000008</v>
      </c>
      <c r="Z49" s="273">
        <v>950.38</v>
      </c>
      <c r="AA49" s="273">
        <v>674.46</v>
      </c>
      <c r="AB49" s="251">
        <v>5946.3152903306764</v>
      </c>
      <c r="AC49" s="250">
        <v>10848.9</v>
      </c>
      <c r="AD49" s="250">
        <v>14567.7</v>
      </c>
      <c r="AE49" s="251"/>
      <c r="AF49" s="250">
        <v>536100.5414036765</v>
      </c>
      <c r="AG49" s="252"/>
      <c r="AH49" s="261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262"/>
      <c r="BT49" s="262"/>
      <c r="BU49" s="262"/>
      <c r="BV49" s="262"/>
      <c r="BW49" s="262"/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62"/>
      <c r="CO49" s="262"/>
      <c r="CP49" s="262"/>
      <c r="CQ49" s="262"/>
      <c r="CR49" s="262"/>
      <c r="CS49" s="262"/>
      <c r="CT49" s="262"/>
      <c r="CU49" s="262"/>
      <c r="CV49" s="262"/>
      <c r="CW49" s="262"/>
      <c r="CX49" s="262"/>
      <c r="CY49" s="262"/>
      <c r="CZ49" s="262"/>
      <c r="DA49" s="262"/>
      <c r="DB49" s="262"/>
      <c r="DC49" s="262"/>
      <c r="DD49" s="262"/>
      <c r="DE49" s="262"/>
      <c r="DF49" s="262"/>
      <c r="DG49" s="262"/>
      <c r="DH49" s="262"/>
      <c r="DI49" s="262"/>
      <c r="DJ49" s="262"/>
      <c r="DK49" s="262"/>
      <c r="DL49" s="262"/>
      <c r="DM49" s="262"/>
      <c r="DN49" s="262"/>
      <c r="DO49" s="262"/>
      <c r="DP49" s="262"/>
      <c r="DQ49" s="262"/>
      <c r="DR49" s="262"/>
      <c r="DS49" s="262"/>
      <c r="DT49" s="262"/>
      <c r="DU49" s="262"/>
      <c r="DV49" s="262"/>
      <c r="DW49" s="262"/>
      <c r="DX49" s="262"/>
      <c r="DY49" s="262"/>
      <c r="DZ49" s="262"/>
      <c r="EA49" s="262"/>
      <c r="EB49" s="262"/>
      <c r="EC49" s="262"/>
      <c r="ED49" s="262"/>
      <c r="EE49" s="262"/>
      <c r="EF49" s="262"/>
      <c r="EG49" s="262"/>
      <c r="EH49" s="262"/>
      <c r="EI49" s="262"/>
      <c r="EJ49" s="262"/>
      <c r="EK49" s="262"/>
      <c r="EL49" s="262"/>
      <c r="EM49" s="262"/>
      <c r="EN49" s="262"/>
      <c r="EO49" s="262"/>
      <c r="EP49" s="262"/>
      <c r="EQ49" s="262"/>
      <c r="ER49" s="262"/>
      <c r="ES49" s="262"/>
      <c r="ET49" s="262"/>
      <c r="EU49" s="262"/>
      <c r="EV49" s="262"/>
      <c r="EW49" s="262"/>
      <c r="EX49" s="262"/>
      <c r="EY49" s="262"/>
      <c r="EZ49" s="262"/>
      <c r="FA49" s="262"/>
      <c r="FB49" s="262"/>
      <c r="FC49" s="262"/>
      <c r="FD49" s="262"/>
      <c r="FE49" s="262"/>
      <c r="FF49" s="262"/>
      <c r="FG49" s="262"/>
      <c r="FH49" s="262"/>
      <c r="FI49" s="262"/>
      <c r="FJ49" s="262"/>
      <c r="FK49" s="262"/>
      <c r="FL49" s="262"/>
      <c r="FM49" s="262"/>
      <c r="FN49" s="262"/>
      <c r="FO49" s="262"/>
      <c r="FP49" s="262"/>
      <c r="FQ49" s="262"/>
      <c r="FR49" s="262"/>
      <c r="FS49" s="262"/>
      <c r="FT49" s="262"/>
      <c r="FU49" s="262"/>
      <c r="FV49" s="262"/>
      <c r="FW49" s="262"/>
      <c r="FX49" s="262"/>
      <c r="FY49" s="262"/>
      <c r="FZ49" s="262"/>
      <c r="GA49" s="262"/>
      <c r="GB49" s="262"/>
      <c r="GC49" s="262"/>
      <c r="GD49" s="262"/>
      <c r="GE49" s="262"/>
      <c r="GF49" s="262"/>
      <c r="GG49" s="262"/>
      <c r="GH49" s="262"/>
      <c r="GI49" s="262"/>
      <c r="GJ49" s="262"/>
      <c r="GK49" s="262"/>
      <c r="GL49" s="262"/>
      <c r="GM49" s="262"/>
      <c r="GN49" s="262"/>
      <c r="GO49" s="262"/>
      <c r="GP49" s="262"/>
      <c r="GQ49" s="262"/>
      <c r="GR49" s="262"/>
      <c r="GS49" s="262"/>
      <c r="GT49" s="262"/>
      <c r="GU49" s="262"/>
      <c r="GV49" s="262"/>
      <c r="GW49" s="262"/>
      <c r="GX49" s="262"/>
      <c r="GY49" s="262"/>
      <c r="GZ49" s="262"/>
      <c r="HA49" s="262"/>
      <c r="HB49" s="262"/>
      <c r="HC49" s="262"/>
      <c r="HD49" s="262"/>
      <c r="HE49" s="262"/>
      <c r="HF49" s="262"/>
      <c r="HG49" s="262"/>
      <c r="HH49" s="262"/>
      <c r="HI49" s="262"/>
      <c r="HJ49" s="262"/>
      <c r="HK49" s="262"/>
      <c r="HL49" s="262"/>
      <c r="HM49" s="262"/>
      <c r="HN49" s="262"/>
      <c r="HO49" s="262"/>
      <c r="HP49" s="262"/>
      <c r="HQ49" s="262"/>
      <c r="HR49" s="262"/>
      <c r="HS49" s="262"/>
      <c r="HT49" s="262"/>
      <c r="HU49" s="262"/>
      <c r="HV49" s="262"/>
      <c r="HW49" s="262"/>
      <c r="HX49" s="262"/>
      <c r="HY49" s="262"/>
      <c r="HZ49" s="262"/>
      <c r="IA49" s="262"/>
      <c r="IB49" s="262"/>
      <c r="IC49" s="262"/>
      <c r="ID49" s="262"/>
      <c r="IE49" s="262"/>
      <c r="IF49" s="262"/>
      <c r="IG49" s="262"/>
      <c r="IH49" s="262"/>
      <c r="II49" s="262"/>
      <c r="IJ49" s="262"/>
    </row>
    <row r="50" spans="1:244" ht="24" customHeight="1" x14ac:dyDescent="0.2">
      <c r="A50" s="256">
        <f t="shared" si="1"/>
        <v>41</v>
      </c>
      <c r="B50" s="256">
        <v>7</v>
      </c>
      <c r="C50" s="256">
        <v>2</v>
      </c>
      <c r="D50" s="257">
        <v>9</v>
      </c>
      <c r="E50" s="256">
        <v>2</v>
      </c>
      <c r="F50" s="257">
        <v>180</v>
      </c>
      <c r="G50" s="346" t="s">
        <v>342</v>
      </c>
      <c r="H50" s="247" t="s">
        <v>343</v>
      </c>
      <c r="I50" s="248">
        <v>33050</v>
      </c>
      <c r="J50" s="345">
        <v>4</v>
      </c>
      <c r="K50" s="256">
        <v>40</v>
      </c>
      <c r="L50" s="345" t="s">
        <v>257</v>
      </c>
      <c r="M50" s="260" t="s">
        <v>344</v>
      </c>
      <c r="N50" s="256">
        <v>1</v>
      </c>
      <c r="O50" s="264" t="s">
        <v>292</v>
      </c>
      <c r="P50" s="365">
        <v>7524</v>
      </c>
      <c r="Q50" s="249">
        <v>0</v>
      </c>
      <c r="R50" s="250">
        <v>7524</v>
      </c>
      <c r="S50" s="250"/>
      <c r="T50" s="250">
        <v>1254</v>
      </c>
      <c r="U50" s="250">
        <v>12540</v>
      </c>
      <c r="V50" s="251">
        <v>790.02</v>
      </c>
      <c r="W50" s="250">
        <v>225.72</v>
      </c>
      <c r="X50" s="250">
        <v>602.73815787900003</v>
      </c>
      <c r="Y50" s="250">
        <v>150.47999999999999</v>
      </c>
      <c r="Z50" s="250">
        <v>521.86</v>
      </c>
      <c r="AA50" s="250">
        <v>252.24</v>
      </c>
      <c r="AB50" s="251">
        <v>12208.2568341606</v>
      </c>
      <c r="AC50" s="250">
        <v>1093.67</v>
      </c>
      <c r="AD50" s="251">
        <v>3762</v>
      </c>
      <c r="AE50" s="251"/>
      <c r="AF50" s="250">
        <v>151662.62472870859</v>
      </c>
      <c r="AG50" s="252"/>
      <c r="AH50" s="261"/>
      <c r="AI50" s="261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  <c r="DM50" s="262"/>
      <c r="DN50" s="262"/>
      <c r="DO50" s="262"/>
      <c r="DP50" s="262"/>
      <c r="DQ50" s="262"/>
      <c r="DR50" s="262"/>
      <c r="DS50" s="262"/>
      <c r="DT50" s="262"/>
      <c r="DU50" s="262"/>
      <c r="DV50" s="262"/>
      <c r="DW50" s="262"/>
      <c r="DX50" s="262"/>
      <c r="DY50" s="262"/>
      <c r="DZ50" s="262"/>
      <c r="EA50" s="262"/>
      <c r="EB50" s="262"/>
      <c r="EC50" s="262"/>
      <c r="ED50" s="262"/>
      <c r="EE50" s="262"/>
      <c r="EF50" s="262"/>
      <c r="EG50" s="262"/>
      <c r="EH50" s="262"/>
      <c r="EI50" s="262"/>
      <c r="EJ50" s="262"/>
      <c r="EK50" s="262"/>
      <c r="EL50" s="262"/>
      <c r="EM50" s="262"/>
      <c r="EN50" s="262"/>
      <c r="EO50" s="262"/>
      <c r="EP50" s="262"/>
      <c r="EQ50" s="262"/>
      <c r="ER50" s="262"/>
      <c r="ES50" s="262"/>
      <c r="ET50" s="262"/>
      <c r="EU50" s="262"/>
      <c r="EV50" s="262"/>
      <c r="EW50" s="262"/>
      <c r="EX50" s="262"/>
      <c r="EY50" s="262"/>
      <c r="EZ50" s="262"/>
      <c r="FA50" s="262"/>
      <c r="FB50" s="262"/>
      <c r="FC50" s="262"/>
      <c r="FD50" s="262"/>
      <c r="FE50" s="262"/>
      <c r="FF50" s="262"/>
      <c r="FG50" s="262"/>
      <c r="FH50" s="262"/>
      <c r="FI50" s="262"/>
      <c r="FJ50" s="262"/>
      <c r="FK50" s="262"/>
      <c r="FL50" s="262"/>
      <c r="FM50" s="262"/>
      <c r="FN50" s="262"/>
      <c r="FO50" s="262"/>
      <c r="FP50" s="262"/>
      <c r="FQ50" s="262"/>
      <c r="FR50" s="262"/>
      <c r="FS50" s="262"/>
      <c r="FT50" s="262"/>
      <c r="FU50" s="262"/>
      <c r="FV50" s="262"/>
      <c r="FW50" s="262"/>
      <c r="FX50" s="262"/>
      <c r="FY50" s="262"/>
      <c r="FZ50" s="262"/>
      <c r="GA50" s="262"/>
      <c r="GB50" s="262"/>
      <c r="GC50" s="262"/>
      <c r="GD50" s="262"/>
      <c r="GE50" s="262"/>
      <c r="GF50" s="262"/>
      <c r="GG50" s="262"/>
      <c r="GH50" s="262"/>
      <c r="GI50" s="262"/>
      <c r="GJ50" s="262"/>
      <c r="GK50" s="262"/>
      <c r="GL50" s="262"/>
      <c r="GM50" s="262"/>
      <c r="GN50" s="262"/>
      <c r="GO50" s="262"/>
      <c r="GP50" s="262"/>
      <c r="GQ50" s="262"/>
      <c r="GR50" s="262"/>
      <c r="GS50" s="262"/>
      <c r="GT50" s="262"/>
      <c r="GU50" s="262"/>
      <c r="GV50" s="262"/>
      <c r="GW50" s="262"/>
      <c r="GX50" s="262"/>
      <c r="GY50" s="262"/>
      <c r="GZ50" s="262"/>
      <c r="HA50" s="262"/>
      <c r="HB50" s="262"/>
      <c r="HC50" s="262"/>
      <c r="HD50" s="262"/>
      <c r="HE50" s="262"/>
      <c r="HF50" s="262"/>
      <c r="HG50" s="262"/>
      <c r="HH50" s="262"/>
      <c r="HI50" s="262"/>
      <c r="HJ50" s="262"/>
      <c r="HK50" s="262"/>
      <c r="HL50" s="262"/>
      <c r="HM50" s="262"/>
      <c r="HN50" s="262"/>
      <c r="HO50" s="262"/>
      <c r="HP50" s="262"/>
      <c r="HQ50" s="262"/>
      <c r="HR50" s="262"/>
      <c r="HS50" s="262"/>
      <c r="HT50" s="262"/>
      <c r="HU50" s="262"/>
      <c r="HV50" s="262"/>
      <c r="HW50" s="262"/>
      <c r="HX50" s="262"/>
      <c r="HY50" s="262"/>
      <c r="HZ50" s="262"/>
      <c r="IA50" s="262"/>
      <c r="IB50" s="262"/>
      <c r="IC50" s="262"/>
      <c r="ID50" s="262"/>
      <c r="IE50" s="262"/>
      <c r="IF50" s="262"/>
      <c r="IG50" s="262"/>
      <c r="IH50" s="262"/>
      <c r="II50" s="262"/>
      <c r="IJ50" s="262"/>
    </row>
    <row r="51" spans="1:244" ht="24" customHeight="1" x14ac:dyDescent="0.2">
      <c r="A51" s="256">
        <f t="shared" si="1"/>
        <v>42</v>
      </c>
      <c r="B51" s="256">
        <v>7</v>
      </c>
      <c r="C51" s="256">
        <v>2</v>
      </c>
      <c r="D51" s="257">
        <v>9</v>
      </c>
      <c r="E51" s="256">
        <v>2</v>
      </c>
      <c r="F51" s="257">
        <v>180</v>
      </c>
      <c r="G51" s="344" t="s">
        <v>444</v>
      </c>
      <c r="H51" s="277" t="s">
        <v>345</v>
      </c>
      <c r="I51" s="269">
        <v>39234</v>
      </c>
      <c r="J51" s="256">
        <v>7</v>
      </c>
      <c r="K51" s="256">
        <v>40</v>
      </c>
      <c r="L51" s="256" t="s">
        <v>245</v>
      </c>
      <c r="M51" s="260" t="s">
        <v>344</v>
      </c>
      <c r="N51" s="256">
        <v>1</v>
      </c>
      <c r="O51" s="264" t="s">
        <v>292</v>
      </c>
      <c r="P51" s="368">
        <v>8564.4</v>
      </c>
      <c r="Q51" s="249">
        <v>0</v>
      </c>
      <c r="R51" s="250">
        <v>8564.4</v>
      </c>
      <c r="S51" s="250"/>
      <c r="T51" s="250">
        <v>1427.3999999999999</v>
      </c>
      <c r="U51" s="250">
        <v>14273.999999999998</v>
      </c>
      <c r="V51" s="251">
        <v>899.26199999999994</v>
      </c>
      <c r="W51" s="250">
        <v>256.93199999999996</v>
      </c>
      <c r="X51" s="250">
        <v>686.08329071490004</v>
      </c>
      <c r="Y51" s="250">
        <v>171.28799999999998</v>
      </c>
      <c r="Z51" s="249">
        <v>521.86</v>
      </c>
      <c r="AA51" s="249">
        <v>252.24</v>
      </c>
      <c r="AB51" s="251">
        <v>12308.166806619274</v>
      </c>
      <c r="AC51" s="250">
        <v>849.45</v>
      </c>
      <c r="AD51" s="251">
        <v>4282.2</v>
      </c>
      <c r="AE51" s="251"/>
      <c r="AF51" s="250">
        <v>169366.00029519809</v>
      </c>
      <c r="AG51" s="25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  <c r="CS51" s="262"/>
      <c r="CT51" s="262"/>
      <c r="CU51" s="262"/>
      <c r="CV51" s="262"/>
      <c r="CW51" s="262"/>
      <c r="CX51" s="262"/>
      <c r="CY51" s="262"/>
      <c r="CZ51" s="262"/>
      <c r="DA51" s="262"/>
      <c r="DB51" s="262"/>
      <c r="DC51" s="262"/>
      <c r="DD51" s="262"/>
      <c r="DE51" s="262"/>
      <c r="DF51" s="262"/>
      <c r="DG51" s="262"/>
      <c r="DH51" s="262"/>
      <c r="DI51" s="262"/>
      <c r="DJ51" s="262"/>
      <c r="DK51" s="262"/>
      <c r="DL51" s="262"/>
      <c r="DM51" s="262"/>
      <c r="DN51" s="262"/>
      <c r="DO51" s="262"/>
      <c r="DP51" s="262"/>
      <c r="DQ51" s="262"/>
      <c r="DR51" s="262"/>
      <c r="DS51" s="262"/>
      <c r="DT51" s="262"/>
      <c r="DU51" s="262"/>
      <c r="DV51" s="262"/>
      <c r="DW51" s="262"/>
      <c r="DX51" s="262"/>
      <c r="DY51" s="262"/>
      <c r="DZ51" s="262"/>
      <c r="EA51" s="262"/>
      <c r="EB51" s="262"/>
      <c r="EC51" s="262"/>
      <c r="ED51" s="262"/>
      <c r="EE51" s="262"/>
      <c r="EF51" s="262"/>
      <c r="EG51" s="262"/>
      <c r="EH51" s="262"/>
      <c r="EI51" s="262"/>
      <c r="EJ51" s="262"/>
      <c r="EK51" s="262"/>
      <c r="EL51" s="262"/>
      <c r="EM51" s="262"/>
      <c r="EN51" s="262"/>
      <c r="EO51" s="262"/>
      <c r="EP51" s="262"/>
      <c r="EQ51" s="262"/>
      <c r="ER51" s="262"/>
      <c r="ES51" s="262"/>
      <c r="ET51" s="262"/>
      <c r="EU51" s="262"/>
      <c r="EV51" s="262"/>
      <c r="EW51" s="262"/>
      <c r="EX51" s="262"/>
      <c r="EY51" s="262"/>
      <c r="EZ51" s="262"/>
      <c r="FA51" s="262"/>
      <c r="FB51" s="262"/>
      <c r="FC51" s="262"/>
      <c r="FD51" s="262"/>
      <c r="FE51" s="262"/>
      <c r="FF51" s="262"/>
      <c r="FG51" s="262"/>
      <c r="FH51" s="262"/>
      <c r="FI51" s="262"/>
      <c r="FJ51" s="262"/>
      <c r="FK51" s="262"/>
      <c r="FL51" s="262"/>
      <c r="FM51" s="262"/>
      <c r="FN51" s="262"/>
      <c r="FO51" s="262"/>
      <c r="FP51" s="262"/>
      <c r="FQ51" s="262"/>
      <c r="FR51" s="262"/>
      <c r="FS51" s="262"/>
      <c r="FT51" s="262"/>
      <c r="FU51" s="262"/>
      <c r="FV51" s="262"/>
      <c r="FW51" s="262"/>
      <c r="FX51" s="262"/>
      <c r="FY51" s="262"/>
      <c r="FZ51" s="262"/>
      <c r="GA51" s="262"/>
      <c r="GB51" s="262"/>
      <c r="GC51" s="262"/>
      <c r="GD51" s="262"/>
      <c r="GE51" s="262"/>
      <c r="GF51" s="262"/>
      <c r="GG51" s="262"/>
      <c r="GH51" s="262"/>
      <c r="GI51" s="262"/>
      <c r="GJ51" s="262"/>
      <c r="GK51" s="262"/>
      <c r="GL51" s="262"/>
      <c r="GM51" s="262"/>
      <c r="GN51" s="262"/>
      <c r="GO51" s="262"/>
      <c r="GP51" s="262"/>
      <c r="GQ51" s="262"/>
      <c r="GR51" s="262"/>
      <c r="GS51" s="262"/>
      <c r="GT51" s="262"/>
      <c r="GU51" s="262"/>
      <c r="GV51" s="262"/>
      <c r="GW51" s="262"/>
      <c r="GX51" s="262"/>
      <c r="GY51" s="262"/>
      <c r="GZ51" s="262"/>
      <c r="HA51" s="262"/>
      <c r="HB51" s="262"/>
      <c r="HC51" s="262"/>
      <c r="HD51" s="262"/>
      <c r="HE51" s="262"/>
      <c r="HF51" s="262"/>
      <c r="HG51" s="262"/>
      <c r="HH51" s="262"/>
      <c r="HI51" s="262"/>
      <c r="HJ51" s="262"/>
      <c r="HK51" s="262"/>
      <c r="HL51" s="262"/>
      <c r="HM51" s="262"/>
      <c r="HN51" s="262"/>
      <c r="HO51" s="262"/>
      <c r="HP51" s="262"/>
      <c r="HQ51" s="262"/>
      <c r="HR51" s="262"/>
      <c r="HS51" s="262"/>
      <c r="HT51" s="262"/>
      <c r="HU51" s="262"/>
      <c r="HV51" s="262"/>
      <c r="HW51" s="262"/>
      <c r="HX51" s="262"/>
      <c r="HY51" s="262"/>
      <c r="HZ51" s="262"/>
      <c r="IA51" s="262"/>
      <c r="IB51" s="262"/>
      <c r="IC51" s="262"/>
      <c r="ID51" s="262"/>
      <c r="IE51" s="262"/>
      <c r="IF51" s="262"/>
      <c r="IG51" s="262"/>
      <c r="IH51" s="262"/>
      <c r="II51" s="262"/>
      <c r="IJ51" s="262"/>
    </row>
    <row r="52" spans="1:244" ht="24" customHeight="1" x14ac:dyDescent="0.2">
      <c r="A52" s="256">
        <f t="shared" si="1"/>
        <v>43</v>
      </c>
      <c r="B52" s="256">
        <v>7</v>
      </c>
      <c r="C52" s="256">
        <v>2</v>
      </c>
      <c r="D52" s="257">
        <v>9</v>
      </c>
      <c r="E52" s="256">
        <v>2</v>
      </c>
      <c r="F52" s="257">
        <v>180</v>
      </c>
      <c r="G52" s="346" t="s">
        <v>346</v>
      </c>
      <c r="H52" s="247" t="s">
        <v>345</v>
      </c>
      <c r="I52" s="248">
        <v>39234</v>
      </c>
      <c r="J52" s="256">
        <v>6</v>
      </c>
      <c r="K52" s="256">
        <v>40</v>
      </c>
      <c r="L52" s="256" t="s">
        <v>245</v>
      </c>
      <c r="M52" s="260" t="s">
        <v>344</v>
      </c>
      <c r="N52" s="256">
        <v>1</v>
      </c>
      <c r="O52" s="264" t="s">
        <v>292</v>
      </c>
      <c r="P52" s="365">
        <v>8564.4</v>
      </c>
      <c r="Q52" s="249">
        <v>0</v>
      </c>
      <c r="R52" s="250">
        <v>8564.4</v>
      </c>
      <c r="S52" s="250"/>
      <c r="T52" s="250">
        <v>1427.3999999999999</v>
      </c>
      <c r="U52" s="250">
        <v>14273.999999999998</v>
      </c>
      <c r="V52" s="251">
        <v>899.26199999999994</v>
      </c>
      <c r="W52" s="250">
        <v>256.93199999999996</v>
      </c>
      <c r="X52" s="250">
        <v>686.08329071490004</v>
      </c>
      <c r="Y52" s="250">
        <v>171.28799999999998</v>
      </c>
      <c r="Z52" s="250">
        <v>548.70000000000005</v>
      </c>
      <c r="AA52" s="250">
        <v>257.83999999999997</v>
      </c>
      <c r="AB52" s="251">
        <v>12708.292543255498</v>
      </c>
      <c r="AC52" s="250">
        <v>1349.29</v>
      </c>
      <c r="AD52" s="251">
        <v>4282.2</v>
      </c>
      <c r="AE52" s="251"/>
      <c r="AF52" s="250">
        <v>170655.24603183434</v>
      </c>
      <c r="AG52" s="25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2"/>
      <c r="CH52" s="262"/>
      <c r="CI52" s="262"/>
      <c r="CJ52" s="262"/>
      <c r="CK52" s="262"/>
      <c r="CL52" s="262"/>
      <c r="CM52" s="262"/>
      <c r="CN52" s="262"/>
      <c r="CO52" s="262"/>
      <c r="CP52" s="262"/>
      <c r="CQ52" s="262"/>
      <c r="CR52" s="262"/>
      <c r="CS52" s="262"/>
      <c r="CT52" s="262"/>
      <c r="CU52" s="262"/>
      <c r="CV52" s="262"/>
      <c r="CW52" s="262"/>
      <c r="CX52" s="262"/>
      <c r="CY52" s="262"/>
      <c r="CZ52" s="262"/>
      <c r="DA52" s="262"/>
      <c r="DB52" s="262"/>
      <c r="DC52" s="262"/>
      <c r="DD52" s="262"/>
      <c r="DE52" s="262"/>
      <c r="DF52" s="262"/>
      <c r="DG52" s="262"/>
      <c r="DH52" s="262"/>
      <c r="DI52" s="262"/>
      <c r="DJ52" s="262"/>
      <c r="DK52" s="262"/>
      <c r="DL52" s="262"/>
      <c r="DM52" s="262"/>
      <c r="DN52" s="262"/>
      <c r="DO52" s="262"/>
      <c r="DP52" s="262"/>
      <c r="DQ52" s="262"/>
      <c r="DR52" s="262"/>
      <c r="DS52" s="262"/>
      <c r="DT52" s="262"/>
      <c r="DU52" s="262"/>
      <c r="DV52" s="262"/>
      <c r="DW52" s="262"/>
      <c r="DX52" s="262"/>
      <c r="DY52" s="262"/>
      <c r="DZ52" s="262"/>
      <c r="EA52" s="262"/>
      <c r="EB52" s="262"/>
      <c r="EC52" s="262"/>
      <c r="ED52" s="262"/>
      <c r="EE52" s="262"/>
      <c r="EF52" s="262"/>
      <c r="EG52" s="262"/>
      <c r="EH52" s="262"/>
      <c r="EI52" s="262"/>
      <c r="EJ52" s="262"/>
      <c r="EK52" s="262"/>
      <c r="EL52" s="262"/>
      <c r="EM52" s="262"/>
      <c r="EN52" s="262"/>
      <c r="EO52" s="262"/>
      <c r="EP52" s="262"/>
      <c r="EQ52" s="262"/>
      <c r="ER52" s="262"/>
      <c r="ES52" s="262"/>
      <c r="ET52" s="262"/>
      <c r="EU52" s="262"/>
      <c r="EV52" s="262"/>
      <c r="EW52" s="262"/>
      <c r="EX52" s="262"/>
      <c r="EY52" s="262"/>
      <c r="EZ52" s="262"/>
      <c r="FA52" s="262"/>
      <c r="FB52" s="262"/>
      <c r="FC52" s="262"/>
      <c r="FD52" s="262"/>
      <c r="FE52" s="262"/>
      <c r="FF52" s="262"/>
      <c r="FG52" s="262"/>
      <c r="FH52" s="262"/>
      <c r="FI52" s="262"/>
      <c r="FJ52" s="262"/>
      <c r="FK52" s="262"/>
      <c r="FL52" s="262"/>
      <c r="FM52" s="262"/>
      <c r="FN52" s="262"/>
      <c r="FO52" s="262"/>
      <c r="FP52" s="262"/>
      <c r="FQ52" s="262"/>
      <c r="FR52" s="262"/>
      <c r="FS52" s="262"/>
      <c r="FT52" s="262"/>
      <c r="FU52" s="262"/>
      <c r="FV52" s="262"/>
      <c r="FW52" s="262"/>
      <c r="FX52" s="262"/>
      <c r="FY52" s="262"/>
      <c r="FZ52" s="262"/>
      <c r="GA52" s="262"/>
      <c r="GB52" s="262"/>
      <c r="GC52" s="262"/>
      <c r="GD52" s="262"/>
      <c r="GE52" s="262"/>
      <c r="GF52" s="262"/>
      <c r="GG52" s="262"/>
      <c r="GH52" s="262"/>
      <c r="GI52" s="262"/>
      <c r="GJ52" s="262"/>
      <c r="GK52" s="262"/>
      <c r="GL52" s="262"/>
      <c r="GM52" s="262"/>
      <c r="GN52" s="262"/>
      <c r="GO52" s="262"/>
      <c r="GP52" s="262"/>
      <c r="GQ52" s="262"/>
      <c r="GR52" s="262"/>
      <c r="GS52" s="262"/>
      <c r="GT52" s="262"/>
      <c r="GU52" s="262"/>
      <c r="GV52" s="262"/>
      <c r="GW52" s="262"/>
      <c r="GX52" s="262"/>
      <c r="GY52" s="262"/>
      <c r="GZ52" s="262"/>
      <c r="HA52" s="262"/>
      <c r="HB52" s="262"/>
      <c r="HC52" s="262"/>
      <c r="HD52" s="262"/>
      <c r="HE52" s="262"/>
      <c r="HF52" s="262"/>
      <c r="HG52" s="262"/>
      <c r="HH52" s="262"/>
      <c r="HI52" s="262"/>
      <c r="HJ52" s="262"/>
      <c r="HK52" s="262"/>
      <c r="HL52" s="262"/>
      <c r="HM52" s="262"/>
      <c r="HN52" s="262"/>
      <c r="HO52" s="262"/>
      <c r="HP52" s="262"/>
      <c r="HQ52" s="262"/>
      <c r="HR52" s="262"/>
      <c r="HS52" s="262"/>
      <c r="HT52" s="262"/>
      <c r="HU52" s="262"/>
      <c r="HV52" s="262"/>
      <c r="HW52" s="262"/>
      <c r="HX52" s="262"/>
      <c r="HY52" s="262"/>
      <c r="HZ52" s="262"/>
      <c r="IA52" s="262"/>
      <c r="IB52" s="262"/>
      <c r="IC52" s="262"/>
      <c r="ID52" s="262"/>
      <c r="IE52" s="262"/>
      <c r="IF52" s="262"/>
      <c r="IG52" s="262"/>
      <c r="IH52" s="262"/>
      <c r="II52" s="262"/>
      <c r="IJ52" s="262"/>
    </row>
    <row r="53" spans="1:244" ht="24" customHeight="1" x14ac:dyDescent="0.2">
      <c r="A53" s="256">
        <f t="shared" si="1"/>
        <v>44</v>
      </c>
      <c r="B53" s="256">
        <v>7</v>
      </c>
      <c r="C53" s="256">
        <v>2</v>
      </c>
      <c r="D53" s="257">
        <v>9</v>
      </c>
      <c r="E53" s="256">
        <v>2</v>
      </c>
      <c r="F53" s="257">
        <v>180</v>
      </c>
      <c r="G53" s="278" t="s">
        <v>424</v>
      </c>
      <c r="H53" s="268" t="s">
        <v>425</v>
      </c>
      <c r="I53" s="269">
        <v>41410</v>
      </c>
      <c r="J53" s="256">
        <v>13</v>
      </c>
      <c r="K53" s="256">
        <v>40</v>
      </c>
      <c r="L53" s="256" t="s">
        <v>245</v>
      </c>
      <c r="M53" s="250" t="s">
        <v>347</v>
      </c>
      <c r="N53" s="279"/>
      <c r="O53" s="264" t="s">
        <v>292</v>
      </c>
      <c r="P53" s="365">
        <v>11762.1</v>
      </c>
      <c r="Q53" s="249">
        <v>0</v>
      </c>
      <c r="R53" s="250">
        <v>11762.1</v>
      </c>
      <c r="S53" s="250"/>
      <c r="T53" s="250">
        <v>1960.35</v>
      </c>
      <c r="U53" s="250">
        <v>19603.5</v>
      </c>
      <c r="V53" s="251">
        <v>1235.0205000000001</v>
      </c>
      <c r="W53" s="250">
        <v>352.863</v>
      </c>
      <c r="X53" s="250">
        <v>942.24700781347508</v>
      </c>
      <c r="Y53" s="250">
        <v>235.24200000000002</v>
      </c>
      <c r="Z53" s="249">
        <v>555.24</v>
      </c>
      <c r="AA53" s="249">
        <v>257.33999999999997</v>
      </c>
      <c r="AB53" s="251">
        <v>8977.235200115716</v>
      </c>
      <c r="AC53" s="250">
        <v>3241.43</v>
      </c>
      <c r="AD53" s="251">
        <v>5881.05</v>
      </c>
      <c r="AE53" s="251"/>
      <c r="AF53" s="250">
        <v>223744.19529387742</v>
      </c>
      <c r="AG53" s="252"/>
      <c r="AH53" s="261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262"/>
      <c r="CP53" s="262"/>
      <c r="CQ53" s="262"/>
      <c r="CR53" s="262"/>
      <c r="CS53" s="262"/>
      <c r="CT53" s="262"/>
      <c r="CU53" s="262"/>
      <c r="CV53" s="262"/>
      <c r="CW53" s="262"/>
      <c r="CX53" s="262"/>
      <c r="CY53" s="262"/>
      <c r="CZ53" s="262"/>
      <c r="DA53" s="262"/>
      <c r="DB53" s="262"/>
      <c r="DC53" s="262"/>
      <c r="DD53" s="262"/>
      <c r="DE53" s="262"/>
      <c r="DF53" s="262"/>
      <c r="DG53" s="262"/>
      <c r="DH53" s="262"/>
      <c r="DI53" s="262"/>
      <c r="DJ53" s="262"/>
      <c r="DK53" s="262"/>
      <c r="DL53" s="262"/>
      <c r="DM53" s="262"/>
      <c r="DN53" s="262"/>
      <c r="DO53" s="262"/>
      <c r="DP53" s="262"/>
      <c r="DQ53" s="262"/>
      <c r="DR53" s="262"/>
      <c r="DS53" s="262"/>
      <c r="DT53" s="262"/>
      <c r="DU53" s="262"/>
      <c r="DV53" s="262"/>
      <c r="DW53" s="262"/>
      <c r="DX53" s="262"/>
      <c r="DY53" s="262"/>
      <c r="DZ53" s="262"/>
      <c r="EA53" s="262"/>
      <c r="EB53" s="262"/>
      <c r="EC53" s="262"/>
      <c r="ED53" s="262"/>
      <c r="EE53" s="262"/>
      <c r="EF53" s="262"/>
      <c r="EG53" s="262"/>
      <c r="EH53" s="262"/>
      <c r="EI53" s="262"/>
      <c r="EJ53" s="262"/>
      <c r="EK53" s="262"/>
      <c r="EL53" s="262"/>
      <c r="EM53" s="262"/>
      <c r="EN53" s="262"/>
      <c r="EO53" s="262"/>
      <c r="EP53" s="262"/>
      <c r="EQ53" s="262"/>
      <c r="ER53" s="262"/>
      <c r="ES53" s="262"/>
      <c r="ET53" s="262"/>
      <c r="EU53" s="262"/>
      <c r="EV53" s="262"/>
      <c r="EW53" s="262"/>
      <c r="EX53" s="262"/>
      <c r="EY53" s="262"/>
      <c r="EZ53" s="262"/>
      <c r="FA53" s="262"/>
      <c r="FB53" s="262"/>
      <c r="FC53" s="262"/>
      <c r="FD53" s="262"/>
      <c r="FE53" s="262"/>
      <c r="FF53" s="262"/>
      <c r="FG53" s="262"/>
      <c r="FH53" s="262"/>
      <c r="FI53" s="262"/>
      <c r="FJ53" s="262"/>
      <c r="FK53" s="262"/>
      <c r="FL53" s="262"/>
      <c r="FM53" s="262"/>
      <c r="FN53" s="262"/>
      <c r="FO53" s="262"/>
      <c r="FP53" s="262"/>
      <c r="FQ53" s="262"/>
      <c r="FR53" s="262"/>
      <c r="FS53" s="262"/>
      <c r="FT53" s="262"/>
      <c r="FU53" s="262"/>
      <c r="FV53" s="262"/>
      <c r="FW53" s="262"/>
      <c r="FX53" s="262"/>
      <c r="FY53" s="262"/>
      <c r="FZ53" s="262"/>
      <c r="GA53" s="262"/>
      <c r="GB53" s="262"/>
      <c r="GC53" s="262"/>
      <c r="GD53" s="262"/>
      <c r="GE53" s="262"/>
      <c r="GF53" s="262"/>
      <c r="GG53" s="262"/>
      <c r="GH53" s="262"/>
      <c r="GI53" s="262"/>
      <c r="GJ53" s="262"/>
      <c r="GK53" s="262"/>
      <c r="GL53" s="262"/>
      <c r="GM53" s="262"/>
      <c r="GN53" s="262"/>
      <c r="GO53" s="262"/>
      <c r="GP53" s="262"/>
      <c r="GQ53" s="262"/>
      <c r="GR53" s="262"/>
      <c r="GS53" s="262"/>
      <c r="GT53" s="262"/>
      <c r="GU53" s="262"/>
      <c r="GV53" s="262"/>
      <c r="GW53" s="262"/>
      <c r="GX53" s="262"/>
      <c r="GY53" s="262"/>
      <c r="GZ53" s="262"/>
      <c r="HA53" s="262"/>
      <c r="HB53" s="262"/>
      <c r="HC53" s="262"/>
      <c r="HD53" s="262"/>
      <c r="HE53" s="262"/>
      <c r="HF53" s="262"/>
      <c r="HG53" s="262"/>
      <c r="HH53" s="262"/>
      <c r="HI53" s="262"/>
      <c r="HJ53" s="262"/>
      <c r="HK53" s="262"/>
      <c r="HL53" s="262"/>
      <c r="HM53" s="262"/>
      <c r="HN53" s="262"/>
      <c r="HO53" s="262"/>
      <c r="HP53" s="262"/>
      <c r="HQ53" s="262"/>
      <c r="HR53" s="262"/>
      <c r="HS53" s="262"/>
      <c r="HT53" s="262"/>
      <c r="HU53" s="262"/>
      <c r="HV53" s="262"/>
      <c r="HW53" s="262"/>
      <c r="HX53" s="262"/>
      <c r="HY53" s="262"/>
      <c r="HZ53" s="262"/>
      <c r="IA53" s="262"/>
      <c r="IB53" s="262"/>
      <c r="IC53" s="262"/>
      <c r="ID53" s="262"/>
      <c r="IE53" s="262"/>
      <c r="IF53" s="262"/>
      <c r="IG53" s="262"/>
      <c r="IH53" s="262"/>
      <c r="II53" s="262"/>
      <c r="IJ53" s="262"/>
    </row>
    <row r="54" spans="1:244" ht="24" customHeight="1" x14ac:dyDescent="0.2">
      <c r="A54" s="256">
        <f t="shared" si="1"/>
        <v>45</v>
      </c>
      <c r="B54" s="256">
        <v>7</v>
      </c>
      <c r="C54" s="256">
        <v>2</v>
      </c>
      <c r="D54" s="257">
        <v>9</v>
      </c>
      <c r="E54" s="256">
        <v>2</v>
      </c>
      <c r="F54" s="257">
        <v>180</v>
      </c>
      <c r="G54" s="346" t="s">
        <v>443</v>
      </c>
      <c r="H54" s="247" t="s">
        <v>348</v>
      </c>
      <c r="I54" s="248">
        <v>33539</v>
      </c>
      <c r="J54" s="345">
        <v>2</v>
      </c>
      <c r="K54" s="256">
        <v>40</v>
      </c>
      <c r="L54" s="256" t="s">
        <v>245</v>
      </c>
      <c r="M54" s="260" t="s">
        <v>349</v>
      </c>
      <c r="N54" s="256">
        <v>1</v>
      </c>
      <c r="O54" s="264" t="s">
        <v>292</v>
      </c>
      <c r="P54" s="365">
        <v>6723.3</v>
      </c>
      <c r="Q54" s="249">
        <v>0</v>
      </c>
      <c r="R54" s="250">
        <v>6723.3</v>
      </c>
      <c r="S54" s="250"/>
      <c r="T54" s="250">
        <v>1120.5500000000002</v>
      </c>
      <c r="U54" s="250">
        <v>11205.5</v>
      </c>
      <c r="V54" s="251">
        <v>705.94650000000001</v>
      </c>
      <c r="W54" s="250">
        <v>201.69899999999998</v>
      </c>
      <c r="X54" s="250">
        <v>538.59508996117506</v>
      </c>
      <c r="Y54" s="250">
        <v>134.46600000000001</v>
      </c>
      <c r="Z54" s="250">
        <v>506.04</v>
      </c>
      <c r="AA54" s="250">
        <v>250.22</v>
      </c>
      <c r="AB54" s="251">
        <v>12208.18463886569</v>
      </c>
      <c r="AC54" s="250">
        <v>967.83</v>
      </c>
      <c r="AD54" s="251">
        <v>3361.65</v>
      </c>
      <c r="AE54" s="251"/>
      <c r="AF54" s="250">
        <v>137586.91371839977</v>
      </c>
      <c r="AG54" s="25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262"/>
      <c r="CV54" s="262"/>
      <c r="CW54" s="262"/>
      <c r="CX54" s="262"/>
      <c r="CY54" s="262"/>
      <c r="CZ54" s="262"/>
      <c r="DA54" s="262"/>
      <c r="DB54" s="262"/>
      <c r="DC54" s="262"/>
      <c r="DD54" s="262"/>
      <c r="DE54" s="262"/>
      <c r="DF54" s="262"/>
      <c r="DG54" s="262"/>
      <c r="DH54" s="262"/>
      <c r="DI54" s="262"/>
      <c r="DJ54" s="262"/>
      <c r="DK54" s="262"/>
      <c r="DL54" s="262"/>
      <c r="DM54" s="262"/>
      <c r="DN54" s="262"/>
      <c r="DO54" s="262"/>
      <c r="DP54" s="262"/>
      <c r="DQ54" s="262"/>
      <c r="DR54" s="262"/>
      <c r="DS54" s="262"/>
      <c r="DT54" s="262"/>
      <c r="DU54" s="262"/>
      <c r="DV54" s="262"/>
      <c r="DW54" s="262"/>
      <c r="DX54" s="262"/>
      <c r="DY54" s="262"/>
      <c r="DZ54" s="262"/>
      <c r="EA54" s="262"/>
      <c r="EB54" s="262"/>
      <c r="EC54" s="262"/>
      <c r="ED54" s="262"/>
      <c r="EE54" s="262"/>
      <c r="EF54" s="262"/>
      <c r="EG54" s="262"/>
      <c r="EH54" s="262"/>
      <c r="EI54" s="262"/>
      <c r="EJ54" s="262"/>
      <c r="EK54" s="262"/>
      <c r="EL54" s="262"/>
      <c r="EM54" s="262"/>
      <c r="EN54" s="262"/>
      <c r="EO54" s="262"/>
      <c r="EP54" s="262"/>
      <c r="EQ54" s="262"/>
      <c r="ER54" s="262"/>
      <c r="ES54" s="262"/>
      <c r="ET54" s="262"/>
      <c r="EU54" s="262"/>
      <c r="EV54" s="262"/>
      <c r="EW54" s="262"/>
      <c r="EX54" s="262"/>
      <c r="EY54" s="262"/>
      <c r="EZ54" s="262"/>
      <c r="FA54" s="262"/>
      <c r="FB54" s="262"/>
      <c r="FC54" s="262"/>
      <c r="FD54" s="262"/>
      <c r="FE54" s="262"/>
      <c r="FF54" s="262"/>
      <c r="FG54" s="262"/>
      <c r="FH54" s="262"/>
      <c r="FI54" s="262"/>
      <c r="FJ54" s="262"/>
      <c r="FK54" s="262"/>
      <c r="FL54" s="262"/>
      <c r="FM54" s="262"/>
      <c r="FN54" s="262"/>
      <c r="FO54" s="262"/>
      <c r="FP54" s="262"/>
      <c r="FQ54" s="262"/>
      <c r="FR54" s="262"/>
      <c r="FS54" s="262"/>
      <c r="FT54" s="262"/>
      <c r="FU54" s="262"/>
      <c r="FV54" s="262"/>
      <c r="FW54" s="262"/>
      <c r="FX54" s="262"/>
      <c r="FY54" s="262"/>
      <c r="FZ54" s="262"/>
      <c r="GA54" s="262"/>
      <c r="GB54" s="262"/>
      <c r="GC54" s="262"/>
      <c r="GD54" s="262"/>
      <c r="GE54" s="262"/>
      <c r="GF54" s="262"/>
      <c r="GG54" s="262"/>
      <c r="GH54" s="262"/>
      <c r="GI54" s="262"/>
      <c r="GJ54" s="262"/>
      <c r="GK54" s="262"/>
      <c r="GL54" s="262"/>
      <c r="GM54" s="262"/>
      <c r="GN54" s="262"/>
      <c r="GO54" s="262"/>
      <c r="GP54" s="262"/>
      <c r="GQ54" s="262"/>
      <c r="GR54" s="262"/>
      <c r="GS54" s="262"/>
      <c r="GT54" s="262"/>
      <c r="GU54" s="262"/>
      <c r="GV54" s="262"/>
      <c r="GW54" s="262"/>
      <c r="GX54" s="262"/>
      <c r="GY54" s="262"/>
      <c r="GZ54" s="262"/>
      <c r="HA54" s="262"/>
      <c r="HB54" s="262"/>
      <c r="HC54" s="262"/>
      <c r="HD54" s="262"/>
      <c r="HE54" s="262"/>
      <c r="HF54" s="262"/>
      <c r="HG54" s="262"/>
      <c r="HH54" s="262"/>
      <c r="HI54" s="262"/>
      <c r="HJ54" s="262"/>
      <c r="HK54" s="262"/>
      <c r="HL54" s="262"/>
      <c r="HM54" s="262"/>
      <c r="HN54" s="262"/>
      <c r="HO54" s="262"/>
      <c r="HP54" s="262"/>
      <c r="HQ54" s="262"/>
      <c r="HR54" s="262"/>
      <c r="HS54" s="262"/>
      <c r="HT54" s="262"/>
      <c r="HU54" s="262"/>
      <c r="HV54" s="262"/>
      <c r="HW54" s="262"/>
      <c r="HX54" s="262"/>
      <c r="HY54" s="262"/>
      <c r="HZ54" s="262"/>
      <c r="IA54" s="262"/>
      <c r="IB54" s="262"/>
      <c r="IC54" s="262"/>
      <c r="ID54" s="262"/>
      <c r="IE54" s="262"/>
      <c r="IF54" s="262"/>
      <c r="IG54" s="262"/>
      <c r="IH54" s="262"/>
      <c r="II54" s="262"/>
      <c r="IJ54" s="262"/>
    </row>
    <row r="55" spans="1:244" ht="24" customHeight="1" x14ac:dyDescent="0.2">
      <c r="A55" s="256">
        <f t="shared" si="1"/>
        <v>46</v>
      </c>
      <c r="B55" s="256">
        <v>7</v>
      </c>
      <c r="C55" s="256">
        <v>2</v>
      </c>
      <c r="D55" s="257">
        <v>9</v>
      </c>
      <c r="E55" s="256">
        <v>2</v>
      </c>
      <c r="F55" s="257">
        <v>180</v>
      </c>
      <c r="G55" s="350" t="s">
        <v>442</v>
      </c>
      <c r="H55" s="247"/>
      <c r="I55" s="248">
        <v>41410</v>
      </c>
      <c r="J55" s="256">
        <v>2</v>
      </c>
      <c r="K55" s="256">
        <v>40</v>
      </c>
      <c r="L55" s="256" t="s">
        <v>245</v>
      </c>
      <c r="M55" s="260" t="s">
        <v>349</v>
      </c>
      <c r="N55" s="256">
        <v>1</v>
      </c>
      <c r="O55" s="264" t="s">
        <v>292</v>
      </c>
      <c r="P55" s="365">
        <v>6723.3</v>
      </c>
      <c r="Q55" s="249">
        <v>0</v>
      </c>
      <c r="R55" s="250">
        <v>6723.3</v>
      </c>
      <c r="S55" s="250"/>
      <c r="T55" s="250">
        <v>1120.5500000000002</v>
      </c>
      <c r="U55" s="250">
        <v>11205.5</v>
      </c>
      <c r="V55" s="251">
        <v>705.94650000000001</v>
      </c>
      <c r="W55" s="250">
        <v>201.69899999999998</v>
      </c>
      <c r="X55" s="250">
        <v>538.59508996117506</v>
      </c>
      <c r="Y55" s="250">
        <v>134.46600000000001</v>
      </c>
      <c r="Z55" s="250">
        <v>506.04</v>
      </c>
      <c r="AA55" s="250">
        <v>250.22</v>
      </c>
      <c r="AB55" s="251">
        <v>12208.18463886569</v>
      </c>
      <c r="AC55" s="250">
        <v>967.83</v>
      </c>
      <c r="AD55" s="250">
        <v>3361.65</v>
      </c>
      <c r="AE55" s="251"/>
      <c r="AF55" s="250">
        <v>137586.91371839977</v>
      </c>
      <c r="AG55" s="25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262"/>
      <c r="CV55" s="262"/>
      <c r="CW55" s="262"/>
      <c r="CX55" s="262"/>
      <c r="CY55" s="262"/>
      <c r="CZ55" s="262"/>
      <c r="DA55" s="262"/>
      <c r="DB55" s="262"/>
      <c r="DC55" s="262"/>
      <c r="DD55" s="262"/>
      <c r="DE55" s="262"/>
      <c r="DF55" s="262"/>
      <c r="DG55" s="262"/>
      <c r="DH55" s="262"/>
      <c r="DI55" s="262"/>
      <c r="DJ55" s="262"/>
      <c r="DK55" s="262"/>
      <c r="DL55" s="262"/>
      <c r="DM55" s="262"/>
      <c r="DN55" s="262"/>
      <c r="DO55" s="262"/>
      <c r="DP55" s="262"/>
      <c r="DQ55" s="262"/>
      <c r="DR55" s="262"/>
      <c r="DS55" s="262"/>
      <c r="DT55" s="262"/>
      <c r="DU55" s="262"/>
      <c r="DV55" s="262"/>
      <c r="DW55" s="262"/>
      <c r="DX55" s="262"/>
      <c r="DY55" s="262"/>
      <c r="DZ55" s="262"/>
      <c r="EA55" s="262"/>
      <c r="EB55" s="262"/>
      <c r="EC55" s="262"/>
      <c r="ED55" s="262"/>
      <c r="EE55" s="262"/>
      <c r="EF55" s="262"/>
      <c r="EG55" s="262"/>
      <c r="EH55" s="262"/>
      <c r="EI55" s="262"/>
      <c r="EJ55" s="262"/>
      <c r="EK55" s="262"/>
      <c r="EL55" s="262"/>
      <c r="EM55" s="262"/>
      <c r="EN55" s="262"/>
      <c r="EO55" s="262"/>
      <c r="EP55" s="262"/>
      <c r="EQ55" s="262"/>
      <c r="ER55" s="262"/>
      <c r="ES55" s="262"/>
      <c r="ET55" s="262"/>
      <c r="EU55" s="262"/>
      <c r="EV55" s="262"/>
      <c r="EW55" s="262"/>
      <c r="EX55" s="262"/>
      <c r="EY55" s="262"/>
      <c r="EZ55" s="262"/>
      <c r="FA55" s="262"/>
      <c r="FB55" s="262"/>
      <c r="FC55" s="262"/>
      <c r="FD55" s="262"/>
      <c r="FE55" s="262"/>
      <c r="FF55" s="262"/>
      <c r="FG55" s="262"/>
      <c r="FH55" s="262"/>
      <c r="FI55" s="262"/>
      <c r="FJ55" s="262"/>
      <c r="FK55" s="262"/>
      <c r="FL55" s="262"/>
      <c r="FM55" s="262"/>
      <c r="FN55" s="262"/>
      <c r="FO55" s="262"/>
      <c r="FP55" s="262"/>
      <c r="FQ55" s="262"/>
      <c r="FR55" s="262"/>
      <c r="FS55" s="262"/>
      <c r="FT55" s="262"/>
      <c r="FU55" s="262"/>
      <c r="FV55" s="262"/>
      <c r="FW55" s="262"/>
      <c r="FX55" s="262"/>
      <c r="FY55" s="262"/>
      <c r="FZ55" s="262"/>
      <c r="GA55" s="262"/>
      <c r="GB55" s="262"/>
      <c r="GC55" s="262"/>
      <c r="GD55" s="262"/>
      <c r="GE55" s="262"/>
      <c r="GF55" s="262"/>
      <c r="GG55" s="262"/>
      <c r="GH55" s="262"/>
      <c r="GI55" s="262"/>
      <c r="GJ55" s="262"/>
      <c r="GK55" s="262"/>
      <c r="GL55" s="262"/>
      <c r="GM55" s="262"/>
      <c r="GN55" s="262"/>
      <c r="GO55" s="262"/>
      <c r="GP55" s="262"/>
      <c r="GQ55" s="262"/>
      <c r="GR55" s="262"/>
      <c r="GS55" s="262"/>
      <c r="GT55" s="262"/>
      <c r="GU55" s="262"/>
      <c r="GV55" s="262"/>
      <c r="GW55" s="262"/>
      <c r="GX55" s="262"/>
      <c r="GY55" s="262"/>
      <c r="GZ55" s="262"/>
      <c r="HA55" s="262"/>
      <c r="HB55" s="262"/>
      <c r="HC55" s="262"/>
      <c r="HD55" s="262"/>
      <c r="HE55" s="262"/>
      <c r="HF55" s="262"/>
      <c r="HG55" s="262"/>
      <c r="HH55" s="262"/>
      <c r="HI55" s="262"/>
      <c r="HJ55" s="262"/>
      <c r="HK55" s="262"/>
      <c r="HL55" s="262"/>
      <c r="HM55" s="262"/>
      <c r="HN55" s="262"/>
      <c r="HO55" s="262"/>
      <c r="HP55" s="262"/>
      <c r="HQ55" s="262"/>
      <c r="HR55" s="262"/>
      <c r="HS55" s="262"/>
      <c r="HT55" s="262"/>
      <c r="HU55" s="262"/>
      <c r="HV55" s="262"/>
      <c r="HW55" s="262"/>
      <c r="HX55" s="262"/>
      <c r="HY55" s="262"/>
      <c r="HZ55" s="262"/>
      <c r="IA55" s="262"/>
      <c r="IB55" s="262"/>
      <c r="IC55" s="262"/>
      <c r="ID55" s="262"/>
      <c r="IE55" s="262"/>
      <c r="IF55" s="262"/>
      <c r="IG55" s="262"/>
      <c r="IH55" s="262"/>
      <c r="II55" s="262"/>
      <c r="IJ55" s="262"/>
    </row>
    <row r="56" spans="1:244" ht="24" customHeight="1" x14ac:dyDescent="0.2">
      <c r="A56" s="256">
        <f t="shared" si="1"/>
        <v>47</v>
      </c>
      <c r="B56" s="256">
        <v>7</v>
      </c>
      <c r="C56" s="256">
        <v>2</v>
      </c>
      <c r="D56" s="257">
        <v>9</v>
      </c>
      <c r="E56" s="256">
        <v>2</v>
      </c>
      <c r="F56" s="257">
        <v>180</v>
      </c>
      <c r="G56" s="275" t="s">
        <v>352</v>
      </c>
      <c r="H56" s="247" t="s">
        <v>353</v>
      </c>
      <c r="I56" s="248">
        <v>40210</v>
      </c>
      <c r="J56" s="345">
        <v>13</v>
      </c>
      <c r="K56" s="256">
        <v>40</v>
      </c>
      <c r="L56" s="256" t="s">
        <v>245</v>
      </c>
      <c r="M56" s="260" t="s">
        <v>354</v>
      </c>
      <c r="N56" s="256">
        <v>1</v>
      </c>
      <c r="O56" s="264" t="s">
        <v>292</v>
      </c>
      <c r="P56" s="365">
        <v>11762.1</v>
      </c>
      <c r="Q56" s="249">
        <v>0</v>
      </c>
      <c r="R56" s="250">
        <v>11762.1</v>
      </c>
      <c r="S56" s="250"/>
      <c r="T56" s="250">
        <v>1960.35</v>
      </c>
      <c r="U56" s="250">
        <v>19603.5</v>
      </c>
      <c r="V56" s="251">
        <v>1235.0205000000001</v>
      </c>
      <c r="W56" s="250">
        <v>352.863</v>
      </c>
      <c r="X56" s="250">
        <v>942.24700781347508</v>
      </c>
      <c r="Y56" s="250">
        <v>235.24200000000002</v>
      </c>
      <c r="Z56" s="249">
        <v>555.24</v>
      </c>
      <c r="AA56" s="249">
        <v>257.33999999999997</v>
      </c>
      <c r="AB56" s="251">
        <v>9077.235200115716</v>
      </c>
      <c r="AC56" s="250">
        <v>3241.43</v>
      </c>
      <c r="AD56" s="251">
        <v>5881.05</v>
      </c>
      <c r="AE56" s="251"/>
      <c r="AF56" s="250">
        <v>223844.19529387742</v>
      </c>
      <c r="AG56" s="252"/>
      <c r="AH56" s="261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2"/>
      <c r="CZ56" s="262"/>
      <c r="DA56" s="262"/>
      <c r="DB56" s="262"/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  <c r="DM56" s="262"/>
      <c r="DN56" s="262"/>
      <c r="DO56" s="262"/>
      <c r="DP56" s="262"/>
      <c r="DQ56" s="262"/>
      <c r="DR56" s="262"/>
      <c r="DS56" s="262"/>
      <c r="DT56" s="262"/>
      <c r="DU56" s="262"/>
      <c r="DV56" s="262"/>
      <c r="DW56" s="262"/>
      <c r="DX56" s="262"/>
      <c r="DY56" s="262"/>
      <c r="DZ56" s="262"/>
      <c r="EA56" s="262"/>
      <c r="EB56" s="262"/>
      <c r="EC56" s="262"/>
      <c r="ED56" s="262"/>
      <c r="EE56" s="262"/>
      <c r="EF56" s="262"/>
      <c r="EG56" s="262"/>
      <c r="EH56" s="262"/>
      <c r="EI56" s="262"/>
      <c r="EJ56" s="262"/>
      <c r="EK56" s="262"/>
      <c r="EL56" s="262"/>
      <c r="EM56" s="262"/>
      <c r="EN56" s="262"/>
      <c r="EO56" s="262"/>
      <c r="EP56" s="262"/>
      <c r="EQ56" s="262"/>
      <c r="ER56" s="262"/>
      <c r="ES56" s="262"/>
      <c r="ET56" s="262"/>
      <c r="EU56" s="262"/>
      <c r="EV56" s="262"/>
      <c r="EW56" s="262"/>
      <c r="EX56" s="262"/>
      <c r="EY56" s="262"/>
      <c r="EZ56" s="262"/>
      <c r="FA56" s="262"/>
      <c r="FB56" s="262"/>
      <c r="FC56" s="262"/>
      <c r="FD56" s="262"/>
      <c r="FE56" s="262"/>
      <c r="FF56" s="262"/>
      <c r="FG56" s="262"/>
      <c r="FH56" s="262"/>
      <c r="FI56" s="262"/>
      <c r="FJ56" s="262"/>
      <c r="FK56" s="262"/>
      <c r="FL56" s="262"/>
      <c r="FM56" s="262"/>
      <c r="FN56" s="262"/>
      <c r="FO56" s="262"/>
      <c r="FP56" s="262"/>
      <c r="FQ56" s="262"/>
      <c r="FR56" s="262"/>
      <c r="FS56" s="262"/>
      <c r="FT56" s="262"/>
      <c r="FU56" s="262"/>
      <c r="FV56" s="262"/>
      <c r="FW56" s="262"/>
      <c r="FX56" s="262"/>
      <c r="FY56" s="262"/>
      <c r="FZ56" s="262"/>
      <c r="GA56" s="262"/>
      <c r="GB56" s="262"/>
      <c r="GC56" s="262"/>
      <c r="GD56" s="262"/>
      <c r="GE56" s="262"/>
      <c r="GF56" s="262"/>
      <c r="GG56" s="262"/>
      <c r="GH56" s="262"/>
      <c r="GI56" s="262"/>
      <c r="GJ56" s="262"/>
      <c r="GK56" s="262"/>
      <c r="GL56" s="262"/>
      <c r="GM56" s="262"/>
      <c r="GN56" s="262"/>
      <c r="GO56" s="262"/>
      <c r="GP56" s="262"/>
      <c r="GQ56" s="262"/>
      <c r="GR56" s="262"/>
      <c r="GS56" s="262"/>
      <c r="GT56" s="262"/>
      <c r="GU56" s="262"/>
      <c r="GV56" s="262"/>
      <c r="GW56" s="262"/>
      <c r="GX56" s="262"/>
      <c r="GY56" s="262"/>
      <c r="GZ56" s="262"/>
      <c r="HA56" s="262"/>
      <c r="HB56" s="262"/>
      <c r="HC56" s="262"/>
      <c r="HD56" s="262"/>
      <c r="HE56" s="262"/>
      <c r="HF56" s="262"/>
      <c r="HG56" s="262"/>
      <c r="HH56" s="262"/>
      <c r="HI56" s="262"/>
      <c r="HJ56" s="262"/>
      <c r="HK56" s="262"/>
      <c r="HL56" s="262"/>
      <c r="HM56" s="262"/>
      <c r="HN56" s="262"/>
      <c r="HO56" s="262"/>
      <c r="HP56" s="262"/>
      <c r="HQ56" s="262"/>
      <c r="HR56" s="262"/>
      <c r="HS56" s="262"/>
      <c r="HT56" s="262"/>
      <c r="HU56" s="262"/>
      <c r="HV56" s="262"/>
      <c r="HW56" s="262"/>
      <c r="HX56" s="262"/>
      <c r="HY56" s="262"/>
      <c r="HZ56" s="262"/>
      <c r="IA56" s="262"/>
      <c r="IB56" s="262"/>
      <c r="IC56" s="262"/>
      <c r="ID56" s="262"/>
      <c r="IE56" s="262"/>
      <c r="IF56" s="262"/>
      <c r="IG56" s="262"/>
      <c r="IH56" s="262"/>
      <c r="II56" s="262"/>
      <c r="IJ56" s="262"/>
    </row>
    <row r="57" spans="1:244" ht="24" customHeight="1" x14ac:dyDescent="0.2">
      <c r="A57" s="256">
        <f t="shared" si="1"/>
        <v>48</v>
      </c>
      <c r="B57" s="256">
        <v>7</v>
      </c>
      <c r="C57" s="256">
        <v>2</v>
      </c>
      <c r="D57" s="257">
        <v>9</v>
      </c>
      <c r="E57" s="256">
        <v>3</v>
      </c>
      <c r="F57" s="257">
        <v>180</v>
      </c>
      <c r="G57" s="346" t="s">
        <v>357</v>
      </c>
      <c r="H57" s="247" t="s">
        <v>358</v>
      </c>
      <c r="I57" s="248">
        <v>39295</v>
      </c>
      <c r="J57" s="351">
        <v>13</v>
      </c>
      <c r="K57" s="256">
        <v>40</v>
      </c>
      <c r="L57" s="256" t="s">
        <v>245</v>
      </c>
      <c r="M57" s="260" t="s">
        <v>355</v>
      </c>
      <c r="N57" s="256">
        <v>1</v>
      </c>
      <c r="O57" s="264" t="s">
        <v>356</v>
      </c>
      <c r="P57" s="365">
        <v>11762.1</v>
      </c>
      <c r="Q57" s="249">
        <v>0</v>
      </c>
      <c r="R57" s="250">
        <v>11762.1</v>
      </c>
      <c r="S57" s="250"/>
      <c r="T57" s="250">
        <v>1960.35</v>
      </c>
      <c r="U57" s="250">
        <v>19603.5</v>
      </c>
      <c r="V57" s="251">
        <v>1235.0205000000001</v>
      </c>
      <c r="W57" s="250">
        <v>352.863</v>
      </c>
      <c r="X57" s="250">
        <v>942.24700781347508</v>
      </c>
      <c r="Y57" s="250">
        <v>235.24200000000002</v>
      </c>
      <c r="Z57" s="249">
        <v>555.24</v>
      </c>
      <c r="AA57" s="249">
        <v>257.33999999999997</v>
      </c>
      <c r="AB57" s="251">
        <v>8877.235200115716</v>
      </c>
      <c r="AC57" s="250">
        <v>3241.43</v>
      </c>
      <c r="AD57" s="251">
        <v>5881.05</v>
      </c>
      <c r="AE57" s="251"/>
      <c r="AF57" s="250">
        <v>223644.19529387742</v>
      </c>
      <c r="AG57" s="25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  <c r="CJ57" s="262"/>
      <c r="CK57" s="262"/>
      <c r="CL57" s="262"/>
      <c r="CM57" s="262"/>
      <c r="CN57" s="262"/>
      <c r="CO57" s="262"/>
      <c r="CP57" s="262"/>
      <c r="CQ57" s="262"/>
      <c r="CR57" s="262"/>
      <c r="CS57" s="262"/>
      <c r="CT57" s="262"/>
      <c r="CU57" s="262"/>
      <c r="CV57" s="262"/>
      <c r="CW57" s="262"/>
      <c r="CX57" s="262"/>
      <c r="CY57" s="262"/>
      <c r="CZ57" s="262"/>
      <c r="DA57" s="262"/>
      <c r="DB57" s="262"/>
      <c r="DC57" s="262"/>
      <c r="DD57" s="262"/>
      <c r="DE57" s="262"/>
      <c r="DF57" s="262"/>
      <c r="DG57" s="262"/>
      <c r="DH57" s="262"/>
      <c r="DI57" s="262"/>
      <c r="DJ57" s="262"/>
      <c r="DK57" s="262"/>
      <c r="DL57" s="262"/>
      <c r="DM57" s="262"/>
      <c r="DN57" s="262"/>
      <c r="DO57" s="262"/>
      <c r="DP57" s="262"/>
      <c r="DQ57" s="262"/>
      <c r="DR57" s="262"/>
      <c r="DS57" s="262"/>
      <c r="DT57" s="262"/>
      <c r="DU57" s="262"/>
      <c r="DV57" s="262"/>
      <c r="DW57" s="262"/>
      <c r="DX57" s="262"/>
      <c r="DY57" s="262"/>
      <c r="DZ57" s="262"/>
      <c r="EA57" s="262"/>
      <c r="EB57" s="262"/>
      <c r="EC57" s="262"/>
      <c r="ED57" s="262"/>
      <c r="EE57" s="262"/>
      <c r="EF57" s="262"/>
      <c r="EG57" s="262"/>
      <c r="EH57" s="262"/>
      <c r="EI57" s="262"/>
      <c r="EJ57" s="262"/>
      <c r="EK57" s="262"/>
      <c r="EL57" s="262"/>
      <c r="EM57" s="262"/>
      <c r="EN57" s="262"/>
      <c r="EO57" s="262"/>
      <c r="EP57" s="262"/>
      <c r="EQ57" s="262"/>
      <c r="ER57" s="262"/>
      <c r="ES57" s="262"/>
      <c r="ET57" s="262"/>
      <c r="EU57" s="262"/>
      <c r="EV57" s="262"/>
      <c r="EW57" s="262"/>
      <c r="EX57" s="262"/>
      <c r="EY57" s="262"/>
      <c r="EZ57" s="262"/>
      <c r="FA57" s="262"/>
      <c r="FB57" s="262"/>
      <c r="FC57" s="262"/>
      <c r="FD57" s="262"/>
      <c r="FE57" s="262"/>
      <c r="FF57" s="262"/>
      <c r="FG57" s="262"/>
      <c r="FH57" s="262"/>
      <c r="FI57" s="262"/>
      <c r="FJ57" s="262"/>
      <c r="FK57" s="262"/>
      <c r="FL57" s="262"/>
      <c r="FM57" s="262"/>
      <c r="FN57" s="262"/>
      <c r="FO57" s="262"/>
      <c r="FP57" s="262"/>
      <c r="FQ57" s="262"/>
      <c r="FR57" s="262"/>
      <c r="FS57" s="262"/>
      <c r="FT57" s="262"/>
      <c r="FU57" s="262"/>
      <c r="FV57" s="262"/>
      <c r="FW57" s="262"/>
      <c r="FX57" s="262"/>
      <c r="FY57" s="262"/>
      <c r="FZ57" s="262"/>
      <c r="GA57" s="262"/>
      <c r="GB57" s="262"/>
      <c r="GC57" s="262"/>
      <c r="GD57" s="262"/>
      <c r="GE57" s="262"/>
      <c r="GF57" s="262"/>
      <c r="GG57" s="262"/>
      <c r="GH57" s="262"/>
      <c r="GI57" s="262"/>
      <c r="GJ57" s="262"/>
      <c r="GK57" s="262"/>
      <c r="GL57" s="262"/>
      <c r="GM57" s="262"/>
      <c r="GN57" s="262"/>
      <c r="GO57" s="262"/>
      <c r="GP57" s="262"/>
      <c r="GQ57" s="262"/>
      <c r="GR57" s="262"/>
      <c r="GS57" s="262"/>
      <c r="GT57" s="262"/>
      <c r="GU57" s="262"/>
      <c r="GV57" s="262"/>
      <c r="GW57" s="262"/>
      <c r="GX57" s="262"/>
      <c r="GY57" s="262"/>
      <c r="GZ57" s="262"/>
      <c r="HA57" s="262"/>
      <c r="HB57" s="262"/>
      <c r="HC57" s="262"/>
      <c r="HD57" s="262"/>
      <c r="HE57" s="262"/>
      <c r="HF57" s="262"/>
      <c r="HG57" s="262"/>
      <c r="HH57" s="262"/>
      <c r="HI57" s="262"/>
      <c r="HJ57" s="262"/>
      <c r="HK57" s="262"/>
      <c r="HL57" s="262"/>
      <c r="HM57" s="262"/>
      <c r="HN57" s="262"/>
      <c r="HO57" s="262"/>
      <c r="HP57" s="262"/>
      <c r="HQ57" s="262"/>
      <c r="HR57" s="262"/>
      <c r="HS57" s="262"/>
      <c r="HT57" s="262"/>
      <c r="HU57" s="262"/>
      <c r="HV57" s="262"/>
      <c r="HW57" s="262"/>
      <c r="HX57" s="262"/>
      <c r="HY57" s="262"/>
      <c r="HZ57" s="262"/>
      <c r="IA57" s="262"/>
      <c r="IB57" s="262"/>
      <c r="IC57" s="262"/>
      <c r="ID57" s="262"/>
      <c r="IE57" s="262"/>
      <c r="IF57" s="262"/>
      <c r="IG57" s="262"/>
      <c r="IH57" s="262"/>
      <c r="II57" s="262"/>
      <c r="IJ57" s="262"/>
    </row>
    <row r="58" spans="1:244" ht="24" customHeight="1" x14ac:dyDescent="0.2">
      <c r="A58" s="256">
        <f t="shared" si="1"/>
        <v>49</v>
      </c>
      <c r="B58" s="256">
        <v>7</v>
      </c>
      <c r="C58" s="256">
        <v>2</v>
      </c>
      <c r="D58" s="257">
        <v>9</v>
      </c>
      <c r="E58" s="256">
        <v>3</v>
      </c>
      <c r="F58" s="257">
        <v>180</v>
      </c>
      <c r="G58" s="380" t="s">
        <v>441</v>
      </c>
      <c r="H58" s="381"/>
      <c r="I58" s="382">
        <v>41430</v>
      </c>
      <c r="J58" s="351">
        <v>6</v>
      </c>
      <c r="K58" s="256">
        <v>40</v>
      </c>
      <c r="L58" s="351" t="s">
        <v>245</v>
      </c>
      <c r="M58" s="260" t="s">
        <v>359</v>
      </c>
      <c r="N58" s="256">
        <v>1</v>
      </c>
      <c r="O58" s="264" t="s">
        <v>356</v>
      </c>
      <c r="P58" s="250">
        <v>8564.4</v>
      </c>
      <c r="Q58" s="249">
        <v>0</v>
      </c>
      <c r="R58" s="250">
        <v>8564.4</v>
      </c>
      <c r="S58" s="250"/>
      <c r="T58" s="250">
        <v>1427.3999999999999</v>
      </c>
      <c r="U58" s="250">
        <v>14273.999999999998</v>
      </c>
      <c r="V58" s="251">
        <v>899.26199999999994</v>
      </c>
      <c r="W58" s="250">
        <v>256.93199999999996</v>
      </c>
      <c r="X58" s="250">
        <v>686.08329071490004</v>
      </c>
      <c r="Y58" s="250">
        <v>171.28799999999998</v>
      </c>
      <c r="Z58" s="249">
        <v>548.64</v>
      </c>
      <c r="AA58" s="249">
        <v>257.83999999999997</v>
      </c>
      <c r="AB58" s="251">
        <v>12508.292543255498</v>
      </c>
      <c r="AC58" s="250">
        <v>1417.02</v>
      </c>
      <c r="AD58" s="250">
        <v>4282.2</v>
      </c>
      <c r="AE58" s="251"/>
      <c r="AF58" s="250">
        <v>170522.25603183429</v>
      </c>
      <c r="AG58" s="252"/>
      <c r="AH58" s="261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2"/>
      <c r="CM58" s="262"/>
      <c r="CN58" s="262"/>
      <c r="CO58" s="262"/>
      <c r="CP58" s="262"/>
      <c r="CQ58" s="262"/>
      <c r="CR58" s="262"/>
      <c r="CS58" s="262"/>
      <c r="CT58" s="262"/>
      <c r="CU58" s="262"/>
      <c r="CV58" s="262"/>
      <c r="CW58" s="262"/>
      <c r="CX58" s="262"/>
      <c r="CY58" s="262"/>
      <c r="CZ58" s="262"/>
      <c r="DA58" s="262"/>
      <c r="DB58" s="262"/>
      <c r="DC58" s="262"/>
      <c r="DD58" s="262"/>
      <c r="DE58" s="262"/>
      <c r="DF58" s="262"/>
      <c r="DG58" s="262"/>
      <c r="DH58" s="262"/>
      <c r="DI58" s="262"/>
      <c r="DJ58" s="262"/>
      <c r="DK58" s="262"/>
      <c r="DL58" s="262"/>
      <c r="DM58" s="262"/>
      <c r="DN58" s="262"/>
      <c r="DO58" s="262"/>
      <c r="DP58" s="262"/>
      <c r="DQ58" s="262"/>
      <c r="DR58" s="262"/>
      <c r="DS58" s="262"/>
      <c r="DT58" s="262"/>
      <c r="DU58" s="262"/>
      <c r="DV58" s="262"/>
      <c r="DW58" s="262"/>
      <c r="DX58" s="262"/>
      <c r="DY58" s="262"/>
      <c r="DZ58" s="262"/>
      <c r="EA58" s="262"/>
      <c r="EB58" s="262"/>
      <c r="EC58" s="262"/>
      <c r="ED58" s="262"/>
      <c r="EE58" s="262"/>
      <c r="EF58" s="262"/>
      <c r="EG58" s="262"/>
      <c r="EH58" s="262"/>
      <c r="EI58" s="262"/>
      <c r="EJ58" s="262"/>
      <c r="EK58" s="262"/>
      <c r="EL58" s="262"/>
      <c r="EM58" s="262"/>
      <c r="EN58" s="262"/>
      <c r="EO58" s="262"/>
      <c r="EP58" s="262"/>
      <c r="EQ58" s="262"/>
      <c r="ER58" s="262"/>
      <c r="ES58" s="262"/>
      <c r="ET58" s="262"/>
      <c r="EU58" s="262"/>
      <c r="EV58" s="262"/>
      <c r="EW58" s="262"/>
      <c r="EX58" s="262"/>
      <c r="EY58" s="262"/>
      <c r="EZ58" s="262"/>
      <c r="FA58" s="262"/>
      <c r="FB58" s="262"/>
      <c r="FC58" s="262"/>
      <c r="FD58" s="262"/>
      <c r="FE58" s="262"/>
      <c r="FF58" s="262"/>
      <c r="FG58" s="262"/>
      <c r="FH58" s="262"/>
      <c r="FI58" s="262"/>
      <c r="FJ58" s="262"/>
      <c r="FK58" s="262"/>
      <c r="FL58" s="262"/>
      <c r="FM58" s="262"/>
      <c r="FN58" s="262"/>
      <c r="FO58" s="262"/>
      <c r="FP58" s="262"/>
      <c r="FQ58" s="262"/>
      <c r="FR58" s="262"/>
      <c r="FS58" s="262"/>
      <c r="FT58" s="262"/>
      <c r="FU58" s="262"/>
      <c r="FV58" s="262"/>
      <c r="FW58" s="262"/>
      <c r="FX58" s="262"/>
      <c r="FY58" s="262"/>
      <c r="FZ58" s="262"/>
      <c r="GA58" s="262"/>
      <c r="GB58" s="262"/>
      <c r="GC58" s="262"/>
      <c r="GD58" s="262"/>
      <c r="GE58" s="262"/>
      <c r="GF58" s="262"/>
      <c r="GG58" s="262"/>
      <c r="GH58" s="262"/>
      <c r="GI58" s="262"/>
      <c r="GJ58" s="262"/>
      <c r="GK58" s="262"/>
      <c r="GL58" s="262"/>
      <c r="GM58" s="262"/>
      <c r="GN58" s="262"/>
      <c r="GO58" s="262"/>
      <c r="GP58" s="262"/>
      <c r="GQ58" s="262"/>
      <c r="GR58" s="262"/>
      <c r="GS58" s="262"/>
      <c r="GT58" s="262"/>
      <c r="GU58" s="262"/>
      <c r="GV58" s="262"/>
      <c r="GW58" s="262"/>
      <c r="GX58" s="262"/>
      <c r="GY58" s="262"/>
      <c r="GZ58" s="262"/>
      <c r="HA58" s="262"/>
      <c r="HB58" s="262"/>
      <c r="HC58" s="262"/>
      <c r="HD58" s="262"/>
      <c r="HE58" s="262"/>
      <c r="HF58" s="262"/>
      <c r="HG58" s="262"/>
      <c r="HH58" s="262"/>
      <c r="HI58" s="262"/>
      <c r="HJ58" s="262"/>
      <c r="HK58" s="262"/>
      <c r="HL58" s="262"/>
      <c r="HM58" s="262"/>
      <c r="HN58" s="262"/>
      <c r="HO58" s="262"/>
      <c r="HP58" s="262"/>
      <c r="HQ58" s="262"/>
      <c r="HR58" s="262"/>
      <c r="HS58" s="262"/>
      <c r="HT58" s="262"/>
      <c r="HU58" s="262"/>
      <c r="HV58" s="262"/>
      <c r="HW58" s="262"/>
      <c r="HX58" s="262"/>
      <c r="HY58" s="262"/>
      <c r="HZ58" s="262"/>
      <c r="IA58" s="262"/>
      <c r="IB58" s="262"/>
      <c r="IC58" s="262"/>
      <c r="ID58" s="262"/>
      <c r="IE58" s="262"/>
      <c r="IF58" s="262"/>
      <c r="IG58" s="262"/>
      <c r="IH58" s="262"/>
      <c r="II58" s="262"/>
      <c r="IJ58" s="262"/>
    </row>
    <row r="59" spans="1:244" ht="24" customHeight="1" x14ac:dyDescent="0.2">
      <c r="A59" s="256">
        <f t="shared" si="1"/>
        <v>50</v>
      </c>
      <c r="B59" s="256">
        <v>7</v>
      </c>
      <c r="C59" s="256">
        <v>2</v>
      </c>
      <c r="D59" s="257">
        <v>9</v>
      </c>
      <c r="E59" s="256">
        <v>3</v>
      </c>
      <c r="F59" s="257">
        <v>180</v>
      </c>
      <c r="G59" s="346" t="s">
        <v>360</v>
      </c>
      <c r="H59" s="247" t="s">
        <v>361</v>
      </c>
      <c r="I59" s="248">
        <v>41306</v>
      </c>
      <c r="J59" s="352">
        <v>1</v>
      </c>
      <c r="K59" s="256">
        <v>40</v>
      </c>
      <c r="L59" s="351" t="s">
        <v>245</v>
      </c>
      <c r="M59" s="272" t="s">
        <v>362</v>
      </c>
      <c r="N59" s="256">
        <v>1</v>
      </c>
      <c r="O59" s="264" t="s">
        <v>356</v>
      </c>
      <c r="P59" s="365">
        <v>6363.6</v>
      </c>
      <c r="Q59" s="249">
        <v>0</v>
      </c>
      <c r="R59" s="250">
        <v>6363.6</v>
      </c>
      <c r="S59" s="250"/>
      <c r="T59" s="250">
        <v>1060.5999999999999</v>
      </c>
      <c r="U59" s="250">
        <v>10606</v>
      </c>
      <c r="V59" s="251">
        <v>668.178</v>
      </c>
      <c r="W59" s="250">
        <v>190.90800000000002</v>
      </c>
      <c r="X59" s="250">
        <v>509.77997627310003</v>
      </c>
      <c r="Y59" s="250">
        <v>127.27200000000001</v>
      </c>
      <c r="Z59" s="249">
        <v>500.32</v>
      </c>
      <c r="AA59" s="249">
        <v>250.2</v>
      </c>
      <c r="AB59" s="251">
        <v>12308.178128680491</v>
      </c>
      <c r="AC59" s="250">
        <v>849.45</v>
      </c>
      <c r="AD59" s="250">
        <v>3181.8</v>
      </c>
      <c r="AE59" s="251"/>
      <c r="AF59" s="250">
        <v>131329.12384395773</v>
      </c>
      <c r="AG59" s="25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262"/>
      <c r="CP59" s="262"/>
      <c r="CQ59" s="262"/>
      <c r="CR59" s="262"/>
      <c r="CS59" s="262"/>
      <c r="CT59" s="262"/>
      <c r="CU59" s="262"/>
      <c r="CV59" s="262"/>
      <c r="CW59" s="262"/>
      <c r="CX59" s="262"/>
      <c r="CY59" s="262"/>
      <c r="CZ59" s="262"/>
      <c r="DA59" s="262"/>
      <c r="DB59" s="262"/>
      <c r="DC59" s="262"/>
      <c r="DD59" s="262"/>
      <c r="DE59" s="262"/>
      <c r="DF59" s="262"/>
      <c r="DG59" s="262"/>
      <c r="DH59" s="262"/>
      <c r="DI59" s="262"/>
      <c r="DJ59" s="262"/>
      <c r="DK59" s="262"/>
      <c r="DL59" s="262"/>
      <c r="DM59" s="262"/>
      <c r="DN59" s="262"/>
      <c r="DO59" s="262"/>
      <c r="DP59" s="262"/>
      <c r="DQ59" s="262"/>
      <c r="DR59" s="262"/>
      <c r="DS59" s="262"/>
      <c r="DT59" s="262"/>
      <c r="DU59" s="262"/>
      <c r="DV59" s="262"/>
      <c r="DW59" s="262"/>
      <c r="DX59" s="262"/>
      <c r="DY59" s="262"/>
      <c r="DZ59" s="262"/>
      <c r="EA59" s="262"/>
      <c r="EB59" s="262"/>
      <c r="EC59" s="262"/>
      <c r="ED59" s="262"/>
      <c r="EE59" s="262"/>
      <c r="EF59" s="262"/>
      <c r="EG59" s="262"/>
      <c r="EH59" s="262"/>
      <c r="EI59" s="262"/>
      <c r="EJ59" s="262"/>
      <c r="EK59" s="262"/>
      <c r="EL59" s="262"/>
      <c r="EM59" s="262"/>
      <c r="EN59" s="262"/>
      <c r="EO59" s="262"/>
      <c r="EP59" s="262"/>
      <c r="EQ59" s="262"/>
      <c r="ER59" s="262"/>
      <c r="ES59" s="262"/>
      <c r="ET59" s="262"/>
      <c r="EU59" s="262"/>
      <c r="EV59" s="262"/>
      <c r="EW59" s="262"/>
      <c r="EX59" s="262"/>
      <c r="EY59" s="262"/>
      <c r="EZ59" s="262"/>
      <c r="FA59" s="262"/>
      <c r="FB59" s="262"/>
      <c r="FC59" s="262"/>
      <c r="FD59" s="262"/>
      <c r="FE59" s="262"/>
      <c r="FF59" s="262"/>
      <c r="FG59" s="262"/>
      <c r="FH59" s="262"/>
      <c r="FI59" s="262"/>
      <c r="FJ59" s="262"/>
      <c r="FK59" s="262"/>
      <c r="FL59" s="262"/>
      <c r="FM59" s="262"/>
      <c r="FN59" s="262"/>
      <c r="FO59" s="262"/>
      <c r="FP59" s="262"/>
      <c r="FQ59" s="262"/>
      <c r="FR59" s="262"/>
      <c r="FS59" s="262"/>
      <c r="FT59" s="262"/>
      <c r="FU59" s="262"/>
      <c r="FV59" s="262"/>
      <c r="FW59" s="262"/>
      <c r="FX59" s="262"/>
      <c r="FY59" s="262"/>
      <c r="FZ59" s="262"/>
      <c r="GA59" s="262"/>
      <c r="GB59" s="262"/>
      <c r="GC59" s="262"/>
      <c r="GD59" s="262"/>
      <c r="GE59" s="262"/>
      <c r="GF59" s="262"/>
      <c r="GG59" s="262"/>
      <c r="GH59" s="262"/>
      <c r="GI59" s="262"/>
      <c r="GJ59" s="262"/>
      <c r="GK59" s="262"/>
      <c r="GL59" s="262"/>
      <c r="GM59" s="262"/>
      <c r="GN59" s="262"/>
      <c r="GO59" s="262"/>
      <c r="GP59" s="262"/>
      <c r="GQ59" s="262"/>
      <c r="GR59" s="262"/>
      <c r="GS59" s="262"/>
      <c r="GT59" s="262"/>
      <c r="GU59" s="262"/>
      <c r="GV59" s="262"/>
      <c r="GW59" s="262"/>
      <c r="GX59" s="262"/>
      <c r="GY59" s="262"/>
      <c r="GZ59" s="262"/>
      <c r="HA59" s="262"/>
      <c r="HB59" s="262"/>
      <c r="HC59" s="262"/>
      <c r="HD59" s="262"/>
      <c r="HE59" s="262"/>
      <c r="HF59" s="262"/>
      <c r="HG59" s="262"/>
      <c r="HH59" s="262"/>
      <c r="HI59" s="262"/>
      <c r="HJ59" s="262"/>
      <c r="HK59" s="262"/>
      <c r="HL59" s="262"/>
      <c r="HM59" s="262"/>
      <c r="HN59" s="262"/>
      <c r="HO59" s="262"/>
      <c r="HP59" s="262"/>
      <c r="HQ59" s="262"/>
      <c r="HR59" s="262"/>
      <c r="HS59" s="262"/>
      <c r="HT59" s="262"/>
      <c r="HU59" s="262"/>
      <c r="HV59" s="262"/>
      <c r="HW59" s="262"/>
      <c r="HX59" s="262"/>
      <c r="HY59" s="262"/>
      <c r="HZ59" s="262"/>
      <c r="IA59" s="262"/>
      <c r="IB59" s="262"/>
      <c r="IC59" s="262"/>
      <c r="ID59" s="262"/>
      <c r="IE59" s="262"/>
      <c r="IF59" s="262"/>
      <c r="IG59" s="262"/>
      <c r="IH59" s="262"/>
      <c r="II59" s="262"/>
      <c r="IJ59" s="262"/>
    </row>
    <row r="60" spans="1:244" ht="24" customHeight="1" x14ac:dyDescent="0.2">
      <c r="A60" s="256">
        <f t="shared" si="1"/>
        <v>51</v>
      </c>
      <c r="B60" s="256">
        <v>7</v>
      </c>
      <c r="C60" s="256">
        <v>2</v>
      </c>
      <c r="D60" s="257">
        <v>9</v>
      </c>
      <c r="E60" s="256">
        <v>3</v>
      </c>
      <c r="F60" s="257">
        <v>180</v>
      </c>
      <c r="G60" s="346" t="s">
        <v>363</v>
      </c>
      <c r="H60" s="280" t="s">
        <v>364</v>
      </c>
      <c r="I60" s="281">
        <v>39575</v>
      </c>
      <c r="J60" s="352">
        <v>1</v>
      </c>
      <c r="K60" s="256">
        <v>40</v>
      </c>
      <c r="L60" s="351" t="s">
        <v>245</v>
      </c>
      <c r="M60" s="272" t="s">
        <v>365</v>
      </c>
      <c r="N60" s="256">
        <v>1</v>
      </c>
      <c r="O60" s="264" t="s">
        <v>356</v>
      </c>
      <c r="P60" s="365">
        <v>6363.6</v>
      </c>
      <c r="Q60" s="249">
        <v>0</v>
      </c>
      <c r="R60" s="250">
        <v>6363.6</v>
      </c>
      <c r="S60" s="250"/>
      <c r="T60" s="250">
        <v>1060.5999999999999</v>
      </c>
      <c r="U60" s="250">
        <v>10606</v>
      </c>
      <c r="V60" s="251">
        <v>668.178</v>
      </c>
      <c r="W60" s="250">
        <v>190.90800000000002</v>
      </c>
      <c r="X60" s="250">
        <v>509.77997627310003</v>
      </c>
      <c r="Y60" s="250">
        <v>127.27200000000001</v>
      </c>
      <c r="Z60" s="249">
        <v>500.32</v>
      </c>
      <c r="AA60" s="249">
        <v>250.2</v>
      </c>
      <c r="AB60" s="251">
        <v>12308.178128680491</v>
      </c>
      <c r="AC60" s="250">
        <v>849.45</v>
      </c>
      <c r="AD60" s="250">
        <v>3181.8</v>
      </c>
      <c r="AE60" s="251"/>
      <c r="AF60" s="250">
        <v>131329.12384395773</v>
      </c>
      <c r="AG60" s="25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2"/>
      <c r="CS60" s="262"/>
      <c r="CT60" s="262"/>
      <c r="CU60" s="262"/>
      <c r="CV60" s="262"/>
      <c r="CW60" s="262"/>
      <c r="CX60" s="262"/>
      <c r="CY60" s="262"/>
      <c r="CZ60" s="262"/>
      <c r="DA60" s="262"/>
      <c r="DB60" s="262"/>
      <c r="DC60" s="262"/>
      <c r="DD60" s="262"/>
      <c r="DE60" s="262"/>
      <c r="DF60" s="262"/>
      <c r="DG60" s="262"/>
      <c r="DH60" s="262"/>
      <c r="DI60" s="262"/>
      <c r="DJ60" s="262"/>
      <c r="DK60" s="262"/>
      <c r="DL60" s="262"/>
      <c r="DM60" s="262"/>
      <c r="DN60" s="262"/>
      <c r="DO60" s="262"/>
      <c r="DP60" s="262"/>
      <c r="DQ60" s="262"/>
      <c r="DR60" s="262"/>
      <c r="DS60" s="262"/>
      <c r="DT60" s="262"/>
      <c r="DU60" s="262"/>
      <c r="DV60" s="262"/>
      <c r="DW60" s="262"/>
      <c r="DX60" s="262"/>
      <c r="DY60" s="262"/>
      <c r="DZ60" s="262"/>
      <c r="EA60" s="262"/>
      <c r="EB60" s="262"/>
      <c r="EC60" s="262"/>
      <c r="ED60" s="262"/>
      <c r="EE60" s="262"/>
      <c r="EF60" s="262"/>
      <c r="EG60" s="262"/>
      <c r="EH60" s="262"/>
      <c r="EI60" s="262"/>
      <c r="EJ60" s="262"/>
      <c r="EK60" s="262"/>
      <c r="EL60" s="262"/>
      <c r="EM60" s="262"/>
      <c r="EN60" s="262"/>
      <c r="EO60" s="262"/>
      <c r="EP60" s="262"/>
      <c r="EQ60" s="262"/>
      <c r="ER60" s="262"/>
      <c r="ES60" s="262"/>
      <c r="ET60" s="262"/>
      <c r="EU60" s="262"/>
      <c r="EV60" s="262"/>
      <c r="EW60" s="262"/>
      <c r="EX60" s="262"/>
      <c r="EY60" s="262"/>
      <c r="EZ60" s="262"/>
      <c r="FA60" s="262"/>
      <c r="FB60" s="262"/>
      <c r="FC60" s="262"/>
      <c r="FD60" s="262"/>
      <c r="FE60" s="262"/>
      <c r="FF60" s="262"/>
      <c r="FG60" s="262"/>
      <c r="FH60" s="262"/>
      <c r="FI60" s="262"/>
      <c r="FJ60" s="262"/>
      <c r="FK60" s="262"/>
      <c r="FL60" s="262"/>
      <c r="FM60" s="262"/>
      <c r="FN60" s="262"/>
      <c r="FO60" s="262"/>
      <c r="FP60" s="262"/>
      <c r="FQ60" s="262"/>
      <c r="FR60" s="262"/>
      <c r="FS60" s="262"/>
      <c r="FT60" s="262"/>
      <c r="FU60" s="262"/>
      <c r="FV60" s="262"/>
      <c r="FW60" s="262"/>
      <c r="FX60" s="262"/>
      <c r="FY60" s="262"/>
      <c r="FZ60" s="262"/>
      <c r="GA60" s="262"/>
      <c r="GB60" s="262"/>
      <c r="GC60" s="262"/>
      <c r="GD60" s="262"/>
      <c r="GE60" s="262"/>
      <c r="GF60" s="262"/>
      <c r="GG60" s="262"/>
      <c r="GH60" s="262"/>
      <c r="GI60" s="262"/>
      <c r="GJ60" s="262"/>
      <c r="GK60" s="262"/>
      <c r="GL60" s="262"/>
      <c r="GM60" s="262"/>
      <c r="GN60" s="262"/>
      <c r="GO60" s="262"/>
      <c r="GP60" s="262"/>
      <c r="GQ60" s="262"/>
      <c r="GR60" s="262"/>
      <c r="GS60" s="262"/>
      <c r="GT60" s="262"/>
      <c r="GU60" s="262"/>
      <c r="GV60" s="262"/>
      <c r="GW60" s="262"/>
      <c r="GX60" s="262"/>
      <c r="GY60" s="262"/>
      <c r="GZ60" s="262"/>
      <c r="HA60" s="262"/>
      <c r="HB60" s="262"/>
      <c r="HC60" s="262"/>
      <c r="HD60" s="262"/>
      <c r="HE60" s="262"/>
      <c r="HF60" s="262"/>
      <c r="HG60" s="262"/>
      <c r="HH60" s="262"/>
      <c r="HI60" s="262"/>
      <c r="HJ60" s="262"/>
      <c r="HK60" s="262"/>
      <c r="HL60" s="262"/>
      <c r="HM60" s="262"/>
      <c r="HN60" s="262"/>
      <c r="HO60" s="262"/>
      <c r="HP60" s="262"/>
      <c r="HQ60" s="262"/>
      <c r="HR60" s="262"/>
      <c r="HS60" s="262"/>
      <c r="HT60" s="262"/>
      <c r="HU60" s="262"/>
      <c r="HV60" s="262"/>
      <c r="HW60" s="262"/>
      <c r="HX60" s="262"/>
      <c r="HY60" s="262"/>
      <c r="HZ60" s="262"/>
      <c r="IA60" s="262"/>
      <c r="IB60" s="262"/>
      <c r="IC60" s="262"/>
      <c r="ID60" s="262"/>
      <c r="IE60" s="262"/>
      <c r="IF60" s="262"/>
      <c r="IG60" s="262"/>
      <c r="IH60" s="262"/>
      <c r="II60" s="262"/>
      <c r="IJ60" s="262"/>
    </row>
    <row r="61" spans="1:244" ht="24" customHeight="1" x14ac:dyDescent="0.2">
      <c r="A61" s="256">
        <f t="shared" si="1"/>
        <v>52</v>
      </c>
      <c r="B61" s="256">
        <v>7</v>
      </c>
      <c r="C61" s="256">
        <v>2</v>
      </c>
      <c r="D61" s="257">
        <v>9</v>
      </c>
      <c r="E61" s="256">
        <v>3</v>
      </c>
      <c r="F61" s="257">
        <v>180</v>
      </c>
      <c r="G61" s="346" t="s">
        <v>366</v>
      </c>
      <c r="H61" s="247" t="s">
        <v>367</v>
      </c>
      <c r="I61" s="248">
        <v>35992</v>
      </c>
      <c r="J61" s="352">
        <v>1</v>
      </c>
      <c r="K61" s="256">
        <v>40</v>
      </c>
      <c r="L61" s="351" t="s">
        <v>245</v>
      </c>
      <c r="M61" s="272" t="s">
        <v>365</v>
      </c>
      <c r="N61" s="256">
        <v>1</v>
      </c>
      <c r="O61" s="264" t="s">
        <v>356</v>
      </c>
      <c r="P61" s="365">
        <v>6363.6</v>
      </c>
      <c r="Q61" s="249">
        <v>0</v>
      </c>
      <c r="R61" s="250">
        <v>6363.6</v>
      </c>
      <c r="S61" s="250"/>
      <c r="T61" s="250">
        <v>1060.5999999999999</v>
      </c>
      <c r="U61" s="250">
        <v>10606</v>
      </c>
      <c r="V61" s="251">
        <v>668.178</v>
      </c>
      <c r="W61" s="250">
        <v>190.90800000000002</v>
      </c>
      <c r="X61" s="250">
        <v>509.77997627310003</v>
      </c>
      <c r="Y61" s="250">
        <v>127.27200000000001</v>
      </c>
      <c r="Z61" s="249">
        <v>500.32</v>
      </c>
      <c r="AA61" s="249">
        <v>250.2</v>
      </c>
      <c r="AB61" s="251">
        <v>12308.178128680491</v>
      </c>
      <c r="AC61" s="250">
        <v>849.45</v>
      </c>
      <c r="AD61" s="250">
        <v>3181.8</v>
      </c>
      <c r="AE61" s="251"/>
      <c r="AF61" s="250">
        <v>131329.12384395773</v>
      </c>
      <c r="AG61" s="25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/>
      <c r="CB61" s="262"/>
      <c r="CC61" s="262"/>
      <c r="CD61" s="262"/>
      <c r="CE61" s="262"/>
      <c r="CF61" s="262"/>
      <c r="CG61" s="262"/>
      <c r="CH61" s="262"/>
      <c r="CI61" s="262"/>
      <c r="CJ61" s="262"/>
      <c r="CK61" s="262"/>
      <c r="CL61" s="262"/>
      <c r="CM61" s="262"/>
      <c r="CN61" s="262"/>
      <c r="CO61" s="262"/>
      <c r="CP61" s="262"/>
      <c r="CQ61" s="262"/>
      <c r="CR61" s="262"/>
      <c r="CS61" s="262"/>
      <c r="CT61" s="262"/>
      <c r="CU61" s="262"/>
      <c r="CV61" s="262"/>
      <c r="CW61" s="262"/>
      <c r="CX61" s="262"/>
      <c r="CY61" s="262"/>
      <c r="CZ61" s="262"/>
      <c r="DA61" s="262"/>
      <c r="DB61" s="262"/>
      <c r="DC61" s="262"/>
      <c r="DD61" s="262"/>
      <c r="DE61" s="262"/>
      <c r="DF61" s="262"/>
      <c r="DG61" s="262"/>
      <c r="DH61" s="262"/>
      <c r="DI61" s="262"/>
      <c r="DJ61" s="262"/>
      <c r="DK61" s="262"/>
      <c r="DL61" s="262"/>
      <c r="DM61" s="262"/>
      <c r="DN61" s="262"/>
      <c r="DO61" s="262"/>
      <c r="DP61" s="262"/>
      <c r="DQ61" s="262"/>
      <c r="DR61" s="262"/>
      <c r="DS61" s="262"/>
      <c r="DT61" s="262"/>
      <c r="DU61" s="262"/>
      <c r="DV61" s="262"/>
      <c r="DW61" s="262"/>
      <c r="DX61" s="262"/>
      <c r="DY61" s="262"/>
      <c r="DZ61" s="262"/>
      <c r="EA61" s="262"/>
      <c r="EB61" s="262"/>
      <c r="EC61" s="262"/>
      <c r="ED61" s="262"/>
      <c r="EE61" s="262"/>
      <c r="EF61" s="262"/>
      <c r="EG61" s="262"/>
      <c r="EH61" s="262"/>
      <c r="EI61" s="262"/>
      <c r="EJ61" s="262"/>
      <c r="EK61" s="262"/>
      <c r="EL61" s="262"/>
      <c r="EM61" s="262"/>
      <c r="EN61" s="262"/>
      <c r="EO61" s="262"/>
      <c r="EP61" s="262"/>
      <c r="EQ61" s="262"/>
      <c r="ER61" s="262"/>
      <c r="ES61" s="262"/>
      <c r="ET61" s="262"/>
      <c r="EU61" s="262"/>
      <c r="EV61" s="262"/>
      <c r="EW61" s="262"/>
      <c r="EX61" s="262"/>
      <c r="EY61" s="262"/>
      <c r="EZ61" s="262"/>
      <c r="FA61" s="262"/>
      <c r="FB61" s="262"/>
      <c r="FC61" s="262"/>
      <c r="FD61" s="262"/>
      <c r="FE61" s="262"/>
      <c r="FF61" s="262"/>
      <c r="FG61" s="262"/>
      <c r="FH61" s="262"/>
      <c r="FI61" s="262"/>
      <c r="FJ61" s="262"/>
      <c r="FK61" s="262"/>
      <c r="FL61" s="262"/>
      <c r="FM61" s="262"/>
      <c r="FN61" s="262"/>
      <c r="FO61" s="262"/>
      <c r="FP61" s="262"/>
      <c r="FQ61" s="262"/>
      <c r="FR61" s="262"/>
      <c r="FS61" s="262"/>
      <c r="FT61" s="262"/>
      <c r="FU61" s="262"/>
      <c r="FV61" s="262"/>
      <c r="FW61" s="262"/>
      <c r="FX61" s="262"/>
      <c r="FY61" s="262"/>
      <c r="FZ61" s="262"/>
      <c r="GA61" s="262"/>
      <c r="GB61" s="262"/>
      <c r="GC61" s="262"/>
      <c r="GD61" s="262"/>
      <c r="GE61" s="262"/>
      <c r="GF61" s="262"/>
      <c r="GG61" s="262"/>
      <c r="GH61" s="262"/>
      <c r="GI61" s="262"/>
      <c r="GJ61" s="262"/>
      <c r="GK61" s="262"/>
      <c r="GL61" s="262"/>
      <c r="GM61" s="262"/>
      <c r="GN61" s="262"/>
      <c r="GO61" s="262"/>
      <c r="GP61" s="262"/>
      <c r="GQ61" s="262"/>
      <c r="GR61" s="262"/>
      <c r="GS61" s="262"/>
      <c r="GT61" s="262"/>
      <c r="GU61" s="262"/>
      <c r="GV61" s="262"/>
      <c r="GW61" s="262"/>
      <c r="GX61" s="262"/>
      <c r="GY61" s="262"/>
      <c r="GZ61" s="262"/>
      <c r="HA61" s="262"/>
      <c r="HB61" s="262"/>
      <c r="HC61" s="262"/>
      <c r="HD61" s="262"/>
      <c r="HE61" s="262"/>
      <c r="HF61" s="262"/>
      <c r="HG61" s="262"/>
      <c r="HH61" s="262"/>
      <c r="HI61" s="262"/>
      <c r="HJ61" s="262"/>
      <c r="HK61" s="262"/>
      <c r="HL61" s="262"/>
      <c r="HM61" s="262"/>
      <c r="HN61" s="262"/>
      <c r="HO61" s="262"/>
      <c r="HP61" s="262"/>
      <c r="HQ61" s="262"/>
      <c r="HR61" s="262"/>
      <c r="HS61" s="262"/>
      <c r="HT61" s="262"/>
      <c r="HU61" s="262"/>
      <c r="HV61" s="262"/>
      <c r="HW61" s="262"/>
      <c r="HX61" s="262"/>
      <c r="HY61" s="262"/>
      <c r="HZ61" s="262"/>
      <c r="IA61" s="262"/>
      <c r="IB61" s="262"/>
      <c r="IC61" s="262"/>
      <c r="ID61" s="262"/>
      <c r="IE61" s="262"/>
      <c r="IF61" s="262"/>
      <c r="IG61" s="262"/>
      <c r="IH61" s="262"/>
      <c r="II61" s="262"/>
      <c r="IJ61" s="262"/>
    </row>
    <row r="62" spans="1:244" ht="24" customHeight="1" x14ac:dyDescent="0.2">
      <c r="A62" s="256">
        <f t="shared" si="1"/>
        <v>53</v>
      </c>
      <c r="B62" s="256">
        <v>7</v>
      </c>
      <c r="C62" s="256">
        <v>2</v>
      </c>
      <c r="D62" s="257">
        <v>9</v>
      </c>
      <c r="E62" s="256">
        <v>3</v>
      </c>
      <c r="F62" s="257">
        <v>180</v>
      </c>
      <c r="G62" s="346" t="s">
        <v>368</v>
      </c>
      <c r="H62" s="247" t="s">
        <v>369</v>
      </c>
      <c r="I62" s="248">
        <v>36878</v>
      </c>
      <c r="J62" s="351">
        <v>3</v>
      </c>
      <c r="K62" s="256">
        <v>40</v>
      </c>
      <c r="L62" s="351" t="s">
        <v>245</v>
      </c>
      <c r="M62" s="260" t="s">
        <v>370</v>
      </c>
      <c r="N62" s="256">
        <v>1</v>
      </c>
      <c r="O62" s="264" t="s">
        <v>356</v>
      </c>
      <c r="P62" s="365">
        <v>6840.6</v>
      </c>
      <c r="Q62" s="249">
        <v>0</v>
      </c>
      <c r="R62" s="250">
        <v>6840.6</v>
      </c>
      <c r="S62" s="250"/>
      <c r="T62" s="250">
        <v>1140.1000000000001</v>
      </c>
      <c r="U62" s="250">
        <v>11401</v>
      </c>
      <c r="V62" s="251">
        <v>718.26300000000003</v>
      </c>
      <c r="W62" s="250">
        <v>205.21799999999999</v>
      </c>
      <c r="X62" s="250">
        <v>547.99184513385012</v>
      </c>
      <c r="Y62" s="250">
        <v>136.81200000000001</v>
      </c>
      <c r="Z62" s="249">
        <v>507</v>
      </c>
      <c r="AA62" s="249">
        <v>250.22</v>
      </c>
      <c r="AB62" s="251">
        <v>12307.802696430561</v>
      </c>
      <c r="AC62" s="250">
        <v>949.2</v>
      </c>
      <c r="AD62" s="250">
        <v>3420.3</v>
      </c>
      <c r="AE62" s="251"/>
      <c r="AF62" s="250">
        <v>139691.66083803677</v>
      </c>
      <c r="AG62" s="25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  <c r="CH62" s="262"/>
      <c r="CI62" s="262"/>
      <c r="CJ62" s="262"/>
      <c r="CK62" s="262"/>
      <c r="CL62" s="262"/>
      <c r="CM62" s="262"/>
      <c r="CN62" s="262"/>
      <c r="CO62" s="262"/>
      <c r="CP62" s="262"/>
      <c r="CQ62" s="262"/>
      <c r="CR62" s="262"/>
      <c r="CS62" s="262"/>
      <c r="CT62" s="262"/>
      <c r="CU62" s="262"/>
      <c r="CV62" s="262"/>
      <c r="CW62" s="262"/>
      <c r="CX62" s="262"/>
      <c r="CY62" s="262"/>
      <c r="CZ62" s="262"/>
      <c r="DA62" s="262"/>
      <c r="DB62" s="262"/>
      <c r="DC62" s="262"/>
      <c r="DD62" s="262"/>
      <c r="DE62" s="262"/>
      <c r="DF62" s="262"/>
      <c r="DG62" s="262"/>
      <c r="DH62" s="262"/>
      <c r="DI62" s="262"/>
      <c r="DJ62" s="262"/>
      <c r="DK62" s="262"/>
      <c r="DL62" s="262"/>
      <c r="DM62" s="262"/>
      <c r="DN62" s="262"/>
      <c r="DO62" s="262"/>
      <c r="DP62" s="262"/>
      <c r="DQ62" s="262"/>
      <c r="DR62" s="262"/>
      <c r="DS62" s="262"/>
      <c r="DT62" s="262"/>
      <c r="DU62" s="262"/>
      <c r="DV62" s="262"/>
      <c r="DW62" s="262"/>
      <c r="DX62" s="262"/>
      <c r="DY62" s="262"/>
      <c r="DZ62" s="262"/>
      <c r="EA62" s="262"/>
      <c r="EB62" s="262"/>
      <c r="EC62" s="262"/>
      <c r="ED62" s="262"/>
      <c r="EE62" s="262"/>
      <c r="EF62" s="262"/>
      <c r="EG62" s="262"/>
      <c r="EH62" s="262"/>
      <c r="EI62" s="262"/>
      <c r="EJ62" s="262"/>
      <c r="EK62" s="262"/>
      <c r="EL62" s="262"/>
      <c r="EM62" s="262"/>
      <c r="EN62" s="262"/>
      <c r="EO62" s="262"/>
      <c r="EP62" s="262"/>
      <c r="EQ62" s="262"/>
      <c r="ER62" s="262"/>
      <c r="ES62" s="262"/>
      <c r="ET62" s="262"/>
      <c r="EU62" s="262"/>
      <c r="EV62" s="262"/>
      <c r="EW62" s="262"/>
      <c r="EX62" s="262"/>
      <c r="EY62" s="262"/>
      <c r="EZ62" s="262"/>
      <c r="FA62" s="262"/>
      <c r="FB62" s="262"/>
      <c r="FC62" s="262"/>
      <c r="FD62" s="262"/>
      <c r="FE62" s="262"/>
      <c r="FF62" s="262"/>
      <c r="FG62" s="262"/>
      <c r="FH62" s="262"/>
      <c r="FI62" s="262"/>
      <c r="FJ62" s="262"/>
      <c r="FK62" s="262"/>
      <c r="FL62" s="262"/>
      <c r="FM62" s="262"/>
      <c r="FN62" s="262"/>
      <c r="FO62" s="262"/>
      <c r="FP62" s="262"/>
      <c r="FQ62" s="262"/>
      <c r="FR62" s="262"/>
      <c r="FS62" s="262"/>
      <c r="FT62" s="262"/>
      <c r="FU62" s="262"/>
      <c r="FV62" s="262"/>
      <c r="FW62" s="262"/>
      <c r="FX62" s="262"/>
      <c r="FY62" s="262"/>
      <c r="FZ62" s="262"/>
      <c r="GA62" s="262"/>
      <c r="GB62" s="262"/>
      <c r="GC62" s="262"/>
      <c r="GD62" s="262"/>
      <c r="GE62" s="262"/>
      <c r="GF62" s="262"/>
      <c r="GG62" s="262"/>
      <c r="GH62" s="262"/>
      <c r="GI62" s="262"/>
      <c r="GJ62" s="262"/>
      <c r="GK62" s="262"/>
      <c r="GL62" s="262"/>
      <c r="GM62" s="262"/>
      <c r="GN62" s="262"/>
      <c r="GO62" s="262"/>
      <c r="GP62" s="262"/>
      <c r="GQ62" s="262"/>
      <c r="GR62" s="262"/>
      <c r="GS62" s="262"/>
      <c r="GT62" s="262"/>
      <c r="GU62" s="262"/>
      <c r="GV62" s="262"/>
      <c r="GW62" s="262"/>
      <c r="GX62" s="262"/>
      <c r="GY62" s="262"/>
      <c r="GZ62" s="262"/>
      <c r="HA62" s="262"/>
      <c r="HB62" s="262"/>
      <c r="HC62" s="262"/>
      <c r="HD62" s="262"/>
      <c r="HE62" s="262"/>
      <c r="HF62" s="262"/>
      <c r="HG62" s="262"/>
      <c r="HH62" s="262"/>
      <c r="HI62" s="262"/>
      <c r="HJ62" s="262"/>
      <c r="HK62" s="262"/>
      <c r="HL62" s="262"/>
      <c r="HM62" s="262"/>
      <c r="HN62" s="262"/>
      <c r="HO62" s="262"/>
      <c r="HP62" s="262"/>
      <c r="HQ62" s="262"/>
      <c r="HR62" s="262"/>
      <c r="HS62" s="262"/>
      <c r="HT62" s="262"/>
      <c r="HU62" s="262"/>
      <c r="HV62" s="262"/>
      <c r="HW62" s="262"/>
      <c r="HX62" s="262"/>
      <c r="HY62" s="262"/>
      <c r="HZ62" s="262"/>
      <c r="IA62" s="262"/>
      <c r="IB62" s="262"/>
      <c r="IC62" s="262"/>
      <c r="ID62" s="262"/>
      <c r="IE62" s="262"/>
      <c r="IF62" s="262"/>
      <c r="IG62" s="262"/>
      <c r="IH62" s="262"/>
      <c r="II62" s="262"/>
      <c r="IJ62" s="262"/>
    </row>
    <row r="63" spans="1:244" ht="24" customHeight="1" x14ac:dyDescent="0.2">
      <c r="A63" s="256">
        <f t="shared" si="1"/>
        <v>54</v>
      </c>
      <c r="B63" s="256">
        <v>7</v>
      </c>
      <c r="C63" s="256">
        <v>2</v>
      </c>
      <c r="D63" s="257">
        <v>9</v>
      </c>
      <c r="E63" s="256">
        <v>3</v>
      </c>
      <c r="F63" s="257">
        <v>180</v>
      </c>
      <c r="G63" s="346" t="s">
        <v>371</v>
      </c>
      <c r="H63" s="247" t="s">
        <v>372</v>
      </c>
      <c r="I63" s="248">
        <v>36837</v>
      </c>
      <c r="J63" s="351">
        <v>3</v>
      </c>
      <c r="K63" s="256">
        <v>40</v>
      </c>
      <c r="L63" s="351" t="s">
        <v>245</v>
      </c>
      <c r="M63" s="260" t="s">
        <v>370</v>
      </c>
      <c r="N63" s="256">
        <v>1</v>
      </c>
      <c r="O63" s="264" t="s">
        <v>356</v>
      </c>
      <c r="P63" s="365">
        <v>6840.6</v>
      </c>
      <c r="Q63" s="249">
        <v>0</v>
      </c>
      <c r="R63" s="250">
        <v>6840.6</v>
      </c>
      <c r="S63" s="250"/>
      <c r="T63" s="250">
        <v>1140.1000000000001</v>
      </c>
      <c r="U63" s="250">
        <v>11401</v>
      </c>
      <c r="V63" s="251">
        <v>718.26300000000003</v>
      </c>
      <c r="W63" s="250">
        <v>205.21799999999999</v>
      </c>
      <c r="X63" s="250">
        <v>547.99184513385012</v>
      </c>
      <c r="Y63" s="250">
        <v>136.81200000000001</v>
      </c>
      <c r="Z63" s="249">
        <v>507</v>
      </c>
      <c r="AA63" s="249">
        <v>250.22</v>
      </c>
      <c r="AB63" s="251">
        <v>12307.802696430561</v>
      </c>
      <c r="AC63" s="250">
        <v>949.2</v>
      </c>
      <c r="AD63" s="250">
        <v>3420.3</v>
      </c>
      <c r="AE63" s="251"/>
      <c r="AF63" s="250">
        <v>139691.66083803677</v>
      </c>
      <c r="AG63" s="25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/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  <c r="BY63" s="262"/>
      <c r="BZ63" s="262"/>
      <c r="CA63" s="262"/>
      <c r="CB63" s="262"/>
      <c r="CC63" s="262"/>
      <c r="CD63" s="262"/>
      <c r="CE63" s="262"/>
      <c r="CF63" s="262"/>
      <c r="CG63" s="262"/>
      <c r="CH63" s="262"/>
      <c r="CI63" s="262"/>
      <c r="CJ63" s="262"/>
      <c r="CK63" s="262"/>
      <c r="CL63" s="262"/>
      <c r="CM63" s="262"/>
      <c r="CN63" s="262"/>
      <c r="CO63" s="262"/>
      <c r="CP63" s="262"/>
      <c r="CQ63" s="262"/>
      <c r="CR63" s="262"/>
      <c r="CS63" s="262"/>
      <c r="CT63" s="262"/>
      <c r="CU63" s="262"/>
      <c r="CV63" s="262"/>
      <c r="CW63" s="262"/>
      <c r="CX63" s="262"/>
      <c r="CY63" s="262"/>
      <c r="CZ63" s="262"/>
      <c r="DA63" s="262"/>
      <c r="DB63" s="262"/>
      <c r="DC63" s="262"/>
      <c r="DD63" s="262"/>
      <c r="DE63" s="262"/>
      <c r="DF63" s="262"/>
      <c r="DG63" s="262"/>
      <c r="DH63" s="262"/>
      <c r="DI63" s="262"/>
      <c r="DJ63" s="262"/>
      <c r="DK63" s="262"/>
      <c r="DL63" s="262"/>
      <c r="DM63" s="262"/>
      <c r="DN63" s="262"/>
      <c r="DO63" s="262"/>
      <c r="DP63" s="262"/>
      <c r="DQ63" s="262"/>
      <c r="DR63" s="262"/>
      <c r="DS63" s="262"/>
      <c r="DT63" s="262"/>
      <c r="DU63" s="262"/>
      <c r="DV63" s="262"/>
      <c r="DW63" s="262"/>
      <c r="DX63" s="262"/>
      <c r="DY63" s="262"/>
      <c r="DZ63" s="262"/>
      <c r="EA63" s="262"/>
      <c r="EB63" s="262"/>
      <c r="EC63" s="262"/>
      <c r="ED63" s="262"/>
      <c r="EE63" s="262"/>
      <c r="EF63" s="262"/>
      <c r="EG63" s="262"/>
      <c r="EH63" s="262"/>
      <c r="EI63" s="262"/>
      <c r="EJ63" s="262"/>
      <c r="EK63" s="262"/>
      <c r="EL63" s="262"/>
      <c r="EM63" s="262"/>
      <c r="EN63" s="262"/>
      <c r="EO63" s="262"/>
      <c r="EP63" s="262"/>
      <c r="EQ63" s="262"/>
      <c r="ER63" s="262"/>
      <c r="ES63" s="262"/>
      <c r="ET63" s="262"/>
      <c r="EU63" s="262"/>
      <c r="EV63" s="262"/>
      <c r="EW63" s="262"/>
      <c r="EX63" s="262"/>
      <c r="EY63" s="262"/>
      <c r="EZ63" s="262"/>
      <c r="FA63" s="262"/>
      <c r="FB63" s="262"/>
      <c r="FC63" s="262"/>
      <c r="FD63" s="262"/>
      <c r="FE63" s="262"/>
      <c r="FF63" s="262"/>
      <c r="FG63" s="262"/>
      <c r="FH63" s="262"/>
      <c r="FI63" s="262"/>
      <c r="FJ63" s="262"/>
      <c r="FK63" s="262"/>
      <c r="FL63" s="262"/>
      <c r="FM63" s="262"/>
      <c r="FN63" s="262"/>
      <c r="FO63" s="262"/>
      <c r="FP63" s="262"/>
      <c r="FQ63" s="262"/>
      <c r="FR63" s="262"/>
      <c r="FS63" s="262"/>
      <c r="FT63" s="262"/>
      <c r="FU63" s="262"/>
      <c r="FV63" s="262"/>
      <c r="FW63" s="262"/>
      <c r="FX63" s="262"/>
      <c r="FY63" s="262"/>
      <c r="FZ63" s="262"/>
      <c r="GA63" s="262"/>
      <c r="GB63" s="262"/>
      <c r="GC63" s="262"/>
      <c r="GD63" s="262"/>
      <c r="GE63" s="262"/>
      <c r="GF63" s="262"/>
      <c r="GG63" s="262"/>
      <c r="GH63" s="262"/>
      <c r="GI63" s="262"/>
      <c r="GJ63" s="262"/>
      <c r="GK63" s="262"/>
      <c r="GL63" s="262"/>
      <c r="GM63" s="262"/>
      <c r="GN63" s="262"/>
      <c r="GO63" s="262"/>
      <c r="GP63" s="262"/>
      <c r="GQ63" s="262"/>
      <c r="GR63" s="262"/>
      <c r="GS63" s="262"/>
      <c r="GT63" s="262"/>
      <c r="GU63" s="262"/>
      <c r="GV63" s="262"/>
      <c r="GW63" s="262"/>
      <c r="GX63" s="262"/>
      <c r="GY63" s="262"/>
      <c r="GZ63" s="262"/>
      <c r="HA63" s="262"/>
      <c r="HB63" s="262"/>
      <c r="HC63" s="262"/>
      <c r="HD63" s="262"/>
      <c r="HE63" s="262"/>
      <c r="HF63" s="262"/>
      <c r="HG63" s="262"/>
      <c r="HH63" s="262"/>
      <c r="HI63" s="262"/>
      <c r="HJ63" s="262"/>
      <c r="HK63" s="262"/>
      <c r="HL63" s="262"/>
      <c r="HM63" s="262"/>
      <c r="HN63" s="262"/>
      <c r="HO63" s="262"/>
      <c r="HP63" s="262"/>
      <c r="HQ63" s="262"/>
      <c r="HR63" s="262"/>
      <c r="HS63" s="262"/>
      <c r="HT63" s="262"/>
      <c r="HU63" s="262"/>
      <c r="HV63" s="262"/>
      <c r="HW63" s="262"/>
      <c r="HX63" s="262"/>
      <c r="HY63" s="262"/>
      <c r="HZ63" s="262"/>
      <c r="IA63" s="262"/>
      <c r="IB63" s="262"/>
      <c r="IC63" s="262"/>
      <c r="ID63" s="262"/>
      <c r="IE63" s="262"/>
      <c r="IF63" s="262"/>
      <c r="IG63" s="262"/>
      <c r="IH63" s="262"/>
      <c r="II63" s="262"/>
      <c r="IJ63" s="262"/>
    </row>
    <row r="64" spans="1:244" ht="24" customHeight="1" x14ac:dyDescent="0.2">
      <c r="A64" s="256">
        <f t="shared" si="1"/>
        <v>55</v>
      </c>
      <c r="B64" s="256">
        <v>7</v>
      </c>
      <c r="C64" s="256">
        <v>2</v>
      </c>
      <c r="D64" s="257">
        <v>9</v>
      </c>
      <c r="E64" s="256">
        <v>3</v>
      </c>
      <c r="F64" s="257">
        <v>180</v>
      </c>
      <c r="G64" s="346" t="s">
        <v>373</v>
      </c>
      <c r="H64" s="247" t="s">
        <v>374</v>
      </c>
      <c r="I64" s="248">
        <v>41395</v>
      </c>
      <c r="J64" s="352">
        <v>6</v>
      </c>
      <c r="K64" s="256">
        <v>40</v>
      </c>
      <c r="L64" s="256" t="s">
        <v>245</v>
      </c>
      <c r="M64" s="272" t="s">
        <v>440</v>
      </c>
      <c r="N64" s="256">
        <v>1</v>
      </c>
      <c r="O64" s="265" t="s">
        <v>199</v>
      </c>
      <c r="P64" s="365">
        <v>8448.6</v>
      </c>
      <c r="Q64" s="266">
        <v>0</v>
      </c>
      <c r="R64" s="251">
        <v>8448.6</v>
      </c>
      <c r="S64" s="251"/>
      <c r="T64" s="251">
        <v>1408.1</v>
      </c>
      <c r="U64" s="250">
        <v>14081</v>
      </c>
      <c r="V64" s="251">
        <v>887.10299999999995</v>
      </c>
      <c r="W64" s="250">
        <v>253.458</v>
      </c>
      <c r="X64" s="250">
        <v>676.80669865185018</v>
      </c>
      <c r="Y64" s="250">
        <v>168.97200000000001</v>
      </c>
      <c r="Z64" s="249">
        <v>547.70000000000005</v>
      </c>
      <c r="AA64" s="249">
        <v>257.83999999999997</v>
      </c>
      <c r="AB64" s="251">
        <v>12808.251969105204</v>
      </c>
      <c r="AC64" s="250">
        <v>1399.9</v>
      </c>
      <c r="AD64" s="251">
        <v>4224.3</v>
      </c>
      <c r="AE64" s="251"/>
      <c r="AF64" s="250">
        <v>168807.30835292742</v>
      </c>
      <c r="AG64" s="25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262"/>
      <c r="BJ64" s="262"/>
      <c r="BK64" s="262"/>
      <c r="BL64" s="262"/>
      <c r="BM64" s="262"/>
      <c r="BN64" s="262"/>
      <c r="BO64" s="262"/>
      <c r="BP64" s="262"/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262"/>
      <c r="CC64" s="262"/>
      <c r="CD64" s="262"/>
      <c r="CE64" s="262"/>
      <c r="CF64" s="262"/>
      <c r="CG64" s="262"/>
      <c r="CH64" s="262"/>
      <c r="CI64" s="262"/>
      <c r="CJ64" s="262"/>
      <c r="CK64" s="262"/>
      <c r="CL64" s="262"/>
      <c r="CM64" s="262"/>
      <c r="CN64" s="262"/>
      <c r="CO64" s="262"/>
      <c r="CP64" s="262"/>
      <c r="CQ64" s="262"/>
      <c r="CR64" s="262"/>
      <c r="CS64" s="262"/>
      <c r="CT64" s="262"/>
      <c r="CU64" s="262"/>
      <c r="CV64" s="262"/>
      <c r="CW64" s="262"/>
      <c r="CX64" s="262"/>
      <c r="CY64" s="262"/>
      <c r="CZ64" s="262"/>
      <c r="DA64" s="262"/>
      <c r="DB64" s="262"/>
      <c r="DC64" s="262"/>
      <c r="DD64" s="262"/>
      <c r="DE64" s="262"/>
      <c r="DF64" s="262"/>
      <c r="DG64" s="262"/>
      <c r="DH64" s="262"/>
      <c r="DI64" s="262"/>
      <c r="DJ64" s="262"/>
      <c r="DK64" s="262"/>
      <c r="DL64" s="262"/>
      <c r="DM64" s="262"/>
      <c r="DN64" s="262"/>
      <c r="DO64" s="262"/>
      <c r="DP64" s="262"/>
      <c r="DQ64" s="262"/>
      <c r="DR64" s="262"/>
      <c r="DS64" s="262"/>
      <c r="DT64" s="262"/>
      <c r="DU64" s="262"/>
      <c r="DV64" s="262"/>
      <c r="DW64" s="262"/>
      <c r="DX64" s="262"/>
      <c r="DY64" s="262"/>
      <c r="DZ64" s="262"/>
      <c r="EA64" s="262"/>
      <c r="EB64" s="262"/>
      <c r="EC64" s="262"/>
      <c r="ED64" s="262"/>
      <c r="EE64" s="262"/>
      <c r="EF64" s="262"/>
      <c r="EG64" s="262"/>
      <c r="EH64" s="262"/>
      <c r="EI64" s="262"/>
      <c r="EJ64" s="262"/>
      <c r="EK64" s="262"/>
      <c r="EL64" s="262"/>
      <c r="EM64" s="262"/>
      <c r="EN64" s="262"/>
      <c r="EO64" s="262"/>
      <c r="EP64" s="262"/>
      <c r="EQ64" s="262"/>
      <c r="ER64" s="262"/>
      <c r="ES64" s="262"/>
      <c r="ET64" s="262"/>
      <c r="EU64" s="262"/>
      <c r="EV64" s="262"/>
      <c r="EW64" s="262"/>
      <c r="EX64" s="262"/>
      <c r="EY64" s="262"/>
      <c r="EZ64" s="262"/>
      <c r="FA64" s="262"/>
      <c r="FB64" s="262"/>
      <c r="FC64" s="262"/>
      <c r="FD64" s="262"/>
      <c r="FE64" s="262"/>
      <c r="FF64" s="262"/>
      <c r="FG64" s="262"/>
      <c r="FH64" s="262"/>
      <c r="FI64" s="262"/>
      <c r="FJ64" s="262"/>
      <c r="FK64" s="262"/>
      <c r="FL64" s="262"/>
      <c r="FM64" s="262"/>
      <c r="FN64" s="262"/>
      <c r="FO64" s="262"/>
      <c r="FP64" s="262"/>
      <c r="FQ64" s="262"/>
      <c r="FR64" s="262"/>
      <c r="FS64" s="262"/>
      <c r="FT64" s="262"/>
      <c r="FU64" s="262"/>
      <c r="FV64" s="262"/>
      <c r="FW64" s="262"/>
      <c r="FX64" s="262"/>
      <c r="FY64" s="262"/>
      <c r="FZ64" s="262"/>
      <c r="GA64" s="262"/>
      <c r="GB64" s="262"/>
      <c r="GC64" s="262"/>
      <c r="GD64" s="262"/>
      <c r="GE64" s="262"/>
      <c r="GF64" s="262"/>
      <c r="GG64" s="262"/>
      <c r="GH64" s="262"/>
      <c r="GI64" s="262"/>
      <c r="GJ64" s="262"/>
      <c r="GK64" s="262"/>
      <c r="GL64" s="262"/>
      <c r="GM64" s="262"/>
      <c r="GN64" s="262"/>
      <c r="GO64" s="262"/>
      <c r="GP64" s="262"/>
      <c r="GQ64" s="262"/>
      <c r="GR64" s="262"/>
      <c r="GS64" s="262"/>
      <c r="GT64" s="262"/>
      <c r="GU64" s="262"/>
      <c r="GV64" s="262"/>
      <c r="GW64" s="262"/>
      <c r="GX64" s="262"/>
      <c r="GY64" s="262"/>
      <c r="GZ64" s="262"/>
      <c r="HA64" s="262"/>
      <c r="HB64" s="262"/>
      <c r="HC64" s="262"/>
      <c r="HD64" s="262"/>
      <c r="HE64" s="262"/>
      <c r="HF64" s="262"/>
      <c r="HG64" s="262"/>
      <c r="HH64" s="262"/>
      <c r="HI64" s="262"/>
      <c r="HJ64" s="262"/>
      <c r="HK64" s="262"/>
      <c r="HL64" s="262"/>
      <c r="HM64" s="262"/>
      <c r="HN64" s="262"/>
      <c r="HO64" s="262"/>
      <c r="HP64" s="262"/>
      <c r="HQ64" s="262"/>
      <c r="HR64" s="262"/>
      <c r="HS64" s="262"/>
      <c r="HT64" s="262"/>
      <c r="HU64" s="262"/>
      <c r="HV64" s="262"/>
      <c r="HW64" s="262"/>
      <c r="HX64" s="262"/>
      <c r="HY64" s="262"/>
      <c r="HZ64" s="262"/>
      <c r="IA64" s="262"/>
      <c r="IB64" s="262"/>
      <c r="IC64" s="262"/>
      <c r="ID64" s="262"/>
      <c r="IE64" s="262"/>
      <c r="IF64" s="262"/>
      <c r="IG64" s="262"/>
      <c r="IH64" s="262"/>
      <c r="II64" s="262"/>
      <c r="IJ64" s="262"/>
    </row>
    <row r="65" spans="1:244" ht="24" customHeight="1" x14ac:dyDescent="0.2">
      <c r="A65" s="256">
        <f t="shared" si="1"/>
        <v>56</v>
      </c>
      <c r="B65" s="256">
        <v>7</v>
      </c>
      <c r="C65" s="256">
        <v>2</v>
      </c>
      <c r="D65" s="257">
        <v>9</v>
      </c>
      <c r="E65" s="256">
        <v>3</v>
      </c>
      <c r="F65" s="257">
        <v>180</v>
      </c>
      <c r="G65" s="346" t="s">
        <v>350</v>
      </c>
      <c r="H65" s="247" t="s">
        <v>351</v>
      </c>
      <c r="I65" s="248">
        <v>39218</v>
      </c>
      <c r="J65" s="352">
        <v>6</v>
      </c>
      <c r="K65" s="256">
        <v>40</v>
      </c>
      <c r="L65" s="256" t="s">
        <v>245</v>
      </c>
      <c r="M65" s="272" t="s">
        <v>440</v>
      </c>
      <c r="N65" s="256">
        <v>1</v>
      </c>
      <c r="O65" s="264" t="s">
        <v>199</v>
      </c>
      <c r="P65" s="369">
        <v>8583</v>
      </c>
      <c r="Q65" s="249">
        <v>0</v>
      </c>
      <c r="R65" s="250">
        <v>8583</v>
      </c>
      <c r="S65" s="250"/>
      <c r="T65" s="250">
        <v>1430.5</v>
      </c>
      <c r="U65" s="250">
        <v>14305.000000000002</v>
      </c>
      <c r="V65" s="251">
        <v>901.21499999999992</v>
      </c>
      <c r="W65" s="250">
        <v>257.49</v>
      </c>
      <c r="X65" s="250">
        <v>687.57331327424993</v>
      </c>
      <c r="Y65" s="250">
        <v>171.66</v>
      </c>
      <c r="Z65" s="251">
        <v>547.70000000000005</v>
      </c>
      <c r="AA65" s="251">
        <v>257.83999999999997</v>
      </c>
      <c r="AB65" s="251">
        <v>12208.163512928739</v>
      </c>
      <c r="AC65" s="251">
        <v>732.69</v>
      </c>
      <c r="AD65" s="251">
        <v>4291.5</v>
      </c>
      <c r="AE65" s="251"/>
      <c r="AF65" s="250">
        <v>169845.59327221973</v>
      </c>
      <c r="AG65" s="25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2"/>
      <c r="BC65" s="262"/>
      <c r="BD65" s="262"/>
      <c r="BE65" s="262"/>
      <c r="BF65" s="262"/>
      <c r="BG65" s="262"/>
      <c r="BH65" s="262"/>
      <c r="BI65" s="262"/>
      <c r="BJ65" s="262"/>
      <c r="BK65" s="262"/>
      <c r="BL65" s="262"/>
      <c r="BM65" s="262"/>
      <c r="BN65" s="262"/>
      <c r="BO65" s="262"/>
      <c r="BP65" s="262"/>
      <c r="BQ65" s="262"/>
      <c r="BR65" s="262"/>
      <c r="BS65" s="262"/>
      <c r="BT65" s="262"/>
      <c r="BU65" s="262"/>
      <c r="BV65" s="262"/>
      <c r="BW65" s="262"/>
      <c r="BX65" s="262"/>
      <c r="BY65" s="262"/>
      <c r="BZ65" s="262"/>
      <c r="CA65" s="262"/>
      <c r="CB65" s="262"/>
      <c r="CC65" s="262"/>
      <c r="CD65" s="262"/>
      <c r="CE65" s="262"/>
      <c r="CF65" s="262"/>
      <c r="CG65" s="262"/>
      <c r="CH65" s="262"/>
      <c r="CI65" s="262"/>
      <c r="CJ65" s="262"/>
      <c r="CK65" s="262"/>
      <c r="CL65" s="262"/>
      <c r="CM65" s="262"/>
      <c r="CN65" s="262"/>
      <c r="CO65" s="262"/>
      <c r="CP65" s="262"/>
      <c r="CQ65" s="262"/>
      <c r="CR65" s="262"/>
      <c r="CS65" s="262"/>
      <c r="CT65" s="262"/>
      <c r="CU65" s="262"/>
      <c r="CV65" s="262"/>
      <c r="CW65" s="262"/>
      <c r="CX65" s="262"/>
      <c r="CY65" s="262"/>
      <c r="CZ65" s="262"/>
      <c r="DA65" s="262"/>
      <c r="DB65" s="262"/>
      <c r="DC65" s="262"/>
      <c r="DD65" s="262"/>
      <c r="DE65" s="262"/>
      <c r="DF65" s="262"/>
      <c r="DG65" s="262"/>
      <c r="DH65" s="262"/>
      <c r="DI65" s="262"/>
      <c r="DJ65" s="262"/>
      <c r="DK65" s="262"/>
      <c r="DL65" s="262"/>
      <c r="DM65" s="262"/>
      <c r="DN65" s="262"/>
      <c r="DO65" s="262"/>
      <c r="DP65" s="262"/>
      <c r="DQ65" s="262"/>
      <c r="DR65" s="262"/>
      <c r="DS65" s="262"/>
      <c r="DT65" s="262"/>
      <c r="DU65" s="262"/>
      <c r="DV65" s="262"/>
      <c r="DW65" s="262"/>
      <c r="DX65" s="262"/>
      <c r="DY65" s="262"/>
      <c r="DZ65" s="262"/>
      <c r="EA65" s="262"/>
      <c r="EB65" s="262"/>
      <c r="EC65" s="262"/>
      <c r="ED65" s="262"/>
      <c r="EE65" s="262"/>
      <c r="EF65" s="262"/>
      <c r="EG65" s="262"/>
      <c r="EH65" s="262"/>
      <c r="EI65" s="262"/>
      <c r="EJ65" s="262"/>
      <c r="EK65" s="262"/>
      <c r="EL65" s="262"/>
      <c r="EM65" s="262"/>
      <c r="EN65" s="262"/>
      <c r="EO65" s="262"/>
      <c r="EP65" s="262"/>
      <c r="EQ65" s="262"/>
      <c r="ER65" s="262"/>
      <c r="ES65" s="262"/>
      <c r="ET65" s="262"/>
      <c r="EU65" s="262"/>
      <c r="EV65" s="262"/>
      <c r="EW65" s="262"/>
      <c r="EX65" s="262"/>
      <c r="EY65" s="262"/>
      <c r="EZ65" s="262"/>
      <c r="FA65" s="262"/>
      <c r="FB65" s="262"/>
      <c r="FC65" s="262"/>
      <c r="FD65" s="262"/>
      <c r="FE65" s="262"/>
      <c r="FF65" s="262"/>
      <c r="FG65" s="262"/>
      <c r="FH65" s="262"/>
      <c r="FI65" s="262"/>
      <c r="FJ65" s="262"/>
      <c r="FK65" s="262"/>
      <c r="FL65" s="262"/>
      <c r="FM65" s="262"/>
      <c r="FN65" s="262"/>
      <c r="FO65" s="262"/>
      <c r="FP65" s="262"/>
      <c r="FQ65" s="262"/>
      <c r="FR65" s="262"/>
      <c r="FS65" s="262"/>
      <c r="FT65" s="262"/>
      <c r="FU65" s="262"/>
      <c r="FV65" s="262"/>
      <c r="FW65" s="262"/>
      <c r="FX65" s="262"/>
      <c r="FY65" s="262"/>
      <c r="FZ65" s="262"/>
      <c r="GA65" s="262"/>
      <c r="GB65" s="262"/>
      <c r="GC65" s="262"/>
      <c r="GD65" s="262"/>
      <c r="GE65" s="262"/>
      <c r="GF65" s="262"/>
      <c r="GG65" s="262"/>
      <c r="GH65" s="262"/>
      <c r="GI65" s="262"/>
      <c r="GJ65" s="262"/>
      <c r="GK65" s="262"/>
      <c r="GL65" s="262"/>
      <c r="GM65" s="262"/>
      <c r="GN65" s="262"/>
      <c r="GO65" s="262"/>
      <c r="GP65" s="262"/>
      <c r="GQ65" s="262"/>
      <c r="GR65" s="262"/>
      <c r="GS65" s="262"/>
      <c r="GT65" s="262"/>
      <c r="GU65" s="262"/>
      <c r="GV65" s="262"/>
      <c r="GW65" s="262"/>
      <c r="GX65" s="262"/>
      <c r="GY65" s="262"/>
      <c r="GZ65" s="262"/>
      <c r="HA65" s="262"/>
      <c r="HB65" s="262"/>
      <c r="HC65" s="262"/>
      <c r="HD65" s="262"/>
      <c r="HE65" s="262"/>
      <c r="HF65" s="262"/>
      <c r="HG65" s="262"/>
      <c r="HH65" s="262"/>
      <c r="HI65" s="262"/>
      <c r="HJ65" s="262"/>
      <c r="HK65" s="262"/>
      <c r="HL65" s="262"/>
      <c r="HM65" s="262"/>
      <c r="HN65" s="262"/>
      <c r="HO65" s="262"/>
      <c r="HP65" s="262"/>
      <c r="HQ65" s="262"/>
      <c r="HR65" s="262"/>
      <c r="HS65" s="262"/>
      <c r="HT65" s="262"/>
      <c r="HU65" s="262"/>
      <c r="HV65" s="262"/>
      <c r="HW65" s="262"/>
      <c r="HX65" s="262"/>
      <c r="HY65" s="262"/>
      <c r="HZ65" s="262"/>
      <c r="IA65" s="262"/>
      <c r="IB65" s="262"/>
      <c r="IC65" s="262"/>
      <c r="ID65" s="262"/>
      <c r="IE65" s="262"/>
      <c r="IF65" s="262"/>
      <c r="IG65" s="262"/>
      <c r="IH65" s="262"/>
      <c r="II65" s="262"/>
      <c r="IJ65" s="262"/>
    </row>
    <row r="66" spans="1:244" ht="24" customHeight="1" x14ac:dyDescent="0.2">
      <c r="A66" s="256">
        <f t="shared" si="1"/>
        <v>57</v>
      </c>
      <c r="B66" s="256">
        <v>7</v>
      </c>
      <c r="C66" s="256">
        <v>2</v>
      </c>
      <c r="D66" s="257">
        <v>9</v>
      </c>
      <c r="E66" s="256">
        <v>3</v>
      </c>
      <c r="F66" s="257">
        <v>180</v>
      </c>
      <c r="G66" s="258" t="s">
        <v>426</v>
      </c>
      <c r="H66" s="258" t="s">
        <v>427</v>
      </c>
      <c r="I66" s="280">
        <v>41431</v>
      </c>
      <c r="J66" s="351">
        <v>16</v>
      </c>
      <c r="K66" s="256">
        <v>40</v>
      </c>
      <c r="L66" s="351" t="s">
        <v>245</v>
      </c>
      <c r="M66" s="260" t="s">
        <v>375</v>
      </c>
      <c r="N66" s="256">
        <v>1</v>
      </c>
      <c r="O66" s="264" t="s">
        <v>356</v>
      </c>
      <c r="P66" s="250">
        <v>17211.900000000001</v>
      </c>
      <c r="Q66" s="249">
        <v>0</v>
      </c>
      <c r="R66" s="250">
        <v>17211.900000000001</v>
      </c>
      <c r="S66" s="250"/>
      <c r="T66" s="250">
        <v>2868.65</v>
      </c>
      <c r="U66" s="250">
        <v>28686.5</v>
      </c>
      <c r="V66" s="251">
        <v>1807.2495000000001</v>
      </c>
      <c r="W66" s="250">
        <v>516.35699999999997</v>
      </c>
      <c r="X66" s="250">
        <v>1378.8236177030253</v>
      </c>
      <c r="Y66" s="250">
        <v>344.23800000000006</v>
      </c>
      <c r="Z66" s="250">
        <v>538.31999999999994</v>
      </c>
      <c r="AA66" s="250">
        <v>388.58</v>
      </c>
      <c r="AB66" s="251">
        <v>6746.4500804987647</v>
      </c>
      <c r="AC66" s="250">
        <v>3514.74</v>
      </c>
      <c r="AD66" s="250">
        <v>8605.9500000000007</v>
      </c>
      <c r="AE66" s="251"/>
      <c r="AF66" s="250">
        <v>316647.90749293519</v>
      </c>
      <c r="AG66" s="25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  <c r="BA66" s="262"/>
      <c r="BB66" s="262"/>
      <c r="BC66" s="262"/>
      <c r="BD66" s="262"/>
      <c r="BE66" s="262"/>
      <c r="BF66" s="262"/>
      <c r="BG66" s="262"/>
      <c r="BH66" s="262"/>
      <c r="BI66" s="262"/>
      <c r="BJ66" s="262"/>
      <c r="BK66" s="262"/>
      <c r="BL66" s="262"/>
      <c r="BM66" s="262"/>
      <c r="BN66" s="262"/>
      <c r="BO66" s="262"/>
      <c r="BP66" s="262"/>
      <c r="BQ66" s="262"/>
      <c r="BR66" s="262"/>
      <c r="BS66" s="262"/>
      <c r="BT66" s="262"/>
      <c r="BU66" s="262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M66" s="262"/>
      <c r="CN66" s="262"/>
      <c r="CO66" s="262"/>
      <c r="CP66" s="262"/>
      <c r="CQ66" s="262"/>
      <c r="CR66" s="262"/>
      <c r="CS66" s="262"/>
      <c r="CT66" s="262"/>
      <c r="CU66" s="262"/>
      <c r="CV66" s="262"/>
      <c r="CW66" s="262"/>
      <c r="CX66" s="262"/>
      <c r="CY66" s="262"/>
      <c r="CZ66" s="262"/>
      <c r="DA66" s="262"/>
      <c r="DB66" s="262"/>
      <c r="DC66" s="262"/>
      <c r="DD66" s="262"/>
      <c r="DE66" s="262"/>
      <c r="DF66" s="262"/>
      <c r="DG66" s="262"/>
      <c r="DH66" s="262"/>
      <c r="DI66" s="262"/>
      <c r="DJ66" s="262"/>
      <c r="DK66" s="262"/>
      <c r="DL66" s="262"/>
      <c r="DM66" s="262"/>
      <c r="DN66" s="262"/>
      <c r="DO66" s="262"/>
      <c r="DP66" s="262"/>
      <c r="DQ66" s="262"/>
      <c r="DR66" s="262"/>
      <c r="DS66" s="262"/>
      <c r="DT66" s="262"/>
      <c r="DU66" s="262"/>
      <c r="DV66" s="262"/>
      <c r="DW66" s="262"/>
      <c r="DX66" s="262"/>
      <c r="DY66" s="262"/>
      <c r="DZ66" s="262"/>
      <c r="EA66" s="262"/>
      <c r="EB66" s="262"/>
      <c r="EC66" s="262"/>
      <c r="ED66" s="262"/>
      <c r="EE66" s="262"/>
      <c r="EF66" s="262"/>
      <c r="EG66" s="262"/>
      <c r="EH66" s="262"/>
      <c r="EI66" s="262"/>
      <c r="EJ66" s="262"/>
      <c r="EK66" s="262"/>
      <c r="EL66" s="262"/>
      <c r="EM66" s="262"/>
      <c r="EN66" s="262"/>
      <c r="EO66" s="262"/>
      <c r="EP66" s="262"/>
      <c r="EQ66" s="262"/>
      <c r="ER66" s="262"/>
      <c r="ES66" s="262"/>
      <c r="ET66" s="262"/>
      <c r="EU66" s="262"/>
      <c r="EV66" s="262"/>
      <c r="EW66" s="262"/>
      <c r="EX66" s="262"/>
      <c r="EY66" s="262"/>
      <c r="EZ66" s="262"/>
      <c r="FA66" s="262"/>
      <c r="FB66" s="262"/>
      <c r="FC66" s="262"/>
      <c r="FD66" s="262"/>
      <c r="FE66" s="262"/>
      <c r="FF66" s="262"/>
      <c r="FG66" s="262"/>
      <c r="FH66" s="262"/>
      <c r="FI66" s="262"/>
      <c r="FJ66" s="262"/>
      <c r="FK66" s="262"/>
      <c r="FL66" s="262"/>
      <c r="FM66" s="262"/>
      <c r="FN66" s="262"/>
      <c r="FO66" s="262"/>
      <c r="FP66" s="262"/>
      <c r="FQ66" s="262"/>
      <c r="FR66" s="262"/>
      <c r="FS66" s="262"/>
      <c r="FT66" s="262"/>
      <c r="FU66" s="262"/>
      <c r="FV66" s="262"/>
      <c r="FW66" s="262"/>
      <c r="FX66" s="262"/>
      <c r="FY66" s="262"/>
      <c r="FZ66" s="262"/>
      <c r="GA66" s="262"/>
      <c r="GB66" s="262"/>
      <c r="GC66" s="262"/>
      <c r="GD66" s="262"/>
      <c r="GE66" s="262"/>
      <c r="GF66" s="262"/>
      <c r="GG66" s="262"/>
      <c r="GH66" s="262"/>
      <c r="GI66" s="262"/>
      <c r="GJ66" s="262"/>
      <c r="GK66" s="262"/>
      <c r="GL66" s="262"/>
      <c r="GM66" s="262"/>
      <c r="GN66" s="262"/>
      <c r="GO66" s="262"/>
      <c r="GP66" s="262"/>
      <c r="GQ66" s="262"/>
      <c r="GR66" s="262"/>
      <c r="GS66" s="262"/>
      <c r="GT66" s="262"/>
      <c r="GU66" s="262"/>
      <c r="GV66" s="262"/>
      <c r="GW66" s="262"/>
      <c r="GX66" s="262"/>
      <c r="GY66" s="262"/>
      <c r="GZ66" s="262"/>
      <c r="HA66" s="262"/>
      <c r="HB66" s="262"/>
      <c r="HC66" s="262"/>
      <c r="HD66" s="262"/>
      <c r="HE66" s="262"/>
      <c r="HF66" s="262"/>
      <c r="HG66" s="262"/>
      <c r="HH66" s="262"/>
      <c r="HI66" s="262"/>
      <c r="HJ66" s="262"/>
      <c r="HK66" s="262"/>
      <c r="HL66" s="262"/>
      <c r="HM66" s="262"/>
      <c r="HN66" s="262"/>
      <c r="HO66" s="262"/>
      <c r="HP66" s="262"/>
      <c r="HQ66" s="262"/>
      <c r="HR66" s="262"/>
      <c r="HS66" s="262"/>
      <c r="HT66" s="262"/>
      <c r="HU66" s="262"/>
      <c r="HV66" s="262"/>
      <c r="HW66" s="262"/>
      <c r="HX66" s="262"/>
      <c r="HY66" s="262"/>
      <c r="HZ66" s="262"/>
      <c r="IA66" s="262"/>
      <c r="IB66" s="262"/>
      <c r="IC66" s="262"/>
      <c r="ID66" s="262"/>
      <c r="IE66" s="262"/>
      <c r="IF66" s="262"/>
      <c r="IG66" s="262"/>
      <c r="IH66" s="262"/>
      <c r="II66" s="262"/>
      <c r="IJ66" s="262"/>
    </row>
    <row r="67" spans="1:244" ht="24" customHeight="1" x14ac:dyDescent="0.2">
      <c r="A67" s="256">
        <f t="shared" si="1"/>
        <v>58</v>
      </c>
      <c r="B67" s="256">
        <v>7</v>
      </c>
      <c r="C67" s="256">
        <v>2</v>
      </c>
      <c r="D67" s="257">
        <v>9</v>
      </c>
      <c r="E67" s="256">
        <v>3</v>
      </c>
      <c r="F67" s="257">
        <v>180</v>
      </c>
      <c r="G67" s="346" t="s">
        <v>376</v>
      </c>
      <c r="H67" s="247" t="s">
        <v>377</v>
      </c>
      <c r="I67" s="248">
        <v>35765</v>
      </c>
      <c r="J67" s="256">
        <v>7</v>
      </c>
      <c r="K67" s="256">
        <v>40</v>
      </c>
      <c r="L67" s="351" t="s">
        <v>245</v>
      </c>
      <c r="M67" s="260" t="s">
        <v>378</v>
      </c>
      <c r="N67" s="256">
        <v>1</v>
      </c>
      <c r="O67" s="264" t="s">
        <v>356</v>
      </c>
      <c r="P67" s="365">
        <v>8995.5</v>
      </c>
      <c r="Q67" s="249">
        <v>0</v>
      </c>
      <c r="R67" s="250">
        <v>8995.5</v>
      </c>
      <c r="S67" s="250"/>
      <c r="T67" s="250">
        <v>1499.25</v>
      </c>
      <c r="U67" s="250">
        <v>14992.500000000002</v>
      </c>
      <c r="V67" s="251">
        <v>944.52749999999992</v>
      </c>
      <c r="W67" s="250">
        <v>269.86500000000001</v>
      </c>
      <c r="X67" s="250">
        <v>720.61816842112512</v>
      </c>
      <c r="Y67" s="250">
        <v>179.91</v>
      </c>
      <c r="Z67" s="353">
        <v>566.41999999999996</v>
      </c>
      <c r="AA67" s="353">
        <v>265.27999999999997</v>
      </c>
      <c r="AB67" s="251">
        <v>12908.295183354319</v>
      </c>
      <c r="AC67" s="250">
        <v>1399.9</v>
      </c>
      <c r="AD67" s="251">
        <v>4497.75</v>
      </c>
      <c r="AE67" s="251"/>
      <c r="AF67" s="250">
        <v>178603.14320440782</v>
      </c>
      <c r="AG67" s="25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2"/>
      <c r="AW67" s="262"/>
      <c r="AX67" s="262"/>
      <c r="AY67" s="262"/>
      <c r="AZ67" s="262"/>
      <c r="BA67" s="262"/>
      <c r="BB67" s="262"/>
      <c r="BC67" s="262"/>
      <c r="BD67" s="262"/>
      <c r="BE67" s="262"/>
      <c r="BF67" s="262"/>
      <c r="BG67" s="262"/>
      <c r="BH67" s="262"/>
      <c r="BI67" s="262"/>
      <c r="BJ67" s="262"/>
      <c r="BK67" s="262"/>
      <c r="BL67" s="262"/>
      <c r="BM67" s="262"/>
      <c r="BN67" s="262"/>
      <c r="BO67" s="262"/>
      <c r="BP67" s="262"/>
      <c r="BQ67" s="262"/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2"/>
      <c r="CF67" s="262"/>
      <c r="CG67" s="262"/>
      <c r="CH67" s="262"/>
      <c r="CI67" s="262"/>
      <c r="CJ67" s="262"/>
      <c r="CK67" s="262"/>
      <c r="CL67" s="262"/>
      <c r="CM67" s="262"/>
      <c r="CN67" s="262"/>
      <c r="CO67" s="262"/>
      <c r="CP67" s="262"/>
      <c r="CQ67" s="262"/>
      <c r="CR67" s="262"/>
      <c r="CS67" s="262"/>
      <c r="CT67" s="262"/>
      <c r="CU67" s="262"/>
      <c r="CV67" s="262"/>
      <c r="CW67" s="262"/>
      <c r="CX67" s="262"/>
      <c r="CY67" s="262"/>
      <c r="CZ67" s="262"/>
      <c r="DA67" s="262"/>
      <c r="DB67" s="262"/>
      <c r="DC67" s="262"/>
      <c r="DD67" s="262"/>
      <c r="DE67" s="262"/>
      <c r="DF67" s="262"/>
      <c r="DG67" s="262"/>
      <c r="DH67" s="262"/>
      <c r="DI67" s="262"/>
      <c r="DJ67" s="262"/>
      <c r="DK67" s="262"/>
      <c r="DL67" s="262"/>
      <c r="DM67" s="262"/>
      <c r="DN67" s="262"/>
      <c r="DO67" s="262"/>
      <c r="DP67" s="262"/>
      <c r="DQ67" s="262"/>
      <c r="DR67" s="262"/>
      <c r="DS67" s="262"/>
      <c r="DT67" s="262"/>
      <c r="DU67" s="262"/>
      <c r="DV67" s="262"/>
      <c r="DW67" s="262"/>
      <c r="DX67" s="262"/>
      <c r="DY67" s="262"/>
      <c r="DZ67" s="262"/>
      <c r="EA67" s="262"/>
      <c r="EB67" s="262"/>
      <c r="EC67" s="262"/>
      <c r="ED67" s="262"/>
      <c r="EE67" s="262"/>
      <c r="EF67" s="262"/>
      <c r="EG67" s="262"/>
      <c r="EH67" s="262"/>
      <c r="EI67" s="262"/>
      <c r="EJ67" s="262"/>
      <c r="EK67" s="262"/>
      <c r="EL67" s="262"/>
      <c r="EM67" s="262"/>
      <c r="EN67" s="262"/>
      <c r="EO67" s="262"/>
      <c r="EP67" s="262"/>
      <c r="EQ67" s="262"/>
      <c r="ER67" s="262"/>
      <c r="ES67" s="262"/>
      <c r="ET67" s="262"/>
      <c r="EU67" s="262"/>
      <c r="EV67" s="262"/>
      <c r="EW67" s="262"/>
      <c r="EX67" s="262"/>
      <c r="EY67" s="262"/>
      <c r="EZ67" s="262"/>
      <c r="FA67" s="262"/>
      <c r="FB67" s="262"/>
      <c r="FC67" s="262"/>
      <c r="FD67" s="262"/>
      <c r="FE67" s="262"/>
      <c r="FF67" s="262"/>
      <c r="FG67" s="262"/>
      <c r="FH67" s="262"/>
      <c r="FI67" s="262"/>
      <c r="FJ67" s="262"/>
      <c r="FK67" s="262"/>
      <c r="FL67" s="262"/>
      <c r="FM67" s="262"/>
      <c r="FN67" s="262"/>
      <c r="FO67" s="262"/>
      <c r="FP67" s="262"/>
      <c r="FQ67" s="262"/>
      <c r="FR67" s="262"/>
      <c r="FS67" s="262"/>
      <c r="FT67" s="262"/>
      <c r="FU67" s="262"/>
      <c r="FV67" s="262"/>
      <c r="FW67" s="262"/>
      <c r="FX67" s="262"/>
      <c r="FY67" s="262"/>
      <c r="FZ67" s="262"/>
      <c r="GA67" s="262"/>
      <c r="GB67" s="262"/>
      <c r="GC67" s="262"/>
      <c r="GD67" s="262"/>
      <c r="GE67" s="262"/>
      <c r="GF67" s="262"/>
      <c r="GG67" s="262"/>
      <c r="GH67" s="262"/>
      <c r="GI67" s="262"/>
      <c r="GJ67" s="262"/>
      <c r="GK67" s="262"/>
      <c r="GL67" s="262"/>
      <c r="GM67" s="262"/>
      <c r="GN67" s="262"/>
      <c r="GO67" s="262"/>
      <c r="GP67" s="262"/>
      <c r="GQ67" s="262"/>
      <c r="GR67" s="262"/>
      <c r="GS67" s="262"/>
      <c r="GT67" s="262"/>
      <c r="GU67" s="262"/>
      <c r="GV67" s="262"/>
      <c r="GW67" s="262"/>
      <c r="GX67" s="262"/>
      <c r="GY67" s="262"/>
      <c r="GZ67" s="262"/>
      <c r="HA67" s="262"/>
      <c r="HB67" s="262"/>
      <c r="HC67" s="262"/>
      <c r="HD67" s="262"/>
      <c r="HE67" s="262"/>
      <c r="HF67" s="262"/>
      <c r="HG67" s="262"/>
      <c r="HH67" s="262"/>
      <c r="HI67" s="262"/>
      <c r="HJ67" s="262"/>
      <c r="HK67" s="262"/>
      <c r="HL67" s="262"/>
      <c r="HM67" s="262"/>
      <c r="HN67" s="262"/>
      <c r="HO67" s="262"/>
      <c r="HP67" s="262"/>
      <c r="HQ67" s="262"/>
      <c r="HR67" s="262"/>
      <c r="HS67" s="262"/>
      <c r="HT67" s="262"/>
      <c r="HU67" s="262"/>
      <c r="HV67" s="262"/>
      <c r="HW67" s="262"/>
      <c r="HX67" s="262"/>
      <c r="HY67" s="262"/>
      <c r="HZ67" s="262"/>
      <c r="IA67" s="262"/>
      <c r="IB67" s="262"/>
      <c r="IC67" s="262"/>
      <c r="ID67" s="262"/>
      <c r="IE67" s="262"/>
      <c r="IF67" s="262"/>
      <c r="IG67" s="262"/>
      <c r="IH67" s="262"/>
      <c r="II67" s="262"/>
      <c r="IJ67" s="262"/>
    </row>
    <row r="68" spans="1:244" ht="24" customHeight="1" x14ac:dyDescent="0.2">
      <c r="A68" s="256">
        <f t="shared" si="1"/>
        <v>59</v>
      </c>
      <c r="B68" s="256">
        <v>7</v>
      </c>
      <c r="C68" s="256">
        <v>2</v>
      </c>
      <c r="D68" s="257">
        <v>9</v>
      </c>
      <c r="E68" s="256">
        <v>3</v>
      </c>
      <c r="F68" s="257">
        <v>180</v>
      </c>
      <c r="G68" s="346" t="s">
        <v>379</v>
      </c>
      <c r="H68" s="247" t="s">
        <v>380</v>
      </c>
      <c r="I68" s="248">
        <v>37151</v>
      </c>
      <c r="J68" s="351">
        <v>7</v>
      </c>
      <c r="K68" s="256">
        <v>40</v>
      </c>
      <c r="L68" s="351" t="s">
        <v>245</v>
      </c>
      <c r="M68" s="260" t="s">
        <v>278</v>
      </c>
      <c r="N68" s="256">
        <v>1</v>
      </c>
      <c r="O68" s="264" t="s">
        <v>356</v>
      </c>
      <c r="P68" s="365">
        <v>8808.2999999999993</v>
      </c>
      <c r="Q68" s="249">
        <v>0</v>
      </c>
      <c r="R68" s="250">
        <v>8808.2999999999993</v>
      </c>
      <c r="S68" s="250"/>
      <c r="T68" s="250">
        <v>1468.0499999999997</v>
      </c>
      <c r="U68" s="250">
        <v>14680.499999999998</v>
      </c>
      <c r="V68" s="251">
        <v>924.87149999999986</v>
      </c>
      <c r="W68" s="250">
        <v>264.24899999999997</v>
      </c>
      <c r="X68" s="250">
        <v>705.6218123399251</v>
      </c>
      <c r="Y68" s="250">
        <v>176.166</v>
      </c>
      <c r="Z68" s="249">
        <v>548.55999999999995</v>
      </c>
      <c r="AA68" s="249">
        <v>254.68</v>
      </c>
      <c r="AB68" s="251">
        <v>12908.171283979844</v>
      </c>
      <c r="AC68" s="250">
        <v>1003</v>
      </c>
      <c r="AD68" s="250">
        <v>4404.1499999999996</v>
      </c>
      <c r="AE68" s="251"/>
      <c r="AF68" s="250">
        <v>174653.25103205888</v>
      </c>
      <c r="AG68" s="25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2"/>
      <c r="CH68" s="262"/>
      <c r="CI68" s="262"/>
      <c r="CJ68" s="262"/>
      <c r="CK68" s="262"/>
      <c r="CL68" s="262"/>
      <c r="CM68" s="262"/>
      <c r="CN68" s="262"/>
      <c r="CO68" s="262"/>
      <c r="CP68" s="262"/>
      <c r="CQ68" s="262"/>
      <c r="CR68" s="262"/>
      <c r="CS68" s="262"/>
      <c r="CT68" s="262"/>
      <c r="CU68" s="262"/>
      <c r="CV68" s="262"/>
      <c r="CW68" s="262"/>
      <c r="CX68" s="262"/>
      <c r="CY68" s="262"/>
      <c r="CZ68" s="262"/>
      <c r="DA68" s="262"/>
      <c r="DB68" s="262"/>
      <c r="DC68" s="262"/>
      <c r="DD68" s="262"/>
      <c r="DE68" s="262"/>
      <c r="DF68" s="262"/>
      <c r="DG68" s="262"/>
      <c r="DH68" s="262"/>
      <c r="DI68" s="262"/>
      <c r="DJ68" s="262"/>
      <c r="DK68" s="262"/>
      <c r="DL68" s="262"/>
      <c r="DM68" s="262"/>
      <c r="DN68" s="262"/>
      <c r="DO68" s="262"/>
      <c r="DP68" s="262"/>
      <c r="DQ68" s="262"/>
      <c r="DR68" s="262"/>
      <c r="DS68" s="262"/>
      <c r="DT68" s="262"/>
      <c r="DU68" s="262"/>
      <c r="DV68" s="262"/>
      <c r="DW68" s="262"/>
      <c r="DX68" s="262"/>
      <c r="DY68" s="262"/>
      <c r="DZ68" s="262"/>
      <c r="EA68" s="262"/>
      <c r="EB68" s="262"/>
      <c r="EC68" s="262"/>
      <c r="ED68" s="262"/>
      <c r="EE68" s="262"/>
      <c r="EF68" s="262"/>
      <c r="EG68" s="262"/>
      <c r="EH68" s="262"/>
      <c r="EI68" s="262"/>
      <c r="EJ68" s="262"/>
      <c r="EK68" s="262"/>
      <c r="EL68" s="262"/>
      <c r="EM68" s="262"/>
      <c r="EN68" s="262"/>
      <c r="EO68" s="262"/>
      <c r="EP68" s="262"/>
      <c r="EQ68" s="262"/>
      <c r="ER68" s="262"/>
      <c r="ES68" s="262"/>
      <c r="ET68" s="262"/>
      <c r="EU68" s="262"/>
      <c r="EV68" s="262"/>
      <c r="EW68" s="262"/>
      <c r="EX68" s="262"/>
      <c r="EY68" s="262"/>
      <c r="EZ68" s="262"/>
      <c r="FA68" s="262"/>
      <c r="FB68" s="262"/>
      <c r="FC68" s="262"/>
      <c r="FD68" s="262"/>
      <c r="FE68" s="262"/>
      <c r="FF68" s="262"/>
      <c r="FG68" s="262"/>
      <c r="FH68" s="262"/>
      <c r="FI68" s="262"/>
      <c r="FJ68" s="262"/>
      <c r="FK68" s="262"/>
      <c r="FL68" s="262"/>
      <c r="FM68" s="262"/>
      <c r="FN68" s="262"/>
      <c r="FO68" s="262"/>
      <c r="FP68" s="262"/>
      <c r="FQ68" s="262"/>
      <c r="FR68" s="262"/>
      <c r="FS68" s="262"/>
      <c r="FT68" s="262"/>
      <c r="FU68" s="262"/>
      <c r="FV68" s="262"/>
      <c r="FW68" s="262"/>
      <c r="FX68" s="262"/>
      <c r="FY68" s="262"/>
      <c r="FZ68" s="262"/>
      <c r="GA68" s="262"/>
      <c r="GB68" s="262"/>
      <c r="GC68" s="262"/>
      <c r="GD68" s="262"/>
      <c r="GE68" s="262"/>
      <c r="GF68" s="262"/>
      <c r="GG68" s="262"/>
      <c r="GH68" s="262"/>
      <c r="GI68" s="262"/>
      <c r="GJ68" s="262"/>
      <c r="GK68" s="262"/>
      <c r="GL68" s="262"/>
      <c r="GM68" s="262"/>
      <c r="GN68" s="262"/>
      <c r="GO68" s="262"/>
      <c r="GP68" s="262"/>
      <c r="GQ68" s="262"/>
      <c r="GR68" s="262"/>
      <c r="GS68" s="262"/>
      <c r="GT68" s="262"/>
      <c r="GU68" s="262"/>
      <c r="GV68" s="262"/>
      <c r="GW68" s="262"/>
      <c r="GX68" s="262"/>
      <c r="GY68" s="262"/>
      <c r="GZ68" s="262"/>
      <c r="HA68" s="262"/>
      <c r="HB68" s="262"/>
      <c r="HC68" s="262"/>
      <c r="HD68" s="262"/>
      <c r="HE68" s="262"/>
      <c r="HF68" s="262"/>
      <c r="HG68" s="262"/>
      <c r="HH68" s="262"/>
      <c r="HI68" s="262"/>
      <c r="HJ68" s="262"/>
      <c r="HK68" s="262"/>
      <c r="HL68" s="262"/>
      <c r="HM68" s="262"/>
      <c r="HN68" s="262"/>
      <c r="HO68" s="262"/>
      <c r="HP68" s="262"/>
      <c r="HQ68" s="262"/>
      <c r="HR68" s="262"/>
      <c r="HS68" s="262"/>
      <c r="HT68" s="262"/>
      <c r="HU68" s="262"/>
      <c r="HV68" s="262"/>
      <c r="HW68" s="262"/>
      <c r="HX68" s="262"/>
      <c r="HY68" s="262"/>
      <c r="HZ68" s="262"/>
      <c r="IA68" s="262"/>
      <c r="IB68" s="262"/>
      <c r="IC68" s="262"/>
      <c r="ID68" s="262"/>
      <c r="IE68" s="262"/>
      <c r="IF68" s="262"/>
      <c r="IG68" s="262"/>
      <c r="IH68" s="262"/>
      <c r="II68" s="262"/>
      <c r="IJ68" s="262"/>
    </row>
    <row r="69" spans="1:244" ht="24" customHeight="1" x14ac:dyDescent="0.2">
      <c r="A69" s="256">
        <f t="shared" si="1"/>
        <v>60</v>
      </c>
      <c r="B69" s="256">
        <v>7</v>
      </c>
      <c r="C69" s="256">
        <v>2</v>
      </c>
      <c r="D69" s="257">
        <v>9</v>
      </c>
      <c r="E69" s="256">
        <v>3</v>
      </c>
      <c r="F69" s="257">
        <v>180</v>
      </c>
      <c r="G69" s="275" t="s">
        <v>381</v>
      </c>
      <c r="H69" s="247" t="s">
        <v>382</v>
      </c>
      <c r="I69" s="248">
        <v>39203</v>
      </c>
      <c r="J69" s="351">
        <v>21</v>
      </c>
      <c r="K69" s="256">
        <v>40</v>
      </c>
      <c r="L69" s="256" t="s">
        <v>245</v>
      </c>
      <c r="M69" s="260" t="s">
        <v>383</v>
      </c>
      <c r="N69" s="256">
        <v>1</v>
      </c>
      <c r="O69" s="264" t="s">
        <v>356</v>
      </c>
      <c r="P69" s="365">
        <v>29135.4</v>
      </c>
      <c r="Q69" s="249">
        <v>0</v>
      </c>
      <c r="R69" s="250">
        <v>29135.4</v>
      </c>
      <c r="S69" s="250"/>
      <c r="T69" s="250">
        <v>4855.9000000000005</v>
      </c>
      <c r="U69" s="250">
        <v>48559</v>
      </c>
      <c r="V69" s="251">
        <v>3059.2170000000001</v>
      </c>
      <c r="W69" s="250">
        <v>874.06200000000001</v>
      </c>
      <c r="X69" s="250">
        <v>2334.0001761121503</v>
      </c>
      <c r="Y69" s="250">
        <v>582.70800000000008</v>
      </c>
      <c r="Z69" s="273">
        <v>950.38</v>
      </c>
      <c r="AA69" s="273">
        <v>674.46</v>
      </c>
      <c r="AB69" s="251">
        <v>6046.3152903306764</v>
      </c>
      <c r="AC69" s="250">
        <v>10848.9</v>
      </c>
      <c r="AD69" s="250">
        <v>14567.7</v>
      </c>
      <c r="AE69" s="251"/>
      <c r="AF69" s="250">
        <v>536200.5414036765</v>
      </c>
      <c r="AG69" s="252"/>
      <c r="AH69" s="261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2"/>
      <c r="CG69" s="262"/>
      <c r="CH69" s="262"/>
      <c r="CI69" s="262"/>
      <c r="CJ69" s="262"/>
      <c r="CK69" s="262"/>
      <c r="CL69" s="262"/>
      <c r="CM69" s="262"/>
      <c r="CN69" s="262"/>
      <c r="CO69" s="262"/>
      <c r="CP69" s="262"/>
      <c r="CQ69" s="262"/>
      <c r="CR69" s="262"/>
      <c r="CS69" s="262"/>
      <c r="CT69" s="262"/>
      <c r="CU69" s="262"/>
      <c r="CV69" s="262"/>
      <c r="CW69" s="262"/>
      <c r="CX69" s="262"/>
      <c r="CY69" s="262"/>
      <c r="CZ69" s="262"/>
      <c r="DA69" s="262"/>
      <c r="DB69" s="262"/>
      <c r="DC69" s="262"/>
      <c r="DD69" s="262"/>
      <c r="DE69" s="262"/>
      <c r="DF69" s="262"/>
      <c r="DG69" s="262"/>
      <c r="DH69" s="262"/>
      <c r="DI69" s="262"/>
      <c r="DJ69" s="262"/>
      <c r="DK69" s="262"/>
      <c r="DL69" s="262"/>
      <c r="DM69" s="262"/>
      <c r="DN69" s="262"/>
      <c r="DO69" s="262"/>
      <c r="DP69" s="262"/>
      <c r="DQ69" s="262"/>
      <c r="DR69" s="262"/>
      <c r="DS69" s="262"/>
      <c r="DT69" s="262"/>
      <c r="DU69" s="262"/>
      <c r="DV69" s="262"/>
      <c r="DW69" s="262"/>
      <c r="DX69" s="262"/>
      <c r="DY69" s="262"/>
      <c r="DZ69" s="262"/>
      <c r="EA69" s="262"/>
      <c r="EB69" s="262"/>
      <c r="EC69" s="262"/>
      <c r="ED69" s="262"/>
      <c r="EE69" s="262"/>
      <c r="EF69" s="262"/>
      <c r="EG69" s="262"/>
      <c r="EH69" s="262"/>
      <c r="EI69" s="262"/>
      <c r="EJ69" s="262"/>
      <c r="EK69" s="262"/>
      <c r="EL69" s="262"/>
      <c r="EM69" s="262"/>
      <c r="EN69" s="262"/>
      <c r="EO69" s="262"/>
      <c r="EP69" s="262"/>
      <c r="EQ69" s="262"/>
      <c r="ER69" s="262"/>
      <c r="ES69" s="262"/>
      <c r="ET69" s="262"/>
      <c r="EU69" s="262"/>
      <c r="EV69" s="262"/>
      <c r="EW69" s="262"/>
      <c r="EX69" s="262"/>
      <c r="EY69" s="262"/>
      <c r="EZ69" s="262"/>
      <c r="FA69" s="262"/>
      <c r="FB69" s="262"/>
      <c r="FC69" s="262"/>
      <c r="FD69" s="262"/>
      <c r="FE69" s="262"/>
      <c r="FF69" s="262"/>
      <c r="FG69" s="262"/>
      <c r="FH69" s="262"/>
      <c r="FI69" s="262"/>
      <c r="FJ69" s="262"/>
      <c r="FK69" s="262"/>
      <c r="FL69" s="262"/>
      <c r="FM69" s="262"/>
      <c r="FN69" s="262"/>
      <c r="FO69" s="262"/>
      <c r="FP69" s="262"/>
      <c r="FQ69" s="262"/>
      <c r="FR69" s="262"/>
      <c r="FS69" s="262"/>
      <c r="FT69" s="262"/>
      <c r="FU69" s="262"/>
      <c r="FV69" s="262"/>
      <c r="FW69" s="262"/>
      <c r="FX69" s="262"/>
      <c r="FY69" s="262"/>
      <c r="FZ69" s="262"/>
      <c r="GA69" s="262"/>
      <c r="GB69" s="262"/>
      <c r="GC69" s="262"/>
      <c r="GD69" s="262"/>
      <c r="GE69" s="262"/>
      <c r="GF69" s="262"/>
      <c r="GG69" s="262"/>
      <c r="GH69" s="262"/>
      <c r="GI69" s="262"/>
      <c r="GJ69" s="262"/>
      <c r="GK69" s="262"/>
      <c r="GL69" s="262"/>
      <c r="GM69" s="262"/>
      <c r="GN69" s="262"/>
      <c r="GO69" s="262"/>
      <c r="GP69" s="262"/>
      <c r="GQ69" s="262"/>
      <c r="GR69" s="262"/>
      <c r="GS69" s="262"/>
      <c r="GT69" s="262"/>
      <c r="GU69" s="262"/>
      <c r="GV69" s="262"/>
      <c r="GW69" s="262"/>
      <c r="GX69" s="262"/>
      <c r="GY69" s="262"/>
      <c r="GZ69" s="262"/>
      <c r="HA69" s="262"/>
      <c r="HB69" s="262"/>
      <c r="HC69" s="262"/>
      <c r="HD69" s="262"/>
      <c r="HE69" s="262"/>
      <c r="HF69" s="262"/>
      <c r="HG69" s="262"/>
      <c r="HH69" s="262"/>
      <c r="HI69" s="262"/>
      <c r="HJ69" s="262"/>
      <c r="HK69" s="262"/>
      <c r="HL69" s="262"/>
      <c r="HM69" s="262"/>
      <c r="HN69" s="262"/>
      <c r="HO69" s="262"/>
      <c r="HP69" s="262"/>
      <c r="HQ69" s="262"/>
      <c r="HR69" s="262"/>
      <c r="HS69" s="262"/>
      <c r="HT69" s="262"/>
      <c r="HU69" s="262"/>
      <c r="HV69" s="262"/>
      <c r="HW69" s="262"/>
      <c r="HX69" s="262"/>
      <c r="HY69" s="262"/>
      <c r="HZ69" s="262"/>
      <c r="IA69" s="262"/>
      <c r="IB69" s="262"/>
      <c r="IC69" s="262"/>
      <c r="ID69" s="262"/>
      <c r="IE69" s="262"/>
      <c r="IF69" s="262"/>
      <c r="IG69" s="262"/>
      <c r="IH69" s="262"/>
      <c r="II69" s="262"/>
      <c r="IJ69" s="262"/>
    </row>
    <row r="70" spans="1:244" ht="24" customHeight="1" x14ac:dyDescent="0.2">
      <c r="A70" s="538" t="s">
        <v>384</v>
      </c>
      <c r="B70" s="538"/>
      <c r="C70" s="538"/>
      <c r="D70" s="538"/>
      <c r="E70" s="538"/>
      <c r="F70" s="538"/>
      <c r="G70" s="538"/>
      <c r="H70" s="538"/>
      <c r="I70" s="538"/>
      <c r="J70" s="538"/>
      <c r="K70" s="538"/>
      <c r="L70" s="538"/>
      <c r="M70" s="538"/>
      <c r="N70" s="538"/>
      <c r="O70" s="539"/>
      <c r="P70" s="370">
        <v>8108463.5999999978</v>
      </c>
      <c r="Q70" s="371">
        <v>0</v>
      </c>
      <c r="R70" s="371">
        <v>8108463.5999999978</v>
      </c>
      <c r="S70" s="372"/>
      <c r="T70" s="372">
        <v>112617.55000000005</v>
      </c>
      <c r="U70" s="372">
        <v>1126175.5000000002</v>
      </c>
      <c r="V70" s="373">
        <v>851388.67799999961</v>
      </c>
      <c r="W70" s="372">
        <v>243253.90800000005</v>
      </c>
      <c r="X70" s="372">
        <v>649558.80030474847</v>
      </c>
      <c r="Y70" s="372">
        <v>162169.27200000006</v>
      </c>
      <c r="Z70" s="373">
        <v>420825.96</v>
      </c>
      <c r="AA70" s="373">
        <v>229532.88000000006</v>
      </c>
      <c r="AB70" s="373">
        <v>646348.78576221783</v>
      </c>
      <c r="AC70" s="373">
        <v>169658.60999999996</v>
      </c>
      <c r="AD70" s="372">
        <v>308553.14999999997</v>
      </c>
      <c r="AE70" s="373"/>
      <c r="AF70" s="372"/>
      <c r="AG70" s="282"/>
      <c r="AH70" s="261"/>
    </row>
    <row r="71" spans="1:244" ht="24" customHeight="1" x14ac:dyDescent="0.2">
      <c r="A71" s="283">
        <f>+COUNT(A10:A69)</f>
        <v>60</v>
      </c>
      <c r="B71" s="284" t="s">
        <v>385</v>
      </c>
      <c r="C71" s="285"/>
      <c r="D71" s="285"/>
      <c r="E71" s="285"/>
      <c r="F71" s="285"/>
      <c r="G71" s="285"/>
      <c r="H71" s="286"/>
      <c r="I71" s="285"/>
      <c r="J71" s="285"/>
      <c r="K71" s="285"/>
      <c r="L71" s="285"/>
      <c r="M71" s="285"/>
      <c r="N71" s="285"/>
      <c r="O71" s="285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354">
        <f>SUM(AF10:AF70)</f>
        <v>13028546.69406697</v>
      </c>
      <c r="AG71" s="288"/>
    </row>
    <row r="72" spans="1:244" ht="24" customHeight="1" x14ac:dyDescent="0.2">
      <c r="A72" s="289"/>
      <c r="B72" s="290"/>
      <c r="C72" s="291"/>
      <c r="D72" s="291"/>
      <c r="E72" s="291"/>
      <c r="F72" s="291"/>
      <c r="G72" s="291"/>
      <c r="H72" s="292"/>
      <c r="I72" s="291"/>
      <c r="J72" s="291"/>
      <c r="K72" s="291"/>
      <c r="L72" s="291"/>
      <c r="M72" s="291"/>
      <c r="N72" s="291"/>
      <c r="O72" s="291"/>
      <c r="P72" s="293"/>
      <c r="Q72" s="293"/>
      <c r="R72" s="294"/>
      <c r="S72" s="294"/>
      <c r="T72" s="294"/>
      <c r="U72" s="294"/>
      <c r="V72" s="295"/>
      <c r="W72" s="294"/>
      <c r="X72" s="294"/>
      <c r="Y72" s="294"/>
      <c r="Z72" s="295"/>
      <c r="AA72" s="295"/>
      <c r="AB72" s="295"/>
      <c r="AC72" s="296"/>
      <c r="AD72" s="296"/>
      <c r="AE72" s="296"/>
      <c r="AF72" s="297"/>
      <c r="AG72" s="295"/>
      <c r="AH72" s="298"/>
    </row>
    <row r="73" spans="1:244" ht="24" customHeight="1" x14ac:dyDescent="0.2">
      <c r="A73" s="289"/>
      <c r="B73" s="290"/>
      <c r="C73" s="291"/>
      <c r="D73" s="291"/>
      <c r="E73" s="291"/>
      <c r="F73" s="291"/>
      <c r="G73" s="291"/>
      <c r="H73" s="292"/>
      <c r="I73" s="291"/>
      <c r="J73" s="291"/>
      <c r="K73" s="291"/>
      <c r="L73" s="291"/>
      <c r="M73" s="291"/>
      <c r="N73" s="291"/>
      <c r="O73" s="291"/>
      <c r="P73" s="293"/>
      <c r="Q73" s="294"/>
      <c r="R73" s="294"/>
      <c r="S73" s="294"/>
      <c r="T73" s="294"/>
      <c r="U73" s="294"/>
      <c r="V73" s="295"/>
      <c r="W73" s="294"/>
      <c r="X73" s="294"/>
      <c r="Y73" s="294"/>
      <c r="Z73" s="295"/>
      <c r="AA73" s="295"/>
      <c r="AB73" s="295"/>
      <c r="AC73" s="296"/>
      <c r="AD73" s="296"/>
      <c r="AE73" s="296"/>
      <c r="AF73" s="297"/>
      <c r="AG73" s="295"/>
    </row>
    <row r="74" spans="1:244" s="272" customFormat="1" ht="24" customHeight="1" x14ac:dyDescent="0.2">
      <c r="A74" s="256">
        <v>1</v>
      </c>
      <c r="B74" s="256">
        <v>7</v>
      </c>
      <c r="C74" s="256">
        <v>2</v>
      </c>
      <c r="D74" s="257">
        <v>9</v>
      </c>
      <c r="E74" s="256">
        <v>2</v>
      </c>
      <c r="F74" s="257">
        <v>180</v>
      </c>
      <c r="G74" s="344" t="s">
        <v>386</v>
      </c>
      <c r="H74" s="299" t="s">
        <v>387</v>
      </c>
      <c r="I74" s="299">
        <v>39630</v>
      </c>
      <c r="J74" s="351">
        <v>1</v>
      </c>
      <c r="K74" s="256">
        <v>40</v>
      </c>
      <c r="L74" s="256" t="s">
        <v>245</v>
      </c>
      <c r="M74" s="300" t="s">
        <v>388</v>
      </c>
      <c r="N74" s="256">
        <v>1</v>
      </c>
      <c r="O74" s="264" t="s">
        <v>356</v>
      </c>
      <c r="P74" s="250">
        <v>3216.3</v>
      </c>
      <c r="Q74" s="249"/>
      <c r="R74" s="250">
        <f>P74</f>
        <v>3216.3</v>
      </c>
      <c r="S74" s="249"/>
      <c r="T74" s="250">
        <f>+R74/30*5</f>
        <v>536.05000000000007</v>
      </c>
      <c r="U74" s="250">
        <f>+R74/30*50</f>
        <v>5360.5</v>
      </c>
      <c r="V74" s="301"/>
      <c r="W74" s="302"/>
      <c r="X74" s="250">
        <f>+P74*1.1505*(6.96295)/100</f>
        <v>257.65373965792503</v>
      </c>
      <c r="Y74" s="250"/>
      <c r="Z74" s="251"/>
      <c r="AA74" s="251"/>
      <c r="AB74" s="251">
        <v>10556.246747233332</v>
      </c>
      <c r="AC74" s="251"/>
      <c r="AD74" s="250"/>
      <c r="AE74" s="251">
        <v>331.88</v>
      </c>
      <c r="AF74" s="250">
        <f>+(R74+V74+W74+X74+Y74+Z74+AA74+AE74)*12+T74+U74+AB74+AC74+AD74</f>
        <v>62122.801623128435</v>
      </c>
      <c r="AG74" s="355"/>
      <c r="AH74" s="356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62"/>
      <c r="CF74" s="262"/>
      <c r="CG74" s="262"/>
      <c r="CH74" s="262"/>
      <c r="CI74" s="262"/>
      <c r="CJ74" s="262"/>
      <c r="CK74" s="262"/>
      <c r="CL74" s="262"/>
      <c r="CM74" s="262"/>
      <c r="CN74" s="262"/>
      <c r="CO74" s="262"/>
      <c r="CP74" s="262"/>
      <c r="CQ74" s="262"/>
      <c r="CR74" s="262"/>
      <c r="CS74" s="262"/>
      <c r="CT74" s="262"/>
      <c r="CU74" s="262"/>
      <c r="CV74" s="262"/>
      <c r="CW74" s="262"/>
      <c r="CX74" s="262"/>
      <c r="CY74" s="262"/>
      <c r="CZ74" s="262"/>
      <c r="DA74" s="262"/>
      <c r="DB74" s="262"/>
      <c r="DC74" s="262"/>
      <c r="DD74" s="262"/>
      <c r="DE74" s="262"/>
      <c r="DF74" s="262"/>
      <c r="DG74" s="262"/>
      <c r="DH74" s="262"/>
      <c r="DI74" s="262"/>
      <c r="DJ74" s="262"/>
      <c r="DK74" s="262"/>
      <c r="DL74" s="262"/>
      <c r="DM74" s="262"/>
      <c r="DN74" s="262"/>
      <c r="DO74" s="262"/>
      <c r="DP74" s="262"/>
      <c r="DQ74" s="262"/>
      <c r="DR74" s="262"/>
      <c r="DS74" s="262"/>
      <c r="DT74" s="262"/>
      <c r="DU74" s="262"/>
      <c r="DV74" s="262"/>
      <c r="DW74" s="262"/>
      <c r="DX74" s="262"/>
      <c r="DY74" s="262"/>
      <c r="DZ74" s="262"/>
      <c r="EA74" s="262"/>
      <c r="EB74" s="262"/>
      <c r="EC74" s="262"/>
      <c r="ED74" s="262"/>
      <c r="EE74" s="262"/>
      <c r="EF74" s="262"/>
      <c r="EG74" s="262"/>
      <c r="EH74" s="262"/>
      <c r="EI74" s="262"/>
      <c r="EJ74" s="262"/>
      <c r="EK74" s="262"/>
      <c r="EL74" s="262"/>
      <c r="EM74" s="262"/>
      <c r="EN74" s="262"/>
      <c r="EO74" s="262"/>
      <c r="EP74" s="262"/>
      <c r="EQ74" s="262"/>
      <c r="ER74" s="262"/>
      <c r="ES74" s="262"/>
      <c r="ET74" s="262"/>
      <c r="EU74" s="262"/>
      <c r="EV74" s="262"/>
      <c r="EW74" s="262"/>
      <c r="EX74" s="262"/>
      <c r="EY74" s="262"/>
      <c r="EZ74" s="262"/>
      <c r="FA74" s="262"/>
      <c r="FB74" s="262"/>
      <c r="FC74" s="262"/>
      <c r="FD74" s="262"/>
      <c r="FE74" s="262"/>
      <c r="FF74" s="262"/>
      <c r="FG74" s="262"/>
      <c r="FH74" s="262"/>
      <c r="FI74" s="262"/>
      <c r="FJ74" s="262"/>
      <c r="FK74" s="262"/>
      <c r="FL74" s="262"/>
      <c r="FM74" s="262"/>
      <c r="FN74" s="262"/>
      <c r="FO74" s="262"/>
      <c r="FP74" s="262"/>
      <c r="FQ74" s="262"/>
      <c r="FR74" s="262"/>
      <c r="FS74" s="262"/>
      <c r="FT74" s="262"/>
      <c r="FU74" s="262"/>
      <c r="FV74" s="262"/>
      <c r="FW74" s="262"/>
    </row>
    <row r="75" spans="1:244" s="272" customFormat="1" ht="24" customHeight="1" x14ac:dyDescent="0.2">
      <c r="A75" s="256">
        <v>2</v>
      </c>
      <c r="B75" s="256">
        <v>7</v>
      </c>
      <c r="C75" s="256">
        <v>2</v>
      </c>
      <c r="D75" s="257">
        <v>9</v>
      </c>
      <c r="E75" s="256">
        <v>2</v>
      </c>
      <c r="F75" s="257">
        <v>180</v>
      </c>
      <c r="G75" s="344" t="s">
        <v>389</v>
      </c>
      <c r="H75" s="299"/>
      <c r="I75" s="299">
        <v>41306</v>
      </c>
      <c r="J75" s="351">
        <v>1</v>
      </c>
      <c r="K75" s="256">
        <v>40</v>
      </c>
      <c r="L75" s="256" t="s">
        <v>245</v>
      </c>
      <c r="M75" s="300" t="s">
        <v>390</v>
      </c>
      <c r="N75" s="256">
        <v>1</v>
      </c>
      <c r="O75" s="264" t="s">
        <v>356</v>
      </c>
      <c r="P75" s="250">
        <v>3216.3</v>
      </c>
      <c r="Q75" s="249"/>
      <c r="R75" s="250">
        <f>P75</f>
        <v>3216.3</v>
      </c>
      <c r="S75" s="249"/>
      <c r="T75" s="250">
        <f>+R75/30*5</f>
        <v>536.05000000000007</v>
      </c>
      <c r="U75" s="250">
        <f>+R75/30*50</f>
        <v>5360.5</v>
      </c>
      <c r="V75" s="301"/>
      <c r="W75" s="302"/>
      <c r="X75" s="250">
        <f>+P75*1.1505*(6.96295)/100</f>
        <v>257.65373965792503</v>
      </c>
      <c r="Y75" s="250"/>
      <c r="Z75" s="251"/>
      <c r="AA75" s="251"/>
      <c r="AB75" s="251">
        <v>10556.246747233332</v>
      </c>
      <c r="AC75" s="251"/>
      <c r="AD75" s="250"/>
      <c r="AE75" s="251">
        <v>331.88</v>
      </c>
      <c r="AF75" s="250">
        <f>+(R75+V75+W75+X75+Y75+Z75+AA75+AE75)*12+T75+U75+AB75+AC75+AD75</f>
        <v>62122.801623128435</v>
      </c>
      <c r="AG75" s="355"/>
      <c r="AH75" s="356"/>
      <c r="AI75" s="262"/>
      <c r="AJ75" s="262"/>
      <c r="AK75" s="262"/>
      <c r="AL75" s="262"/>
      <c r="AM75" s="262"/>
      <c r="AN75" s="262"/>
      <c r="AO75" s="262"/>
      <c r="AP75" s="262"/>
      <c r="AQ75" s="262"/>
      <c r="AR75" s="262"/>
      <c r="AS75" s="262"/>
      <c r="AT75" s="262"/>
      <c r="AU75" s="262"/>
      <c r="AV75" s="262"/>
      <c r="AW75" s="262"/>
      <c r="AX75" s="262"/>
      <c r="AY75" s="262"/>
      <c r="AZ75" s="262"/>
      <c r="BA75" s="262"/>
      <c r="BB75" s="262"/>
      <c r="BC75" s="262"/>
      <c r="BD75" s="262"/>
      <c r="BE75" s="262"/>
      <c r="BF75" s="262"/>
      <c r="BG75" s="262"/>
      <c r="BH75" s="262"/>
      <c r="BI75" s="262"/>
      <c r="BJ75" s="262"/>
      <c r="BK75" s="262"/>
      <c r="BL75" s="262"/>
      <c r="BM75" s="262"/>
      <c r="BN75" s="262"/>
      <c r="BO75" s="262"/>
      <c r="BP75" s="262"/>
      <c r="BQ75" s="262"/>
      <c r="BR75" s="262"/>
      <c r="BS75" s="262"/>
      <c r="BT75" s="262"/>
      <c r="BU75" s="262"/>
      <c r="BV75" s="262"/>
      <c r="BW75" s="262"/>
      <c r="BX75" s="262"/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262"/>
      <c r="CN75" s="262"/>
      <c r="CO75" s="262"/>
      <c r="CP75" s="262"/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262"/>
      <c r="DF75" s="262"/>
      <c r="DG75" s="262"/>
      <c r="DH75" s="262"/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262"/>
      <c r="DX75" s="262"/>
      <c r="DY75" s="262"/>
      <c r="DZ75" s="262"/>
      <c r="EA75" s="262"/>
      <c r="EB75" s="262"/>
      <c r="EC75" s="262"/>
      <c r="ED75" s="262"/>
      <c r="EE75" s="262"/>
      <c r="EF75" s="262"/>
      <c r="EG75" s="262"/>
      <c r="EH75" s="262"/>
      <c r="EI75" s="262"/>
      <c r="EJ75" s="262"/>
      <c r="EK75" s="262"/>
      <c r="EL75" s="262"/>
      <c r="EM75" s="262"/>
      <c r="EN75" s="262"/>
      <c r="EO75" s="262"/>
      <c r="EP75" s="262"/>
      <c r="EQ75" s="262"/>
      <c r="ER75" s="262"/>
      <c r="ES75" s="262"/>
      <c r="ET75" s="262"/>
      <c r="EU75" s="262"/>
      <c r="EV75" s="262"/>
      <c r="EW75" s="262"/>
      <c r="EX75" s="262"/>
      <c r="EY75" s="262"/>
      <c r="EZ75" s="262"/>
      <c r="FA75" s="262"/>
      <c r="FB75" s="262"/>
      <c r="FC75" s="262"/>
      <c r="FD75" s="262"/>
      <c r="FE75" s="262"/>
      <c r="FF75" s="262"/>
      <c r="FG75" s="262"/>
      <c r="FH75" s="262"/>
      <c r="FI75" s="262"/>
      <c r="FJ75" s="262"/>
      <c r="FK75" s="262"/>
      <c r="FL75" s="262"/>
      <c r="FM75" s="262"/>
      <c r="FN75" s="262"/>
      <c r="FO75" s="262"/>
      <c r="FP75" s="262"/>
      <c r="FQ75" s="262"/>
      <c r="FR75" s="262"/>
      <c r="FS75" s="262"/>
      <c r="FT75" s="262"/>
      <c r="FU75" s="262"/>
      <c r="FV75" s="262"/>
      <c r="FW75" s="262"/>
    </row>
    <row r="76" spans="1:244" s="272" customFormat="1" ht="24" customHeight="1" x14ac:dyDescent="0.2">
      <c r="A76" s="256">
        <v>3</v>
      </c>
      <c r="B76" s="256">
        <v>7</v>
      </c>
      <c r="C76" s="256">
        <v>2</v>
      </c>
      <c r="D76" s="257">
        <v>9</v>
      </c>
      <c r="E76" s="256">
        <v>2</v>
      </c>
      <c r="F76" s="257">
        <v>180</v>
      </c>
      <c r="G76" s="344" t="s">
        <v>391</v>
      </c>
      <c r="H76" s="299" t="s">
        <v>392</v>
      </c>
      <c r="I76" s="299">
        <v>38838</v>
      </c>
      <c r="J76" s="351">
        <v>1</v>
      </c>
      <c r="K76" s="256">
        <v>40</v>
      </c>
      <c r="L76" s="256" t="s">
        <v>245</v>
      </c>
      <c r="M76" s="357" t="s">
        <v>393</v>
      </c>
      <c r="N76" s="256">
        <v>1</v>
      </c>
      <c r="O76" s="264" t="s">
        <v>356</v>
      </c>
      <c r="P76" s="250">
        <v>3216.3</v>
      </c>
      <c r="Q76" s="249"/>
      <c r="R76" s="250">
        <f>P76</f>
        <v>3216.3</v>
      </c>
      <c r="S76" s="249"/>
      <c r="T76" s="250">
        <f>+R76/30*5</f>
        <v>536.05000000000007</v>
      </c>
      <c r="U76" s="250">
        <f>+R76/30*50</f>
        <v>5360.5</v>
      </c>
      <c r="V76" s="301"/>
      <c r="W76" s="302"/>
      <c r="X76" s="250">
        <f>+P76*1.1505*(6.96295)/100</f>
        <v>257.65373965792503</v>
      </c>
      <c r="Y76" s="250"/>
      <c r="Z76" s="251"/>
      <c r="AA76" s="251"/>
      <c r="AB76" s="251">
        <v>10556.246747233332</v>
      </c>
      <c r="AC76" s="251"/>
      <c r="AD76" s="250"/>
      <c r="AE76" s="251">
        <v>331.88</v>
      </c>
      <c r="AF76" s="250">
        <f>+(R76+V76+W76+X76+Y76+Z76+AA76+AE76)*12+T76+U76+AB76+AC76+AD76</f>
        <v>62122.801623128435</v>
      </c>
      <c r="AG76" s="355"/>
      <c r="AH76" s="356"/>
      <c r="AI76" s="262"/>
      <c r="AJ76" s="262"/>
      <c r="AK76" s="262"/>
      <c r="AL76" s="262"/>
      <c r="AM76" s="262"/>
      <c r="AN76" s="262"/>
      <c r="AO76" s="262"/>
      <c r="AP76" s="262"/>
      <c r="AQ76" s="262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  <c r="BB76" s="262"/>
      <c r="BC76" s="262"/>
      <c r="BD76" s="262"/>
      <c r="BE76" s="262"/>
      <c r="BF76" s="262"/>
      <c r="BG76" s="262"/>
      <c r="BH76" s="262"/>
      <c r="BI76" s="262"/>
      <c r="BJ76" s="262"/>
      <c r="BK76" s="262"/>
      <c r="BL76" s="262"/>
      <c r="BM76" s="262"/>
      <c r="BN76" s="262"/>
      <c r="BO76" s="262"/>
      <c r="BP76" s="262"/>
      <c r="BQ76" s="262"/>
      <c r="BR76" s="262"/>
      <c r="BS76" s="262"/>
      <c r="BT76" s="262"/>
      <c r="BU76" s="262"/>
      <c r="BV76" s="262"/>
      <c r="BW76" s="262"/>
      <c r="BX76" s="262"/>
      <c r="BY76" s="262"/>
      <c r="BZ76" s="262"/>
      <c r="CA76" s="262"/>
      <c r="CB76" s="262"/>
      <c r="CC76" s="262"/>
      <c r="CD76" s="262"/>
      <c r="CE76" s="262"/>
      <c r="CF76" s="262"/>
      <c r="CG76" s="262"/>
      <c r="CH76" s="262"/>
      <c r="CI76" s="262"/>
      <c r="CJ76" s="262"/>
      <c r="CK76" s="262"/>
      <c r="CL76" s="262"/>
      <c r="CM76" s="262"/>
      <c r="CN76" s="262"/>
      <c r="CO76" s="262"/>
      <c r="CP76" s="262"/>
      <c r="CQ76" s="262"/>
      <c r="CR76" s="262"/>
      <c r="CS76" s="262"/>
      <c r="CT76" s="262"/>
      <c r="CU76" s="262"/>
      <c r="CV76" s="262"/>
      <c r="CW76" s="262"/>
      <c r="CX76" s="262"/>
      <c r="CY76" s="262"/>
      <c r="CZ76" s="262"/>
      <c r="DA76" s="262"/>
      <c r="DB76" s="262"/>
      <c r="DC76" s="262"/>
      <c r="DD76" s="262"/>
      <c r="DE76" s="262"/>
      <c r="DF76" s="262"/>
      <c r="DG76" s="262"/>
      <c r="DH76" s="262"/>
      <c r="DI76" s="262"/>
      <c r="DJ76" s="262"/>
      <c r="DK76" s="262"/>
      <c r="DL76" s="262"/>
      <c r="DM76" s="262"/>
      <c r="DN76" s="262"/>
      <c r="DO76" s="262"/>
      <c r="DP76" s="262"/>
      <c r="DQ76" s="262"/>
      <c r="DR76" s="262"/>
      <c r="DS76" s="262"/>
      <c r="DT76" s="262"/>
      <c r="DU76" s="262"/>
      <c r="DV76" s="262"/>
      <c r="DW76" s="262"/>
      <c r="DX76" s="262"/>
      <c r="DY76" s="262"/>
      <c r="DZ76" s="262"/>
      <c r="EA76" s="262"/>
      <c r="EB76" s="262"/>
      <c r="EC76" s="262"/>
      <c r="ED76" s="262"/>
      <c r="EE76" s="262"/>
      <c r="EF76" s="262"/>
      <c r="EG76" s="262"/>
      <c r="EH76" s="262"/>
      <c r="EI76" s="262"/>
      <c r="EJ76" s="262"/>
      <c r="EK76" s="262"/>
      <c r="EL76" s="262"/>
      <c r="EM76" s="262"/>
      <c r="EN76" s="262"/>
      <c r="EO76" s="262"/>
      <c r="EP76" s="262"/>
      <c r="EQ76" s="262"/>
      <c r="ER76" s="262"/>
      <c r="ES76" s="262"/>
      <c r="ET76" s="262"/>
      <c r="EU76" s="262"/>
      <c r="EV76" s="262"/>
      <c r="EW76" s="262"/>
      <c r="EX76" s="262"/>
      <c r="EY76" s="262"/>
      <c r="EZ76" s="262"/>
      <c r="FA76" s="262"/>
      <c r="FB76" s="262"/>
      <c r="FC76" s="262"/>
      <c r="FD76" s="262"/>
      <c r="FE76" s="262"/>
      <c r="FF76" s="262"/>
      <c r="FG76" s="262"/>
      <c r="FH76" s="262"/>
      <c r="FI76" s="262"/>
      <c r="FJ76" s="262"/>
      <c r="FK76" s="262"/>
      <c r="FL76" s="262"/>
      <c r="FM76" s="262"/>
      <c r="FN76" s="262"/>
      <c r="FO76" s="262"/>
      <c r="FP76" s="262"/>
      <c r="FQ76" s="262"/>
      <c r="FR76" s="262"/>
      <c r="FS76" s="262"/>
      <c r="FT76" s="262"/>
      <c r="FU76" s="262"/>
      <c r="FV76" s="262"/>
      <c r="FW76" s="262"/>
    </row>
    <row r="77" spans="1:244" s="272" customFormat="1" ht="24" customHeight="1" x14ac:dyDescent="0.2">
      <c r="A77" s="256">
        <v>4</v>
      </c>
      <c r="B77" s="256">
        <v>7</v>
      </c>
      <c r="C77" s="256">
        <v>2</v>
      </c>
      <c r="D77" s="257">
        <v>9</v>
      </c>
      <c r="E77" s="256">
        <v>1</v>
      </c>
      <c r="F77" s="257">
        <v>180</v>
      </c>
      <c r="G77" s="344"/>
      <c r="H77" s="299"/>
      <c r="I77" s="299"/>
      <c r="J77" s="351"/>
      <c r="K77" s="256">
        <v>40</v>
      </c>
      <c r="L77" s="256" t="s">
        <v>245</v>
      </c>
      <c r="M77" s="358" t="s">
        <v>394</v>
      </c>
      <c r="N77" s="256">
        <v>1</v>
      </c>
      <c r="O77" s="264" t="s">
        <v>356</v>
      </c>
      <c r="P77" s="249">
        <v>6870.6</v>
      </c>
      <c r="Q77" s="249"/>
      <c r="R77" s="250">
        <f>P77</f>
        <v>6870.6</v>
      </c>
      <c r="S77" s="249"/>
      <c r="T77" s="250">
        <f>+R77/30*5</f>
        <v>1145.1000000000001</v>
      </c>
      <c r="U77" s="250">
        <f>+R77/30*50</f>
        <v>11451</v>
      </c>
      <c r="V77" s="301"/>
      <c r="W77" s="302"/>
      <c r="X77" s="250">
        <f>+P77*1.1505*(6.96295)/100</f>
        <v>550.39510732635006</v>
      </c>
      <c r="Y77" s="250"/>
      <c r="Z77" s="251"/>
      <c r="AA77" s="251"/>
      <c r="AB77" s="251">
        <v>10556.246747233332</v>
      </c>
      <c r="AC77" s="251">
        <v>384.15</v>
      </c>
      <c r="AD77" s="251"/>
      <c r="AE77" s="251"/>
      <c r="AF77" s="250">
        <f>+(R77+V77+W77+X77+Y77+Z77+AA77+AE77)*12+T77+U77+AB77+AC77+AD77</f>
        <v>112588.43803514953</v>
      </c>
      <c r="AG77" s="355"/>
      <c r="AH77" s="356"/>
      <c r="AI77" s="262"/>
      <c r="AJ77" s="262"/>
      <c r="AK77" s="262"/>
      <c r="AL77" s="262"/>
      <c r="AM77" s="262"/>
      <c r="AN77" s="262"/>
      <c r="AO77" s="262"/>
      <c r="AP77" s="262"/>
      <c r="AQ77" s="262"/>
      <c r="AR77" s="262"/>
      <c r="AS77" s="262"/>
      <c r="AT77" s="262"/>
      <c r="AU77" s="262"/>
      <c r="AV77" s="262"/>
      <c r="AW77" s="262"/>
      <c r="AX77" s="262"/>
      <c r="AY77" s="262"/>
      <c r="AZ77" s="262"/>
      <c r="BA77" s="262"/>
      <c r="BB77" s="262"/>
      <c r="BC77" s="262"/>
      <c r="BD77" s="262"/>
      <c r="BE77" s="262"/>
      <c r="BF77" s="262"/>
      <c r="BG77" s="262"/>
      <c r="BH77" s="262"/>
      <c r="BI77" s="262"/>
      <c r="BJ77" s="262"/>
      <c r="BK77" s="262"/>
      <c r="BL77" s="262"/>
      <c r="BM77" s="262"/>
      <c r="BN77" s="262"/>
      <c r="BO77" s="262"/>
      <c r="BP77" s="262"/>
      <c r="BQ77" s="262"/>
      <c r="BR77" s="262"/>
      <c r="BS77" s="262"/>
      <c r="BT77" s="262"/>
      <c r="BU77" s="262"/>
      <c r="BV77" s="262"/>
      <c r="BW77" s="262"/>
      <c r="BX77" s="262"/>
      <c r="BY77" s="262"/>
      <c r="BZ77" s="262"/>
      <c r="CA77" s="262"/>
      <c r="CB77" s="262"/>
      <c r="CC77" s="262"/>
      <c r="CD77" s="262"/>
      <c r="CE77" s="262"/>
      <c r="CF77" s="262"/>
      <c r="CG77" s="262"/>
      <c r="CH77" s="262"/>
      <c r="CI77" s="262"/>
      <c r="CJ77" s="262"/>
      <c r="CK77" s="262"/>
      <c r="CL77" s="262"/>
      <c r="CM77" s="262"/>
      <c r="CN77" s="262"/>
      <c r="CO77" s="262"/>
      <c r="CP77" s="262"/>
      <c r="CQ77" s="262"/>
      <c r="CR77" s="262"/>
      <c r="CS77" s="262"/>
      <c r="CT77" s="262"/>
      <c r="CU77" s="262"/>
      <c r="CV77" s="262"/>
      <c r="CW77" s="262"/>
      <c r="CX77" s="262"/>
      <c r="CY77" s="262"/>
      <c r="CZ77" s="262"/>
      <c r="DA77" s="262"/>
      <c r="DB77" s="262"/>
      <c r="DC77" s="262"/>
      <c r="DD77" s="262"/>
      <c r="DE77" s="262"/>
      <c r="DF77" s="262"/>
      <c r="DG77" s="262"/>
      <c r="DH77" s="262"/>
      <c r="DI77" s="262"/>
      <c r="DJ77" s="262"/>
      <c r="DK77" s="262"/>
      <c r="DL77" s="262"/>
      <c r="DM77" s="262"/>
      <c r="DN77" s="262"/>
      <c r="DO77" s="262"/>
      <c r="DP77" s="262"/>
      <c r="DQ77" s="262"/>
      <c r="DR77" s="262"/>
      <c r="DS77" s="262"/>
      <c r="DT77" s="262"/>
      <c r="DU77" s="262"/>
      <c r="DV77" s="262"/>
      <c r="DW77" s="262"/>
      <c r="DX77" s="262"/>
      <c r="DY77" s="262"/>
      <c r="DZ77" s="262"/>
      <c r="EA77" s="262"/>
      <c r="EB77" s="262"/>
      <c r="EC77" s="262"/>
      <c r="ED77" s="262"/>
      <c r="EE77" s="262"/>
      <c r="EF77" s="262"/>
      <c r="EG77" s="262"/>
      <c r="EH77" s="262"/>
      <c r="EI77" s="262"/>
      <c r="EJ77" s="262"/>
      <c r="EK77" s="262"/>
      <c r="EL77" s="262"/>
      <c r="EM77" s="262"/>
      <c r="EN77" s="262"/>
      <c r="EO77" s="262"/>
      <c r="EP77" s="262"/>
      <c r="EQ77" s="262"/>
      <c r="ER77" s="262"/>
      <c r="ES77" s="262"/>
      <c r="ET77" s="262"/>
      <c r="EU77" s="262"/>
      <c r="EV77" s="262"/>
      <c r="EW77" s="262"/>
      <c r="EX77" s="262"/>
      <c r="EY77" s="262"/>
      <c r="EZ77" s="262"/>
      <c r="FA77" s="262"/>
      <c r="FB77" s="262"/>
      <c r="FC77" s="262"/>
      <c r="FD77" s="262"/>
      <c r="FE77" s="262"/>
      <c r="FF77" s="262"/>
      <c r="FG77" s="262"/>
      <c r="FH77" s="262"/>
      <c r="FI77" s="262"/>
      <c r="FJ77" s="262"/>
      <c r="FK77" s="262"/>
      <c r="FL77" s="262"/>
      <c r="FM77" s="262"/>
      <c r="FN77" s="262"/>
      <c r="FO77" s="262"/>
      <c r="FP77" s="262"/>
      <c r="FQ77" s="262"/>
      <c r="FR77" s="262"/>
      <c r="FS77" s="262"/>
      <c r="FT77" s="262"/>
      <c r="FU77" s="262"/>
      <c r="FV77" s="262"/>
      <c r="FW77" s="262"/>
    </row>
    <row r="78" spans="1:244" s="262" customFormat="1" ht="24" customHeight="1" x14ac:dyDescent="0.2">
      <c r="A78" s="256">
        <v>5</v>
      </c>
      <c r="B78" s="256">
        <v>7</v>
      </c>
      <c r="C78" s="256">
        <v>2</v>
      </c>
      <c r="D78" s="257">
        <v>9</v>
      </c>
      <c r="E78" s="256">
        <v>1</v>
      </c>
      <c r="F78" s="257">
        <v>180</v>
      </c>
      <c r="G78" s="344"/>
      <c r="H78" s="299"/>
      <c r="I78" s="299"/>
      <c r="J78" s="351"/>
      <c r="K78" s="256">
        <v>40</v>
      </c>
      <c r="L78" s="256" t="s">
        <v>245</v>
      </c>
      <c r="M78" s="358" t="s">
        <v>395</v>
      </c>
      <c r="N78" s="256"/>
      <c r="O78" s="264" t="s">
        <v>428</v>
      </c>
      <c r="P78" s="249">
        <v>7523.6</v>
      </c>
      <c r="Q78" s="249"/>
      <c r="R78" s="250">
        <f>P78</f>
        <v>7523.6</v>
      </c>
      <c r="S78" s="249"/>
      <c r="T78" s="250">
        <f>+R78/30*5</f>
        <v>1253.9333333333334</v>
      </c>
      <c r="U78" s="250">
        <f>+R78/30*50</f>
        <v>12539.333333333334</v>
      </c>
      <c r="V78" s="301"/>
      <c r="W78" s="302"/>
      <c r="X78" s="250">
        <f>+P78*1.1505*(6.96295)/100</f>
        <v>602.70611438310016</v>
      </c>
      <c r="Y78" s="250"/>
      <c r="Z78" s="251"/>
      <c r="AA78" s="251"/>
      <c r="AB78" s="251">
        <v>10856.246747233332</v>
      </c>
      <c r="AC78" s="251">
        <v>1900</v>
      </c>
      <c r="AD78" s="251"/>
      <c r="AE78" s="251"/>
      <c r="AF78" s="250">
        <f>+(R78+V78+W78+X78+Y78+Z78+AA78+AE78)*12+T78+U78+AB78+AC78+AD78</f>
        <v>124065.1867864972</v>
      </c>
      <c r="AG78" s="355"/>
      <c r="AH78" s="356"/>
    </row>
    <row r="79" spans="1:244" s="262" customFormat="1" ht="24" customHeight="1" x14ac:dyDescent="0.2">
      <c r="A79" s="246"/>
      <c r="B79" s="303"/>
      <c r="C79" s="304"/>
      <c r="D79" s="305"/>
      <c r="E79" s="304"/>
      <c r="F79" s="305"/>
      <c r="G79" s="359"/>
      <c r="H79" s="306"/>
      <c r="I79" s="306"/>
      <c r="J79" s="360"/>
      <c r="K79" s="304"/>
      <c r="L79" s="540" t="s">
        <v>384</v>
      </c>
      <c r="M79" s="540"/>
      <c r="N79" s="540"/>
      <c r="O79" s="540"/>
      <c r="P79" s="374">
        <f>SUM(P74:P78)*12</f>
        <v>288517.19999999995</v>
      </c>
      <c r="Q79" s="374"/>
      <c r="R79" s="374">
        <f>SUM(R74:R78)*12</f>
        <v>288517.19999999995</v>
      </c>
      <c r="S79" s="374"/>
      <c r="T79" s="374">
        <f>SUM(T74:T78)</f>
        <v>4007.1833333333334</v>
      </c>
      <c r="U79" s="374">
        <f>SUM(U74:U78)</f>
        <v>40071.833333333336</v>
      </c>
      <c r="V79" s="375"/>
      <c r="W79" s="374"/>
      <c r="X79" s="374">
        <f>SUM(X74:X78)*12</f>
        <v>23112.749288198705</v>
      </c>
      <c r="Y79" s="374"/>
      <c r="Z79" s="375"/>
      <c r="AA79" s="375"/>
      <c r="AB79" s="375">
        <f>SUM(AB74:AB78)</f>
        <v>53081.233736166658</v>
      </c>
      <c r="AC79" s="375">
        <f>SUM(AC77:AC78)</f>
        <v>2284.15</v>
      </c>
      <c r="AD79" s="375"/>
      <c r="AE79" s="375">
        <f>SUM(AE74:AE77)*12</f>
        <v>11947.68</v>
      </c>
      <c r="AF79" s="376"/>
      <c r="AG79" s="355"/>
      <c r="AH79" s="356"/>
    </row>
    <row r="80" spans="1:244" ht="24" customHeight="1" x14ac:dyDescent="0.2">
      <c r="A80" s="283"/>
      <c r="B80" s="541" t="s">
        <v>385</v>
      </c>
      <c r="C80" s="542"/>
      <c r="D80" s="542"/>
      <c r="E80" s="542"/>
      <c r="F80" s="542"/>
      <c r="G80" s="542"/>
      <c r="H80" s="542"/>
      <c r="I80" s="542"/>
      <c r="J80" s="542"/>
      <c r="K80" s="542"/>
      <c r="L80" s="542"/>
      <c r="M80" s="542"/>
      <c r="N80" s="542"/>
      <c r="O80" s="542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61">
        <f>AF74+AF75+AF76+AF77+AF78</f>
        <v>423022.02969103202</v>
      </c>
      <c r="AG80" s="308"/>
      <c r="AH80" s="282"/>
    </row>
    <row r="81" spans="1:34" ht="24" customHeight="1" x14ac:dyDescent="0.2">
      <c r="N81" s="218"/>
      <c r="O81" s="216"/>
      <c r="P81" s="216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18"/>
      <c r="AG81" s="309"/>
      <c r="AH81" s="282"/>
    </row>
    <row r="82" spans="1:34" ht="24" customHeight="1" x14ac:dyDescent="0.2">
      <c r="N82" s="218"/>
      <c r="O82" s="216"/>
      <c r="P82" s="216"/>
      <c r="Q82" s="230"/>
      <c r="R82" s="230"/>
      <c r="S82" s="230"/>
      <c r="T82" s="310">
        <f t="shared" ref="T82:AE82" si="2">T79+T70</f>
        <v>116624.73333333338</v>
      </c>
      <c r="U82" s="310">
        <f t="shared" si="2"/>
        <v>1166247.3333333335</v>
      </c>
      <c r="V82" s="310">
        <f t="shared" si="2"/>
        <v>851388.67799999961</v>
      </c>
      <c r="W82" s="310">
        <f t="shared" si="2"/>
        <v>243253.90800000005</v>
      </c>
      <c r="X82" s="310">
        <f t="shared" si="2"/>
        <v>672671.54959294712</v>
      </c>
      <c r="Y82" s="310">
        <f t="shared" si="2"/>
        <v>162169.27200000006</v>
      </c>
      <c r="Z82" s="310">
        <f t="shared" si="2"/>
        <v>420825.96</v>
      </c>
      <c r="AA82" s="310">
        <f t="shared" si="2"/>
        <v>229532.88000000006</v>
      </c>
      <c r="AB82" s="310">
        <f t="shared" si="2"/>
        <v>699430.01949838444</v>
      </c>
      <c r="AC82" s="310">
        <f t="shared" si="2"/>
        <v>171942.75999999995</v>
      </c>
      <c r="AD82" s="310">
        <f t="shared" si="2"/>
        <v>308553.14999999997</v>
      </c>
      <c r="AE82" s="310">
        <f t="shared" si="2"/>
        <v>11947.68</v>
      </c>
      <c r="AF82" s="362">
        <f>AF80+AF71</f>
        <v>13451568.723758001</v>
      </c>
      <c r="AG82" s="295"/>
      <c r="AH82" s="311"/>
    </row>
    <row r="83" spans="1:34" ht="24" customHeight="1" x14ac:dyDescent="0.2">
      <c r="A83" s="228"/>
      <c r="B83" s="228"/>
      <c r="C83" s="312" t="s">
        <v>396</v>
      </c>
      <c r="D83" s="313"/>
      <c r="E83" s="314"/>
      <c r="F83" s="315"/>
      <c r="G83" s="313"/>
      <c r="H83" s="316"/>
      <c r="I83" s="314"/>
      <c r="J83" s="314"/>
      <c r="K83" s="314"/>
      <c r="L83" s="314"/>
      <c r="N83" s="317" t="s">
        <v>397</v>
      </c>
      <c r="O83" s="318"/>
      <c r="P83" s="216"/>
      <c r="Q83" s="230"/>
      <c r="R83" s="230"/>
      <c r="S83" s="230"/>
      <c r="T83" s="230"/>
      <c r="U83" s="230"/>
      <c r="V83" s="218"/>
      <c r="W83" s="218"/>
      <c r="X83" s="218"/>
      <c r="Y83" s="218"/>
      <c r="Z83" s="218"/>
      <c r="AA83" s="218"/>
      <c r="AB83" s="218"/>
      <c r="AC83" s="218"/>
      <c r="AD83" s="218"/>
      <c r="AE83" s="217"/>
      <c r="AF83" s="319"/>
    </row>
    <row r="84" spans="1:34" ht="24" customHeight="1" x14ac:dyDescent="0.2">
      <c r="A84" s="228"/>
      <c r="B84" s="228"/>
      <c r="C84" s="229" t="s">
        <v>11</v>
      </c>
      <c r="D84" s="229"/>
      <c r="E84" s="229"/>
      <c r="F84" s="320"/>
      <c r="G84" s="229" t="s">
        <v>398</v>
      </c>
      <c r="N84" s="318"/>
      <c r="O84" s="321" t="s">
        <v>399</v>
      </c>
      <c r="P84" s="216"/>
      <c r="Q84" s="230"/>
      <c r="R84" s="230"/>
      <c r="S84" s="230"/>
      <c r="T84" s="230"/>
      <c r="U84" s="230"/>
      <c r="V84" s="218"/>
      <c r="W84" s="218"/>
      <c r="X84" s="218"/>
      <c r="Y84" s="218"/>
      <c r="Z84" s="218"/>
      <c r="AA84" s="218"/>
      <c r="AB84" s="218"/>
      <c r="AC84" s="218"/>
      <c r="AD84" s="218"/>
      <c r="AE84" s="322"/>
      <c r="AF84" s="319"/>
    </row>
    <row r="85" spans="1:34" ht="24" customHeight="1" x14ac:dyDescent="0.2">
      <c r="A85" s="228"/>
      <c r="B85" s="228"/>
      <c r="C85" s="229" t="s">
        <v>400</v>
      </c>
      <c r="D85" s="229"/>
      <c r="E85" s="229"/>
      <c r="F85" s="320"/>
      <c r="G85" s="229" t="s">
        <v>401</v>
      </c>
      <c r="N85" s="318"/>
      <c r="O85" s="323" t="s">
        <v>402</v>
      </c>
      <c r="P85" s="216"/>
      <c r="Q85" s="230"/>
      <c r="R85" s="230"/>
      <c r="S85" s="230"/>
      <c r="T85" s="230"/>
      <c r="U85" s="230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363"/>
      <c r="AG85" s="322"/>
    </row>
    <row r="86" spans="1:34" ht="24" customHeight="1" x14ac:dyDescent="0.2">
      <c r="A86" s="228"/>
      <c r="B86" s="228"/>
      <c r="C86" s="229" t="s">
        <v>13</v>
      </c>
      <c r="D86" s="229"/>
      <c r="E86" s="229"/>
      <c r="F86" s="320"/>
      <c r="G86" s="229" t="s">
        <v>403</v>
      </c>
      <c r="N86" s="318"/>
      <c r="O86" s="323" t="s">
        <v>404</v>
      </c>
      <c r="P86" s="216"/>
      <c r="Q86" s="230"/>
      <c r="R86" s="230"/>
      <c r="S86" s="230"/>
      <c r="T86" s="230"/>
      <c r="U86" s="230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319"/>
    </row>
    <row r="87" spans="1:34" ht="24" customHeight="1" x14ac:dyDescent="0.2">
      <c r="A87" s="228"/>
      <c r="B87" s="228"/>
      <c r="C87" s="229" t="s">
        <v>216</v>
      </c>
      <c r="D87" s="229"/>
      <c r="E87" s="229"/>
      <c r="F87" s="320"/>
      <c r="G87" s="229" t="s">
        <v>405</v>
      </c>
      <c r="N87" s="318"/>
      <c r="O87" s="216"/>
      <c r="P87" s="216"/>
      <c r="Q87" s="230"/>
      <c r="R87" s="230"/>
      <c r="S87" s="230"/>
      <c r="T87" s="230"/>
      <c r="U87" s="230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319"/>
    </row>
    <row r="88" spans="1:34" ht="24" customHeight="1" x14ac:dyDescent="0.2">
      <c r="C88" s="229" t="s">
        <v>15</v>
      </c>
      <c r="D88" s="229"/>
      <c r="E88" s="229"/>
      <c r="F88" s="320"/>
      <c r="G88" s="229" t="s">
        <v>406</v>
      </c>
      <c r="N88" s="218"/>
      <c r="O88" s="323" t="s">
        <v>407</v>
      </c>
      <c r="P88" s="216"/>
      <c r="Q88" s="230"/>
      <c r="R88" s="230"/>
      <c r="S88" s="230"/>
      <c r="T88" s="230"/>
      <c r="U88" s="230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</row>
    <row r="89" spans="1:34" ht="24" customHeight="1" x14ac:dyDescent="0.2">
      <c r="C89" s="229" t="s">
        <v>408</v>
      </c>
      <c r="D89" s="229"/>
      <c r="E89" s="229"/>
      <c r="F89" s="320"/>
      <c r="G89" s="229" t="s">
        <v>409</v>
      </c>
      <c r="N89" s="218"/>
      <c r="O89" s="324" t="s">
        <v>410</v>
      </c>
      <c r="P89" s="318"/>
      <c r="Q89" s="325"/>
      <c r="R89" s="325"/>
      <c r="S89" s="230"/>
      <c r="T89" s="230"/>
      <c r="U89" s="230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</row>
    <row r="90" spans="1:34" ht="24" customHeight="1" x14ac:dyDescent="0.2">
      <c r="A90" s="229"/>
      <c r="B90" s="229"/>
      <c r="C90" s="229" t="s">
        <v>218</v>
      </c>
      <c r="D90" s="229"/>
      <c r="E90" s="229"/>
      <c r="F90" s="320"/>
      <c r="G90" s="229" t="s">
        <v>411</v>
      </c>
      <c r="I90" s="229"/>
      <c r="N90" s="218"/>
      <c r="O90" s="326" t="s">
        <v>412</v>
      </c>
      <c r="P90" s="216"/>
      <c r="Q90" s="327" t="s">
        <v>413</v>
      </c>
      <c r="R90" s="230"/>
      <c r="S90" s="328" t="s">
        <v>414</v>
      </c>
      <c r="T90" s="230"/>
      <c r="U90" s="230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</row>
    <row r="91" spans="1:34" ht="24" customHeight="1" x14ac:dyDescent="0.2">
      <c r="A91" s="229"/>
      <c r="B91" s="229"/>
      <c r="C91" s="229" t="s">
        <v>219</v>
      </c>
      <c r="D91" s="229"/>
      <c r="E91" s="229"/>
      <c r="F91" s="320"/>
      <c r="G91" s="229" t="s">
        <v>415</v>
      </c>
      <c r="I91" s="229"/>
      <c r="N91" s="218"/>
      <c r="O91" s="326" t="s">
        <v>416</v>
      </c>
      <c r="P91" s="216"/>
      <c r="Q91" s="327" t="s">
        <v>417</v>
      </c>
      <c r="R91" s="325"/>
      <c r="S91" s="328" t="s">
        <v>418</v>
      </c>
      <c r="T91" s="230"/>
      <c r="U91" s="230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</row>
    <row r="92" spans="1:34" x14ac:dyDescent="0.2">
      <c r="V92" s="218"/>
      <c r="Z92" s="218"/>
      <c r="AE92" s="218"/>
    </row>
    <row r="93" spans="1:34" x14ac:dyDescent="0.2">
      <c r="V93" s="218"/>
      <c r="Z93" s="218"/>
      <c r="AE93" s="218"/>
    </row>
    <row r="94" spans="1:34" x14ac:dyDescent="0.2">
      <c r="V94" s="218"/>
      <c r="Z94" s="218"/>
      <c r="AE94" s="218"/>
    </row>
    <row r="95" spans="1:34" x14ac:dyDescent="0.2">
      <c r="V95" s="218"/>
      <c r="Z95" s="218"/>
      <c r="AE95" s="218"/>
    </row>
    <row r="96" spans="1:34" x14ac:dyDescent="0.2">
      <c r="V96" s="218"/>
      <c r="Z96" s="218"/>
      <c r="AE96" s="218"/>
    </row>
    <row r="97" spans="22:31" s="228" customFormat="1" x14ac:dyDescent="0.2">
      <c r="V97" s="218"/>
      <c r="Z97" s="218"/>
      <c r="AA97" s="330"/>
      <c r="AB97" s="330"/>
      <c r="AC97" s="330"/>
      <c r="AE97" s="218"/>
    </row>
    <row r="98" spans="22:31" s="228" customFormat="1" x14ac:dyDescent="0.2">
      <c r="V98" s="218"/>
      <c r="Z98" s="218"/>
      <c r="AA98" s="330"/>
      <c r="AB98" s="330"/>
      <c r="AC98" s="330"/>
      <c r="AE98" s="218"/>
    </row>
    <row r="99" spans="22:31" s="228" customFormat="1" x14ac:dyDescent="0.2">
      <c r="V99" s="218"/>
      <c r="Z99" s="218"/>
      <c r="AA99" s="330"/>
      <c r="AB99" s="330"/>
      <c r="AC99" s="330"/>
      <c r="AE99" s="218"/>
    </row>
    <row r="100" spans="22:31" s="228" customFormat="1" x14ac:dyDescent="0.2">
      <c r="V100" s="218"/>
      <c r="Z100" s="218"/>
      <c r="AA100" s="330"/>
      <c r="AB100" s="330"/>
      <c r="AC100" s="330"/>
      <c r="AE100" s="218"/>
    </row>
    <row r="101" spans="22:31" s="228" customFormat="1" x14ac:dyDescent="0.2">
      <c r="V101" s="218"/>
      <c r="Z101" s="218"/>
      <c r="AA101" s="330"/>
      <c r="AB101" s="330"/>
      <c r="AC101" s="330"/>
      <c r="AE101" s="218"/>
    </row>
    <row r="102" spans="22:31" s="228" customFormat="1" x14ac:dyDescent="0.2">
      <c r="V102" s="218"/>
      <c r="Z102" s="218"/>
      <c r="AA102" s="330"/>
      <c r="AB102" s="330"/>
      <c r="AC102" s="330"/>
      <c r="AE102" s="218"/>
    </row>
    <row r="103" spans="22:31" s="228" customFormat="1" x14ac:dyDescent="0.2">
      <c r="V103" s="218"/>
      <c r="Z103" s="218"/>
      <c r="AA103" s="330"/>
      <c r="AB103" s="330"/>
      <c r="AC103" s="330"/>
      <c r="AE103" s="218"/>
    </row>
    <row r="104" spans="22:31" s="228" customFormat="1" x14ac:dyDescent="0.2">
      <c r="V104" s="218"/>
      <c r="Z104" s="218"/>
      <c r="AA104" s="330"/>
      <c r="AB104" s="330"/>
      <c r="AC104" s="330"/>
      <c r="AE104" s="218"/>
    </row>
    <row r="105" spans="22:31" s="228" customFormat="1" x14ac:dyDescent="0.2">
      <c r="V105" s="218"/>
      <c r="Z105" s="218"/>
      <c r="AA105" s="330"/>
      <c r="AB105" s="330"/>
      <c r="AC105" s="330"/>
      <c r="AE105" s="218"/>
    </row>
    <row r="106" spans="22:31" s="228" customFormat="1" x14ac:dyDescent="0.2">
      <c r="V106" s="218"/>
      <c r="Z106" s="218"/>
      <c r="AA106" s="330"/>
      <c r="AB106" s="330"/>
      <c r="AC106" s="330"/>
      <c r="AE106" s="218"/>
    </row>
    <row r="107" spans="22:31" s="228" customFormat="1" x14ac:dyDescent="0.2">
      <c r="V107" s="218"/>
      <c r="Z107" s="218"/>
      <c r="AA107" s="330"/>
      <c r="AB107" s="330"/>
      <c r="AC107" s="330"/>
      <c r="AE107" s="218"/>
    </row>
    <row r="108" spans="22:31" s="228" customFormat="1" x14ac:dyDescent="0.2">
      <c r="V108" s="218"/>
      <c r="Z108" s="218"/>
      <c r="AA108" s="330"/>
      <c r="AB108" s="330"/>
      <c r="AC108" s="330"/>
      <c r="AE108" s="218"/>
    </row>
    <row r="109" spans="22:31" s="228" customFormat="1" x14ac:dyDescent="0.2">
      <c r="V109" s="218"/>
      <c r="Z109" s="218"/>
      <c r="AA109" s="330"/>
      <c r="AB109" s="330"/>
      <c r="AC109" s="330"/>
      <c r="AE109" s="218"/>
    </row>
    <row r="110" spans="22:31" s="228" customFormat="1" x14ac:dyDescent="0.2">
      <c r="V110" s="218"/>
      <c r="Z110" s="218"/>
      <c r="AA110" s="330"/>
      <c r="AB110" s="330"/>
      <c r="AC110" s="330"/>
      <c r="AE110" s="218"/>
    </row>
    <row r="111" spans="22:31" s="228" customFormat="1" x14ac:dyDescent="0.2">
      <c r="V111" s="218"/>
      <c r="Z111" s="218"/>
      <c r="AA111" s="330"/>
      <c r="AB111" s="330"/>
      <c r="AC111" s="330"/>
      <c r="AE111" s="218"/>
    </row>
    <row r="112" spans="22:31" s="228" customFormat="1" x14ac:dyDescent="0.2">
      <c r="V112" s="218"/>
      <c r="Z112" s="218"/>
      <c r="AA112" s="330"/>
      <c r="AB112" s="330"/>
      <c r="AC112" s="330"/>
      <c r="AE112" s="218"/>
    </row>
    <row r="113" spans="22:31" s="228" customFormat="1" x14ac:dyDescent="0.2">
      <c r="V113" s="218"/>
      <c r="Z113" s="218"/>
      <c r="AA113" s="330"/>
      <c r="AB113" s="330"/>
      <c r="AC113" s="330"/>
      <c r="AE113" s="218"/>
    </row>
    <row r="114" spans="22:31" s="228" customFormat="1" x14ac:dyDescent="0.2">
      <c r="V114" s="218"/>
      <c r="Z114" s="218"/>
      <c r="AA114" s="330"/>
      <c r="AB114" s="330"/>
      <c r="AC114" s="330"/>
      <c r="AE114" s="218"/>
    </row>
    <row r="115" spans="22:31" s="228" customFormat="1" x14ac:dyDescent="0.2">
      <c r="V115" s="218"/>
      <c r="Z115" s="218"/>
      <c r="AA115" s="330"/>
      <c r="AB115" s="330"/>
      <c r="AC115" s="330"/>
      <c r="AE115" s="218"/>
    </row>
    <row r="116" spans="22:31" s="228" customFormat="1" x14ac:dyDescent="0.2">
      <c r="V116" s="218"/>
      <c r="Z116" s="218"/>
      <c r="AA116" s="330"/>
      <c r="AB116" s="330"/>
      <c r="AC116" s="330"/>
      <c r="AE116" s="218"/>
    </row>
    <row r="117" spans="22:31" s="228" customFormat="1" x14ac:dyDescent="0.2">
      <c r="V117" s="218"/>
      <c r="Z117" s="218"/>
      <c r="AA117" s="330"/>
      <c r="AB117" s="330"/>
      <c r="AC117" s="330"/>
      <c r="AE117" s="218"/>
    </row>
    <row r="118" spans="22:31" s="228" customFormat="1" x14ac:dyDescent="0.2">
      <c r="V118" s="218"/>
      <c r="Z118" s="218"/>
      <c r="AA118" s="330"/>
      <c r="AB118" s="330"/>
      <c r="AC118" s="330"/>
      <c r="AE118" s="218"/>
    </row>
    <row r="119" spans="22:31" s="228" customFormat="1" x14ac:dyDescent="0.2">
      <c r="V119" s="218"/>
      <c r="Z119" s="218"/>
      <c r="AA119" s="330"/>
      <c r="AB119" s="330"/>
      <c r="AC119" s="330"/>
      <c r="AE119" s="218"/>
    </row>
    <row r="120" spans="22:31" s="228" customFormat="1" x14ac:dyDescent="0.2">
      <c r="V120" s="218"/>
      <c r="Z120" s="218"/>
      <c r="AA120" s="330"/>
      <c r="AB120" s="330"/>
      <c r="AC120" s="330"/>
      <c r="AE120" s="218"/>
    </row>
    <row r="121" spans="22:31" s="228" customFormat="1" x14ac:dyDescent="0.2">
      <c r="V121" s="218"/>
      <c r="Z121" s="218"/>
      <c r="AA121" s="330"/>
      <c r="AB121" s="330"/>
      <c r="AC121" s="330"/>
      <c r="AE121" s="218"/>
    </row>
    <row r="122" spans="22:31" s="228" customFormat="1" x14ac:dyDescent="0.2">
      <c r="V122" s="218"/>
      <c r="Z122" s="218"/>
      <c r="AA122" s="330"/>
      <c r="AB122" s="330"/>
      <c r="AC122" s="330"/>
      <c r="AE122" s="218"/>
    </row>
    <row r="123" spans="22:31" s="228" customFormat="1" x14ac:dyDescent="0.2">
      <c r="V123" s="218"/>
      <c r="Z123" s="218"/>
      <c r="AA123" s="330"/>
      <c r="AB123" s="330"/>
      <c r="AC123" s="330"/>
      <c r="AE123" s="218"/>
    </row>
    <row r="124" spans="22:31" s="228" customFormat="1" x14ac:dyDescent="0.2">
      <c r="V124" s="218"/>
      <c r="Z124" s="218"/>
      <c r="AA124" s="330"/>
      <c r="AB124" s="330"/>
      <c r="AC124" s="330"/>
      <c r="AE124" s="218"/>
    </row>
    <row r="125" spans="22:31" s="228" customFormat="1" x14ac:dyDescent="0.2">
      <c r="V125" s="218"/>
      <c r="Z125" s="218"/>
      <c r="AA125" s="330"/>
      <c r="AB125" s="330"/>
      <c r="AC125" s="330"/>
      <c r="AE125" s="218"/>
    </row>
    <row r="126" spans="22:31" s="228" customFormat="1" x14ac:dyDescent="0.2">
      <c r="V126" s="218"/>
      <c r="Z126" s="218"/>
      <c r="AA126" s="330"/>
      <c r="AB126" s="330"/>
      <c r="AC126" s="330"/>
      <c r="AE126" s="218"/>
    </row>
    <row r="127" spans="22:31" s="228" customFormat="1" x14ac:dyDescent="0.2">
      <c r="V127" s="218"/>
      <c r="Z127" s="218"/>
      <c r="AA127" s="330"/>
      <c r="AB127" s="330"/>
      <c r="AC127" s="330"/>
      <c r="AE127" s="218"/>
    </row>
    <row r="128" spans="22:31" s="228" customFormat="1" x14ac:dyDescent="0.2">
      <c r="V128" s="218"/>
      <c r="Z128" s="218"/>
      <c r="AA128" s="330"/>
      <c r="AB128" s="330"/>
      <c r="AC128" s="330"/>
      <c r="AE128" s="218"/>
    </row>
    <row r="129" spans="22:31" s="228" customFormat="1" x14ac:dyDescent="0.2">
      <c r="V129" s="218"/>
      <c r="Z129" s="218"/>
      <c r="AA129" s="330"/>
      <c r="AB129" s="330"/>
      <c r="AC129" s="330"/>
      <c r="AE129" s="218"/>
    </row>
    <row r="130" spans="22:31" s="228" customFormat="1" x14ac:dyDescent="0.2">
      <c r="V130" s="218"/>
      <c r="Z130" s="218"/>
      <c r="AA130" s="330"/>
      <c r="AB130" s="330"/>
      <c r="AC130" s="330"/>
      <c r="AE130" s="218"/>
    </row>
    <row r="131" spans="22:31" s="228" customFormat="1" x14ac:dyDescent="0.2">
      <c r="V131" s="218"/>
      <c r="Z131" s="218"/>
      <c r="AA131" s="330"/>
      <c r="AB131" s="330"/>
      <c r="AC131" s="330"/>
      <c r="AE131" s="218"/>
    </row>
    <row r="132" spans="22:31" s="228" customFormat="1" x14ac:dyDescent="0.2">
      <c r="V132" s="218"/>
      <c r="Z132" s="218"/>
      <c r="AA132" s="330"/>
      <c r="AB132" s="330"/>
      <c r="AC132" s="330"/>
      <c r="AE132" s="218"/>
    </row>
    <row r="133" spans="22:31" s="228" customFormat="1" x14ac:dyDescent="0.2">
      <c r="V133" s="218"/>
      <c r="Z133" s="218"/>
      <c r="AA133" s="330"/>
      <c r="AB133" s="330"/>
      <c r="AC133" s="330"/>
      <c r="AE133" s="218"/>
    </row>
    <row r="134" spans="22:31" s="228" customFormat="1" x14ac:dyDescent="0.2">
      <c r="V134" s="218"/>
      <c r="Z134" s="218"/>
      <c r="AA134" s="330"/>
      <c r="AB134" s="330"/>
      <c r="AC134" s="330"/>
      <c r="AE134" s="218"/>
    </row>
    <row r="135" spans="22:31" s="228" customFormat="1" x14ac:dyDescent="0.2">
      <c r="V135" s="218"/>
      <c r="Z135" s="218"/>
      <c r="AA135" s="330"/>
      <c r="AB135" s="330"/>
      <c r="AC135" s="330"/>
      <c r="AE135" s="218"/>
    </row>
    <row r="136" spans="22:31" s="228" customFormat="1" x14ac:dyDescent="0.2">
      <c r="V136" s="218"/>
      <c r="Z136" s="218"/>
      <c r="AA136" s="330"/>
      <c r="AB136" s="330"/>
      <c r="AC136" s="330"/>
      <c r="AE136" s="218"/>
    </row>
    <row r="137" spans="22:31" s="228" customFormat="1" x14ac:dyDescent="0.2">
      <c r="V137" s="218"/>
      <c r="Z137" s="218"/>
      <c r="AA137" s="330"/>
      <c r="AB137" s="330"/>
      <c r="AC137" s="330"/>
      <c r="AE137" s="218"/>
    </row>
    <row r="138" spans="22:31" s="228" customFormat="1" x14ac:dyDescent="0.2">
      <c r="V138" s="218"/>
      <c r="Z138" s="218"/>
      <c r="AA138" s="330"/>
      <c r="AB138" s="330"/>
      <c r="AC138" s="330"/>
      <c r="AE138" s="218"/>
    </row>
    <row r="139" spans="22:31" s="228" customFormat="1" x14ac:dyDescent="0.2">
      <c r="V139" s="218"/>
      <c r="Z139" s="218"/>
      <c r="AA139" s="330"/>
      <c r="AB139" s="330"/>
      <c r="AC139" s="330"/>
      <c r="AE139" s="218"/>
    </row>
    <row r="140" spans="22:31" s="228" customFormat="1" x14ac:dyDescent="0.2">
      <c r="V140" s="218"/>
      <c r="Z140" s="218"/>
      <c r="AA140" s="330"/>
      <c r="AB140" s="330"/>
      <c r="AC140" s="330"/>
      <c r="AE140" s="218"/>
    </row>
    <row r="141" spans="22:31" s="228" customFormat="1" x14ac:dyDescent="0.2">
      <c r="V141" s="218"/>
      <c r="Z141" s="218"/>
      <c r="AA141" s="330"/>
      <c r="AB141" s="330"/>
      <c r="AC141" s="330"/>
      <c r="AE141" s="218"/>
    </row>
    <row r="142" spans="22:31" s="228" customFormat="1" x14ac:dyDescent="0.2">
      <c r="V142" s="218"/>
      <c r="Z142" s="218"/>
      <c r="AA142" s="330"/>
      <c r="AB142" s="330"/>
      <c r="AC142" s="330"/>
      <c r="AE142" s="218"/>
    </row>
    <row r="143" spans="22:31" s="228" customFormat="1" x14ac:dyDescent="0.2">
      <c r="V143" s="218"/>
      <c r="Z143" s="218"/>
      <c r="AA143" s="330"/>
      <c r="AB143" s="330"/>
      <c r="AC143" s="330"/>
      <c r="AE143" s="218"/>
    </row>
    <row r="144" spans="22:31" s="228" customFormat="1" x14ac:dyDescent="0.2">
      <c r="V144" s="218"/>
      <c r="Z144" s="218"/>
      <c r="AA144" s="330"/>
      <c r="AB144" s="330"/>
      <c r="AC144" s="330"/>
      <c r="AE144" s="218"/>
    </row>
    <row r="145" spans="22:31" s="228" customFormat="1" x14ac:dyDescent="0.2">
      <c r="V145" s="218"/>
      <c r="Z145" s="218"/>
      <c r="AA145" s="330"/>
      <c r="AB145" s="330"/>
      <c r="AC145" s="330"/>
      <c r="AE145" s="218"/>
    </row>
    <row r="146" spans="22:31" s="228" customFormat="1" x14ac:dyDescent="0.2">
      <c r="V146" s="218"/>
      <c r="Z146" s="218"/>
      <c r="AA146" s="330"/>
      <c r="AB146" s="330"/>
      <c r="AC146" s="330"/>
      <c r="AE146" s="218"/>
    </row>
    <row r="147" spans="22:31" s="228" customFormat="1" x14ac:dyDescent="0.2">
      <c r="V147" s="218"/>
      <c r="Z147" s="218"/>
      <c r="AA147" s="330"/>
      <c r="AB147" s="330"/>
      <c r="AC147" s="330"/>
      <c r="AE147" s="218"/>
    </row>
    <row r="148" spans="22:31" s="228" customFormat="1" x14ac:dyDescent="0.2">
      <c r="V148" s="218"/>
      <c r="Z148" s="218"/>
      <c r="AA148" s="330"/>
      <c r="AB148" s="330"/>
      <c r="AC148" s="330"/>
      <c r="AE148" s="218"/>
    </row>
    <row r="149" spans="22:31" s="228" customFormat="1" x14ac:dyDescent="0.2">
      <c r="V149" s="218"/>
      <c r="Z149" s="218"/>
      <c r="AA149" s="330"/>
      <c r="AB149" s="330"/>
      <c r="AC149" s="330"/>
      <c r="AE149" s="218"/>
    </row>
    <row r="150" spans="22:31" s="228" customFormat="1" x14ac:dyDescent="0.2">
      <c r="V150" s="218"/>
      <c r="Z150" s="218"/>
      <c r="AA150" s="330"/>
      <c r="AB150" s="330"/>
      <c r="AC150" s="330"/>
      <c r="AE150" s="218"/>
    </row>
    <row r="151" spans="22:31" s="228" customFormat="1" x14ac:dyDescent="0.2">
      <c r="V151" s="218"/>
      <c r="Z151" s="218"/>
      <c r="AA151" s="330"/>
      <c r="AB151" s="330"/>
      <c r="AC151" s="330"/>
      <c r="AE151" s="218"/>
    </row>
    <row r="152" spans="22:31" s="228" customFormat="1" x14ac:dyDescent="0.2">
      <c r="V152" s="218"/>
      <c r="Z152" s="218"/>
      <c r="AA152" s="330"/>
      <c r="AB152" s="330"/>
      <c r="AC152" s="330"/>
      <c r="AE152" s="218"/>
    </row>
    <row r="153" spans="22:31" s="228" customFormat="1" x14ac:dyDescent="0.2">
      <c r="V153" s="218"/>
      <c r="Z153" s="218"/>
      <c r="AA153" s="330"/>
      <c r="AB153" s="330"/>
      <c r="AC153" s="330"/>
      <c r="AE153" s="218"/>
    </row>
    <row r="154" spans="22:31" s="228" customFormat="1" x14ac:dyDescent="0.2">
      <c r="V154" s="218"/>
      <c r="Z154" s="218"/>
      <c r="AA154" s="330"/>
      <c r="AB154" s="330"/>
      <c r="AC154" s="330"/>
      <c r="AE154" s="218"/>
    </row>
    <row r="155" spans="22:31" s="228" customFormat="1" x14ac:dyDescent="0.2">
      <c r="V155" s="218"/>
      <c r="Z155" s="218"/>
      <c r="AA155" s="330"/>
      <c r="AB155" s="330"/>
      <c r="AC155" s="330"/>
      <c r="AE155" s="218"/>
    </row>
    <row r="156" spans="22:31" s="228" customFormat="1" x14ac:dyDescent="0.2">
      <c r="V156" s="218"/>
      <c r="Z156" s="218"/>
      <c r="AA156" s="330"/>
      <c r="AB156" s="330"/>
      <c r="AC156" s="330"/>
      <c r="AE156" s="218"/>
    </row>
    <row r="157" spans="22:31" s="228" customFormat="1" x14ac:dyDescent="0.2">
      <c r="V157" s="218"/>
      <c r="Z157" s="218"/>
      <c r="AA157" s="330"/>
      <c r="AB157" s="330"/>
      <c r="AC157" s="330"/>
      <c r="AE157" s="218"/>
    </row>
    <row r="158" spans="22:31" s="228" customFormat="1" x14ac:dyDescent="0.2">
      <c r="V158" s="218"/>
      <c r="Z158" s="218"/>
      <c r="AA158" s="330"/>
      <c r="AB158" s="330"/>
      <c r="AC158" s="330"/>
      <c r="AE158" s="218"/>
    </row>
    <row r="159" spans="22:31" s="228" customFormat="1" x14ac:dyDescent="0.2">
      <c r="V159" s="218"/>
      <c r="Z159" s="218"/>
      <c r="AA159" s="330"/>
      <c r="AB159" s="330"/>
      <c r="AC159" s="330"/>
      <c r="AE159" s="218"/>
    </row>
    <row r="160" spans="22:31" s="228" customFormat="1" x14ac:dyDescent="0.2">
      <c r="V160" s="218"/>
      <c r="Z160" s="218"/>
      <c r="AA160" s="330"/>
      <c r="AB160" s="330"/>
      <c r="AC160" s="330"/>
      <c r="AE160" s="218"/>
    </row>
    <row r="161" spans="22:31" s="228" customFormat="1" x14ac:dyDescent="0.2">
      <c r="V161" s="218"/>
      <c r="Z161" s="218"/>
      <c r="AA161" s="330"/>
      <c r="AB161" s="330"/>
      <c r="AC161" s="330"/>
      <c r="AE161" s="218"/>
    </row>
    <row r="162" spans="22:31" s="228" customFormat="1" x14ac:dyDescent="0.2">
      <c r="V162" s="218"/>
      <c r="Z162" s="218"/>
      <c r="AA162" s="330"/>
      <c r="AB162" s="330"/>
      <c r="AC162" s="330"/>
      <c r="AE162" s="218"/>
    </row>
    <row r="163" spans="22:31" s="228" customFormat="1" x14ac:dyDescent="0.2">
      <c r="V163" s="218"/>
      <c r="Z163" s="218"/>
      <c r="AA163" s="330"/>
      <c r="AB163" s="330"/>
      <c r="AC163" s="330"/>
      <c r="AE163" s="218"/>
    </row>
    <row r="164" spans="22:31" s="228" customFormat="1" x14ac:dyDescent="0.2">
      <c r="V164" s="218"/>
      <c r="Z164" s="218"/>
      <c r="AA164" s="330"/>
      <c r="AB164" s="330"/>
      <c r="AC164" s="330"/>
      <c r="AE164" s="218"/>
    </row>
    <row r="165" spans="22:31" s="228" customFormat="1" x14ac:dyDescent="0.2">
      <c r="V165" s="218"/>
      <c r="Z165" s="218"/>
      <c r="AA165" s="330"/>
      <c r="AB165" s="330"/>
      <c r="AC165" s="330"/>
      <c r="AE165" s="218"/>
    </row>
    <row r="166" spans="22:31" s="228" customFormat="1" x14ac:dyDescent="0.2">
      <c r="V166" s="218"/>
      <c r="Z166" s="218"/>
      <c r="AA166" s="330"/>
      <c r="AB166" s="330"/>
      <c r="AC166" s="330"/>
      <c r="AE166" s="218"/>
    </row>
    <row r="167" spans="22:31" s="228" customFormat="1" x14ac:dyDescent="0.2">
      <c r="V167" s="218"/>
      <c r="Z167" s="218"/>
      <c r="AA167" s="330"/>
      <c r="AB167" s="330"/>
      <c r="AC167" s="330"/>
      <c r="AE167" s="218"/>
    </row>
    <row r="168" spans="22:31" s="228" customFormat="1" x14ac:dyDescent="0.2">
      <c r="V168" s="218"/>
      <c r="Z168" s="218"/>
      <c r="AA168" s="330"/>
      <c r="AB168" s="330"/>
      <c r="AC168" s="330"/>
      <c r="AE168" s="218"/>
    </row>
    <row r="169" spans="22:31" s="228" customFormat="1" x14ac:dyDescent="0.2">
      <c r="V169" s="218"/>
      <c r="Z169" s="218"/>
      <c r="AA169" s="330"/>
      <c r="AB169" s="330"/>
      <c r="AC169" s="330"/>
      <c r="AE169" s="218"/>
    </row>
    <row r="170" spans="22:31" s="228" customFormat="1" x14ac:dyDescent="0.2">
      <c r="V170" s="218"/>
      <c r="Z170" s="218"/>
      <c r="AA170" s="330"/>
      <c r="AB170" s="330"/>
      <c r="AC170" s="330"/>
      <c r="AE170" s="218"/>
    </row>
    <row r="171" spans="22:31" s="228" customFormat="1" x14ac:dyDescent="0.2">
      <c r="V171" s="218"/>
      <c r="Z171" s="218"/>
      <c r="AA171" s="330"/>
      <c r="AB171" s="330"/>
      <c r="AC171" s="330"/>
      <c r="AE171" s="218"/>
    </row>
    <row r="172" spans="22:31" s="228" customFormat="1" x14ac:dyDescent="0.2">
      <c r="V172" s="218"/>
      <c r="Z172" s="218"/>
      <c r="AA172" s="330"/>
      <c r="AB172" s="330"/>
      <c r="AC172" s="330"/>
      <c r="AE172" s="218"/>
    </row>
    <row r="173" spans="22:31" s="228" customFormat="1" x14ac:dyDescent="0.2">
      <c r="V173" s="218"/>
      <c r="Z173" s="218"/>
      <c r="AA173" s="330"/>
      <c r="AB173" s="330"/>
      <c r="AC173" s="330"/>
      <c r="AE173" s="218"/>
    </row>
    <row r="174" spans="22:31" s="228" customFormat="1" x14ac:dyDescent="0.2">
      <c r="V174" s="218"/>
      <c r="Z174" s="218"/>
      <c r="AA174" s="330"/>
      <c r="AB174" s="330"/>
      <c r="AC174" s="330"/>
      <c r="AE174" s="218"/>
    </row>
    <row r="175" spans="22:31" s="228" customFormat="1" x14ac:dyDescent="0.2">
      <c r="V175" s="218"/>
      <c r="Z175" s="218"/>
      <c r="AA175" s="330"/>
      <c r="AB175" s="330"/>
      <c r="AC175" s="330"/>
      <c r="AE175" s="218"/>
    </row>
    <row r="176" spans="22:31" s="228" customFormat="1" x14ac:dyDescent="0.2">
      <c r="V176" s="218"/>
      <c r="Z176" s="218"/>
      <c r="AA176" s="330"/>
      <c r="AB176" s="330"/>
      <c r="AC176" s="330"/>
      <c r="AE176" s="218"/>
    </row>
    <row r="177" spans="22:31" s="228" customFormat="1" x14ac:dyDescent="0.2">
      <c r="V177" s="218"/>
      <c r="Z177" s="218"/>
      <c r="AA177" s="330"/>
      <c r="AB177" s="330"/>
      <c r="AC177" s="330"/>
      <c r="AE177" s="218"/>
    </row>
    <row r="178" spans="22:31" s="228" customFormat="1" x14ac:dyDescent="0.2">
      <c r="V178" s="218"/>
      <c r="Z178" s="218"/>
      <c r="AA178" s="330"/>
      <c r="AB178" s="330"/>
      <c r="AC178" s="330"/>
      <c r="AE178" s="218"/>
    </row>
    <row r="179" spans="22:31" s="228" customFormat="1" x14ac:dyDescent="0.2">
      <c r="V179" s="218"/>
      <c r="Z179" s="218"/>
      <c r="AA179" s="330"/>
      <c r="AB179" s="330"/>
      <c r="AC179" s="330"/>
      <c r="AE179" s="218"/>
    </row>
    <row r="180" spans="22:31" s="228" customFormat="1" x14ac:dyDescent="0.2">
      <c r="V180" s="218"/>
      <c r="Z180" s="218"/>
      <c r="AA180" s="330"/>
      <c r="AB180" s="330"/>
      <c r="AC180" s="330"/>
      <c r="AE180" s="218"/>
    </row>
    <row r="181" spans="22:31" s="228" customFormat="1" x14ac:dyDescent="0.2">
      <c r="V181" s="218"/>
      <c r="Z181" s="218"/>
      <c r="AA181" s="330"/>
      <c r="AB181" s="330"/>
      <c r="AC181" s="330"/>
      <c r="AE181" s="218"/>
    </row>
    <row r="182" spans="22:31" s="228" customFormat="1" x14ac:dyDescent="0.2">
      <c r="V182" s="218"/>
      <c r="Z182" s="218"/>
      <c r="AA182" s="330"/>
      <c r="AB182" s="330"/>
      <c r="AC182" s="330"/>
      <c r="AE182" s="218"/>
    </row>
    <row r="183" spans="22:31" s="228" customFormat="1" x14ac:dyDescent="0.2">
      <c r="V183" s="218"/>
      <c r="Z183" s="218"/>
      <c r="AA183" s="330"/>
      <c r="AB183" s="330"/>
      <c r="AC183" s="330"/>
      <c r="AE183" s="218"/>
    </row>
    <row r="184" spans="22:31" s="228" customFormat="1" x14ac:dyDescent="0.2">
      <c r="V184" s="218"/>
      <c r="Z184" s="218"/>
      <c r="AA184" s="330"/>
      <c r="AB184" s="330"/>
      <c r="AC184" s="330"/>
      <c r="AE184" s="218"/>
    </row>
    <row r="185" spans="22:31" s="228" customFormat="1" x14ac:dyDescent="0.2">
      <c r="V185" s="218"/>
      <c r="Z185" s="218"/>
      <c r="AA185" s="330"/>
      <c r="AB185" s="330"/>
      <c r="AC185" s="330"/>
      <c r="AE185" s="218"/>
    </row>
    <row r="186" spans="22:31" s="228" customFormat="1" x14ac:dyDescent="0.2">
      <c r="V186" s="218"/>
      <c r="Z186" s="218"/>
      <c r="AA186" s="330"/>
      <c r="AB186" s="330"/>
      <c r="AC186" s="330"/>
      <c r="AE186" s="218"/>
    </row>
    <row r="187" spans="22:31" s="228" customFormat="1" x14ac:dyDescent="0.2">
      <c r="V187" s="218"/>
      <c r="Z187" s="218"/>
      <c r="AA187" s="330"/>
      <c r="AB187" s="330"/>
      <c r="AC187" s="330"/>
      <c r="AE187" s="218"/>
    </row>
    <row r="188" spans="22:31" s="228" customFormat="1" x14ac:dyDescent="0.2">
      <c r="V188" s="218"/>
      <c r="Z188" s="218"/>
      <c r="AA188" s="330"/>
      <c r="AB188" s="330"/>
      <c r="AC188" s="330"/>
      <c r="AE188" s="218"/>
    </row>
    <row r="189" spans="22:31" s="228" customFormat="1" x14ac:dyDescent="0.2">
      <c r="V189" s="218"/>
      <c r="Z189" s="218"/>
      <c r="AA189" s="330"/>
      <c r="AB189" s="330"/>
      <c r="AC189" s="330"/>
      <c r="AE189" s="218"/>
    </row>
    <row r="190" spans="22:31" s="228" customFormat="1" x14ac:dyDescent="0.2">
      <c r="V190" s="218"/>
      <c r="Z190" s="218"/>
      <c r="AA190" s="330"/>
      <c r="AB190" s="330"/>
      <c r="AC190" s="330"/>
      <c r="AE190" s="218"/>
    </row>
    <row r="191" spans="22:31" s="228" customFormat="1" x14ac:dyDescent="0.2">
      <c r="V191" s="218"/>
      <c r="Z191" s="218"/>
      <c r="AA191" s="330"/>
      <c r="AB191" s="330"/>
      <c r="AC191" s="330"/>
      <c r="AE191" s="218"/>
    </row>
    <row r="192" spans="22:31" s="228" customFormat="1" x14ac:dyDescent="0.2">
      <c r="V192" s="218"/>
      <c r="Z192" s="218"/>
      <c r="AA192" s="330"/>
      <c r="AB192" s="330"/>
      <c r="AC192" s="330"/>
      <c r="AE192" s="218"/>
    </row>
    <row r="193" spans="22:31" s="228" customFormat="1" x14ac:dyDescent="0.2">
      <c r="V193" s="218"/>
      <c r="Z193" s="218"/>
      <c r="AA193" s="330"/>
      <c r="AB193" s="330"/>
      <c r="AC193" s="330"/>
      <c r="AE193" s="218"/>
    </row>
    <row r="194" spans="22:31" s="228" customFormat="1" x14ac:dyDescent="0.2">
      <c r="V194" s="218"/>
      <c r="Z194" s="218"/>
      <c r="AA194" s="330"/>
      <c r="AB194" s="330"/>
      <c r="AC194" s="330"/>
      <c r="AE194" s="218"/>
    </row>
    <row r="195" spans="22:31" s="228" customFormat="1" x14ac:dyDescent="0.2">
      <c r="V195" s="218"/>
      <c r="Z195" s="218"/>
      <c r="AA195" s="330"/>
      <c r="AB195" s="330"/>
      <c r="AC195" s="330"/>
      <c r="AE195" s="218"/>
    </row>
    <row r="196" spans="22:31" s="228" customFormat="1" x14ac:dyDescent="0.2">
      <c r="V196" s="218"/>
      <c r="Z196" s="218"/>
      <c r="AA196" s="330"/>
      <c r="AB196" s="330"/>
      <c r="AC196" s="330"/>
      <c r="AE196" s="218"/>
    </row>
    <row r="197" spans="22:31" s="228" customFormat="1" x14ac:dyDescent="0.2">
      <c r="V197" s="218"/>
      <c r="Z197" s="218"/>
      <c r="AA197" s="330"/>
      <c r="AB197" s="330"/>
      <c r="AC197" s="330"/>
      <c r="AE197" s="218"/>
    </row>
    <row r="198" spans="22:31" s="228" customFormat="1" x14ac:dyDescent="0.2">
      <c r="V198" s="218"/>
      <c r="Z198" s="218"/>
      <c r="AA198" s="330"/>
      <c r="AB198" s="330"/>
      <c r="AC198" s="330"/>
      <c r="AE198" s="218"/>
    </row>
    <row r="199" spans="22:31" s="228" customFormat="1" x14ac:dyDescent="0.2">
      <c r="V199" s="218"/>
      <c r="Z199" s="218"/>
      <c r="AA199" s="330"/>
      <c r="AB199" s="330"/>
      <c r="AC199" s="330"/>
      <c r="AE199" s="218"/>
    </row>
    <row r="200" spans="22:31" s="228" customFormat="1" x14ac:dyDescent="0.2">
      <c r="V200" s="218"/>
      <c r="Z200" s="218"/>
      <c r="AA200" s="330"/>
      <c r="AB200" s="330"/>
      <c r="AC200" s="330"/>
      <c r="AE200" s="218"/>
    </row>
    <row r="201" spans="22:31" s="228" customFormat="1" x14ac:dyDescent="0.2">
      <c r="V201" s="218"/>
      <c r="Z201" s="218"/>
      <c r="AA201" s="330"/>
      <c r="AB201" s="330"/>
      <c r="AC201" s="330"/>
      <c r="AE201" s="218"/>
    </row>
    <row r="202" spans="22:31" s="228" customFormat="1" x14ac:dyDescent="0.2">
      <c r="V202" s="218"/>
      <c r="Z202" s="218"/>
      <c r="AA202" s="330"/>
      <c r="AB202" s="330"/>
      <c r="AC202" s="330"/>
      <c r="AE202" s="218"/>
    </row>
    <row r="203" spans="22:31" s="228" customFormat="1" x14ac:dyDescent="0.2">
      <c r="V203" s="218"/>
      <c r="Z203" s="218"/>
      <c r="AA203" s="330"/>
      <c r="AB203" s="330"/>
      <c r="AC203" s="330"/>
      <c r="AE203" s="218"/>
    </row>
    <row r="204" spans="22:31" s="228" customFormat="1" x14ac:dyDescent="0.2">
      <c r="V204" s="218"/>
      <c r="Z204" s="218"/>
      <c r="AA204" s="330"/>
      <c r="AB204" s="330"/>
      <c r="AC204" s="330"/>
      <c r="AE204" s="218"/>
    </row>
    <row r="205" spans="22:31" s="228" customFormat="1" x14ac:dyDescent="0.2">
      <c r="V205" s="218"/>
      <c r="Z205" s="218"/>
      <c r="AA205" s="330"/>
      <c r="AB205" s="330"/>
      <c r="AC205" s="330"/>
      <c r="AE205" s="218"/>
    </row>
    <row r="206" spans="22:31" s="228" customFormat="1" x14ac:dyDescent="0.2">
      <c r="V206" s="218"/>
      <c r="Z206" s="218"/>
      <c r="AA206" s="330"/>
      <c r="AB206" s="330"/>
      <c r="AC206" s="330"/>
      <c r="AE206" s="218"/>
    </row>
    <row r="207" spans="22:31" s="228" customFormat="1" x14ac:dyDescent="0.2">
      <c r="V207" s="218"/>
      <c r="Z207" s="218"/>
      <c r="AA207" s="330"/>
      <c r="AB207" s="330"/>
      <c r="AC207" s="330"/>
      <c r="AE207" s="218"/>
    </row>
    <row r="208" spans="22:31" s="228" customFormat="1" x14ac:dyDescent="0.2">
      <c r="V208" s="218"/>
      <c r="Z208" s="218"/>
      <c r="AA208" s="330"/>
      <c r="AB208" s="330"/>
      <c r="AC208" s="330"/>
      <c r="AE208" s="218"/>
    </row>
    <row r="209" spans="22:31" s="228" customFormat="1" x14ac:dyDescent="0.2">
      <c r="V209" s="218"/>
      <c r="Z209" s="218"/>
      <c r="AA209" s="330"/>
      <c r="AB209" s="330"/>
      <c r="AC209" s="330"/>
      <c r="AE209" s="218"/>
    </row>
    <row r="210" spans="22:31" s="228" customFormat="1" x14ac:dyDescent="0.2">
      <c r="V210" s="218"/>
      <c r="Z210" s="218"/>
      <c r="AA210" s="330"/>
      <c r="AB210" s="330"/>
      <c r="AC210" s="330"/>
      <c r="AE210" s="218"/>
    </row>
    <row r="211" spans="22:31" s="228" customFormat="1" x14ac:dyDescent="0.2">
      <c r="V211" s="218"/>
      <c r="Z211" s="218"/>
      <c r="AA211" s="330"/>
      <c r="AB211" s="330"/>
      <c r="AC211" s="330"/>
      <c r="AE211" s="218"/>
    </row>
    <row r="212" spans="22:31" s="228" customFormat="1" x14ac:dyDescent="0.2">
      <c r="V212" s="218"/>
      <c r="Z212" s="218"/>
      <c r="AA212" s="330"/>
      <c r="AB212" s="330"/>
      <c r="AC212" s="330"/>
      <c r="AE212" s="218"/>
    </row>
    <row r="213" spans="22:31" s="228" customFormat="1" x14ac:dyDescent="0.2">
      <c r="V213" s="218"/>
      <c r="Z213" s="218"/>
      <c r="AA213" s="330"/>
      <c r="AB213" s="330"/>
      <c r="AC213" s="330"/>
      <c r="AE213" s="218"/>
    </row>
    <row r="214" spans="22:31" s="228" customFormat="1" x14ac:dyDescent="0.2">
      <c r="V214" s="218"/>
      <c r="Z214" s="218"/>
      <c r="AA214" s="330"/>
      <c r="AB214" s="330"/>
      <c r="AC214" s="330"/>
      <c r="AE214" s="218"/>
    </row>
    <row r="215" spans="22:31" s="228" customFormat="1" x14ac:dyDescent="0.2">
      <c r="V215" s="218"/>
      <c r="Z215" s="218"/>
      <c r="AA215" s="330"/>
      <c r="AB215" s="330"/>
      <c r="AC215" s="330"/>
      <c r="AE215" s="218"/>
    </row>
    <row r="216" spans="22:31" s="228" customFormat="1" x14ac:dyDescent="0.2">
      <c r="V216" s="218"/>
      <c r="Z216" s="218"/>
      <c r="AA216" s="330"/>
      <c r="AB216" s="330"/>
      <c r="AC216" s="330"/>
      <c r="AE216" s="218"/>
    </row>
    <row r="217" spans="22:31" s="228" customFormat="1" x14ac:dyDescent="0.2">
      <c r="V217" s="218"/>
      <c r="Z217" s="218"/>
      <c r="AA217" s="330"/>
      <c r="AB217" s="330"/>
      <c r="AC217" s="330"/>
      <c r="AE217" s="218"/>
    </row>
    <row r="218" spans="22:31" s="228" customFormat="1" x14ac:dyDescent="0.2">
      <c r="V218" s="218"/>
      <c r="Z218" s="218"/>
      <c r="AA218" s="330"/>
      <c r="AB218" s="330"/>
      <c r="AC218" s="330"/>
      <c r="AE218" s="218"/>
    </row>
    <row r="219" spans="22:31" s="228" customFormat="1" x14ac:dyDescent="0.2">
      <c r="V219" s="218"/>
      <c r="Z219" s="218"/>
      <c r="AA219" s="330"/>
      <c r="AB219" s="330"/>
      <c r="AC219" s="330"/>
      <c r="AE219" s="218"/>
    </row>
    <row r="220" spans="22:31" s="228" customFormat="1" x14ac:dyDescent="0.2">
      <c r="V220" s="218"/>
      <c r="Z220" s="218"/>
      <c r="AA220" s="330"/>
      <c r="AB220" s="330"/>
      <c r="AC220" s="330"/>
      <c r="AE220" s="218"/>
    </row>
    <row r="221" spans="22:31" s="228" customFormat="1" x14ac:dyDescent="0.2">
      <c r="V221" s="218"/>
      <c r="Z221" s="218"/>
      <c r="AA221" s="330"/>
      <c r="AB221" s="330"/>
      <c r="AC221" s="330"/>
      <c r="AE221" s="218"/>
    </row>
    <row r="222" spans="22:31" s="228" customFormat="1" x14ac:dyDescent="0.2">
      <c r="V222" s="218"/>
      <c r="Z222" s="218"/>
      <c r="AA222" s="330"/>
      <c r="AB222" s="330"/>
      <c r="AC222" s="330"/>
      <c r="AE222" s="218"/>
    </row>
    <row r="223" spans="22:31" s="228" customFormat="1" x14ac:dyDescent="0.2">
      <c r="V223" s="218"/>
      <c r="Z223" s="218"/>
      <c r="AA223" s="330"/>
      <c r="AB223" s="330"/>
      <c r="AC223" s="330"/>
      <c r="AE223" s="218"/>
    </row>
    <row r="224" spans="22:31" s="228" customFormat="1" x14ac:dyDescent="0.2">
      <c r="V224" s="218"/>
      <c r="Z224" s="218"/>
      <c r="AA224" s="330"/>
      <c r="AB224" s="330"/>
      <c r="AC224" s="330"/>
      <c r="AE224" s="218"/>
    </row>
    <row r="225" spans="22:31" s="228" customFormat="1" x14ac:dyDescent="0.2">
      <c r="V225" s="218"/>
      <c r="Z225" s="218"/>
      <c r="AA225" s="330"/>
      <c r="AB225" s="330"/>
      <c r="AC225" s="330"/>
      <c r="AE225" s="218"/>
    </row>
    <row r="226" spans="22:31" s="228" customFormat="1" x14ac:dyDescent="0.2">
      <c r="V226" s="218"/>
      <c r="Z226" s="218"/>
      <c r="AA226" s="330"/>
      <c r="AB226" s="330"/>
      <c r="AC226" s="330"/>
      <c r="AE226" s="218"/>
    </row>
    <row r="227" spans="22:31" s="228" customFormat="1" x14ac:dyDescent="0.2">
      <c r="V227" s="218"/>
      <c r="Z227" s="218"/>
      <c r="AA227" s="330"/>
      <c r="AB227" s="330"/>
      <c r="AC227" s="330"/>
      <c r="AE227" s="218"/>
    </row>
    <row r="228" spans="22:31" s="228" customFormat="1" x14ac:dyDescent="0.2">
      <c r="V228" s="218"/>
      <c r="Z228" s="218"/>
      <c r="AA228" s="330"/>
      <c r="AB228" s="330"/>
      <c r="AC228" s="330"/>
      <c r="AE228" s="218"/>
    </row>
    <row r="229" spans="22:31" s="228" customFormat="1" x14ac:dyDescent="0.2">
      <c r="V229" s="218"/>
      <c r="Z229" s="218"/>
      <c r="AA229" s="330"/>
      <c r="AB229" s="330"/>
      <c r="AC229" s="330"/>
      <c r="AE229" s="218"/>
    </row>
    <row r="230" spans="22:31" s="228" customFormat="1" x14ac:dyDescent="0.2">
      <c r="V230" s="218"/>
      <c r="Z230" s="218"/>
      <c r="AA230" s="330"/>
      <c r="AB230" s="330"/>
      <c r="AC230" s="330"/>
      <c r="AE230" s="218"/>
    </row>
    <row r="231" spans="22:31" s="228" customFormat="1" x14ac:dyDescent="0.2">
      <c r="V231" s="218"/>
      <c r="Z231" s="218"/>
      <c r="AA231" s="330"/>
      <c r="AB231" s="330"/>
      <c r="AC231" s="330"/>
      <c r="AE231" s="218"/>
    </row>
    <row r="232" spans="22:31" s="228" customFormat="1" x14ac:dyDescent="0.2">
      <c r="V232" s="218"/>
      <c r="Z232" s="218"/>
      <c r="AA232" s="330"/>
      <c r="AB232" s="330"/>
      <c r="AC232" s="330"/>
      <c r="AE232" s="218"/>
    </row>
    <row r="233" spans="22:31" s="228" customFormat="1" x14ac:dyDescent="0.2">
      <c r="V233" s="218"/>
      <c r="Z233" s="218"/>
      <c r="AA233" s="330"/>
      <c r="AB233" s="330"/>
      <c r="AC233" s="330"/>
      <c r="AE233" s="218"/>
    </row>
    <row r="234" spans="22:31" s="228" customFormat="1" x14ac:dyDescent="0.2">
      <c r="V234" s="218"/>
      <c r="Z234" s="218"/>
      <c r="AA234" s="330"/>
      <c r="AB234" s="330"/>
      <c r="AC234" s="330"/>
      <c r="AE234" s="218"/>
    </row>
    <row r="235" spans="22:31" s="228" customFormat="1" x14ac:dyDescent="0.2">
      <c r="V235" s="218"/>
      <c r="Z235" s="218"/>
      <c r="AA235" s="330"/>
      <c r="AB235" s="330"/>
      <c r="AC235" s="330"/>
      <c r="AE235" s="218"/>
    </row>
    <row r="236" spans="22:31" s="228" customFormat="1" x14ac:dyDescent="0.2">
      <c r="V236" s="218"/>
      <c r="Z236" s="218"/>
      <c r="AA236" s="330"/>
      <c r="AB236" s="330"/>
      <c r="AC236" s="330"/>
      <c r="AE236" s="218"/>
    </row>
    <row r="237" spans="22:31" s="228" customFormat="1" x14ac:dyDescent="0.2">
      <c r="V237" s="218"/>
      <c r="Z237" s="218"/>
      <c r="AA237" s="330"/>
      <c r="AB237" s="330"/>
      <c r="AC237" s="330"/>
      <c r="AE237" s="218"/>
    </row>
    <row r="238" spans="22:31" s="228" customFormat="1" x14ac:dyDescent="0.2">
      <c r="V238" s="218"/>
      <c r="Z238" s="218"/>
      <c r="AA238" s="330"/>
      <c r="AB238" s="330"/>
      <c r="AC238" s="330"/>
      <c r="AE238" s="218"/>
    </row>
    <row r="239" spans="22:31" s="228" customFormat="1" x14ac:dyDescent="0.2">
      <c r="V239" s="218"/>
      <c r="Z239" s="218"/>
      <c r="AA239" s="330"/>
      <c r="AB239" s="330"/>
      <c r="AC239" s="330"/>
      <c r="AE239" s="218"/>
    </row>
    <row r="240" spans="22:31" s="228" customFormat="1" x14ac:dyDescent="0.2">
      <c r="V240" s="218"/>
      <c r="Z240" s="218"/>
      <c r="AA240" s="330"/>
      <c r="AB240" s="330"/>
      <c r="AC240" s="330"/>
      <c r="AE240" s="218"/>
    </row>
    <row r="241" spans="22:31" s="228" customFormat="1" x14ac:dyDescent="0.2">
      <c r="V241" s="218"/>
      <c r="Z241" s="218"/>
      <c r="AA241" s="330"/>
      <c r="AB241" s="330"/>
      <c r="AC241" s="330"/>
      <c r="AE241" s="218"/>
    </row>
    <row r="242" spans="22:31" s="228" customFormat="1" x14ac:dyDescent="0.2">
      <c r="V242" s="218"/>
      <c r="Z242" s="218"/>
      <c r="AA242" s="330"/>
      <c r="AB242" s="330"/>
      <c r="AC242" s="330"/>
      <c r="AE242" s="218"/>
    </row>
    <row r="243" spans="22:31" s="228" customFormat="1" x14ac:dyDescent="0.2">
      <c r="V243" s="218"/>
      <c r="Z243" s="218"/>
      <c r="AA243" s="330"/>
      <c r="AB243" s="330"/>
      <c r="AC243" s="330"/>
      <c r="AE243" s="218"/>
    </row>
    <row r="244" spans="22:31" s="228" customFormat="1" x14ac:dyDescent="0.2">
      <c r="V244" s="218"/>
      <c r="Z244" s="218"/>
      <c r="AA244" s="330"/>
      <c r="AB244" s="330"/>
      <c r="AC244" s="330"/>
      <c r="AE244" s="218"/>
    </row>
    <row r="245" spans="22:31" s="228" customFormat="1" x14ac:dyDescent="0.2">
      <c r="V245" s="218"/>
      <c r="Z245" s="218"/>
      <c r="AA245" s="330"/>
      <c r="AB245" s="330"/>
      <c r="AC245" s="330"/>
      <c r="AE245" s="218"/>
    </row>
    <row r="246" spans="22:31" s="228" customFormat="1" x14ac:dyDescent="0.2">
      <c r="V246" s="218"/>
      <c r="Z246" s="218"/>
      <c r="AA246" s="330"/>
      <c r="AB246" s="330"/>
      <c r="AC246" s="330"/>
      <c r="AE246" s="218"/>
    </row>
    <row r="247" spans="22:31" s="228" customFormat="1" x14ac:dyDescent="0.2">
      <c r="V247" s="218"/>
      <c r="Z247" s="218"/>
      <c r="AA247" s="330"/>
      <c r="AB247" s="330"/>
      <c r="AC247" s="330"/>
      <c r="AE247" s="218"/>
    </row>
    <row r="248" spans="22:31" s="228" customFormat="1" x14ac:dyDescent="0.2">
      <c r="V248" s="218"/>
      <c r="Z248" s="218"/>
      <c r="AA248" s="330"/>
      <c r="AB248" s="330"/>
      <c r="AC248" s="330"/>
      <c r="AE248" s="218"/>
    </row>
    <row r="249" spans="22:31" s="228" customFormat="1" x14ac:dyDescent="0.2">
      <c r="V249" s="218"/>
      <c r="Z249" s="218"/>
      <c r="AA249" s="330"/>
      <c r="AB249" s="330"/>
      <c r="AC249" s="330"/>
      <c r="AE249" s="218"/>
    </row>
    <row r="250" spans="22:31" s="228" customFormat="1" x14ac:dyDescent="0.2">
      <c r="V250" s="218"/>
      <c r="Z250" s="218"/>
      <c r="AA250" s="330"/>
      <c r="AB250" s="330"/>
      <c r="AC250" s="330"/>
      <c r="AE250" s="218"/>
    </row>
    <row r="251" spans="22:31" s="228" customFormat="1" x14ac:dyDescent="0.2">
      <c r="V251" s="218"/>
      <c r="Z251" s="218"/>
      <c r="AA251" s="330"/>
      <c r="AB251" s="330"/>
      <c r="AC251" s="330"/>
      <c r="AE251" s="218"/>
    </row>
    <row r="252" spans="22:31" s="228" customFormat="1" x14ac:dyDescent="0.2">
      <c r="V252" s="218"/>
      <c r="Z252" s="218"/>
      <c r="AA252" s="330"/>
      <c r="AB252" s="330"/>
      <c r="AC252" s="330"/>
      <c r="AE252" s="218"/>
    </row>
    <row r="253" spans="22:31" s="228" customFormat="1" x14ac:dyDescent="0.2">
      <c r="V253" s="218"/>
      <c r="Z253" s="218"/>
      <c r="AA253" s="330"/>
      <c r="AB253" s="330"/>
      <c r="AC253" s="330"/>
      <c r="AE253" s="218"/>
    </row>
    <row r="254" spans="22:31" s="228" customFormat="1" x14ac:dyDescent="0.2">
      <c r="V254" s="218"/>
      <c r="Z254" s="218"/>
      <c r="AA254" s="330"/>
      <c r="AB254" s="330"/>
      <c r="AC254" s="330"/>
      <c r="AE254" s="218"/>
    </row>
    <row r="255" spans="22:31" s="228" customFormat="1" x14ac:dyDescent="0.2">
      <c r="V255" s="218"/>
      <c r="Z255" s="218"/>
      <c r="AA255" s="330"/>
      <c r="AB255" s="330"/>
      <c r="AC255" s="330"/>
      <c r="AE255" s="218"/>
    </row>
    <row r="256" spans="22:31" s="228" customFormat="1" x14ac:dyDescent="0.2">
      <c r="V256" s="218"/>
      <c r="Z256" s="218"/>
      <c r="AA256" s="330"/>
      <c r="AB256" s="330"/>
      <c r="AC256" s="330"/>
      <c r="AE256" s="218"/>
    </row>
    <row r="257" spans="22:31" s="228" customFormat="1" x14ac:dyDescent="0.2">
      <c r="V257" s="218"/>
      <c r="Z257" s="218"/>
      <c r="AA257" s="330"/>
      <c r="AB257" s="330"/>
      <c r="AC257" s="330"/>
      <c r="AE257" s="218"/>
    </row>
    <row r="258" spans="22:31" s="228" customFormat="1" x14ac:dyDescent="0.2">
      <c r="V258" s="218"/>
      <c r="Z258" s="218"/>
      <c r="AA258" s="330"/>
      <c r="AB258" s="330"/>
      <c r="AC258" s="330"/>
      <c r="AE258" s="218"/>
    </row>
    <row r="259" spans="22:31" s="228" customFormat="1" x14ac:dyDescent="0.2">
      <c r="V259" s="218"/>
      <c r="Z259" s="218"/>
      <c r="AA259" s="330"/>
      <c r="AB259" s="330"/>
      <c r="AC259" s="330"/>
      <c r="AE259" s="218"/>
    </row>
    <row r="260" spans="22:31" s="228" customFormat="1" x14ac:dyDescent="0.2">
      <c r="V260" s="218"/>
      <c r="Z260" s="218"/>
      <c r="AA260" s="330"/>
      <c r="AB260" s="330"/>
      <c r="AC260" s="330"/>
      <c r="AE260" s="218"/>
    </row>
    <row r="261" spans="22:31" s="228" customFormat="1" x14ac:dyDescent="0.2">
      <c r="V261" s="218"/>
      <c r="Z261" s="218"/>
      <c r="AA261" s="330"/>
      <c r="AB261" s="330"/>
      <c r="AC261" s="330"/>
      <c r="AE261" s="218"/>
    </row>
    <row r="262" spans="22:31" s="228" customFormat="1" x14ac:dyDescent="0.2">
      <c r="V262" s="218"/>
      <c r="Z262" s="218"/>
      <c r="AA262" s="330"/>
      <c r="AB262" s="330"/>
      <c r="AC262" s="330"/>
      <c r="AE262" s="218"/>
    </row>
    <row r="263" spans="22:31" s="228" customFormat="1" x14ac:dyDescent="0.2">
      <c r="V263" s="218"/>
      <c r="Z263" s="218"/>
      <c r="AA263" s="330"/>
      <c r="AB263" s="330"/>
      <c r="AC263" s="330"/>
      <c r="AE263" s="218"/>
    </row>
    <row r="264" spans="22:31" s="228" customFormat="1" x14ac:dyDescent="0.2">
      <c r="V264" s="218"/>
      <c r="Z264" s="218"/>
      <c r="AA264" s="330"/>
      <c r="AB264" s="330"/>
      <c r="AC264" s="330"/>
      <c r="AE264" s="218"/>
    </row>
    <row r="265" spans="22:31" s="228" customFormat="1" x14ac:dyDescent="0.2">
      <c r="V265" s="218"/>
      <c r="Z265" s="218"/>
      <c r="AA265" s="330"/>
      <c r="AB265" s="330"/>
      <c r="AC265" s="330"/>
      <c r="AE265" s="218"/>
    </row>
    <row r="266" spans="22:31" s="228" customFormat="1" x14ac:dyDescent="0.2">
      <c r="V266" s="218"/>
      <c r="Z266" s="218"/>
      <c r="AA266" s="330"/>
      <c r="AB266" s="330"/>
      <c r="AC266" s="330"/>
      <c r="AE266" s="218"/>
    </row>
    <row r="267" spans="22:31" s="228" customFormat="1" x14ac:dyDescent="0.2">
      <c r="V267" s="218"/>
      <c r="Z267" s="218"/>
      <c r="AA267" s="330"/>
      <c r="AB267" s="330"/>
      <c r="AC267" s="330"/>
      <c r="AE267" s="218"/>
    </row>
    <row r="268" spans="22:31" s="228" customFormat="1" x14ac:dyDescent="0.2">
      <c r="V268" s="218"/>
      <c r="Z268" s="218"/>
      <c r="AA268" s="330"/>
      <c r="AB268" s="330"/>
      <c r="AC268" s="330"/>
      <c r="AE268" s="218"/>
    </row>
    <row r="269" spans="22:31" s="228" customFormat="1" x14ac:dyDescent="0.2">
      <c r="V269" s="218"/>
      <c r="Z269" s="218"/>
      <c r="AA269" s="330"/>
      <c r="AB269" s="330"/>
      <c r="AC269" s="330"/>
      <c r="AE269" s="218"/>
    </row>
    <row r="270" spans="22:31" s="228" customFormat="1" x14ac:dyDescent="0.2">
      <c r="V270" s="218"/>
      <c r="Z270" s="218"/>
      <c r="AA270" s="330"/>
      <c r="AB270" s="330"/>
      <c r="AC270" s="330"/>
      <c r="AE270" s="218"/>
    </row>
    <row r="271" spans="22:31" s="228" customFormat="1" x14ac:dyDescent="0.2">
      <c r="V271" s="218"/>
      <c r="Z271" s="218"/>
      <c r="AA271" s="330"/>
      <c r="AB271" s="330"/>
      <c r="AC271" s="330"/>
      <c r="AE271" s="218"/>
    </row>
    <row r="272" spans="22:31" s="228" customFormat="1" x14ac:dyDescent="0.2">
      <c r="V272" s="218"/>
      <c r="Z272" s="218"/>
      <c r="AA272" s="330"/>
      <c r="AB272" s="330"/>
      <c r="AC272" s="330"/>
      <c r="AE272" s="218"/>
    </row>
    <row r="273" spans="22:31" s="228" customFormat="1" x14ac:dyDescent="0.2">
      <c r="V273" s="218"/>
      <c r="Z273" s="218"/>
      <c r="AA273" s="330"/>
      <c r="AB273" s="330"/>
      <c r="AC273" s="330"/>
      <c r="AE273" s="218"/>
    </row>
    <row r="274" spans="22:31" s="228" customFormat="1" x14ac:dyDescent="0.2">
      <c r="V274" s="218"/>
      <c r="Z274" s="218"/>
      <c r="AA274" s="330"/>
      <c r="AB274" s="330"/>
      <c r="AC274" s="330"/>
      <c r="AE274" s="218"/>
    </row>
    <row r="275" spans="22:31" s="228" customFormat="1" x14ac:dyDescent="0.2">
      <c r="V275" s="218"/>
      <c r="Z275" s="218"/>
      <c r="AA275" s="330"/>
      <c r="AB275" s="330"/>
      <c r="AC275" s="330"/>
      <c r="AE275" s="218"/>
    </row>
    <row r="276" spans="22:31" s="228" customFormat="1" x14ac:dyDescent="0.2">
      <c r="V276" s="218"/>
      <c r="Z276" s="218"/>
      <c r="AA276" s="330"/>
      <c r="AB276" s="330"/>
      <c r="AC276" s="330"/>
      <c r="AE276" s="218"/>
    </row>
    <row r="277" spans="22:31" s="228" customFormat="1" x14ac:dyDescent="0.2">
      <c r="V277" s="218"/>
      <c r="Z277" s="218"/>
      <c r="AA277" s="330"/>
      <c r="AB277" s="330"/>
      <c r="AC277" s="330"/>
      <c r="AE277" s="218"/>
    </row>
    <row r="278" spans="22:31" s="228" customFormat="1" x14ac:dyDescent="0.2">
      <c r="V278" s="218"/>
      <c r="Z278" s="218"/>
      <c r="AA278" s="330"/>
      <c r="AB278" s="330"/>
      <c r="AC278" s="330"/>
      <c r="AE278" s="218"/>
    </row>
    <row r="279" spans="22:31" s="228" customFormat="1" x14ac:dyDescent="0.2">
      <c r="V279" s="218"/>
      <c r="Z279" s="218"/>
      <c r="AA279" s="330"/>
      <c r="AB279" s="330"/>
      <c r="AC279" s="330"/>
      <c r="AE279" s="218"/>
    </row>
    <row r="280" spans="22:31" s="228" customFormat="1" x14ac:dyDescent="0.2">
      <c r="V280" s="218"/>
      <c r="Z280" s="218"/>
      <c r="AA280" s="330"/>
      <c r="AB280" s="330"/>
      <c r="AC280" s="330"/>
      <c r="AE280" s="218"/>
    </row>
    <row r="281" spans="22:31" s="228" customFormat="1" x14ac:dyDescent="0.2">
      <c r="V281" s="218"/>
      <c r="Z281" s="218"/>
      <c r="AA281" s="330"/>
      <c r="AB281" s="330"/>
      <c r="AC281" s="330"/>
      <c r="AE281" s="218"/>
    </row>
    <row r="282" spans="22:31" s="228" customFormat="1" x14ac:dyDescent="0.2">
      <c r="V282" s="218"/>
      <c r="Z282" s="218"/>
      <c r="AA282" s="330"/>
      <c r="AB282" s="330"/>
      <c r="AC282" s="330"/>
      <c r="AE282" s="218"/>
    </row>
    <row r="283" spans="22:31" s="228" customFormat="1" x14ac:dyDescent="0.2">
      <c r="V283" s="218"/>
      <c r="Z283" s="218"/>
      <c r="AA283" s="330"/>
      <c r="AB283" s="330"/>
      <c r="AC283" s="330"/>
      <c r="AE283" s="218"/>
    </row>
    <row r="284" spans="22:31" s="228" customFormat="1" x14ac:dyDescent="0.2">
      <c r="V284" s="218"/>
      <c r="Z284" s="218"/>
      <c r="AA284" s="330"/>
      <c r="AB284" s="330"/>
      <c r="AC284" s="330"/>
      <c r="AE284" s="218"/>
    </row>
    <row r="285" spans="22:31" s="228" customFormat="1" x14ac:dyDescent="0.2">
      <c r="V285" s="218"/>
      <c r="Z285" s="218"/>
      <c r="AA285" s="330"/>
      <c r="AB285" s="330"/>
      <c r="AC285" s="330"/>
      <c r="AE285" s="218"/>
    </row>
    <row r="286" spans="22:31" s="228" customFormat="1" x14ac:dyDescent="0.2">
      <c r="V286" s="218"/>
      <c r="Z286" s="218"/>
      <c r="AA286" s="330"/>
      <c r="AB286" s="330"/>
      <c r="AC286" s="330"/>
      <c r="AE286" s="218"/>
    </row>
    <row r="287" spans="22:31" s="228" customFormat="1" x14ac:dyDescent="0.2">
      <c r="V287" s="218"/>
      <c r="Z287" s="218"/>
      <c r="AA287" s="330"/>
      <c r="AB287" s="330"/>
      <c r="AC287" s="330"/>
      <c r="AE287" s="218"/>
    </row>
    <row r="288" spans="22:31" s="228" customFormat="1" x14ac:dyDescent="0.2">
      <c r="V288" s="218"/>
      <c r="Z288" s="218"/>
      <c r="AA288" s="330"/>
      <c r="AB288" s="330"/>
      <c r="AC288" s="330"/>
      <c r="AE288" s="218"/>
    </row>
    <row r="289" spans="22:31" s="228" customFormat="1" x14ac:dyDescent="0.2">
      <c r="V289" s="218"/>
      <c r="Z289" s="218"/>
      <c r="AA289" s="330"/>
      <c r="AB289" s="330"/>
      <c r="AC289" s="330"/>
      <c r="AE289" s="218"/>
    </row>
    <row r="290" spans="22:31" s="228" customFormat="1" x14ac:dyDescent="0.2">
      <c r="V290" s="218"/>
      <c r="Z290" s="218"/>
      <c r="AA290" s="330"/>
      <c r="AB290" s="330"/>
      <c r="AC290" s="330"/>
      <c r="AE290" s="218"/>
    </row>
    <row r="291" spans="22:31" s="228" customFormat="1" x14ac:dyDescent="0.2">
      <c r="V291" s="218"/>
      <c r="Z291" s="218"/>
      <c r="AA291" s="330"/>
      <c r="AB291" s="330"/>
      <c r="AC291" s="330"/>
      <c r="AE291" s="218"/>
    </row>
    <row r="292" spans="22:31" s="228" customFormat="1" x14ac:dyDescent="0.2">
      <c r="V292" s="218"/>
      <c r="Z292" s="218"/>
      <c r="AA292" s="330"/>
      <c r="AB292" s="330"/>
      <c r="AC292" s="330"/>
      <c r="AE292" s="218"/>
    </row>
    <row r="293" spans="22:31" s="228" customFormat="1" x14ac:dyDescent="0.2">
      <c r="V293" s="218"/>
      <c r="Z293" s="218"/>
      <c r="AA293" s="330"/>
      <c r="AB293" s="330"/>
      <c r="AC293" s="330"/>
      <c r="AE293" s="218"/>
    </row>
    <row r="294" spans="22:31" s="228" customFormat="1" x14ac:dyDescent="0.2">
      <c r="V294" s="218"/>
      <c r="Z294" s="218"/>
      <c r="AA294" s="330"/>
      <c r="AB294" s="330"/>
      <c r="AC294" s="330"/>
      <c r="AE294" s="218"/>
    </row>
    <row r="295" spans="22:31" s="228" customFormat="1" x14ac:dyDescent="0.2">
      <c r="V295" s="218"/>
      <c r="Z295" s="218"/>
      <c r="AA295" s="330"/>
      <c r="AB295" s="330"/>
      <c r="AC295" s="330"/>
      <c r="AE295" s="218"/>
    </row>
    <row r="296" spans="22:31" s="228" customFormat="1" x14ac:dyDescent="0.2">
      <c r="V296" s="218"/>
      <c r="Z296" s="218"/>
      <c r="AA296" s="330"/>
      <c r="AB296" s="330"/>
      <c r="AC296" s="330"/>
      <c r="AE296" s="218"/>
    </row>
    <row r="297" spans="22:31" s="228" customFormat="1" x14ac:dyDescent="0.2">
      <c r="V297" s="218"/>
      <c r="Z297" s="218"/>
      <c r="AA297" s="330"/>
      <c r="AB297" s="330"/>
      <c r="AC297" s="330"/>
      <c r="AE297" s="218"/>
    </row>
    <row r="298" spans="22:31" s="228" customFormat="1" x14ac:dyDescent="0.2">
      <c r="V298" s="218"/>
      <c r="Z298" s="218"/>
      <c r="AA298" s="330"/>
      <c r="AB298" s="330"/>
      <c r="AC298" s="330"/>
      <c r="AE298" s="218"/>
    </row>
    <row r="299" spans="22:31" s="228" customFormat="1" x14ac:dyDescent="0.2">
      <c r="V299" s="218"/>
      <c r="Z299" s="218"/>
      <c r="AA299" s="330"/>
      <c r="AB299" s="330"/>
      <c r="AC299" s="330"/>
      <c r="AE299" s="218"/>
    </row>
    <row r="300" spans="22:31" s="228" customFormat="1" x14ac:dyDescent="0.2">
      <c r="V300" s="218"/>
      <c r="Z300" s="218"/>
      <c r="AA300" s="330"/>
      <c r="AB300" s="330"/>
      <c r="AC300" s="330"/>
      <c r="AE300" s="218"/>
    </row>
    <row r="301" spans="22:31" s="228" customFormat="1" x14ac:dyDescent="0.2">
      <c r="V301" s="218"/>
      <c r="Z301" s="218"/>
      <c r="AA301" s="330"/>
      <c r="AB301" s="330"/>
      <c r="AC301" s="330"/>
      <c r="AE301" s="218"/>
    </row>
    <row r="302" spans="22:31" s="228" customFormat="1" x14ac:dyDescent="0.2">
      <c r="V302" s="218"/>
      <c r="Z302" s="218"/>
      <c r="AA302" s="330"/>
      <c r="AB302" s="330"/>
      <c r="AC302" s="330"/>
      <c r="AE302" s="218"/>
    </row>
    <row r="303" spans="22:31" s="228" customFormat="1" x14ac:dyDescent="0.2">
      <c r="V303" s="218"/>
      <c r="Z303" s="218"/>
      <c r="AA303" s="330"/>
      <c r="AB303" s="330"/>
      <c r="AC303" s="330"/>
      <c r="AE303" s="218"/>
    </row>
    <row r="304" spans="22:31" s="228" customFormat="1" x14ac:dyDescent="0.2">
      <c r="V304" s="218"/>
      <c r="Z304" s="218"/>
      <c r="AA304" s="330"/>
      <c r="AB304" s="330"/>
      <c r="AC304" s="330"/>
      <c r="AE304" s="218"/>
    </row>
    <row r="305" spans="22:31" s="228" customFormat="1" x14ac:dyDescent="0.2">
      <c r="V305" s="218"/>
      <c r="Z305" s="218"/>
      <c r="AA305" s="330"/>
      <c r="AB305" s="330"/>
      <c r="AC305" s="330"/>
      <c r="AE305" s="218"/>
    </row>
    <row r="306" spans="22:31" s="228" customFormat="1" x14ac:dyDescent="0.2">
      <c r="V306" s="218"/>
      <c r="Z306" s="218"/>
      <c r="AA306" s="330"/>
      <c r="AB306" s="330"/>
      <c r="AC306" s="330"/>
      <c r="AE306" s="218"/>
    </row>
    <row r="307" spans="22:31" s="228" customFormat="1" x14ac:dyDescent="0.2">
      <c r="V307" s="218"/>
      <c r="Z307" s="218"/>
      <c r="AA307" s="330"/>
      <c r="AB307" s="330"/>
      <c r="AC307" s="330"/>
      <c r="AE307" s="218"/>
    </row>
    <row r="308" spans="22:31" s="228" customFormat="1" x14ac:dyDescent="0.2">
      <c r="V308" s="218"/>
      <c r="Z308" s="218"/>
      <c r="AA308" s="330"/>
      <c r="AB308" s="330"/>
      <c r="AC308" s="330"/>
      <c r="AE308" s="218"/>
    </row>
    <row r="309" spans="22:31" s="228" customFormat="1" x14ac:dyDescent="0.2">
      <c r="V309" s="218"/>
      <c r="Z309" s="218"/>
      <c r="AA309" s="330"/>
      <c r="AB309" s="330"/>
      <c r="AC309" s="330"/>
      <c r="AE309" s="218"/>
    </row>
    <row r="310" spans="22:31" s="228" customFormat="1" x14ac:dyDescent="0.2">
      <c r="V310" s="218"/>
      <c r="Z310" s="218"/>
      <c r="AA310" s="330"/>
      <c r="AB310" s="330"/>
      <c r="AC310" s="330"/>
      <c r="AE310" s="218"/>
    </row>
    <row r="311" spans="22:31" s="228" customFormat="1" x14ac:dyDescent="0.2">
      <c r="V311" s="218"/>
      <c r="Z311" s="218"/>
      <c r="AA311" s="330"/>
      <c r="AB311" s="330"/>
      <c r="AC311" s="330"/>
      <c r="AE311" s="218"/>
    </row>
    <row r="312" spans="22:31" s="228" customFormat="1" x14ac:dyDescent="0.2">
      <c r="V312" s="218"/>
      <c r="Z312" s="218"/>
      <c r="AA312" s="330"/>
      <c r="AB312" s="330"/>
      <c r="AC312" s="330"/>
      <c r="AE312" s="218"/>
    </row>
    <row r="313" spans="22:31" s="228" customFormat="1" x14ac:dyDescent="0.2">
      <c r="V313" s="218"/>
      <c r="Z313" s="218"/>
      <c r="AA313" s="330"/>
      <c r="AB313" s="330"/>
      <c r="AC313" s="330"/>
      <c r="AE313" s="218"/>
    </row>
    <row r="314" spans="22:31" s="228" customFormat="1" x14ac:dyDescent="0.2">
      <c r="V314" s="218"/>
      <c r="Z314" s="218"/>
      <c r="AA314" s="330"/>
      <c r="AB314" s="330"/>
      <c r="AC314" s="330"/>
      <c r="AE314" s="218"/>
    </row>
    <row r="315" spans="22:31" s="228" customFormat="1" x14ac:dyDescent="0.2">
      <c r="V315" s="218"/>
      <c r="Z315" s="218"/>
      <c r="AA315" s="330"/>
      <c r="AB315" s="330"/>
      <c r="AC315" s="330"/>
      <c r="AE315" s="218"/>
    </row>
    <row r="316" spans="22:31" s="228" customFormat="1" x14ac:dyDescent="0.2">
      <c r="V316" s="218"/>
      <c r="Z316" s="218"/>
      <c r="AA316" s="330"/>
      <c r="AB316" s="330"/>
      <c r="AC316" s="330"/>
      <c r="AE316" s="218"/>
    </row>
    <row r="317" spans="22:31" s="228" customFormat="1" x14ac:dyDescent="0.2">
      <c r="V317" s="218"/>
      <c r="Z317" s="218"/>
      <c r="AA317" s="330"/>
      <c r="AB317" s="330"/>
      <c r="AC317" s="330"/>
      <c r="AE317" s="218"/>
    </row>
    <row r="318" spans="22:31" s="228" customFormat="1" x14ac:dyDescent="0.2">
      <c r="V318" s="218"/>
      <c r="Z318" s="218"/>
      <c r="AA318" s="330"/>
      <c r="AB318" s="330"/>
      <c r="AC318" s="330"/>
      <c r="AE318" s="218"/>
    </row>
    <row r="319" spans="22:31" s="228" customFormat="1" x14ac:dyDescent="0.2">
      <c r="V319" s="218"/>
      <c r="Z319" s="218"/>
      <c r="AA319" s="330"/>
      <c r="AB319" s="330"/>
      <c r="AC319" s="330"/>
      <c r="AE319" s="218"/>
    </row>
    <row r="320" spans="22:31" s="228" customFormat="1" x14ac:dyDescent="0.2">
      <c r="V320" s="218"/>
      <c r="Z320" s="218"/>
      <c r="AA320" s="330"/>
      <c r="AB320" s="330"/>
      <c r="AC320" s="330"/>
      <c r="AE320" s="218"/>
    </row>
    <row r="321" spans="22:31" s="228" customFormat="1" x14ac:dyDescent="0.2">
      <c r="V321" s="218"/>
      <c r="Z321" s="218"/>
      <c r="AA321" s="330"/>
      <c r="AB321" s="330"/>
      <c r="AC321" s="330"/>
      <c r="AE321" s="218"/>
    </row>
    <row r="322" spans="22:31" s="228" customFormat="1" x14ac:dyDescent="0.2">
      <c r="V322" s="218"/>
      <c r="Z322" s="218"/>
      <c r="AA322" s="330"/>
      <c r="AB322" s="330"/>
      <c r="AC322" s="330"/>
      <c r="AE322" s="218"/>
    </row>
    <row r="323" spans="22:31" s="228" customFormat="1" x14ac:dyDescent="0.2">
      <c r="V323" s="218"/>
      <c r="Z323" s="218"/>
      <c r="AA323" s="330"/>
      <c r="AB323" s="330"/>
      <c r="AC323" s="330"/>
      <c r="AE323" s="218"/>
    </row>
    <row r="324" spans="22:31" s="228" customFormat="1" x14ac:dyDescent="0.2">
      <c r="V324" s="218"/>
      <c r="Z324" s="218"/>
      <c r="AA324" s="330"/>
      <c r="AB324" s="330"/>
      <c r="AC324" s="330"/>
      <c r="AE324" s="218"/>
    </row>
    <row r="325" spans="22:31" s="228" customFormat="1" x14ac:dyDescent="0.2">
      <c r="V325" s="218"/>
      <c r="Z325" s="218"/>
      <c r="AA325" s="330"/>
      <c r="AB325" s="330"/>
      <c r="AC325" s="330"/>
      <c r="AE325" s="218"/>
    </row>
    <row r="326" spans="22:31" s="228" customFormat="1" x14ac:dyDescent="0.2">
      <c r="V326" s="218"/>
      <c r="Z326" s="218"/>
      <c r="AA326" s="330"/>
      <c r="AB326" s="330"/>
      <c r="AC326" s="330"/>
      <c r="AE326" s="218"/>
    </row>
    <row r="327" spans="22:31" s="228" customFormat="1" x14ac:dyDescent="0.2">
      <c r="V327" s="218"/>
      <c r="Z327" s="218"/>
      <c r="AA327" s="330"/>
      <c r="AB327" s="330"/>
      <c r="AC327" s="330"/>
      <c r="AE327" s="218"/>
    </row>
    <row r="328" spans="22:31" s="228" customFormat="1" x14ac:dyDescent="0.2">
      <c r="V328" s="218"/>
      <c r="Z328" s="218"/>
      <c r="AA328" s="330"/>
      <c r="AB328" s="330"/>
      <c r="AC328" s="330"/>
      <c r="AE328" s="218"/>
    </row>
    <row r="329" spans="22:31" s="228" customFormat="1" x14ac:dyDescent="0.2">
      <c r="V329" s="218"/>
      <c r="Z329" s="218"/>
      <c r="AA329" s="330"/>
      <c r="AB329" s="330"/>
      <c r="AC329" s="330"/>
      <c r="AE329" s="218"/>
    </row>
    <row r="330" spans="22:31" s="228" customFormat="1" x14ac:dyDescent="0.2">
      <c r="V330" s="218"/>
      <c r="Z330" s="218"/>
      <c r="AA330" s="330"/>
      <c r="AB330" s="330"/>
      <c r="AC330" s="330"/>
      <c r="AE330" s="218"/>
    </row>
    <row r="331" spans="22:31" s="228" customFormat="1" x14ac:dyDescent="0.2">
      <c r="V331" s="218"/>
      <c r="Z331" s="218"/>
      <c r="AA331" s="330"/>
      <c r="AB331" s="330"/>
      <c r="AC331" s="330"/>
      <c r="AE331" s="218"/>
    </row>
    <row r="332" spans="22:31" s="228" customFormat="1" x14ac:dyDescent="0.2">
      <c r="V332" s="218"/>
      <c r="Z332" s="218"/>
      <c r="AA332" s="330"/>
      <c r="AB332" s="330"/>
      <c r="AC332" s="330"/>
      <c r="AE332" s="218"/>
    </row>
    <row r="333" spans="22:31" s="228" customFormat="1" x14ac:dyDescent="0.2">
      <c r="V333" s="218"/>
      <c r="Z333" s="218"/>
      <c r="AA333" s="330"/>
      <c r="AB333" s="330"/>
      <c r="AC333" s="330"/>
      <c r="AE333" s="218"/>
    </row>
    <row r="334" spans="22:31" s="228" customFormat="1" x14ac:dyDescent="0.2">
      <c r="V334" s="218"/>
      <c r="Z334" s="218"/>
      <c r="AA334" s="330"/>
      <c r="AB334" s="330"/>
      <c r="AC334" s="330"/>
      <c r="AE334" s="218"/>
    </row>
    <row r="335" spans="22:31" s="228" customFormat="1" x14ac:dyDescent="0.2">
      <c r="V335" s="218"/>
      <c r="Z335" s="218"/>
      <c r="AA335" s="330"/>
      <c r="AB335" s="330"/>
      <c r="AC335" s="330"/>
      <c r="AE335" s="218"/>
    </row>
    <row r="336" spans="22:31" s="228" customFormat="1" x14ac:dyDescent="0.2">
      <c r="V336" s="218"/>
      <c r="Z336" s="218"/>
      <c r="AA336" s="330"/>
      <c r="AB336" s="330"/>
      <c r="AC336" s="330"/>
      <c r="AE336" s="218"/>
    </row>
    <row r="337" spans="22:31" s="228" customFormat="1" x14ac:dyDescent="0.2">
      <c r="V337" s="218"/>
      <c r="Z337" s="218"/>
      <c r="AA337" s="330"/>
      <c r="AB337" s="330"/>
      <c r="AC337" s="330"/>
      <c r="AE337" s="218"/>
    </row>
    <row r="338" spans="22:31" s="228" customFormat="1" x14ac:dyDescent="0.2">
      <c r="V338" s="218"/>
      <c r="Z338" s="218"/>
      <c r="AA338" s="330"/>
      <c r="AB338" s="330"/>
      <c r="AC338" s="330"/>
      <c r="AE338" s="218"/>
    </row>
    <row r="339" spans="22:31" s="228" customFormat="1" x14ac:dyDescent="0.2">
      <c r="V339" s="218"/>
      <c r="Z339" s="218"/>
      <c r="AA339" s="330"/>
      <c r="AB339" s="330"/>
      <c r="AC339" s="330"/>
      <c r="AE339" s="218"/>
    </row>
    <row r="340" spans="22:31" s="228" customFormat="1" x14ac:dyDescent="0.2">
      <c r="V340" s="218"/>
      <c r="Z340" s="218"/>
      <c r="AA340" s="330"/>
      <c r="AB340" s="330"/>
      <c r="AC340" s="330"/>
      <c r="AE340" s="218"/>
    </row>
    <row r="341" spans="22:31" s="228" customFormat="1" x14ac:dyDescent="0.2">
      <c r="V341" s="218"/>
      <c r="Z341" s="218"/>
      <c r="AA341" s="330"/>
      <c r="AB341" s="330"/>
      <c r="AC341" s="330"/>
      <c r="AE341" s="218"/>
    </row>
    <row r="342" spans="22:31" s="228" customFormat="1" x14ac:dyDescent="0.2">
      <c r="V342" s="218"/>
      <c r="Z342" s="218"/>
      <c r="AA342" s="330"/>
      <c r="AB342" s="330"/>
      <c r="AC342" s="330"/>
      <c r="AE342" s="218"/>
    </row>
    <row r="343" spans="22:31" s="228" customFormat="1" x14ac:dyDescent="0.2">
      <c r="V343" s="218"/>
      <c r="Z343" s="218"/>
      <c r="AA343" s="330"/>
      <c r="AB343" s="330"/>
      <c r="AC343" s="330"/>
      <c r="AE343" s="218"/>
    </row>
    <row r="344" spans="22:31" s="228" customFormat="1" x14ac:dyDescent="0.2">
      <c r="V344" s="218"/>
      <c r="Z344" s="218"/>
      <c r="AA344" s="330"/>
      <c r="AB344" s="330"/>
      <c r="AC344" s="330"/>
      <c r="AE344" s="218"/>
    </row>
    <row r="345" spans="22:31" s="228" customFormat="1" x14ac:dyDescent="0.2">
      <c r="V345" s="218"/>
      <c r="Z345" s="218"/>
      <c r="AA345" s="330"/>
      <c r="AB345" s="330"/>
      <c r="AC345" s="330"/>
      <c r="AE345" s="218"/>
    </row>
    <row r="346" spans="22:31" s="228" customFormat="1" x14ac:dyDescent="0.2">
      <c r="V346" s="218"/>
      <c r="Z346" s="218"/>
      <c r="AA346" s="330"/>
      <c r="AB346" s="330"/>
      <c r="AC346" s="330"/>
      <c r="AE346" s="218"/>
    </row>
    <row r="347" spans="22:31" s="228" customFormat="1" x14ac:dyDescent="0.2">
      <c r="V347" s="218"/>
      <c r="Z347" s="218"/>
      <c r="AA347" s="330"/>
      <c r="AB347" s="330"/>
      <c r="AC347" s="330"/>
      <c r="AE347" s="218"/>
    </row>
    <row r="348" spans="22:31" s="228" customFormat="1" x14ac:dyDescent="0.2">
      <c r="V348" s="218"/>
      <c r="Z348" s="218"/>
      <c r="AA348" s="330"/>
      <c r="AB348" s="330"/>
      <c r="AC348" s="330"/>
      <c r="AE348" s="218"/>
    </row>
    <row r="349" spans="22:31" s="228" customFormat="1" x14ac:dyDescent="0.2">
      <c r="V349" s="218"/>
      <c r="Z349" s="218"/>
      <c r="AA349" s="330"/>
      <c r="AB349" s="330"/>
      <c r="AC349" s="330"/>
      <c r="AE349" s="218"/>
    </row>
    <row r="350" spans="22:31" s="228" customFormat="1" x14ac:dyDescent="0.2">
      <c r="V350" s="218"/>
      <c r="Z350" s="218"/>
      <c r="AA350" s="330"/>
      <c r="AB350" s="330"/>
      <c r="AC350" s="330"/>
      <c r="AE350" s="218"/>
    </row>
    <row r="351" spans="22:31" s="228" customFormat="1" x14ac:dyDescent="0.2">
      <c r="V351" s="218"/>
      <c r="Z351" s="218"/>
      <c r="AA351" s="330"/>
      <c r="AB351" s="330"/>
      <c r="AC351" s="330"/>
      <c r="AE351" s="218"/>
    </row>
    <row r="352" spans="22:31" s="228" customFormat="1" x14ac:dyDescent="0.2">
      <c r="V352" s="218"/>
      <c r="Z352" s="218"/>
      <c r="AA352" s="330"/>
      <c r="AB352" s="330"/>
      <c r="AC352" s="330"/>
      <c r="AE352" s="218"/>
    </row>
    <row r="353" spans="22:31" s="228" customFormat="1" x14ac:dyDescent="0.2">
      <c r="V353" s="218"/>
      <c r="Z353" s="218"/>
      <c r="AA353" s="330"/>
      <c r="AB353" s="330"/>
      <c r="AC353" s="330"/>
      <c r="AE353" s="218"/>
    </row>
    <row r="354" spans="22:31" s="228" customFormat="1" x14ac:dyDescent="0.2">
      <c r="V354" s="218"/>
      <c r="Z354" s="218"/>
      <c r="AA354" s="330"/>
      <c r="AB354" s="330"/>
      <c r="AC354" s="330"/>
      <c r="AE354" s="218"/>
    </row>
    <row r="355" spans="22:31" s="228" customFormat="1" x14ac:dyDescent="0.2">
      <c r="V355" s="218"/>
      <c r="Z355" s="218"/>
      <c r="AA355" s="330"/>
      <c r="AB355" s="330"/>
      <c r="AC355" s="330"/>
      <c r="AE355" s="218"/>
    </row>
    <row r="356" spans="22:31" s="228" customFormat="1" x14ac:dyDescent="0.2">
      <c r="V356" s="218"/>
      <c r="Z356" s="218"/>
      <c r="AA356" s="330"/>
      <c r="AB356" s="330"/>
      <c r="AC356" s="330"/>
      <c r="AE356" s="218"/>
    </row>
    <row r="357" spans="22:31" s="228" customFormat="1" x14ac:dyDescent="0.2">
      <c r="V357" s="218"/>
      <c r="Z357" s="218"/>
      <c r="AA357" s="330"/>
      <c r="AB357" s="330"/>
      <c r="AC357" s="330"/>
      <c r="AE357" s="218"/>
    </row>
    <row r="358" spans="22:31" s="228" customFormat="1" x14ac:dyDescent="0.2">
      <c r="V358" s="218"/>
      <c r="Z358" s="218"/>
      <c r="AA358" s="330"/>
      <c r="AB358" s="330"/>
      <c r="AC358" s="330"/>
      <c r="AE358" s="218"/>
    </row>
    <row r="359" spans="22:31" s="228" customFormat="1" x14ac:dyDescent="0.2">
      <c r="V359" s="218"/>
      <c r="Z359" s="218"/>
      <c r="AA359" s="330"/>
      <c r="AB359" s="330"/>
      <c r="AC359" s="330"/>
      <c r="AE359" s="218"/>
    </row>
    <row r="360" spans="22:31" s="228" customFormat="1" x14ac:dyDescent="0.2">
      <c r="V360" s="218"/>
      <c r="Z360" s="218"/>
      <c r="AA360" s="330"/>
      <c r="AB360" s="330"/>
      <c r="AC360" s="330"/>
      <c r="AE360" s="218"/>
    </row>
    <row r="361" spans="22:31" s="228" customFormat="1" x14ac:dyDescent="0.2">
      <c r="V361" s="218"/>
      <c r="Z361" s="218"/>
      <c r="AA361" s="330"/>
      <c r="AB361" s="330"/>
      <c r="AC361" s="330"/>
      <c r="AE361" s="218"/>
    </row>
    <row r="362" spans="22:31" s="228" customFormat="1" x14ac:dyDescent="0.2">
      <c r="V362" s="218"/>
      <c r="Z362" s="218"/>
      <c r="AA362" s="330"/>
      <c r="AB362" s="330"/>
      <c r="AC362" s="330"/>
      <c r="AE362" s="218"/>
    </row>
    <row r="363" spans="22:31" s="228" customFormat="1" x14ac:dyDescent="0.2">
      <c r="V363" s="218"/>
      <c r="Z363" s="218"/>
      <c r="AA363" s="330"/>
      <c r="AB363" s="330"/>
      <c r="AC363" s="330"/>
      <c r="AE363" s="218"/>
    </row>
    <row r="364" spans="22:31" s="228" customFormat="1" x14ac:dyDescent="0.2">
      <c r="V364" s="218"/>
      <c r="Z364" s="218"/>
      <c r="AA364" s="330"/>
      <c r="AB364" s="330"/>
      <c r="AC364" s="330"/>
      <c r="AE364" s="218"/>
    </row>
    <row r="365" spans="22:31" s="228" customFormat="1" x14ac:dyDescent="0.2">
      <c r="V365" s="218"/>
      <c r="Z365" s="218"/>
      <c r="AA365" s="330"/>
      <c r="AB365" s="330"/>
      <c r="AC365" s="330"/>
      <c r="AE365" s="218"/>
    </row>
    <row r="366" spans="22:31" s="228" customFormat="1" x14ac:dyDescent="0.2">
      <c r="V366" s="218"/>
      <c r="Z366" s="218"/>
      <c r="AA366" s="330"/>
      <c r="AB366" s="330"/>
      <c r="AC366" s="330"/>
      <c r="AE366" s="218"/>
    </row>
    <row r="367" spans="22:31" s="228" customFormat="1" x14ac:dyDescent="0.2">
      <c r="V367" s="218"/>
      <c r="Z367" s="218"/>
      <c r="AA367" s="330"/>
      <c r="AB367" s="330"/>
      <c r="AC367" s="330"/>
      <c r="AE367" s="218"/>
    </row>
    <row r="368" spans="22:31" s="228" customFormat="1" x14ac:dyDescent="0.2">
      <c r="V368" s="218"/>
      <c r="Z368" s="218"/>
      <c r="AA368" s="330"/>
      <c r="AB368" s="330"/>
      <c r="AC368" s="330"/>
      <c r="AE368" s="218"/>
    </row>
    <row r="369" spans="22:31" s="228" customFormat="1" x14ac:dyDescent="0.2">
      <c r="V369" s="218"/>
      <c r="Z369" s="218"/>
      <c r="AA369" s="330"/>
      <c r="AB369" s="330"/>
      <c r="AC369" s="330"/>
      <c r="AE369" s="218"/>
    </row>
    <row r="370" spans="22:31" s="228" customFormat="1" x14ac:dyDescent="0.2">
      <c r="V370" s="218"/>
      <c r="Z370" s="218"/>
      <c r="AA370" s="330"/>
      <c r="AB370" s="330"/>
      <c r="AC370" s="330"/>
      <c r="AE370" s="218"/>
    </row>
    <row r="371" spans="22:31" s="228" customFormat="1" x14ac:dyDescent="0.2">
      <c r="V371" s="218"/>
      <c r="Z371" s="218"/>
      <c r="AA371" s="330"/>
      <c r="AB371" s="330"/>
      <c r="AC371" s="330"/>
      <c r="AE371" s="218"/>
    </row>
    <row r="372" spans="22:31" s="228" customFormat="1" x14ac:dyDescent="0.2">
      <c r="V372" s="218"/>
      <c r="Z372" s="218"/>
      <c r="AA372" s="330"/>
      <c r="AB372" s="330"/>
      <c r="AC372" s="330"/>
      <c r="AE372" s="218"/>
    </row>
    <row r="373" spans="22:31" s="228" customFormat="1" x14ac:dyDescent="0.2">
      <c r="V373" s="218"/>
      <c r="Z373" s="218"/>
      <c r="AA373" s="330"/>
      <c r="AB373" s="330"/>
      <c r="AC373" s="330"/>
      <c r="AE373" s="218"/>
    </row>
    <row r="374" spans="22:31" s="228" customFormat="1" x14ac:dyDescent="0.2">
      <c r="V374" s="218"/>
      <c r="Z374" s="218"/>
      <c r="AA374" s="330"/>
      <c r="AB374" s="330"/>
      <c r="AC374" s="330"/>
      <c r="AE374" s="218"/>
    </row>
    <row r="375" spans="22:31" s="228" customFormat="1" x14ac:dyDescent="0.2">
      <c r="V375" s="218"/>
      <c r="Z375" s="218"/>
      <c r="AA375" s="330"/>
      <c r="AB375" s="330"/>
      <c r="AC375" s="330"/>
      <c r="AE375" s="218"/>
    </row>
    <row r="376" spans="22:31" s="228" customFormat="1" x14ac:dyDescent="0.2">
      <c r="V376" s="218"/>
      <c r="Z376" s="218"/>
      <c r="AA376" s="330"/>
      <c r="AB376" s="330"/>
      <c r="AC376" s="330"/>
      <c r="AE376" s="218"/>
    </row>
    <row r="377" spans="22:31" s="228" customFormat="1" x14ac:dyDescent="0.2">
      <c r="V377" s="218"/>
      <c r="Z377" s="218"/>
      <c r="AA377" s="330"/>
      <c r="AB377" s="330"/>
      <c r="AC377" s="330"/>
      <c r="AE377" s="218"/>
    </row>
    <row r="378" spans="22:31" s="228" customFormat="1" x14ac:dyDescent="0.2">
      <c r="V378" s="218"/>
      <c r="Z378" s="218"/>
      <c r="AA378" s="330"/>
      <c r="AB378" s="330"/>
      <c r="AC378" s="330"/>
      <c r="AE378" s="218"/>
    </row>
    <row r="379" spans="22:31" s="228" customFormat="1" x14ac:dyDescent="0.2">
      <c r="V379" s="218"/>
      <c r="Z379" s="218"/>
      <c r="AA379" s="330"/>
      <c r="AB379" s="330"/>
      <c r="AC379" s="330"/>
      <c r="AE379" s="218"/>
    </row>
    <row r="380" spans="22:31" s="228" customFormat="1" x14ac:dyDescent="0.2">
      <c r="V380" s="218"/>
      <c r="Z380" s="218"/>
      <c r="AA380" s="330"/>
      <c r="AB380" s="330"/>
      <c r="AC380" s="330"/>
      <c r="AE380" s="218"/>
    </row>
    <row r="381" spans="22:31" s="228" customFormat="1" x14ac:dyDescent="0.2">
      <c r="V381" s="218"/>
      <c r="Z381" s="218"/>
      <c r="AA381" s="330"/>
      <c r="AB381" s="330"/>
      <c r="AC381" s="330"/>
      <c r="AE381" s="218"/>
    </row>
    <row r="382" spans="22:31" s="228" customFormat="1" x14ac:dyDescent="0.2">
      <c r="V382" s="218"/>
      <c r="Z382" s="218"/>
      <c r="AA382" s="330"/>
      <c r="AB382" s="330"/>
      <c r="AC382" s="330"/>
      <c r="AE382" s="218"/>
    </row>
    <row r="383" spans="22:31" s="228" customFormat="1" x14ac:dyDescent="0.2">
      <c r="V383" s="218"/>
      <c r="Z383" s="218"/>
      <c r="AA383" s="330"/>
      <c r="AB383" s="330"/>
      <c r="AC383" s="330"/>
      <c r="AE383" s="218"/>
    </row>
    <row r="384" spans="22:31" s="228" customFormat="1" x14ac:dyDescent="0.2">
      <c r="V384" s="218"/>
      <c r="Z384" s="218"/>
      <c r="AA384" s="330"/>
      <c r="AB384" s="330"/>
      <c r="AC384" s="330"/>
      <c r="AE384" s="218"/>
    </row>
    <row r="385" spans="22:31" s="228" customFormat="1" x14ac:dyDescent="0.2">
      <c r="V385" s="218"/>
      <c r="Z385" s="218"/>
      <c r="AA385" s="330"/>
      <c r="AB385" s="330"/>
      <c r="AC385" s="330"/>
      <c r="AE385" s="218"/>
    </row>
    <row r="386" spans="22:31" s="228" customFormat="1" x14ac:dyDescent="0.2">
      <c r="V386" s="218"/>
      <c r="Z386" s="218"/>
      <c r="AA386" s="330"/>
      <c r="AB386" s="330"/>
      <c r="AC386" s="330"/>
      <c r="AE386" s="218"/>
    </row>
    <row r="387" spans="22:31" s="228" customFormat="1" x14ac:dyDescent="0.2">
      <c r="V387" s="218"/>
      <c r="Z387" s="218"/>
      <c r="AA387" s="330"/>
      <c r="AB387" s="330"/>
      <c r="AC387" s="330"/>
      <c r="AE387" s="218"/>
    </row>
    <row r="388" spans="22:31" s="228" customFormat="1" x14ac:dyDescent="0.2">
      <c r="V388" s="218"/>
      <c r="Z388" s="218"/>
      <c r="AA388" s="330"/>
      <c r="AB388" s="330"/>
      <c r="AC388" s="330"/>
      <c r="AE388" s="218"/>
    </row>
    <row r="389" spans="22:31" s="228" customFormat="1" x14ac:dyDescent="0.2">
      <c r="V389" s="218"/>
      <c r="Z389" s="218"/>
      <c r="AA389" s="330"/>
      <c r="AB389" s="330"/>
      <c r="AC389" s="330"/>
      <c r="AE389" s="218"/>
    </row>
    <row r="390" spans="22:31" s="228" customFormat="1" x14ac:dyDescent="0.2">
      <c r="V390" s="218"/>
      <c r="Z390" s="218"/>
      <c r="AA390" s="330"/>
      <c r="AB390" s="330"/>
      <c r="AC390" s="330"/>
      <c r="AE390" s="218"/>
    </row>
    <row r="391" spans="22:31" s="228" customFormat="1" x14ac:dyDescent="0.2">
      <c r="V391" s="218"/>
      <c r="Z391" s="218"/>
      <c r="AA391" s="330"/>
      <c r="AB391" s="330"/>
      <c r="AC391" s="330"/>
      <c r="AE391" s="218"/>
    </row>
    <row r="392" spans="22:31" s="228" customFormat="1" x14ac:dyDescent="0.2">
      <c r="V392" s="218"/>
      <c r="Z392" s="218"/>
      <c r="AA392" s="330"/>
      <c r="AB392" s="330"/>
      <c r="AC392" s="330"/>
      <c r="AE392" s="218"/>
    </row>
    <row r="393" spans="22:31" s="228" customFormat="1" x14ac:dyDescent="0.2">
      <c r="V393" s="218"/>
      <c r="Z393" s="218"/>
      <c r="AA393" s="330"/>
      <c r="AB393" s="330"/>
      <c r="AC393" s="330"/>
      <c r="AE393" s="218"/>
    </row>
    <row r="394" spans="22:31" s="228" customFormat="1" x14ac:dyDescent="0.2">
      <c r="V394" s="218"/>
      <c r="Z394" s="218"/>
      <c r="AA394" s="330"/>
      <c r="AB394" s="330"/>
      <c r="AC394" s="330"/>
      <c r="AE394" s="218"/>
    </row>
    <row r="395" spans="22:31" s="228" customFormat="1" x14ac:dyDescent="0.2">
      <c r="V395" s="218"/>
      <c r="Z395" s="218"/>
      <c r="AA395" s="330"/>
      <c r="AB395" s="330"/>
      <c r="AC395" s="330"/>
      <c r="AE395" s="218"/>
    </row>
    <row r="396" spans="22:31" s="228" customFormat="1" x14ac:dyDescent="0.2">
      <c r="V396" s="218"/>
      <c r="Z396" s="218"/>
      <c r="AA396" s="330"/>
      <c r="AB396" s="330"/>
      <c r="AC396" s="330"/>
      <c r="AE396" s="218"/>
    </row>
    <row r="397" spans="22:31" s="228" customFormat="1" x14ac:dyDescent="0.2">
      <c r="V397" s="218"/>
      <c r="Z397" s="218"/>
      <c r="AA397" s="330"/>
      <c r="AB397" s="330"/>
      <c r="AC397" s="330"/>
      <c r="AE397" s="218"/>
    </row>
    <row r="398" spans="22:31" s="228" customFormat="1" x14ac:dyDescent="0.2">
      <c r="V398" s="218"/>
      <c r="Z398" s="218"/>
      <c r="AA398" s="330"/>
      <c r="AB398" s="330"/>
      <c r="AC398" s="330"/>
      <c r="AE398" s="218"/>
    </row>
    <row r="399" spans="22:31" s="228" customFormat="1" x14ac:dyDescent="0.2">
      <c r="V399" s="218"/>
      <c r="Z399" s="218"/>
      <c r="AA399" s="330"/>
      <c r="AB399" s="330"/>
      <c r="AC399" s="330"/>
      <c r="AE399" s="218"/>
    </row>
    <row r="400" spans="22:31" s="228" customFormat="1" x14ac:dyDescent="0.2">
      <c r="V400" s="218"/>
      <c r="Z400" s="218"/>
      <c r="AA400" s="330"/>
      <c r="AB400" s="330"/>
      <c r="AC400" s="330"/>
      <c r="AE400" s="218"/>
    </row>
    <row r="401" spans="22:31" s="228" customFormat="1" x14ac:dyDescent="0.2">
      <c r="V401" s="218"/>
      <c r="Z401" s="218"/>
      <c r="AA401" s="330"/>
      <c r="AB401" s="330"/>
      <c r="AC401" s="330"/>
      <c r="AE401" s="218"/>
    </row>
    <row r="402" spans="22:31" s="228" customFormat="1" x14ac:dyDescent="0.2">
      <c r="V402" s="218"/>
      <c r="Z402" s="218"/>
      <c r="AA402" s="330"/>
      <c r="AB402" s="330"/>
      <c r="AC402" s="330"/>
      <c r="AE402" s="218"/>
    </row>
    <row r="403" spans="22:31" s="228" customFormat="1" x14ac:dyDescent="0.2">
      <c r="V403" s="218"/>
      <c r="Z403" s="218"/>
      <c r="AA403" s="330"/>
      <c r="AB403" s="330"/>
      <c r="AC403" s="330"/>
      <c r="AE403" s="218"/>
    </row>
    <row r="404" spans="22:31" s="228" customFormat="1" x14ac:dyDescent="0.2">
      <c r="V404" s="218"/>
      <c r="Z404" s="218"/>
      <c r="AA404" s="330"/>
      <c r="AB404" s="330"/>
      <c r="AC404" s="330"/>
      <c r="AE404" s="218"/>
    </row>
    <row r="405" spans="22:31" s="228" customFormat="1" x14ac:dyDescent="0.2">
      <c r="V405" s="218"/>
      <c r="Z405" s="218"/>
      <c r="AA405" s="330"/>
      <c r="AB405" s="330"/>
      <c r="AC405" s="330"/>
      <c r="AE405" s="218"/>
    </row>
    <row r="406" spans="22:31" s="228" customFormat="1" x14ac:dyDescent="0.2">
      <c r="V406" s="218"/>
      <c r="Z406" s="218"/>
      <c r="AA406" s="330"/>
      <c r="AB406" s="330"/>
      <c r="AC406" s="330"/>
      <c r="AE406" s="218"/>
    </row>
    <row r="407" spans="22:31" s="228" customFormat="1" x14ac:dyDescent="0.2">
      <c r="V407" s="218"/>
      <c r="Z407" s="218"/>
      <c r="AA407" s="330"/>
      <c r="AB407" s="330"/>
      <c r="AC407" s="330"/>
      <c r="AE407" s="218"/>
    </row>
    <row r="408" spans="22:31" s="228" customFormat="1" x14ac:dyDescent="0.2">
      <c r="V408" s="218"/>
      <c r="Z408" s="218"/>
      <c r="AA408" s="330"/>
      <c r="AB408" s="330"/>
      <c r="AC408" s="330"/>
      <c r="AE408" s="218"/>
    </row>
    <row r="409" spans="22:31" s="228" customFormat="1" x14ac:dyDescent="0.2">
      <c r="V409" s="218"/>
      <c r="Z409" s="218"/>
      <c r="AA409" s="330"/>
      <c r="AB409" s="330"/>
      <c r="AC409" s="330"/>
      <c r="AE409" s="218"/>
    </row>
    <row r="410" spans="22:31" s="228" customFormat="1" x14ac:dyDescent="0.2">
      <c r="V410" s="218"/>
      <c r="Z410" s="218"/>
      <c r="AA410" s="330"/>
      <c r="AB410" s="330"/>
      <c r="AC410" s="330"/>
      <c r="AE410" s="218"/>
    </row>
    <row r="411" spans="22:31" s="228" customFormat="1" x14ac:dyDescent="0.2">
      <c r="V411" s="218"/>
      <c r="Z411" s="218"/>
      <c r="AA411" s="330"/>
      <c r="AB411" s="330"/>
      <c r="AC411" s="330"/>
      <c r="AE411" s="218"/>
    </row>
    <row r="412" spans="22:31" s="228" customFormat="1" x14ac:dyDescent="0.2">
      <c r="V412" s="218"/>
      <c r="Z412" s="218"/>
      <c r="AA412" s="330"/>
      <c r="AB412" s="330"/>
      <c r="AC412" s="330"/>
      <c r="AE412" s="218"/>
    </row>
    <row r="413" spans="22:31" s="228" customFormat="1" x14ac:dyDescent="0.2">
      <c r="V413" s="218"/>
      <c r="Z413" s="218"/>
      <c r="AA413" s="330"/>
      <c r="AB413" s="330"/>
      <c r="AC413" s="330"/>
      <c r="AE413" s="218"/>
    </row>
    <row r="414" spans="22:31" s="228" customFormat="1" x14ac:dyDescent="0.2">
      <c r="V414" s="218"/>
      <c r="Z414" s="218"/>
      <c r="AA414" s="330"/>
      <c r="AB414" s="330"/>
      <c r="AC414" s="330"/>
      <c r="AE414" s="218"/>
    </row>
    <row r="415" spans="22:31" s="228" customFormat="1" x14ac:dyDescent="0.2">
      <c r="V415" s="218"/>
      <c r="Z415" s="218"/>
      <c r="AA415" s="330"/>
      <c r="AB415" s="330"/>
      <c r="AC415" s="330"/>
      <c r="AE415" s="218"/>
    </row>
    <row r="416" spans="22:31" s="228" customFormat="1" x14ac:dyDescent="0.2">
      <c r="V416" s="218"/>
      <c r="Z416" s="218"/>
      <c r="AA416" s="330"/>
      <c r="AB416" s="330"/>
      <c r="AC416" s="330"/>
      <c r="AE416" s="218"/>
    </row>
    <row r="417" spans="22:31" s="228" customFormat="1" x14ac:dyDescent="0.2">
      <c r="V417" s="218"/>
      <c r="Z417" s="218"/>
      <c r="AA417" s="330"/>
      <c r="AB417" s="330"/>
      <c r="AC417" s="330"/>
      <c r="AE417" s="218"/>
    </row>
    <row r="418" spans="22:31" s="228" customFormat="1" x14ac:dyDescent="0.2">
      <c r="V418" s="218"/>
      <c r="Z418" s="218"/>
      <c r="AA418" s="330"/>
      <c r="AB418" s="330"/>
      <c r="AC418" s="330"/>
      <c r="AE418" s="218"/>
    </row>
    <row r="419" spans="22:31" s="228" customFormat="1" x14ac:dyDescent="0.2">
      <c r="V419" s="218"/>
      <c r="Z419" s="218"/>
      <c r="AA419" s="330"/>
      <c r="AB419" s="330"/>
      <c r="AC419" s="330"/>
      <c r="AE419" s="218"/>
    </row>
    <row r="420" spans="22:31" s="228" customFormat="1" x14ac:dyDescent="0.2">
      <c r="V420" s="218"/>
      <c r="Z420" s="218"/>
      <c r="AA420" s="330"/>
      <c r="AB420" s="330"/>
      <c r="AC420" s="330"/>
      <c r="AE420" s="218"/>
    </row>
    <row r="421" spans="22:31" s="228" customFormat="1" x14ac:dyDescent="0.2">
      <c r="V421" s="218"/>
      <c r="Z421" s="218"/>
      <c r="AA421" s="330"/>
      <c r="AB421" s="330"/>
      <c r="AC421" s="330"/>
      <c r="AE421" s="218"/>
    </row>
    <row r="422" spans="22:31" s="228" customFormat="1" x14ac:dyDescent="0.2">
      <c r="V422" s="218"/>
      <c r="Z422" s="218"/>
      <c r="AA422" s="330"/>
      <c r="AB422" s="330"/>
      <c r="AC422" s="330"/>
      <c r="AE422" s="218"/>
    </row>
    <row r="423" spans="22:31" s="228" customFormat="1" x14ac:dyDescent="0.2">
      <c r="V423" s="218"/>
      <c r="Z423" s="218"/>
      <c r="AA423" s="330"/>
      <c r="AB423" s="330"/>
      <c r="AC423" s="330"/>
      <c r="AE423" s="218"/>
    </row>
    <row r="424" spans="22:31" s="228" customFormat="1" x14ac:dyDescent="0.2">
      <c r="V424" s="218"/>
      <c r="Z424" s="218"/>
      <c r="AA424" s="330"/>
      <c r="AB424" s="330"/>
      <c r="AC424" s="330"/>
      <c r="AE424" s="218"/>
    </row>
    <row r="425" spans="22:31" s="228" customFormat="1" x14ac:dyDescent="0.2">
      <c r="V425" s="218"/>
      <c r="Z425" s="218"/>
      <c r="AA425" s="330"/>
      <c r="AB425" s="330"/>
      <c r="AC425" s="330"/>
      <c r="AE425" s="218"/>
    </row>
    <row r="426" spans="22:31" s="228" customFormat="1" x14ac:dyDescent="0.2">
      <c r="V426" s="218"/>
      <c r="Z426" s="218"/>
      <c r="AA426" s="330"/>
      <c r="AB426" s="330"/>
      <c r="AC426" s="330"/>
      <c r="AE426" s="218"/>
    </row>
    <row r="427" spans="22:31" s="228" customFormat="1" x14ac:dyDescent="0.2">
      <c r="V427" s="218"/>
      <c r="Z427" s="218"/>
      <c r="AA427" s="330"/>
      <c r="AB427" s="330"/>
      <c r="AC427" s="330"/>
      <c r="AE427" s="218"/>
    </row>
    <row r="428" spans="22:31" s="228" customFormat="1" x14ac:dyDescent="0.2">
      <c r="V428" s="218"/>
      <c r="Z428" s="218"/>
      <c r="AA428" s="330"/>
      <c r="AB428" s="330"/>
      <c r="AC428" s="330"/>
      <c r="AE428" s="218"/>
    </row>
    <row r="429" spans="22:31" s="228" customFormat="1" x14ac:dyDescent="0.2">
      <c r="V429" s="218"/>
      <c r="Z429" s="218"/>
      <c r="AA429" s="330"/>
      <c r="AB429" s="330"/>
      <c r="AC429" s="330"/>
      <c r="AE429" s="218"/>
    </row>
    <row r="430" spans="22:31" s="228" customFormat="1" x14ac:dyDescent="0.2">
      <c r="V430" s="218"/>
      <c r="Z430" s="218"/>
      <c r="AA430" s="330"/>
      <c r="AB430" s="330"/>
      <c r="AC430" s="330"/>
      <c r="AE430" s="218"/>
    </row>
    <row r="431" spans="22:31" s="228" customFormat="1" x14ac:dyDescent="0.2">
      <c r="V431" s="218"/>
      <c r="Z431" s="218"/>
      <c r="AA431" s="330"/>
      <c r="AB431" s="330"/>
      <c r="AC431" s="330"/>
      <c r="AE431" s="218"/>
    </row>
    <row r="432" spans="22:31" s="228" customFormat="1" x14ac:dyDescent="0.2">
      <c r="V432" s="218"/>
      <c r="Z432" s="218"/>
      <c r="AA432" s="330"/>
      <c r="AB432" s="330"/>
      <c r="AC432" s="330"/>
      <c r="AE432" s="218"/>
    </row>
    <row r="433" spans="22:31" s="228" customFormat="1" x14ac:dyDescent="0.2">
      <c r="V433" s="218"/>
      <c r="Z433" s="218"/>
      <c r="AA433" s="330"/>
      <c r="AB433" s="330"/>
      <c r="AC433" s="330"/>
      <c r="AE433" s="218"/>
    </row>
    <row r="434" spans="22:31" s="228" customFormat="1" x14ac:dyDescent="0.2">
      <c r="V434" s="218"/>
      <c r="Z434" s="218"/>
      <c r="AA434" s="330"/>
      <c r="AB434" s="330"/>
      <c r="AC434" s="330"/>
      <c r="AE434" s="218"/>
    </row>
    <row r="435" spans="22:31" s="228" customFormat="1" x14ac:dyDescent="0.2">
      <c r="V435" s="218"/>
      <c r="Z435" s="218"/>
      <c r="AA435" s="330"/>
      <c r="AB435" s="330"/>
      <c r="AC435" s="330"/>
      <c r="AE435" s="218"/>
    </row>
    <row r="436" spans="22:31" s="228" customFormat="1" x14ac:dyDescent="0.2">
      <c r="V436" s="218"/>
      <c r="Z436" s="218"/>
      <c r="AA436" s="330"/>
      <c r="AB436" s="330"/>
      <c r="AC436" s="330"/>
      <c r="AE436" s="218"/>
    </row>
    <row r="437" spans="22:31" s="228" customFormat="1" x14ac:dyDescent="0.2">
      <c r="V437" s="218"/>
      <c r="Z437" s="218"/>
      <c r="AA437" s="330"/>
      <c r="AB437" s="330"/>
      <c r="AC437" s="330"/>
      <c r="AE437" s="218"/>
    </row>
    <row r="438" spans="22:31" s="228" customFormat="1" x14ac:dyDescent="0.2">
      <c r="V438" s="218"/>
      <c r="Z438" s="218"/>
      <c r="AA438" s="330"/>
      <c r="AB438" s="330"/>
      <c r="AC438" s="330"/>
      <c r="AE438" s="218"/>
    </row>
    <row r="439" spans="22:31" s="228" customFormat="1" x14ac:dyDescent="0.2">
      <c r="V439" s="218"/>
      <c r="Z439" s="218"/>
      <c r="AA439" s="330"/>
      <c r="AB439" s="330"/>
      <c r="AC439" s="330"/>
      <c r="AE439" s="218"/>
    </row>
    <row r="440" spans="22:31" s="228" customFormat="1" x14ac:dyDescent="0.2">
      <c r="V440" s="218"/>
      <c r="Z440" s="218"/>
      <c r="AA440" s="330"/>
      <c r="AB440" s="330"/>
      <c r="AC440" s="330"/>
      <c r="AE440" s="218"/>
    </row>
    <row r="441" spans="22:31" s="228" customFormat="1" x14ac:dyDescent="0.2">
      <c r="V441" s="218"/>
      <c r="Z441" s="218"/>
      <c r="AA441" s="330"/>
      <c r="AB441" s="330"/>
      <c r="AC441" s="330"/>
      <c r="AE441" s="218"/>
    </row>
    <row r="442" spans="22:31" s="228" customFormat="1" x14ac:dyDescent="0.2">
      <c r="V442" s="218"/>
      <c r="Z442" s="218"/>
      <c r="AA442" s="330"/>
      <c r="AB442" s="330"/>
      <c r="AC442" s="330"/>
      <c r="AE442" s="218"/>
    </row>
    <row r="443" spans="22:31" s="228" customFormat="1" x14ac:dyDescent="0.2">
      <c r="V443" s="218"/>
      <c r="Z443" s="218"/>
      <c r="AA443" s="330"/>
      <c r="AB443" s="330"/>
      <c r="AC443" s="330"/>
      <c r="AE443" s="218"/>
    </row>
    <row r="444" spans="22:31" s="228" customFormat="1" x14ac:dyDescent="0.2">
      <c r="V444" s="218"/>
      <c r="Z444" s="218"/>
      <c r="AA444" s="330"/>
      <c r="AB444" s="330"/>
      <c r="AC444" s="330"/>
      <c r="AE444" s="218"/>
    </row>
    <row r="445" spans="22:31" s="228" customFormat="1" x14ac:dyDescent="0.2">
      <c r="V445" s="218"/>
      <c r="Z445" s="218"/>
      <c r="AA445" s="330"/>
      <c r="AB445" s="330"/>
      <c r="AC445" s="330"/>
      <c r="AE445" s="218"/>
    </row>
    <row r="446" spans="22:31" s="228" customFormat="1" x14ac:dyDescent="0.2">
      <c r="V446" s="218"/>
      <c r="Z446" s="218"/>
      <c r="AA446" s="330"/>
      <c r="AB446" s="330"/>
      <c r="AC446" s="330"/>
      <c r="AE446" s="218"/>
    </row>
    <row r="447" spans="22:31" s="228" customFormat="1" x14ac:dyDescent="0.2">
      <c r="V447" s="218"/>
      <c r="Z447" s="218"/>
      <c r="AA447" s="330"/>
      <c r="AB447" s="330"/>
      <c r="AC447" s="330"/>
      <c r="AE447" s="218"/>
    </row>
    <row r="448" spans="22:31" s="228" customFormat="1" x14ac:dyDescent="0.2">
      <c r="V448" s="218"/>
      <c r="Z448" s="218"/>
      <c r="AA448" s="330"/>
      <c r="AB448" s="330"/>
      <c r="AC448" s="330"/>
      <c r="AE448" s="218"/>
    </row>
    <row r="449" spans="22:31" s="228" customFormat="1" x14ac:dyDescent="0.2">
      <c r="V449" s="218"/>
      <c r="Z449" s="218"/>
      <c r="AA449" s="330"/>
      <c r="AB449" s="330"/>
      <c r="AC449" s="330"/>
      <c r="AE449" s="218"/>
    </row>
    <row r="450" spans="22:31" s="228" customFormat="1" x14ac:dyDescent="0.2">
      <c r="V450" s="218"/>
      <c r="Z450" s="218"/>
      <c r="AA450" s="330"/>
      <c r="AB450" s="330"/>
      <c r="AC450" s="330"/>
      <c r="AE450" s="218"/>
    </row>
    <row r="451" spans="22:31" s="228" customFormat="1" x14ac:dyDescent="0.2">
      <c r="V451" s="218"/>
      <c r="Z451" s="218"/>
      <c r="AA451" s="330"/>
      <c r="AB451" s="330"/>
      <c r="AC451" s="330"/>
      <c r="AE451" s="218"/>
    </row>
    <row r="452" spans="22:31" s="228" customFormat="1" x14ac:dyDescent="0.2">
      <c r="V452" s="218"/>
      <c r="Z452" s="218"/>
      <c r="AA452" s="330"/>
      <c r="AB452" s="330"/>
      <c r="AC452" s="330"/>
      <c r="AE452" s="218"/>
    </row>
    <row r="453" spans="22:31" s="228" customFormat="1" x14ac:dyDescent="0.2">
      <c r="V453" s="218"/>
      <c r="Z453" s="218"/>
      <c r="AA453" s="330"/>
      <c r="AB453" s="330"/>
      <c r="AC453" s="330"/>
      <c r="AE453" s="218"/>
    </row>
    <row r="454" spans="22:31" s="228" customFormat="1" x14ac:dyDescent="0.2">
      <c r="V454" s="218"/>
      <c r="Z454" s="218"/>
      <c r="AA454" s="330"/>
      <c r="AB454" s="330"/>
      <c r="AC454" s="330"/>
      <c r="AE454" s="218"/>
    </row>
    <row r="455" spans="22:31" s="228" customFormat="1" x14ac:dyDescent="0.2">
      <c r="V455" s="218"/>
      <c r="Z455" s="218"/>
      <c r="AA455" s="330"/>
      <c r="AB455" s="330"/>
      <c r="AC455" s="330"/>
      <c r="AE455" s="218"/>
    </row>
    <row r="456" spans="22:31" s="228" customFormat="1" x14ac:dyDescent="0.2">
      <c r="V456" s="218"/>
      <c r="Z456" s="218"/>
      <c r="AA456" s="330"/>
      <c r="AB456" s="330"/>
      <c r="AC456" s="330"/>
      <c r="AE456" s="218"/>
    </row>
    <row r="457" spans="22:31" s="228" customFormat="1" x14ac:dyDescent="0.2">
      <c r="V457" s="218"/>
      <c r="Z457" s="218"/>
      <c r="AA457" s="330"/>
      <c r="AB457" s="330"/>
      <c r="AC457" s="330"/>
      <c r="AE457" s="218"/>
    </row>
    <row r="458" spans="22:31" s="228" customFormat="1" x14ac:dyDescent="0.2">
      <c r="V458" s="218"/>
      <c r="Z458" s="218"/>
      <c r="AA458" s="330"/>
      <c r="AB458" s="330"/>
      <c r="AC458" s="330"/>
      <c r="AE458" s="218"/>
    </row>
    <row r="459" spans="22:31" s="228" customFormat="1" x14ac:dyDescent="0.2">
      <c r="V459" s="218"/>
      <c r="Z459" s="218"/>
      <c r="AA459" s="330"/>
      <c r="AB459" s="330"/>
      <c r="AC459" s="330"/>
      <c r="AE459" s="218"/>
    </row>
    <row r="460" spans="22:31" s="228" customFormat="1" x14ac:dyDescent="0.2">
      <c r="V460" s="218"/>
      <c r="Z460" s="218"/>
      <c r="AA460" s="330"/>
      <c r="AB460" s="330"/>
      <c r="AC460" s="330"/>
      <c r="AE460" s="218"/>
    </row>
    <row r="461" spans="22:31" s="228" customFormat="1" x14ac:dyDescent="0.2">
      <c r="V461" s="218"/>
      <c r="Z461" s="218"/>
      <c r="AA461" s="330"/>
      <c r="AB461" s="330"/>
      <c r="AC461" s="330"/>
      <c r="AE461" s="218"/>
    </row>
    <row r="462" spans="22:31" s="228" customFormat="1" x14ac:dyDescent="0.2">
      <c r="V462" s="218"/>
      <c r="Z462" s="218"/>
      <c r="AA462" s="330"/>
      <c r="AB462" s="330"/>
      <c r="AC462" s="330"/>
      <c r="AE462" s="218"/>
    </row>
    <row r="463" spans="22:31" s="228" customFormat="1" x14ac:dyDescent="0.2">
      <c r="V463" s="218"/>
      <c r="Z463" s="218"/>
      <c r="AA463" s="330"/>
      <c r="AB463" s="330"/>
      <c r="AC463" s="330"/>
      <c r="AE463" s="218"/>
    </row>
    <row r="464" spans="22:31" s="228" customFormat="1" x14ac:dyDescent="0.2">
      <c r="V464" s="218"/>
      <c r="Z464" s="218"/>
      <c r="AA464" s="330"/>
      <c r="AB464" s="330"/>
      <c r="AC464" s="330"/>
      <c r="AE464" s="218"/>
    </row>
    <row r="465" spans="22:31" s="228" customFormat="1" x14ac:dyDescent="0.2">
      <c r="V465" s="218"/>
      <c r="Z465" s="218"/>
      <c r="AA465" s="330"/>
      <c r="AB465" s="330"/>
      <c r="AC465" s="330"/>
      <c r="AE465" s="218"/>
    </row>
    <row r="466" spans="22:31" s="228" customFormat="1" x14ac:dyDescent="0.2">
      <c r="V466" s="218"/>
      <c r="Z466" s="218"/>
      <c r="AA466" s="330"/>
      <c r="AB466" s="330"/>
      <c r="AC466" s="330"/>
      <c r="AE466" s="218"/>
    </row>
    <row r="467" spans="22:31" s="228" customFormat="1" x14ac:dyDescent="0.2">
      <c r="V467" s="218"/>
      <c r="Z467" s="218"/>
      <c r="AA467" s="330"/>
      <c r="AB467" s="330"/>
      <c r="AC467" s="330"/>
      <c r="AE467" s="218"/>
    </row>
    <row r="468" spans="22:31" s="228" customFormat="1" x14ac:dyDescent="0.2">
      <c r="V468" s="218"/>
      <c r="Z468" s="218"/>
      <c r="AA468" s="330"/>
      <c r="AB468" s="330"/>
      <c r="AC468" s="330"/>
      <c r="AE468" s="218"/>
    </row>
    <row r="469" spans="22:31" s="228" customFormat="1" x14ac:dyDescent="0.2">
      <c r="V469" s="218"/>
      <c r="Z469" s="218"/>
      <c r="AA469" s="330"/>
      <c r="AB469" s="330"/>
      <c r="AC469" s="330"/>
      <c r="AE469" s="218"/>
    </row>
    <row r="470" spans="22:31" s="228" customFormat="1" x14ac:dyDescent="0.2">
      <c r="V470" s="218"/>
      <c r="Z470" s="218"/>
      <c r="AA470" s="330"/>
      <c r="AB470" s="330"/>
      <c r="AC470" s="330"/>
      <c r="AE470" s="218"/>
    </row>
    <row r="471" spans="22:31" s="228" customFormat="1" x14ac:dyDescent="0.2">
      <c r="V471" s="218"/>
      <c r="Z471" s="218"/>
      <c r="AA471" s="330"/>
      <c r="AB471" s="330"/>
      <c r="AC471" s="330"/>
      <c r="AE471" s="218"/>
    </row>
    <row r="472" spans="22:31" s="228" customFormat="1" x14ac:dyDescent="0.2">
      <c r="V472" s="218"/>
      <c r="Z472" s="218"/>
      <c r="AA472" s="330"/>
      <c r="AB472" s="330"/>
      <c r="AC472" s="330"/>
      <c r="AE472" s="218"/>
    </row>
    <row r="473" spans="22:31" s="228" customFormat="1" x14ac:dyDescent="0.2">
      <c r="V473" s="218"/>
      <c r="Z473" s="218"/>
      <c r="AA473" s="330"/>
      <c r="AB473" s="330"/>
      <c r="AC473" s="330"/>
      <c r="AE473" s="218"/>
    </row>
    <row r="474" spans="22:31" s="228" customFormat="1" x14ac:dyDescent="0.2">
      <c r="V474" s="218"/>
      <c r="Z474" s="218"/>
      <c r="AA474" s="330"/>
      <c r="AB474" s="330"/>
      <c r="AC474" s="330"/>
      <c r="AE474" s="218"/>
    </row>
    <row r="475" spans="22:31" s="228" customFormat="1" x14ac:dyDescent="0.2">
      <c r="V475" s="218"/>
      <c r="Z475" s="218"/>
      <c r="AA475" s="330"/>
      <c r="AB475" s="330"/>
      <c r="AC475" s="330"/>
      <c r="AE475" s="218"/>
    </row>
    <row r="476" spans="22:31" s="228" customFormat="1" x14ac:dyDescent="0.2">
      <c r="V476" s="218"/>
      <c r="Z476" s="218"/>
      <c r="AA476" s="330"/>
      <c r="AB476" s="330"/>
      <c r="AC476" s="330"/>
      <c r="AE476" s="218"/>
    </row>
    <row r="477" spans="22:31" s="228" customFormat="1" x14ac:dyDescent="0.2">
      <c r="V477" s="218"/>
      <c r="Z477" s="218"/>
      <c r="AA477" s="330"/>
      <c r="AB477" s="330"/>
      <c r="AC477" s="330"/>
      <c r="AE477" s="218"/>
    </row>
    <row r="478" spans="22:31" s="228" customFormat="1" x14ac:dyDescent="0.2">
      <c r="V478" s="218"/>
      <c r="Z478" s="218"/>
      <c r="AA478" s="330"/>
      <c r="AB478" s="330"/>
      <c r="AC478" s="330"/>
      <c r="AE478" s="218"/>
    </row>
    <row r="479" spans="22:31" s="228" customFormat="1" x14ac:dyDescent="0.2">
      <c r="V479" s="218"/>
      <c r="Z479" s="218"/>
      <c r="AA479" s="330"/>
      <c r="AB479" s="330"/>
      <c r="AC479" s="330"/>
      <c r="AE479" s="218"/>
    </row>
    <row r="480" spans="22:31" s="228" customFormat="1" x14ac:dyDescent="0.2">
      <c r="V480" s="218"/>
      <c r="Z480" s="218"/>
      <c r="AA480" s="330"/>
      <c r="AB480" s="330"/>
      <c r="AC480" s="330"/>
      <c r="AE480" s="218"/>
    </row>
    <row r="481" spans="22:31" s="228" customFormat="1" x14ac:dyDescent="0.2">
      <c r="V481" s="218"/>
      <c r="Z481" s="218"/>
      <c r="AA481" s="330"/>
      <c r="AB481" s="330"/>
      <c r="AC481" s="330"/>
      <c r="AE481" s="218"/>
    </row>
    <row r="482" spans="22:31" s="228" customFormat="1" x14ac:dyDescent="0.2">
      <c r="V482" s="218"/>
      <c r="Z482" s="218"/>
      <c r="AA482" s="330"/>
      <c r="AB482" s="330"/>
      <c r="AC482" s="330"/>
      <c r="AE482" s="218"/>
    </row>
    <row r="483" spans="22:31" s="228" customFormat="1" x14ac:dyDescent="0.2">
      <c r="V483" s="218"/>
      <c r="Z483" s="218"/>
      <c r="AA483" s="330"/>
      <c r="AB483" s="330"/>
      <c r="AC483" s="330"/>
      <c r="AE483" s="218"/>
    </row>
    <row r="484" spans="22:31" s="228" customFormat="1" x14ac:dyDescent="0.2">
      <c r="V484" s="218"/>
      <c r="Z484" s="218"/>
      <c r="AA484" s="330"/>
      <c r="AB484" s="330"/>
      <c r="AC484" s="330"/>
      <c r="AE484" s="218"/>
    </row>
    <row r="485" spans="22:31" s="228" customFormat="1" x14ac:dyDescent="0.2">
      <c r="V485" s="218"/>
      <c r="Z485" s="218"/>
      <c r="AA485" s="330"/>
      <c r="AB485" s="330"/>
      <c r="AC485" s="330"/>
      <c r="AE485" s="218"/>
    </row>
    <row r="486" spans="22:31" s="228" customFormat="1" x14ac:dyDescent="0.2">
      <c r="V486" s="218"/>
      <c r="Z486" s="218"/>
      <c r="AA486" s="330"/>
      <c r="AB486" s="330"/>
      <c r="AC486" s="330"/>
      <c r="AE486" s="218"/>
    </row>
    <row r="487" spans="22:31" s="228" customFormat="1" x14ac:dyDescent="0.2">
      <c r="V487" s="218"/>
      <c r="Z487" s="218"/>
      <c r="AA487" s="330"/>
      <c r="AB487" s="330"/>
      <c r="AC487" s="330"/>
      <c r="AE487" s="218"/>
    </row>
    <row r="488" spans="22:31" s="228" customFormat="1" x14ac:dyDescent="0.2">
      <c r="V488" s="218"/>
      <c r="Z488" s="218"/>
      <c r="AA488" s="330"/>
      <c r="AB488" s="330"/>
      <c r="AC488" s="330"/>
      <c r="AE488" s="218"/>
    </row>
    <row r="489" spans="22:31" s="228" customFormat="1" x14ac:dyDescent="0.2">
      <c r="V489" s="218"/>
      <c r="Z489" s="218"/>
      <c r="AA489" s="330"/>
      <c r="AB489" s="330"/>
      <c r="AC489" s="330"/>
      <c r="AE489" s="218"/>
    </row>
    <row r="490" spans="22:31" s="228" customFormat="1" x14ac:dyDescent="0.2">
      <c r="V490" s="218"/>
      <c r="Z490" s="218"/>
      <c r="AA490" s="330"/>
      <c r="AB490" s="330"/>
      <c r="AC490" s="330"/>
      <c r="AE490" s="218"/>
    </row>
    <row r="491" spans="22:31" s="228" customFormat="1" x14ac:dyDescent="0.2">
      <c r="V491" s="218"/>
      <c r="Z491" s="218"/>
      <c r="AA491" s="330"/>
      <c r="AB491" s="330"/>
      <c r="AC491" s="330"/>
      <c r="AE491" s="218"/>
    </row>
    <row r="492" spans="22:31" s="228" customFormat="1" x14ac:dyDescent="0.2">
      <c r="V492" s="218"/>
      <c r="Z492" s="218"/>
      <c r="AA492" s="330"/>
      <c r="AB492" s="330"/>
      <c r="AC492" s="330"/>
      <c r="AE492" s="218"/>
    </row>
    <row r="493" spans="22:31" s="228" customFormat="1" x14ac:dyDescent="0.2">
      <c r="V493" s="218"/>
      <c r="Z493" s="218"/>
      <c r="AA493" s="330"/>
      <c r="AB493" s="330"/>
      <c r="AC493" s="330"/>
      <c r="AE493" s="218"/>
    </row>
    <row r="494" spans="22:31" s="228" customFormat="1" x14ac:dyDescent="0.2">
      <c r="V494" s="218"/>
      <c r="Z494" s="218"/>
      <c r="AA494" s="330"/>
      <c r="AB494" s="330"/>
      <c r="AC494" s="330"/>
      <c r="AE494" s="218"/>
    </row>
    <row r="495" spans="22:31" s="228" customFormat="1" x14ac:dyDescent="0.2">
      <c r="V495" s="218"/>
      <c r="Z495" s="218"/>
      <c r="AA495" s="330"/>
      <c r="AB495" s="330"/>
      <c r="AC495" s="330"/>
      <c r="AE495" s="218"/>
    </row>
    <row r="496" spans="22:31" s="228" customFormat="1" x14ac:dyDescent="0.2">
      <c r="V496" s="218"/>
      <c r="Z496" s="218"/>
      <c r="AA496" s="330"/>
      <c r="AB496" s="330"/>
      <c r="AC496" s="330"/>
      <c r="AE496" s="218"/>
    </row>
    <row r="497" spans="22:31" s="228" customFormat="1" x14ac:dyDescent="0.2">
      <c r="V497" s="218"/>
      <c r="Z497" s="218"/>
      <c r="AA497" s="330"/>
      <c r="AB497" s="330"/>
      <c r="AC497" s="330"/>
      <c r="AE497" s="218"/>
    </row>
    <row r="498" spans="22:31" s="228" customFormat="1" x14ac:dyDescent="0.2">
      <c r="V498" s="218"/>
      <c r="Z498" s="218"/>
      <c r="AA498" s="330"/>
      <c r="AB498" s="330"/>
      <c r="AC498" s="330"/>
      <c r="AE498" s="218"/>
    </row>
    <row r="499" spans="22:31" s="228" customFormat="1" x14ac:dyDescent="0.2">
      <c r="V499" s="218"/>
      <c r="Z499" s="218"/>
      <c r="AA499" s="330"/>
      <c r="AB499" s="330"/>
      <c r="AC499" s="330"/>
      <c r="AE499" s="218"/>
    </row>
    <row r="500" spans="22:31" s="228" customFormat="1" x14ac:dyDescent="0.2">
      <c r="V500" s="218"/>
      <c r="Z500" s="218"/>
      <c r="AA500" s="330"/>
      <c r="AB500" s="330"/>
      <c r="AC500" s="330"/>
      <c r="AE500" s="218"/>
    </row>
    <row r="501" spans="22:31" s="228" customFormat="1" x14ac:dyDescent="0.2">
      <c r="V501" s="218"/>
      <c r="Z501" s="218"/>
      <c r="AA501" s="330"/>
      <c r="AB501" s="330"/>
      <c r="AC501" s="330"/>
      <c r="AE501" s="218"/>
    </row>
    <row r="502" spans="22:31" s="228" customFormat="1" x14ac:dyDescent="0.2">
      <c r="V502" s="218"/>
      <c r="Z502" s="218"/>
      <c r="AA502" s="330"/>
      <c r="AB502" s="330"/>
      <c r="AC502" s="330"/>
      <c r="AE502" s="218"/>
    </row>
    <row r="503" spans="22:31" s="228" customFormat="1" x14ac:dyDescent="0.2">
      <c r="V503" s="218"/>
      <c r="Z503" s="218"/>
      <c r="AA503" s="330"/>
      <c r="AB503" s="330"/>
      <c r="AC503" s="330"/>
      <c r="AE503" s="218"/>
    </row>
    <row r="504" spans="22:31" s="228" customFormat="1" x14ac:dyDescent="0.2">
      <c r="V504" s="218"/>
      <c r="Z504" s="218"/>
      <c r="AA504" s="330"/>
      <c r="AB504" s="330"/>
      <c r="AC504" s="330"/>
      <c r="AE504" s="218"/>
    </row>
    <row r="505" spans="22:31" s="228" customFormat="1" x14ac:dyDescent="0.2">
      <c r="V505" s="218"/>
      <c r="Z505" s="218"/>
      <c r="AA505" s="330"/>
      <c r="AB505" s="330"/>
      <c r="AC505" s="330"/>
      <c r="AE505" s="218"/>
    </row>
    <row r="506" spans="22:31" s="228" customFormat="1" x14ac:dyDescent="0.2">
      <c r="V506" s="218"/>
      <c r="Z506" s="218"/>
      <c r="AA506" s="330"/>
      <c r="AB506" s="330"/>
      <c r="AC506" s="330"/>
      <c r="AE506" s="218"/>
    </row>
    <row r="507" spans="22:31" s="228" customFormat="1" x14ac:dyDescent="0.2">
      <c r="V507" s="218"/>
      <c r="Z507" s="218"/>
      <c r="AA507" s="330"/>
      <c r="AB507" s="330"/>
      <c r="AC507" s="330"/>
      <c r="AE507" s="218"/>
    </row>
    <row r="508" spans="22:31" s="228" customFormat="1" x14ac:dyDescent="0.2">
      <c r="V508" s="218"/>
      <c r="Z508" s="218"/>
      <c r="AA508" s="330"/>
      <c r="AB508" s="330"/>
      <c r="AC508" s="330"/>
      <c r="AE508" s="218"/>
    </row>
    <row r="509" spans="22:31" s="228" customFormat="1" x14ac:dyDescent="0.2">
      <c r="V509" s="218"/>
      <c r="Z509" s="218"/>
      <c r="AA509" s="330"/>
      <c r="AB509" s="330"/>
      <c r="AC509" s="330"/>
      <c r="AE509" s="218"/>
    </row>
    <row r="510" spans="22:31" s="228" customFormat="1" x14ac:dyDescent="0.2">
      <c r="V510" s="218"/>
      <c r="Z510" s="218"/>
      <c r="AA510" s="330"/>
      <c r="AB510" s="330"/>
      <c r="AC510" s="330"/>
      <c r="AE510" s="218"/>
    </row>
    <row r="511" spans="22:31" s="228" customFormat="1" x14ac:dyDescent="0.2">
      <c r="V511" s="218"/>
      <c r="Z511" s="218"/>
      <c r="AA511" s="330"/>
      <c r="AB511" s="330"/>
      <c r="AC511" s="330"/>
      <c r="AE511" s="218"/>
    </row>
    <row r="512" spans="22:31" s="228" customFormat="1" x14ac:dyDescent="0.2">
      <c r="V512" s="218"/>
      <c r="Z512" s="218"/>
      <c r="AA512" s="330"/>
      <c r="AB512" s="330"/>
      <c r="AC512" s="330"/>
      <c r="AE512" s="218"/>
    </row>
    <row r="513" spans="22:31" s="228" customFormat="1" x14ac:dyDescent="0.2">
      <c r="V513" s="218"/>
      <c r="Z513" s="218"/>
      <c r="AA513" s="330"/>
      <c r="AB513" s="330"/>
      <c r="AC513" s="330"/>
      <c r="AE513" s="218"/>
    </row>
    <row r="514" spans="22:31" s="228" customFormat="1" x14ac:dyDescent="0.2">
      <c r="V514" s="218"/>
      <c r="Z514" s="218"/>
      <c r="AA514" s="330"/>
      <c r="AB514" s="330"/>
      <c r="AC514" s="330"/>
      <c r="AE514" s="218"/>
    </row>
    <row r="515" spans="22:31" s="228" customFormat="1" x14ac:dyDescent="0.2">
      <c r="V515" s="218"/>
      <c r="Z515" s="218"/>
      <c r="AA515" s="330"/>
      <c r="AB515" s="330"/>
      <c r="AC515" s="330"/>
      <c r="AE515" s="218"/>
    </row>
    <row r="516" spans="22:31" s="228" customFormat="1" x14ac:dyDescent="0.2">
      <c r="V516" s="218"/>
      <c r="Z516" s="218"/>
      <c r="AA516" s="330"/>
      <c r="AB516" s="330"/>
      <c r="AC516" s="330"/>
      <c r="AE516" s="218"/>
    </row>
    <row r="517" spans="22:31" s="228" customFormat="1" x14ac:dyDescent="0.2">
      <c r="V517" s="218"/>
      <c r="Z517" s="218"/>
      <c r="AA517" s="330"/>
      <c r="AB517" s="330"/>
      <c r="AC517" s="330"/>
      <c r="AE517" s="218"/>
    </row>
    <row r="518" spans="22:31" s="228" customFormat="1" x14ac:dyDescent="0.2">
      <c r="V518" s="218"/>
      <c r="Z518" s="218"/>
      <c r="AA518" s="330"/>
      <c r="AB518" s="330"/>
      <c r="AC518" s="330"/>
      <c r="AE518" s="218"/>
    </row>
    <row r="519" spans="22:31" s="228" customFormat="1" x14ac:dyDescent="0.2">
      <c r="V519" s="218"/>
      <c r="Z519" s="218"/>
      <c r="AA519" s="330"/>
      <c r="AB519" s="330"/>
      <c r="AC519" s="330"/>
      <c r="AE519" s="218"/>
    </row>
    <row r="520" spans="22:31" s="228" customFormat="1" x14ac:dyDescent="0.2">
      <c r="V520" s="218"/>
      <c r="Z520" s="218"/>
      <c r="AA520" s="330"/>
      <c r="AB520" s="330"/>
      <c r="AC520" s="330"/>
      <c r="AE520" s="218"/>
    </row>
    <row r="521" spans="22:31" s="228" customFormat="1" x14ac:dyDescent="0.2">
      <c r="V521" s="218"/>
      <c r="Z521" s="218"/>
      <c r="AA521" s="330"/>
      <c r="AB521" s="330"/>
      <c r="AC521" s="330"/>
      <c r="AE521" s="218"/>
    </row>
    <row r="522" spans="22:31" s="228" customFormat="1" x14ac:dyDescent="0.2">
      <c r="V522" s="218"/>
      <c r="Z522" s="218"/>
      <c r="AA522" s="330"/>
      <c r="AB522" s="330"/>
      <c r="AC522" s="330"/>
      <c r="AE522" s="218"/>
    </row>
    <row r="523" spans="22:31" s="228" customFormat="1" x14ac:dyDescent="0.2">
      <c r="V523" s="218"/>
      <c r="Z523" s="218"/>
      <c r="AA523" s="330"/>
      <c r="AB523" s="330"/>
      <c r="AC523" s="330"/>
      <c r="AE523" s="218"/>
    </row>
    <row r="524" spans="22:31" s="228" customFormat="1" x14ac:dyDescent="0.2">
      <c r="V524" s="218"/>
      <c r="Z524" s="218"/>
      <c r="AA524" s="330"/>
      <c r="AB524" s="330"/>
      <c r="AC524" s="330"/>
      <c r="AE524" s="218"/>
    </row>
    <row r="525" spans="22:31" s="228" customFormat="1" x14ac:dyDescent="0.2">
      <c r="V525" s="218"/>
      <c r="Z525" s="218"/>
      <c r="AA525" s="330"/>
      <c r="AB525" s="330"/>
      <c r="AC525" s="330"/>
      <c r="AE525" s="218"/>
    </row>
    <row r="526" spans="22:31" s="228" customFormat="1" x14ac:dyDescent="0.2">
      <c r="V526" s="218"/>
      <c r="Z526" s="218"/>
      <c r="AA526" s="330"/>
      <c r="AB526" s="330"/>
      <c r="AC526" s="330"/>
      <c r="AE526" s="218"/>
    </row>
    <row r="527" spans="22:31" s="228" customFormat="1" x14ac:dyDescent="0.2">
      <c r="V527" s="218"/>
      <c r="Z527" s="218"/>
      <c r="AA527" s="330"/>
      <c r="AB527" s="330"/>
      <c r="AC527" s="330"/>
      <c r="AE527" s="218"/>
    </row>
    <row r="528" spans="22:31" s="228" customFormat="1" x14ac:dyDescent="0.2">
      <c r="V528" s="218"/>
      <c r="Z528" s="218"/>
      <c r="AA528" s="330"/>
      <c r="AB528" s="330"/>
      <c r="AC528" s="330"/>
      <c r="AE528" s="218"/>
    </row>
    <row r="529" spans="22:31" s="228" customFormat="1" x14ac:dyDescent="0.2">
      <c r="V529" s="218"/>
      <c r="Z529" s="218"/>
      <c r="AA529" s="330"/>
      <c r="AB529" s="330"/>
      <c r="AC529" s="330"/>
      <c r="AE529" s="218"/>
    </row>
    <row r="530" spans="22:31" s="228" customFormat="1" x14ac:dyDescent="0.2">
      <c r="V530" s="218"/>
      <c r="Z530" s="218"/>
      <c r="AA530" s="330"/>
      <c r="AB530" s="330"/>
      <c r="AC530" s="330"/>
      <c r="AE530" s="218"/>
    </row>
    <row r="531" spans="22:31" s="228" customFormat="1" x14ac:dyDescent="0.2">
      <c r="V531" s="218"/>
      <c r="Z531" s="218"/>
      <c r="AA531" s="330"/>
      <c r="AB531" s="330"/>
      <c r="AC531" s="330"/>
      <c r="AE531" s="218"/>
    </row>
    <row r="532" spans="22:31" s="228" customFormat="1" x14ac:dyDescent="0.2">
      <c r="V532" s="218"/>
      <c r="Z532" s="218"/>
      <c r="AA532" s="330"/>
      <c r="AB532" s="330"/>
      <c r="AC532" s="330"/>
      <c r="AE532" s="218"/>
    </row>
    <row r="533" spans="22:31" s="228" customFormat="1" x14ac:dyDescent="0.2">
      <c r="V533" s="218"/>
      <c r="Z533" s="218"/>
      <c r="AA533" s="330"/>
      <c r="AB533" s="330"/>
      <c r="AC533" s="330"/>
      <c r="AE533" s="218"/>
    </row>
    <row r="534" spans="22:31" s="228" customFormat="1" x14ac:dyDescent="0.2">
      <c r="V534" s="218"/>
      <c r="Z534" s="218"/>
      <c r="AA534" s="330"/>
      <c r="AB534" s="330"/>
      <c r="AC534" s="330"/>
      <c r="AE534" s="218"/>
    </row>
    <row r="535" spans="22:31" s="228" customFormat="1" x14ac:dyDescent="0.2">
      <c r="V535" s="218"/>
      <c r="Z535" s="218"/>
      <c r="AA535" s="330"/>
      <c r="AB535" s="330"/>
      <c r="AC535" s="330"/>
      <c r="AE535" s="218"/>
    </row>
    <row r="536" spans="22:31" s="228" customFormat="1" x14ac:dyDescent="0.2">
      <c r="V536" s="218"/>
      <c r="Z536" s="218"/>
      <c r="AA536" s="330"/>
      <c r="AB536" s="330"/>
      <c r="AC536" s="330"/>
      <c r="AE536" s="218"/>
    </row>
    <row r="537" spans="22:31" s="228" customFormat="1" x14ac:dyDescent="0.2">
      <c r="V537" s="218"/>
      <c r="Z537" s="218"/>
      <c r="AA537" s="330"/>
      <c r="AB537" s="330"/>
      <c r="AC537" s="330"/>
      <c r="AE537" s="218"/>
    </row>
    <row r="538" spans="22:31" s="228" customFormat="1" x14ac:dyDescent="0.2">
      <c r="V538" s="218"/>
      <c r="Z538" s="218"/>
      <c r="AA538" s="330"/>
      <c r="AB538" s="330"/>
      <c r="AC538" s="330"/>
      <c r="AE538" s="218"/>
    </row>
    <row r="539" spans="22:31" s="228" customFormat="1" x14ac:dyDescent="0.2">
      <c r="V539" s="218"/>
      <c r="Z539" s="218"/>
      <c r="AA539" s="330"/>
      <c r="AB539" s="330"/>
      <c r="AC539" s="330"/>
      <c r="AE539" s="218"/>
    </row>
    <row r="540" spans="22:31" s="228" customFormat="1" x14ac:dyDescent="0.2">
      <c r="V540" s="218"/>
      <c r="Z540" s="218"/>
      <c r="AA540" s="330"/>
      <c r="AB540" s="330"/>
      <c r="AC540" s="330"/>
      <c r="AE540" s="218"/>
    </row>
    <row r="541" spans="22:31" s="228" customFormat="1" x14ac:dyDescent="0.2">
      <c r="V541" s="218"/>
      <c r="Z541" s="218"/>
      <c r="AA541" s="330"/>
      <c r="AB541" s="330"/>
      <c r="AC541" s="330"/>
      <c r="AE541" s="218"/>
    </row>
    <row r="542" spans="22:31" s="228" customFormat="1" x14ac:dyDescent="0.2">
      <c r="V542" s="218"/>
      <c r="Z542" s="218"/>
      <c r="AA542" s="330"/>
      <c r="AB542" s="330"/>
      <c r="AC542" s="330"/>
      <c r="AE542" s="218"/>
    </row>
    <row r="543" spans="22:31" s="228" customFormat="1" x14ac:dyDescent="0.2">
      <c r="V543" s="218"/>
      <c r="Z543" s="218"/>
      <c r="AA543" s="330"/>
      <c r="AB543" s="330"/>
      <c r="AC543" s="330"/>
      <c r="AE543" s="218"/>
    </row>
    <row r="544" spans="22:31" s="228" customFormat="1" x14ac:dyDescent="0.2">
      <c r="V544" s="218"/>
      <c r="Z544" s="218"/>
      <c r="AA544" s="330"/>
      <c r="AB544" s="330"/>
      <c r="AC544" s="330"/>
      <c r="AE544" s="218"/>
    </row>
    <row r="545" spans="22:31" s="228" customFormat="1" x14ac:dyDescent="0.2">
      <c r="V545" s="218"/>
      <c r="Z545" s="218"/>
      <c r="AA545" s="330"/>
      <c r="AB545" s="330"/>
      <c r="AC545" s="330"/>
      <c r="AE545" s="218"/>
    </row>
    <row r="546" spans="22:31" s="228" customFormat="1" x14ac:dyDescent="0.2">
      <c r="V546" s="218"/>
      <c r="Z546" s="218"/>
      <c r="AA546" s="330"/>
      <c r="AB546" s="330"/>
      <c r="AC546" s="330"/>
      <c r="AE546" s="218"/>
    </row>
    <row r="547" spans="22:31" s="228" customFormat="1" x14ac:dyDescent="0.2">
      <c r="V547" s="218"/>
      <c r="Z547" s="218"/>
      <c r="AA547" s="330"/>
      <c r="AB547" s="330"/>
      <c r="AC547" s="330"/>
      <c r="AE547" s="218"/>
    </row>
    <row r="548" spans="22:31" s="228" customFormat="1" x14ac:dyDescent="0.2">
      <c r="V548" s="218"/>
      <c r="Z548" s="218"/>
      <c r="AA548" s="330"/>
      <c r="AB548" s="330"/>
      <c r="AC548" s="330"/>
      <c r="AE548" s="218"/>
    </row>
    <row r="549" spans="22:31" s="228" customFormat="1" x14ac:dyDescent="0.2">
      <c r="V549" s="218"/>
      <c r="Z549" s="218"/>
      <c r="AA549" s="330"/>
      <c r="AB549" s="330"/>
      <c r="AC549" s="330"/>
      <c r="AE549" s="218"/>
    </row>
    <row r="550" spans="22:31" s="228" customFormat="1" x14ac:dyDescent="0.2">
      <c r="V550" s="218"/>
      <c r="Z550" s="218"/>
      <c r="AA550" s="330"/>
      <c r="AB550" s="330"/>
      <c r="AC550" s="330"/>
      <c r="AE550" s="218"/>
    </row>
    <row r="551" spans="22:31" s="228" customFormat="1" x14ac:dyDescent="0.2">
      <c r="V551" s="218"/>
      <c r="Z551" s="218"/>
      <c r="AA551" s="330"/>
      <c r="AB551" s="330"/>
      <c r="AC551" s="330"/>
      <c r="AE551" s="218"/>
    </row>
    <row r="552" spans="22:31" s="228" customFormat="1" x14ac:dyDescent="0.2">
      <c r="V552" s="218"/>
      <c r="Z552" s="218"/>
      <c r="AA552" s="330"/>
      <c r="AB552" s="330"/>
      <c r="AC552" s="330"/>
      <c r="AE552" s="218"/>
    </row>
    <row r="553" spans="22:31" s="228" customFormat="1" x14ac:dyDescent="0.2">
      <c r="V553" s="218"/>
      <c r="Z553" s="218"/>
      <c r="AA553" s="330"/>
      <c r="AB553" s="330"/>
      <c r="AC553" s="330"/>
      <c r="AE553" s="218"/>
    </row>
    <row r="554" spans="22:31" s="228" customFormat="1" x14ac:dyDescent="0.2">
      <c r="V554" s="218"/>
      <c r="Z554" s="218"/>
      <c r="AA554" s="330"/>
      <c r="AB554" s="330"/>
      <c r="AC554" s="330"/>
      <c r="AE554" s="218"/>
    </row>
    <row r="555" spans="22:31" s="228" customFormat="1" x14ac:dyDescent="0.2">
      <c r="V555" s="218"/>
      <c r="Z555" s="218"/>
      <c r="AA555" s="330"/>
      <c r="AB555" s="330"/>
      <c r="AC555" s="330"/>
      <c r="AE555" s="218"/>
    </row>
    <row r="556" spans="22:31" s="228" customFormat="1" x14ac:dyDescent="0.2">
      <c r="V556" s="218"/>
      <c r="Z556" s="218"/>
      <c r="AA556" s="330"/>
      <c r="AB556" s="330"/>
      <c r="AC556" s="330"/>
      <c r="AE556" s="218"/>
    </row>
    <row r="557" spans="22:31" s="228" customFormat="1" x14ac:dyDescent="0.2">
      <c r="V557" s="218"/>
      <c r="Z557" s="218"/>
      <c r="AA557" s="330"/>
      <c r="AB557" s="330"/>
      <c r="AC557" s="330"/>
      <c r="AE557" s="218"/>
    </row>
    <row r="558" spans="22:31" s="228" customFormat="1" x14ac:dyDescent="0.2">
      <c r="V558" s="218"/>
      <c r="Z558" s="218"/>
      <c r="AA558" s="330"/>
      <c r="AB558" s="330"/>
      <c r="AC558" s="330"/>
      <c r="AE558" s="218"/>
    </row>
    <row r="559" spans="22:31" s="228" customFormat="1" x14ac:dyDescent="0.2">
      <c r="V559" s="218"/>
      <c r="Z559" s="218"/>
      <c r="AA559" s="330"/>
      <c r="AB559" s="330"/>
      <c r="AC559" s="330"/>
      <c r="AE559" s="218"/>
    </row>
    <row r="560" spans="22:31" s="228" customFormat="1" x14ac:dyDescent="0.2">
      <c r="V560" s="218"/>
      <c r="Z560" s="218"/>
      <c r="AA560" s="330"/>
      <c r="AB560" s="330"/>
      <c r="AC560" s="330"/>
      <c r="AE560" s="218"/>
    </row>
    <row r="561" spans="22:31" s="228" customFormat="1" x14ac:dyDescent="0.2">
      <c r="V561" s="218"/>
      <c r="Z561" s="218"/>
      <c r="AA561" s="330"/>
      <c r="AB561" s="330"/>
      <c r="AC561" s="330"/>
      <c r="AE561" s="218"/>
    </row>
    <row r="562" spans="22:31" s="228" customFormat="1" x14ac:dyDescent="0.2">
      <c r="V562" s="218"/>
      <c r="Z562" s="218"/>
      <c r="AA562" s="330"/>
      <c r="AB562" s="330"/>
      <c r="AC562" s="330"/>
      <c r="AE562" s="218"/>
    </row>
    <row r="563" spans="22:31" s="228" customFormat="1" x14ac:dyDescent="0.2">
      <c r="V563" s="218"/>
      <c r="Z563" s="218"/>
      <c r="AA563" s="330"/>
      <c r="AB563" s="330"/>
      <c r="AC563" s="330"/>
      <c r="AE563" s="218"/>
    </row>
    <row r="564" spans="22:31" s="228" customFormat="1" x14ac:dyDescent="0.2">
      <c r="V564" s="218"/>
      <c r="Z564" s="218"/>
      <c r="AA564" s="330"/>
      <c r="AB564" s="330"/>
      <c r="AC564" s="330"/>
      <c r="AE564" s="218"/>
    </row>
    <row r="565" spans="22:31" s="228" customFormat="1" x14ac:dyDescent="0.2">
      <c r="V565" s="218"/>
      <c r="Z565" s="218"/>
      <c r="AA565" s="330"/>
      <c r="AB565" s="330"/>
      <c r="AC565" s="330"/>
      <c r="AE565" s="218"/>
    </row>
    <row r="566" spans="22:31" s="228" customFormat="1" x14ac:dyDescent="0.2">
      <c r="V566" s="218"/>
      <c r="Z566" s="218"/>
      <c r="AA566" s="330"/>
      <c r="AB566" s="330"/>
      <c r="AC566" s="330"/>
      <c r="AE566" s="218"/>
    </row>
    <row r="567" spans="22:31" s="228" customFormat="1" x14ac:dyDescent="0.2">
      <c r="V567" s="218"/>
      <c r="Z567" s="218"/>
      <c r="AA567" s="330"/>
      <c r="AB567" s="330"/>
      <c r="AC567" s="330"/>
      <c r="AE567" s="218"/>
    </row>
    <row r="568" spans="22:31" s="228" customFormat="1" x14ac:dyDescent="0.2">
      <c r="V568" s="218"/>
      <c r="Z568" s="218"/>
      <c r="AA568" s="330"/>
      <c r="AB568" s="330"/>
      <c r="AC568" s="330"/>
      <c r="AE568" s="218"/>
    </row>
    <row r="569" spans="22:31" s="228" customFormat="1" x14ac:dyDescent="0.2">
      <c r="V569" s="218"/>
      <c r="Z569" s="218"/>
      <c r="AA569" s="330"/>
      <c r="AB569" s="330"/>
      <c r="AC569" s="330"/>
      <c r="AE569" s="218"/>
    </row>
    <row r="570" spans="22:31" s="228" customFormat="1" x14ac:dyDescent="0.2">
      <c r="V570" s="218"/>
      <c r="Z570" s="218"/>
      <c r="AA570" s="330"/>
      <c r="AB570" s="330"/>
      <c r="AC570" s="330"/>
      <c r="AE570" s="218"/>
    </row>
    <row r="571" spans="22:31" s="228" customFormat="1" x14ac:dyDescent="0.2">
      <c r="V571" s="218"/>
      <c r="Z571" s="218"/>
      <c r="AA571" s="330"/>
      <c r="AB571" s="330"/>
      <c r="AC571" s="330"/>
      <c r="AE571" s="218"/>
    </row>
    <row r="572" spans="22:31" s="228" customFormat="1" x14ac:dyDescent="0.2">
      <c r="V572" s="218"/>
      <c r="Z572" s="218"/>
      <c r="AA572" s="330"/>
      <c r="AB572" s="330"/>
      <c r="AC572" s="330"/>
      <c r="AE572" s="218"/>
    </row>
    <row r="573" spans="22:31" s="228" customFormat="1" x14ac:dyDescent="0.2">
      <c r="V573" s="218"/>
      <c r="Z573" s="218"/>
      <c r="AA573" s="330"/>
      <c r="AB573" s="330"/>
      <c r="AC573" s="330"/>
      <c r="AE573" s="218"/>
    </row>
    <row r="574" spans="22:31" s="228" customFormat="1" x14ac:dyDescent="0.2">
      <c r="V574" s="218"/>
      <c r="Z574" s="218"/>
      <c r="AA574" s="330"/>
      <c r="AB574" s="330"/>
      <c r="AC574" s="330"/>
      <c r="AE574" s="218"/>
    </row>
    <row r="575" spans="22:31" s="228" customFormat="1" x14ac:dyDescent="0.2">
      <c r="V575" s="218"/>
      <c r="Z575" s="218"/>
      <c r="AA575" s="330"/>
      <c r="AB575" s="330"/>
      <c r="AC575" s="330"/>
      <c r="AE575" s="218"/>
    </row>
    <row r="576" spans="22:31" s="228" customFormat="1" x14ac:dyDescent="0.2">
      <c r="V576" s="218"/>
      <c r="Z576" s="218"/>
      <c r="AA576" s="330"/>
      <c r="AB576" s="330"/>
      <c r="AC576" s="330"/>
      <c r="AE576" s="218"/>
    </row>
    <row r="577" spans="22:31" s="228" customFormat="1" x14ac:dyDescent="0.2">
      <c r="V577" s="218"/>
      <c r="Z577" s="218"/>
      <c r="AA577" s="330"/>
      <c r="AB577" s="330"/>
      <c r="AC577" s="330"/>
      <c r="AE577" s="218"/>
    </row>
    <row r="578" spans="22:31" s="228" customFormat="1" x14ac:dyDescent="0.2">
      <c r="V578" s="218"/>
      <c r="Z578" s="218"/>
      <c r="AA578" s="330"/>
      <c r="AB578" s="330"/>
      <c r="AC578" s="330"/>
      <c r="AE578" s="218"/>
    </row>
    <row r="579" spans="22:31" s="228" customFormat="1" x14ac:dyDescent="0.2">
      <c r="V579" s="218"/>
      <c r="Z579" s="218"/>
      <c r="AA579" s="330"/>
      <c r="AB579" s="330"/>
      <c r="AC579" s="330"/>
      <c r="AE579" s="218"/>
    </row>
    <row r="580" spans="22:31" s="228" customFormat="1" x14ac:dyDescent="0.2">
      <c r="V580" s="218"/>
      <c r="Z580" s="218"/>
      <c r="AA580" s="330"/>
      <c r="AB580" s="330"/>
      <c r="AC580" s="330"/>
      <c r="AE580" s="218"/>
    </row>
    <row r="581" spans="22:31" s="228" customFormat="1" x14ac:dyDescent="0.2">
      <c r="V581" s="218"/>
      <c r="Z581" s="218"/>
      <c r="AA581" s="330"/>
      <c r="AB581" s="330"/>
      <c r="AC581" s="330"/>
      <c r="AE581" s="218"/>
    </row>
    <row r="582" spans="22:31" s="228" customFormat="1" x14ac:dyDescent="0.2">
      <c r="V582" s="218"/>
      <c r="Z582" s="218"/>
      <c r="AA582" s="330"/>
      <c r="AB582" s="330"/>
      <c r="AC582" s="330"/>
      <c r="AE582" s="218"/>
    </row>
    <row r="583" spans="22:31" s="228" customFormat="1" x14ac:dyDescent="0.2">
      <c r="V583" s="218"/>
      <c r="Z583" s="218"/>
      <c r="AA583" s="330"/>
      <c r="AB583" s="330"/>
      <c r="AC583" s="330"/>
      <c r="AE583" s="218"/>
    </row>
    <row r="584" spans="22:31" s="228" customFormat="1" x14ac:dyDescent="0.2">
      <c r="V584" s="218"/>
      <c r="Z584" s="218"/>
      <c r="AA584" s="330"/>
      <c r="AB584" s="330"/>
      <c r="AC584" s="330"/>
      <c r="AE584" s="218"/>
    </row>
    <row r="585" spans="22:31" s="228" customFormat="1" x14ac:dyDescent="0.2">
      <c r="V585" s="218"/>
      <c r="Z585" s="218"/>
      <c r="AA585" s="330"/>
      <c r="AB585" s="330"/>
      <c r="AC585" s="330"/>
      <c r="AE585" s="218"/>
    </row>
    <row r="586" spans="22:31" s="228" customFormat="1" x14ac:dyDescent="0.2">
      <c r="V586" s="218"/>
      <c r="Z586" s="218"/>
      <c r="AA586" s="330"/>
      <c r="AB586" s="330"/>
      <c r="AC586" s="330"/>
      <c r="AE586" s="218"/>
    </row>
    <row r="587" spans="22:31" s="228" customFormat="1" x14ac:dyDescent="0.2">
      <c r="V587" s="218"/>
      <c r="Z587" s="218"/>
      <c r="AA587" s="330"/>
      <c r="AB587" s="330"/>
      <c r="AC587" s="330"/>
      <c r="AE587" s="218"/>
    </row>
    <row r="588" spans="22:31" s="228" customFormat="1" x14ac:dyDescent="0.2">
      <c r="V588" s="218"/>
      <c r="Z588" s="218"/>
      <c r="AA588" s="330"/>
      <c r="AB588" s="330"/>
      <c r="AC588" s="330"/>
      <c r="AE588" s="218"/>
    </row>
    <row r="589" spans="22:31" s="228" customFormat="1" x14ac:dyDescent="0.2">
      <c r="V589" s="218"/>
      <c r="Z589" s="218"/>
      <c r="AA589" s="330"/>
      <c r="AB589" s="330"/>
      <c r="AC589" s="330"/>
      <c r="AE589" s="218"/>
    </row>
    <row r="590" spans="22:31" s="228" customFormat="1" x14ac:dyDescent="0.2">
      <c r="V590" s="218"/>
      <c r="Z590" s="218"/>
      <c r="AA590" s="330"/>
      <c r="AB590" s="330"/>
      <c r="AC590" s="330"/>
      <c r="AE590" s="218"/>
    </row>
    <row r="591" spans="22:31" s="228" customFormat="1" x14ac:dyDescent="0.2">
      <c r="V591" s="218"/>
      <c r="Z591" s="218"/>
      <c r="AA591" s="330"/>
      <c r="AB591" s="330"/>
      <c r="AC591" s="330"/>
      <c r="AE591" s="218"/>
    </row>
    <row r="592" spans="22:31" s="228" customFormat="1" x14ac:dyDescent="0.2">
      <c r="V592" s="218"/>
      <c r="Z592" s="218"/>
      <c r="AA592" s="330"/>
      <c r="AB592" s="330"/>
      <c r="AC592" s="330"/>
      <c r="AE592" s="218"/>
    </row>
    <row r="593" spans="22:31" s="228" customFormat="1" x14ac:dyDescent="0.2">
      <c r="V593" s="218"/>
      <c r="Z593" s="218"/>
      <c r="AA593" s="330"/>
      <c r="AB593" s="330"/>
      <c r="AC593" s="330"/>
      <c r="AE593" s="218"/>
    </row>
    <row r="594" spans="22:31" s="228" customFormat="1" x14ac:dyDescent="0.2">
      <c r="V594" s="218"/>
      <c r="Z594" s="218"/>
      <c r="AA594" s="330"/>
      <c r="AB594" s="330"/>
      <c r="AC594" s="330"/>
      <c r="AE594" s="218"/>
    </row>
    <row r="595" spans="22:31" s="228" customFormat="1" x14ac:dyDescent="0.2">
      <c r="V595" s="218"/>
      <c r="Z595" s="218"/>
      <c r="AA595" s="330"/>
      <c r="AB595" s="330"/>
      <c r="AC595" s="330"/>
      <c r="AE595" s="218"/>
    </row>
    <row r="596" spans="22:31" s="228" customFormat="1" x14ac:dyDescent="0.2">
      <c r="V596" s="218"/>
      <c r="Z596" s="218"/>
      <c r="AA596" s="330"/>
      <c r="AB596" s="330"/>
      <c r="AC596" s="330"/>
      <c r="AE596" s="218"/>
    </row>
    <row r="597" spans="22:31" s="228" customFormat="1" x14ac:dyDescent="0.2">
      <c r="V597" s="218"/>
      <c r="Z597" s="218"/>
      <c r="AA597" s="330"/>
      <c r="AB597" s="330"/>
      <c r="AC597" s="330"/>
      <c r="AE597" s="218"/>
    </row>
    <row r="598" spans="22:31" s="228" customFormat="1" x14ac:dyDescent="0.2">
      <c r="V598" s="218"/>
      <c r="Z598" s="218"/>
      <c r="AA598" s="330"/>
      <c r="AB598" s="330"/>
      <c r="AC598" s="330"/>
      <c r="AE598" s="218"/>
    </row>
    <row r="599" spans="22:31" s="228" customFormat="1" x14ac:dyDescent="0.2">
      <c r="V599" s="218"/>
      <c r="Z599" s="218"/>
      <c r="AA599" s="330"/>
      <c r="AB599" s="330"/>
      <c r="AC599" s="330"/>
      <c r="AE599" s="218"/>
    </row>
    <row r="600" spans="22:31" s="228" customFormat="1" x14ac:dyDescent="0.2">
      <c r="V600" s="218"/>
      <c r="Z600" s="218"/>
      <c r="AA600" s="330"/>
      <c r="AB600" s="330"/>
      <c r="AC600" s="330"/>
      <c r="AE600" s="218"/>
    </row>
    <row r="601" spans="22:31" s="228" customFormat="1" x14ac:dyDescent="0.2">
      <c r="V601" s="218"/>
      <c r="Z601" s="218"/>
      <c r="AA601" s="330"/>
      <c r="AB601" s="330"/>
      <c r="AC601" s="330"/>
      <c r="AE601" s="218"/>
    </row>
    <row r="602" spans="22:31" s="228" customFormat="1" x14ac:dyDescent="0.2">
      <c r="V602" s="218"/>
      <c r="Z602" s="218"/>
      <c r="AA602" s="330"/>
      <c r="AB602" s="330"/>
      <c r="AC602" s="330"/>
      <c r="AE602" s="218"/>
    </row>
    <row r="603" spans="22:31" s="228" customFormat="1" x14ac:dyDescent="0.2">
      <c r="V603" s="218"/>
      <c r="Z603" s="218"/>
      <c r="AA603" s="330"/>
      <c r="AB603" s="330"/>
      <c r="AC603" s="330"/>
      <c r="AE603" s="218"/>
    </row>
    <row r="604" spans="22:31" s="228" customFormat="1" x14ac:dyDescent="0.2">
      <c r="V604" s="218"/>
      <c r="Z604" s="218"/>
      <c r="AA604" s="330"/>
      <c r="AB604" s="330"/>
      <c r="AC604" s="330"/>
      <c r="AE604" s="218"/>
    </row>
    <row r="605" spans="22:31" s="228" customFormat="1" x14ac:dyDescent="0.2">
      <c r="V605" s="218"/>
      <c r="Z605" s="218"/>
      <c r="AA605" s="330"/>
      <c r="AB605" s="330"/>
      <c r="AC605" s="330"/>
      <c r="AE605" s="218"/>
    </row>
    <row r="606" spans="22:31" s="228" customFormat="1" x14ac:dyDescent="0.2">
      <c r="V606" s="218"/>
      <c r="Z606" s="218"/>
      <c r="AA606" s="330"/>
      <c r="AB606" s="330"/>
      <c r="AC606" s="330"/>
      <c r="AE606" s="218"/>
    </row>
    <row r="607" spans="22:31" s="228" customFormat="1" x14ac:dyDescent="0.2">
      <c r="V607" s="218"/>
      <c r="Z607" s="218"/>
      <c r="AA607" s="330"/>
      <c r="AB607" s="330"/>
      <c r="AC607" s="330"/>
      <c r="AE607" s="218"/>
    </row>
    <row r="608" spans="22:31" s="228" customFormat="1" x14ac:dyDescent="0.2">
      <c r="V608" s="218"/>
      <c r="Z608" s="218"/>
      <c r="AA608" s="330"/>
      <c r="AB608" s="330"/>
      <c r="AC608" s="330"/>
      <c r="AE608" s="218"/>
    </row>
    <row r="609" spans="22:31" s="228" customFormat="1" x14ac:dyDescent="0.2">
      <c r="V609" s="218"/>
      <c r="Z609" s="218"/>
      <c r="AA609" s="330"/>
      <c r="AB609" s="330"/>
      <c r="AC609" s="330"/>
      <c r="AE609" s="218"/>
    </row>
    <row r="610" spans="22:31" s="228" customFormat="1" x14ac:dyDescent="0.2">
      <c r="V610" s="218"/>
      <c r="Z610" s="218"/>
      <c r="AA610" s="330"/>
      <c r="AB610" s="330"/>
      <c r="AC610" s="330"/>
      <c r="AE610" s="218"/>
    </row>
    <row r="611" spans="22:31" s="228" customFormat="1" x14ac:dyDescent="0.2">
      <c r="V611" s="218"/>
      <c r="Z611" s="218"/>
      <c r="AA611" s="330"/>
      <c r="AB611" s="330"/>
      <c r="AC611" s="330"/>
      <c r="AE611" s="218"/>
    </row>
    <row r="612" spans="22:31" s="228" customFormat="1" x14ac:dyDescent="0.2">
      <c r="V612" s="218"/>
      <c r="Z612" s="218"/>
      <c r="AA612" s="330"/>
      <c r="AB612" s="330"/>
      <c r="AC612" s="330"/>
      <c r="AE612" s="218"/>
    </row>
    <row r="613" spans="22:31" s="228" customFormat="1" x14ac:dyDescent="0.2">
      <c r="V613" s="218"/>
      <c r="Z613" s="218"/>
      <c r="AA613" s="330"/>
      <c r="AB613" s="330"/>
      <c r="AC613" s="330"/>
      <c r="AE613" s="218"/>
    </row>
    <row r="614" spans="22:31" s="228" customFormat="1" x14ac:dyDescent="0.2">
      <c r="V614" s="218"/>
      <c r="Z614" s="218"/>
      <c r="AA614" s="330"/>
      <c r="AB614" s="330"/>
      <c r="AC614" s="330"/>
      <c r="AE614" s="218"/>
    </row>
    <row r="615" spans="22:31" s="228" customFormat="1" x14ac:dyDescent="0.2">
      <c r="V615" s="218"/>
      <c r="Z615" s="218"/>
      <c r="AA615" s="330"/>
      <c r="AB615" s="330"/>
      <c r="AC615" s="330"/>
      <c r="AE615" s="218"/>
    </row>
    <row r="616" spans="22:31" s="228" customFormat="1" x14ac:dyDescent="0.2">
      <c r="V616" s="218"/>
      <c r="Z616" s="218"/>
      <c r="AA616" s="330"/>
      <c r="AB616" s="330"/>
      <c r="AC616" s="330"/>
      <c r="AE616" s="218"/>
    </row>
    <row r="617" spans="22:31" s="228" customFormat="1" x14ac:dyDescent="0.2">
      <c r="V617" s="218"/>
      <c r="Z617" s="218"/>
      <c r="AA617" s="330"/>
      <c r="AB617" s="330"/>
      <c r="AC617" s="330"/>
      <c r="AE617" s="218"/>
    </row>
    <row r="618" spans="22:31" s="228" customFormat="1" x14ac:dyDescent="0.2">
      <c r="V618" s="218"/>
      <c r="Z618" s="218"/>
      <c r="AA618" s="330"/>
      <c r="AB618" s="330"/>
      <c r="AC618" s="330"/>
      <c r="AE618" s="218"/>
    </row>
    <row r="619" spans="22:31" s="228" customFormat="1" x14ac:dyDescent="0.2">
      <c r="V619" s="218"/>
      <c r="Z619" s="218"/>
      <c r="AA619" s="330"/>
      <c r="AB619" s="330"/>
      <c r="AC619" s="330"/>
      <c r="AE619" s="218"/>
    </row>
    <row r="620" spans="22:31" s="228" customFormat="1" x14ac:dyDescent="0.2">
      <c r="V620" s="218"/>
      <c r="Z620" s="218"/>
      <c r="AA620" s="330"/>
      <c r="AB620" s="330"/>
      <c r="AC620" s="330"/>
      <c r="AE620" s="218"/>
    </row>
    <row r="621" spans="22:31" s="228" customFormat="1" x14ac:dyDescent="0.2">
      <c r="V621" s="218"/>
      <c r="Z621" s="218"/>
      <c r="AA621" s="330"/>
      <c r="AB621" s="330"/>
      <c r="AC621" s="330"/>
      <c r="AE621" s="218"/>
    </row>
    <row r="622" spans="22:31" s="228" customFormat="1" x14ac:dyDescent="0.2">
      <c r="V622" s="218"/>
      <c r="Z622" s="218"/>
      <c r="AA622" s="330"/>
      <c r="AB622" s="330"/>
      <c r="AC622" s="330"/>
      <c r="AE622" s="218"/>
    </row>
    <row r="623" spans="22:31" s="228" customFormat="1" x14ac:dyDescent="0.2">
      <c r="V623" s="218"/>
      <c r="Z623" s="218"/>
      <c r="AA623" s="330"/>
      <c r="AB623" s="330"/>
      <c r="AC623" s="330"/>
      <c r="AE623" s="218"/>
    </row>
    <row r="624" spans="22:31" s="228" customFormat="1" x14ac:dyDescent="0.2">
      <c r="V624" s="218"/>
      <c r="Z624" s="218"/>
      <c r="AA624" s="330"/>
      <c r="AB624" s="330"/>
      <c r="AC624" s="330"/>
      <c r="AE624" s="218"/>
    </row>
    <row r="625" spans="22:31" s="228" customFormat="1" x14ac:dyDescent="0.2">
      <c r="V625" s="218"/>
      <c r="Z625" s="218"/>
      <c r="AA625" s="330"/>
      <c r="AB625" s="330"/>
      <c r="AC625" s="330"/>
      <c r="AE625" s="218"/>
    </row>
    <row r="626" spans="22:31" s="228" customFormat="1" x14ac:dyDescent="0.2">
      <c r="V626" s="218"/>
      <c r="Z626" s="218"/>
      <c r="AA626" s="330"/>
      <c r="AB626" s="330"/>
      <c r="AC626" s="330"/>
      <c r="AE626" s="218"/>
    </row>
    <row r="627" spans="22:31" s="228" customFormat="1" x14ac:dyDescent="0.2">
      <c r="V627" s="218"/>
      <c r="Z627" s="218"/>
      <c r="AA627" s="330"/>
      <c r="AB627" s="330"/>
      <c r="AC627" s="330"/>
      <c r="AE627" s="218"/>
    </row>
    <row r="628" spans="22:31" s="228" customFormat="1" x14ac:dyDescent="0.2">
      <c r="V628" s="218"/>
      <c r="Z628" s="218"/>
      <c r="AA628" s="330"/>
      <c r="AB628" s="330"/>
      <c r="AC628" s="330"/>
      <c r="AE628" s="218"/>
    </row>
    <row r="629" spans="22:31" s="228" customFormat="1" x14ac:dyDescent="0.2">
      <c r="V629" s="218"/>
      <c r="Z629" s="218"/>
      <c r="AA629" s="330"/>
      <c r="AB629" s="330"/>
      <c r="AC629" s="330"/>
      <c r="AE629" s="218"/>
    </row>
    <row r="630" spans="22:31" s="228" customFormat="1" x14ac:dyDescent="0.2">
      <c r="V630" s="218"/>
      <c r="Z630" s="218"/>
      <c r="AA630" s="330"/>
      <c r="AB630" s="330"/>
      <c r="AC630" s="330"/>
      <c r="AE630" s="218"/>
    </row>
    <row r="631" spans="22:31" s="228" customFormat="1" x14ac:dyDescent="0.2">
      <c r="V631" s="218"/>
      <c r="Z631" s="218"/>
      <c r="AA631" s="330"/>
      <c r="AB631" s="330"/>
      <c r="AC631" s="330"/>
      <c r="AE631" s="218"/>
    </row>
    <row r="632" spans="22:31" s="228" customFormat="1" x14ac:dyDescent="0.2">
      <c r="V632" s="218"/>
      <c r="Z632" s="218"/>
      <c r="AA632" s="330"/>
      <c r="AB632" s="330"/>
      <c r="AC632" s="330"/>
      <c r="AE632" s="218"/>
    </row>
    <row r="633" spans="22:31" s="228" customFormat="1" x14ac:dyDescent="0.2">
      <c r="V633" s="218"/>
      <c r="Z633" s="218"/>
      <c r="AA633" s="330"/>
      <c r="AB633" s="330"/>
      <c r="AC633" s="330"/>
      <c r="AE633" s="218"/>
    </row>
    <row r="634" spans="22:31" s="228" customFormat="1" x14ac:dyDescent="0.2">
      <c r="V634" s="218"/>
      <c r="Z634" s="218"/>
      <c r="AA634" s="330"/>
      <c r="AB634" s="330"/>
      <c r="AC634" s="330"/>
      <c r="AE634" s="218"/>
    </row>
    <row r="635" spans="22:31" s="228" customFormat="1" x14ac:dyDescent="0.2">
      <c r="V635" s="218"/>
      <c r="Z635" s="218"/>
      <c r="AA635" s="330"/>
      <c r="AB635" s="330"/>
      <c r="AC635" s="330"/>
      <c r="AE635" s="218"/>
    </row>
    <row r="636" spans="22:31" s="228" customFormat="1" x14ac:dyDescent="0.2">
      <c r="V636" s="218"/>
      <c r="Z636" s="218"/>
      <c r="AA636" s="330"/>
      <c r="AB636" s="330"/>
      <c r="AC636" s="330"/>
      <c r="AE636" s="218"/>
    </row>
    <row r="637" spans="22:31" s="228" customFormat="1" x14ac:dyDescent="0.2">
      <c r="V637" s="218"/>
      <c r="Z637" s="218"/>
      <c r="AA637" s="330"/>
      <c r="AB637" s="330"/>
      <c r="AC637" s="330"/>
      <c r="AE637" s="218"/>
    </row>
    <row r="638" spans="22:31" s="228" customFormat="1" x14ac:dyDescent="0.2">
      <c r="V638" s="218"/>
      <c r="Z638" s="218"/>
      <c r="AA638" s="330"/>
      <c r="AB638" s="330"/>
      <c r="AC638" s="330"/>
      <c r="AE638" s="218"/>
    </row>
    <row r="639" spans="22:31" s="228" customFormat="1" x14ac:dyDescent="0.2">
      <c r="V639" s="218"/>
      <c r="Z639" s="218"/>
      <c r="AA639" s="330"/>
      <c r="AB639" s="330"/>
      <c r="AC639" s="330"/>
      <c r="AE639" s="218"/>
    </row>
    <row r="640" spans="22:31" s="228" customFormat="1" x14ac:dyDescent="0.2">
      <c r="V640" s="218"/>
      <c r="Z640" s="218"/>
      <c r="AA640" s="330"/>
      <c r="AB640" s="330"/>
      <c r="AC640" s="330"/>
      <c r="AE640" s="218"/>
    </row>
    <row r="641" spans="22:31" s="228" customFormat="1" x14ac:dyDescent="0.2">
      <c r="V641" s="218"/>
      <c r="Z641" s="218"/>
      <c r="AA641" s="330"/>
      <c r="AB641" s="330"/>
      <c r="AC641" s="330"/>
      <c r="AE641" s="218"/>
    </row>
    <row r="642" spans="22:31" s="228" customFormat="1" x14ac:dyDescent="0.2">
      <c r="V642" s="218"/>
      <c r="Z642" s="218"/>
      <c r="AA642" s="330"/>
      <c r="AB642" s="330"/>
      <c r="AC642" s="330"/>
      <c r="AE642" s="218"/>
    </row>
    <row r="643" spans="22:31" s="228" customFormat="1" x14ac:dyDescent="0.2">
      <c r="V643" s="218"/>
      <c r="Z643" s="218"/>
      <c r="AA643" s="330"/>
      <c r="AB643" s="330"/>
      <c r="AC643" s="330"/>
      <c r="AE643" s="218"/>
    </row>
    <row r="644" spans="22:31" s="228" customFormat="1" x14ac:dyDescent="0.2">
      <c r="V644" s="218"/>
      <c r="Z644" s="218"/>
      <c r="AA644" s="330"/>
      <c r="AB644" s="330"/>
      <c r="AC644" s="330"/>
      <c r="AE644" s="218"/>
    </row>
    <row r="645" spans="22:31" s="228" customFormat="1" x14ac:dyDescent="0.2">
      <c r="V645" s="218"/>
      <c r="Z645" s="218"/>
      <c r="AA645" s="330"/>
      <c r="AB645" s="330"/>
      <c r="AC645" s="330"/>
      <c r="AE645" s="218"/>
    </row>
    <row r="646" spans="22:31" s="228" customFormat="1" x14ac:dyDescent="0.2">
      <c r="V646" s="218"/>
      <c r="Z646" s="218"/>
      <c r="AA646" s="330"/>
      <c r="AB646" s="330"/>
      <c r="AC646" s="330"/>
      <c r="AE646" s="218"/>
    </row>
    <row r="647" spans="22:31" s="228" customFormat="1" x14ac:dyDescent="0.2">
      <c r="V647" s="218"/>
      <c r="Z647" s="218"/>
      <c r="AA647" s="330"/>
      <c r="AB647" s="330"/>
      <c r="AC647" s="330"/>
      <c r="AE647" s="218"/>
    </row>
    <row r="648" spans="22:31" s="228" customFormat="1" x14ac:dyDescent="0.2">
      <c r="V648" s="218"/>
      <c r="Z648" s="218"/>
      <c r="AA648" s="330"/>
      <c r="AB648" s="330"/>
      <c r="AC648" s="330"/>
      <c r="AE648" s="218"/>
    </row>
    <row r="649" spans="22:31" s="228" customFormat="1" x14ac:dyDescent="0.2">
      <c r="V649" s="218"/>
      <c r="Z649" s="218"/>
      <c r="AA649" s="330"/>
      <c r="AB649" s="330"/>
      <c r="AC649" s="330"/>
      <c r="AE649" s="218"/>
    </row>
    <row r="650" spans="22:31" s="228" customFormat="1" x14ac:dyDescent="0.2">
      <c r="V650" s="218"/>
      <c r="Z650" s="218"/>
      <c r="AA650" s="330"/>
      <c r="AB650" s="330"/>
      <c r="AC650" s="330"/>
      <c r="AE650" s="218"/>
    </row>
    <row r="651" spans="22:31" s="228" customFormat="1" x14ac:dyDescent="0.2">
      <c r="V651" s="218"/>
      <c r="Z651" s="218"/>
      <c r="AA651" s="330"/>
      <c r="AB651" s="330"/>
      <c r="AC651" s="330"/>
      <c r="AE651" s="218"/>
    </row>
    <row r="652" spans="22:31" s="228" customFormat="1" x14ac:dyDescent="0.2">
      <c r="V652" s="218"/>
      <c r="Z652" s="218"/>
      <c r="AA652" s="330"/>
      <c r="AB652" s="330"/>
      <c r="AC652" s="330"/>
      <c r="AE652" s="218"/>
    </row>
    <row r="653" spans="22:31" s="228" customFormat="1" x14ac:dyDescent="0.2">
      <c r="V653" s="218"/>
      <c r="Z653" s="218"/>
      <c r="AA653" s="330"/>
      <c r="AB653" s="330"/>
      <c r="AC653" s="330"/>
      <c r="AE653" s="218"/>
    </row>
    <row r="654" spans="22:31" s="228" customFormat="1" x14ac:dyDescent="0.2">
      <c r="V654" s="218"/>
      <c r="Z654" s="218"/>
      <c r="AA654" s="330"/>
      <c r="AB654" s="330"/>
      <c r="AC654" s="330"/>
      <c r="AE654" s="218"/>
    </row>
    <row r="655" spans="22:31" s="228" customFormat="1" x14ac:dyDescent="0.2">
      <c r="V655" s="218"/>
      <c r="Z655" s="218"/>
      <c r="AA655" s="330"/>
      <c r="AB655" s="330"/>
      <c r="AC655" s="330"/>
      <c r="AE655" s="218"/>
    </row>
    <row r="656" spans="22:31" s="228" customFormat="1" x14ac:dyDescent="0.2">
      <c r="V656" s="218"/>
      <c r="Z656" s="218"/>
      <c r="AA656" s="330"/>
      <c r="AB656" s="330"/>
      <c r="AC656" s="330"/>
      <c r="AE656" s="218"/>
    </row>
    <row r="657" spans="22:31" s="228" customFormat="1" x14ac:dyDescent="0.2">
      <c r="V657" s="218"/>
      <c r="Z657" s="218"/>
      <c r="AA657" s="330"/>
      <c r="AB657" s="330"/>
      <c r="AC657" s="330"/>
      <c r="AE657" s="218"/>
    </row>
    <row r="658" spans="22:31" s="228" customFormat="1" x14ac:dyDescent="0.2">
      <c r="V658" s="218"/>
      <c r="Z658" s="218"/>
      <c r="AA658" s="330"/>
      <c r="AB658" s="330"/>
      <c r="AC658" s="330"/>
      <c r="AE658" s="218"/>
    </row>
    <row r="659" spans="22:31" s="228" customFormat="1" x14ac:dyDescent="0.2">
      <c r="V659" s="218"/>
      <c r="Z659" s="218"/>
      <c r="AA659" s="330"/>
      <c r="AB659" s="330"/>
      <c r="AC659" s="330"/>
      <c r="AE659" s="218"/>
    </row>
    <row r="660" spans="22:31" s="228" customFormat="1" x14ac:dyDescent="0.2">
      <c r="V660" s="218"/>
      <c r="Z660" s="218"/>
      <c r="AA660" s="330"/>
      <c r="AB660" s="330"/>
      <c r="AC660" s="330"/>
      <c r="AE660" s="218"/>
    </row>
    <row r="661" spans="22:31" s="228" customFormat="1" x14ac:dyDescent="0.2">
      <c r="V661" s="218"/>
      <c r="Z661" s="218"/>
      <c r="AA661" s="330"/>
      <c r="AB661" s="330"/>
      <c r="AC661" s="330"/>
      <c r="AE661" s="218"/>
    </row>
    <row r="662" spans="22:31" s="228" customFormat="1" x14ac:dyDescent="0.2">
      <c r="V662" s="218"/>
      <c r="Z662" s="218"/>
      <c r="AA662" s="330"/>
      <c r="AB662" s="330"/>
      <c r="AC662" s="330"/>
      <c r="AE662" s="218"/>
    </row>
    <row r="663" spans="22:31" s="228" customFormat="1" x14ac:dyDescent="0.2">
      <c r="V663" s="218"/>
      <c r="Z663" s="218"/>
      <c r="AA663" s="330"/>
      <c r="AB663" s="330"/>
      <c r="AC663" s="330"/>
      <c r="AE663" s="218"/>
    </row>
    <row r="664" spans="22:31" s="228" customFormat="1" x14ac:dyDescent="0.2">
      <c r="V664" s="218"/>
      <c r="Z664" s="218"/>
      <c r="AA664" s="330"/>
      <c r="AB664" s="330"/>
      <c r="AC664" s="330"/>
      <c r="AE664" s="218"/>
    </row>
    <row r="665" spans="22:31" s="228" customFormat="1" x14ac:dyDescent="0.2">
      <c r="V665" s="218"/>
      <c r="Z665" s="218"/>
      <c r="AA665" s="330"/>
      <c r="AB665" s="330"/>
      <c r="AC665" s="330"/>
      <c r="AE665" s="218"/>
    </row>
    <row r="666" spans="22:31" s="228" customFormat="1" x14ac:dyDescent="0.2">
      <c r="V666" s="218"/>
      <c r="Z666" s="218"/>
      <c r="AA666" s="330"/>
      <c r="AB666" s="330"/>
      <c r="AC666" s="330"/>
      <c r="AE666" s="218"/>
    </row>
    <row r="667" spans="22:31" s="228" customFormat="1" x14ac:dyDescent="0.2">
      <c r="V667" s="218"/>
      <c r="Z667" s="218"/>
      <c r="AA667" s="330"/>
      <c r="AB667" s="330"/>
      <c r="AC667" s="330"/>
      <c r="AE667" s="218"/>
    </row>
    <row r="668" spans="22:31" s="228" customFormat="1" x14ac:dyDescent="0.2">
      <c r="V668" s="218"/>
      <c r="Z668" s="218"/>
      <c r="AA668" s="330"/>
      <c r="AB668" s="330"/>
      <c r="AC668" s="330"/>
      <c r="AE668" s="218"/>
    </row>
    <row r="669" spans="22:31" s="228" customFormat="1" x14ac:dyDescent="0.2">
      <c r="V669" s="218"/>
      <c r="Z669" s="218"/>
      <c r="AA669" s="330"/>
      <c r="AB669" s="330"/>
      <c r="AC669" s="330"/>
      <c r="AE669" s="218"/>
    </row>
    <row r="670" spans="22:31" s="228" customFormat="1" x14ac:dyDescent="0.2">
      <c r="V670" s="218"/>
      <c r="Z670" s="218"/>
      <c r="AA670" s="330"/>
      <c r="AB670" s="330"/>
      <c r="AC670" s="330"/>
      <c r="AE670" s="218"/>
    </row>
    <row r="671" spans="22:31" s="228" customFormat="1" x14ac:dyDescent="0.2">
      <c r="V671" s="218"/>
      <c r="Z671" s="218"/>
      <c r="AA671" s="330"/>
      <c r="AB671" s="330"/>
      <c r="AC671" s="330"/>
      <c r="AE671" s="218"/>
    </row>
    <row r="672" spans="22:31" s="228" customFormat="1" x14ac:dyDescent="0.2">
      <c r="V672" s="218"/>
      <c r="Z672" s="218"/>
      <c r="AA672" s="330"/>
      <c r="AB672" s="330"/>
      <c r="AC672" s="330"/>
      <c r="AE672" s="218"/>
    </row>
    <row r="673" spans="22:31" s="228" customFormat="1" x14ac:dyDescent="0.2">
      <c r="V673" s="218"/>
      <c r="Z673" s="218"/>
      <c r="AA673" s="330"/>
      <c r="AB673" s="330"/>
      <c r="AC673" s="330"/>
      <c r="AE673" s="218"/>
    </row>
    <row r="674" spans="22:31" s="228" customFormat="1" x14ac:dyDescent="0.2">
      <c r="V674" s="218"/>
      <c r="Z674" s="218"/>
      <c r="AA674" s="330"/>
      <c r="AB674" s="330"/>
      <c r="AC674" s="330"/>
      <c r="AE674" s="218"/>
    </row>
    <row r="675" spans="22:31" s="228" customFormat="1" x14ac:dyDescent="0.2">
      <c r="V675" s="218"/>
      <c r="Z675" s="218"/>
      <c r="AA675" s="330"/>
      <c r="AB675" s="330"/>
      <c r="AC675" s="330"/>
      <c r="AE675" s="218"/>
    </row>
    <row r="676" spans="22:31" s="228" customFormat="1" x14ac:dyDescent="0.2">
      <c r="V676" s="218"/>
      <c r="Z676" s="218"/>
      <c r="AA676" s="330"/>
      <c r="AB676" s="330"/>
      <c r="AC676" s="330"/>
      <c r="AE676" s="218"/>
    </row>
    <row r="677" spans="22:31" s="228" customFormat="1" x14ac:dyDescent="0.2">
      <c r="V677" s="218"/>
      <c r="Z677" s="218"/>
      <c r="AA677" s="330"/>
      <c r="AB677" s="330"/>
      <c r="AC677" s="330"/>
      <c r="AE677" s="218"/>
    </row>
    <row r="678" spans="22:31" s="228" customFormat="1" x14ac:dyDescent="0.2">
      <c r="V678" s="218"/>
      <c r="Z678" s="218"/>
      <c r="AA678" s="330"/>
      <c r="AB678" s="330"/>
      <c r="AC678" s="330"/>
      <c r="AE678" s="218"/>
    </row>
    <row r="679" spans="22:31" s="228" customFormat="1" x14ac:dyDescent="0.2">
      <c r="V679" s="218"/>
      <c r="Z679" s="218"/>
      <c r="AA679" s="330"/>
      <c r="AB679" s="330"/>
      <c r="AC679" s="330"/>
      <c r="AE679" s="218"/>
    </row>
    <row r="680" spans="22:31" s="228" customFormat="1" x14ac:dyDescent="0.2">
      <c r="V680" s="218"/>
      <c r="Z680" s="218"/>
      <c r="AA680" s="330"/>
      <c r="AB680" s="330"/>
      <c r="AC680" s="330"/>
      <c r="AE680" s="218"/>
    </row>
    <row r="681" spans="22:31" s="228" customFormat="1" x14ac:dyDescent="0.2">
      <c r="V681" s="218"/>
      <c r="Z681" s="218"/>
      <c r="AA681" s="330"/>
      <c r="AB681" s="330"/>
      <c r="AC681" s="330"/>
      <c r="AE681" s="218"/>
    </row>
    <row r="682" spans="22:31" s="228" customFormat="1" x14ac:dyDescent="0.2">
      <c r="V682" s="218"/>
      <c r="Z682" s="218"/>
      <c r="AA682" s="330"/>
      <c r="AB682" s="330"/>
      <c r="AC682" s="330"/>
      <c r="AE682" s="218"/>
    </row>
    <row r="683" spans="22:31" s="228" customFormat="1" x14ac:dyDescent="0.2">
      <c r="V683" s="218"/>
      <c r="Z683" s="218"/>
      <c r="AA683" s="330"/>
      <c r="AB683" s="330"/>
      <c r="AC683" s="330"/>
      <c r="AE683" s="218"/>
    </row>
    <row r="684" spans="22:31" s="228" customFormat="1" x14ac:dyDescent="0.2">
      <c r="V684" s="218"/>
      <c r="Z684" s="218"/>
      <c r="AA684" s="330"/>
      <c r="AB684" s="330"/>
      <c r="AC684" s="330"/>
      <c r="AE684" s="218"/>
    </row>
    <row r="685" spans="22:31" s="228" customFormat="1" x14ac:dyDescent="0.2">
      <c r="V685" s="218"/>
      <c r="Z685" s="218"/>
      <c r="AA685" s="330"/>
      <c r="AB685" s="330"/>
      <c r="AC685" s="330"/>
      <c r="AE685" s="218"/>
    </row>
    <row r="686" spans="22:31" s="228" customFormat="1" x14ac:dyDescent="0.2">
      <c r="V686" s="218"/>
      <c r="Z686" s="218"/>
      <c r="AA686" s="330"/>
      <c r="AB686" s="330"/>
      <c r="AC686" s="330"/>
      <c r="AE686" s="218"/>
    </row>
    <row r="687" spans="22:31" s="228" customFormat="1" x14ac:dyDescent="0.2">
      <c r="V687" s="218"/>
      <c r="Z687" s="218"/>
      <c r="AA687" s="330"/>
      <c r="AB687" s="330"/>
      <c r="AC687" s="330"/>
      <c r="AE687" s="218"/>
    </row>
    <row r="688" spans="22:31" s="228" customFormat="1" x14ac:dyDescent="0.2">
      <c r="V688" s="218"/>
      <c r="Z688" s="218"/>
      <c r="AA688" s="330"/>
      <c r="AB688" s="330"/>
      <c r="AC688" s="330"/>
      <c r="AE688" s="218"/>
    </row>
    <row r="689" spans="22:31" s="228" customFormat="1" x14ac:dyDescent="0.2">
      <c r="V689" s="218"/>
      <c r="Z689" s="218"/>
      <c r="AA689" s="330"/>
      <c r="AB689" s="330"/>
      <c r="AC689" s="330"/>
      <c r="AE689" s="218"/>
    </row>
    <row r="690" spans="22:31" s="228" customFormat="1" x14ac:dyDescent="0.2">
      <c r="V690" s="218"/>
      <c r="Z690" s="218"/>
      <c r="AA690" s="330"/>
      <c r="AB690" s="330"/>
      <c r="AC690" s="330"/>
      <c r="AE690" s="218"/>
    </row>
    <row r="691" spans="22:31" s="228" customFormat="1" x14ac:dyDescent="0.2">
      <c r="V691" s="218"/>
      <c r="Z691" s="218"/>
      <c r="AA691" s="330"/>
      <c r="AB691" s="330"/>
      <c r="AC691" s="330"/>
      <c r="AE691" s="218"/>
    </row>
    <row r="692" spans="22:31" s="228" customFormat="1" x14ac:dyDescent="0.2">
      <c r="V692" s="218"/>
      <c r="Z692" s="218"/>
      <c r="AA692" s="330"/>
      <c r="AB692" s="330"/>
      <c r="AC692" s="330"/>
      <c r="AE692" s="218"/>
    </row>
    <row r="693" spans="22:31" s="228" customFormat="1" x14ac:dyDescent="0.2">
      <c r="V693" s="218"/>
      <c r="Z693" s="218"/>
      <c r="AA693" s="330"/>
      <c r="AB693" s="330"/>
      <c r="AC693" s="330"/>
      <c r="AE693" s="218"/>
    </row>
    <row r="694" spans="22:31" s="228" customFormat="1" x14ac:dyDescent="0.2">
      <c r="V694" s="218"/>
      <c r="Z694" s="218"/>
      <c r="AA694" s="330"/>
      <c r="AB694" s="330"/>
      <c r="AC694" s="330"/>
      <c r="AE694" s="218"/>
    </row>
    <row r="695" spans="22:31" s="228" customFormat="1" x14ac:dyDescent="0.2">
      <c r="V695" s="218"/>
      <c r="Z695" s="218"/>
      <c r="AA695" s="330"/>
      <c r="AB695" s="330"/>
      <c r="AC695" s="330"/>
      <c r="AE695" s="218"/>
    </row>
    <row r="696" spans="22:31" s="228" customFormat="1" x14ac:dyDescent="0.2">
      <c r="V696" s="218"/>
      <c r="Z696" s="218"/>
      <c r="AA696" s="330"/>
      <c r="AB696" s="330"/>
      <c r="AC696" s="330"/>
      <c r="AE696" s="218"/>
    </row>
    <row r="697" spans="22:31" s="228" customFormat="1" x14ac:dyDescent="0.2">
      <c r="V697" s="218"/>
      <c r="Z697" s="218"/>
      <c r="AA697" s="330"/>
      <c r="AB697" s="330"/>
      <c r="AC697" s="330"/>
      <c r="AE697" s="218"/>
    </row>
    <row r="698" spans="22:31" s="228" customFormat="1" x14ac:dyDescent="0.2">
      <c r="V698" s="218"/>
      <c r="Z698" s="218"/>
      <c r="AA698" s="330"/>
      <c r="AB698" s="330"/>
      <c r="AC698" s="330"/>
      <c r="AE698" s="218"/>
    </row>
    <row r="699" spans="22:31" s="228" customFormat="1" x14ac:dyDescent="0.2">
      <c r="V699" s="218"/>
      <c r="Z699" s="218"/>
      <c r="AA699" s="330"/>
      <c r="AB699" s="330"/>
      <c r="AC699" s="330"/>
      <c r="AE699" s="218"/>
    </row>
    <row r="700" spans="22:31" s="228" customFormat="1" x14ac:dyDescent="0.2">
      <c r="V700" s="218"/>
      <c r="Z700" s="218"/>
      <c r="AA700" s="330"/>
      <c r="AB700" s="330"/>
      <c r="AC700" s="330"/>
      <c r="AE700" s="218"/>
    </row>
    <row r="701" spans="22:31" s="228" customFormat="1" x14ac:dyDescent="0.2">
      <c r="V701" s="218"/>
      <c r="Z701" s="218"/>
      <c r="AA701" s="330"/>
      <c r="AB701" s="330"/>
      <c r="AC701" s="330"/>
      <c r="AE701" s="218"/>
    </row>
    <row r="702" spans="22:31" s="228" customFormat="1" x14ac:dyDescent="0.2">
      <c r="V702" s="218"/>
      <c r="Z702" s="218"/>
      <c r="AA702" s="330"/>
      <c r="AB702" s="330"/>
      <c r="AC702" s="330"/>
      <c r="AE702" s="218"/>
    </row>
    <row r="703" spans="22:31" s="228" customFormat="1" x14ac:dyDescent="0.2">
      <c r="V703" s="218"/>
      <c r="Z703" s="218"/>
      <c r="AA703" s="330"/>
      <c r="AB703" s="330"/>
      <c r="AC703" s="330"/>
      <c r="AE703" s="218"/>
    </row>
    <row r="704" spans="22:31" s="228" customFormat="1" x14ac:dyDescent="0.2">
      <c r="V704" s="218"/>
      <c r="Z704" s="218"/>
      <c r="AA704" s="330"/>
      <c r="AB704" s="330"/>
      <c r="AC704" s="330"/>
      <c r="AE704" s="218"/>
    </row>
    <row r="705" spans="22:31" s="228" customFormat="1" x14ac:dyDescent="0.2">
      <c r="V705" s="218"/>
      <c r="Z705" s="218"/>
      <c r="AA705" s="330"/>
      <c r="AB705" s="330"/>
      <c r="AC705" s="330"/>
      <c r="AE705" s="218"/>
    </row>
    <row r="706" spans="22:31" s="228" customFormat="1" x14ac:dyDescent="0.2">
      <c r="V706" s="218"/>
      <c r="Z706" s="218"/>
      <c r="AA706" s="330"/>
      <c r="AB706" s="330"/>
      <c r="AC706" s="330"/>
      <c r="AE706" s="218"/>
    </row>
    <row r="707" spans="22:31" s="228" customFormat="1" x14ac:dyDescent="0.2">
      <c r="V707" s="218"/>
      <c r="Z707" s="218"/>
      <c r="AA707" s="330"/>
      <c r="AB707" s="330"/>
      <c r="AC707" s="330"/>
      <c r="AE707" s="218"/>
    </row>
    <row r="708" spans="22:31" s="228" customFormat="1" x14ac:dyDescent="0.2">
      <c r="V708" s="218"/>
      <c r="Z708" s="218"/>
      <c r="AA708" s="330"/>
      <c r="AB708" s="330"/>
      <c r="AC708" s="330"/>
      <c r="AE708" s="218"/>
    </row>
    <row r="709" spans="22:31" s="228" customFormat="1" x14ac:dyDescent="0.2">
      <c r="V709" s="218"/>
      <c r="Z709" s="218"/>
      <c r="AA709" s="330"/>
      <c r="AB709" s="330"/>
      <c r="AC709" s="330"/>
      <c r="AE709" s="218"/>
    </row>
    <row r="710" spans="22:31" s="228" customFormat="1" x14ac:dyDescent="0.2">
      <c r="V710" s="218"/>
      <c r="Z710" s="218"/>
      <c r="AA710" s="330"/>
      <c r="AB710" s="330"/>
      <c r="AC710" s="330"/>
      <c r="AE710" s="218"/>
    </row>
    <row r="711" spans="22:31" s="228" customFormat="1" x14ac:dyDescent="0.2">
      <c r="V711" s="218"/>
      <c r="Z711" s="218"/>
      <c r="AA711" s="330"/>
      <c r="AB711" s="330"/>
      <c r="AC711" s="330"/>
      <c r="AE711" s="218"/>
    </row>
    <row r="712" spans="22:31" s="228" customFormat="1" x14ac:dyDescent="0.2">
      <c r="V712" s="218"/>
      <c r="Z712" s="218"/>
      <c r="AA712" s="330"/>
      <c r="AB712" s="330"/>
      <c r="AC712" s="330"/>
      <c r="AE712" s="218"/>
    </row>
    <row r="713" spans="22:31" s="228" customFormat="1" x14ac:dyDescent="0.2">
      <c r="V713" s="218"/>
      <c r="Z713" s="218"/>
      <c r="AA713" s="330"/>
      <c r="AB713" s="330"/>
      <c r="AC713" s="330"/>
      <c r="AE713" s="218"/>
    </row>
    <row r="714" spans="22:31" s="228" customFormat="1" x14ac:dyDescent="0.2">
      <c r="V714" s="218"/>
      <c r="Z714" s="218"/>
      <c r="AA714" s="330"/>
      <c r="AB714" s="330"/>
      <c r="AC714" s="330"/>
      <c r="AE714" s="218"/>
    </row>
    <row r="715" spans="22:31" s="228" customFormat="1" x14ac:dyDescent="0.2">
      <c r="V715" s="218"/>
      <c r="Z715" s="218"/>
      <c r="AA715" s="330"/>
      <c r="AB715" s="330"/>
      <c r="AC715" s="330"/>
      <c r="AE715" s="218"/>
    </row>
    <row r="716" spans="22:31" s="228" customFormat="1" x14ac:dyDescent="0.2">
      <c r="V716" s="218"/>
      <c r="Z716" s="218"/>
      <c r="AA716" s="330"/>
      <c r="AB716" s="330"/>
      <c r="AC716" s="330"/>
      <c r="AE716" s="218"/>
    </row>
    <row r="717" spans="22:31" s="228" customFormat="1" x14ac:dyDescent="0.2">
      <c r="V717" s="218"/>
      <c r="Z717" s="218"/>
      <c r="AA717" s="330"/>
      <c r="AB717" s="330"/>
      <c r="AC717" s="330"/>
      <c r="AE717" s="218"/>
    </row>
    <row r="718" spans="22:31" s="228" customFormat="1" x14ac:dyDescent="0.2">
      <c r="V718" s="218"/>
      <c r="Z718" s="218"/>
      <c r="AA718" s="330"/>
      <c r="AB718" s="330"/>
      <c r="AC718" s="330"/>
      <c r="AE718" s="218"/>
    </row>
    <row r="719" spans="22:31" s="228" customFormat="1" x14ac:dyDescent="0.2">
      <c r="V719" s="218"/>
      <c r="Z719" s="218"/>
      <c r="AA719" s="330"/>
      <c r="AB719" s="330"/>
      <c r="AC719" s="330"/>
      <c r="AE719" s="218"/>
    </row>
    <row r="720" spans="22:31" s="228" customFormat="1" x14ac:dyDescent="0.2">
      <c r="V720" s="218"/>
      <c r="Z720" s="218"/>
      <c r="AA720" s="330"/>
      <c r="AB720" s="330"/>
      <c r="AC720" s="330"/>
      <c r="AE720" s="218"/>
    </row>
    <row r="721" spans="22:31" s="228" customFormat="1" x14ac:dyDescent="0.2">
      <c r="V721" s="218"/>
      <c r="Z721" s="218"/>
      <c r="AA721" s="330"/>
      <c r="AB721" s="330"/>
      <c r="AC721" s="330"/>
      <c r="AE721" s="218"/>
    </row>
    <row r="722" spans="22:31" s="228" customFormat="1" x14ac:dyDescent="0.2">
      <c r="V722" s="218"/>
      <c r="Z722" s="218"/>
      <c r="AA722" s="330"/>
      <c r="AB722" s="330"/>
      <c r="AC722" s="330"/>
      <c r="AE722" s="218"/>
    </row>
    <row r="723" spans="22:31" s="228" customFormat="1" x14ac:dyDescent="0.2">
      <c r="V723" s="218"/>
      <c r="Z723" s="218"/>
      <c r="AA723" s="330"/>
      <c r="AB723" s="330"/>
      <c r="AC723" s="330"/>
      <c r="AE723" s="218"/>
    </row>
    <row r="724" spans="22:31" s="228" customFormat="1" x14ac:dyDescent="0.2">
      <c r="V724" s="218"/>
      <c r="Z724" s="218"/>
      <c r="AA724" s="330"/>
      <c r="AB724" s="330"/>
      <c r="AC724" s="330"/>
      <c r="AE724" s="218"/>
    </row>
    <row r="725" spans="22:31" s="228" customFormat="1" x14ac:dyDescent="0.2">
      <c r="V725" s="218"/>
      <c r="Z725" s="218"/>
      <c r="AA725" s="330"/>
      <c r="AB725" s="330"/>
      <c r="AC725" s="330"/>
      <c r="AE725" s="218"/>
    </row>
    <row r="726" spans="22:31" s="228" customFormat="1" x14ac:dyDescent="0.2">
      <c r="V726" s="218"/>
      <c r="Z726" s="218"/>
      <c r="AA726" s="330"/>
      <c r="AB726" s="330"/>
      <c r="AC726" s="330"/>
      <c r="AE726" s="218"/>
    </row>
    <row r="727" spans="22:31" s="228" customFormat="1" x14ac:dyDescent="0.2">
      <c r="V727" s="218"/>
      <c r="Z727" s="218"/>
      <c r="AA727" s="330"/>
      <c r="AB727" s="330"/>
      <c r="AC727" s="330"/>
      <c r="AE727" s="218"/>
    </row>
    <row r="728" spans="22:31" s="228" customFormat="1" x14ac:dyDescent="0.2">
      <c r="V728" s="218"/>
      <c r="Z728" s="218"/>
      <c r="AA728" s="330"/>
      <c r="AB728" s="330"/>
      <c r="AC728" s="330"/>
      <c r="AE728" s="218"/>
    </row>
    <row r="729" spans="22:31" s="228" customFormat="1" x14ac:dyDescent="0.2">
      <c r="V729" s="218"/>
      <c r="Z729" s="218"/>
      <c r="AA729" s="330"/>
      <c r="AB729" s="330"/>
      <c r="AC729" s="330"/>
      <c r="AE729" s="218"/>
    </row>
    <row r="730" spans="22:31" s="228" customFormat="1" x14ac:dyDescent="0.2">
      <c r="V730" s="218"/>
      <c r="Z730" s="218"/>
      <c r="AA730" s="330"/>
      <c r="AB730" s="330"/>
      <c r="AC730" s="330"/>
      <c r="AE730" s="218"/>
    </row>
    <row r="731" spans="22:31" s="228" customFormat="1" x14ac:dyDescent="0.2">
      <c r="V731" s="218"/>
      <c r="Z731" s="218"/>
      <c r="AA731" s="330"/>
      <c r="AB731" s="330"/>
      <c r="AC731" s="330"/>
      <c r="AE731" s="218"/>
    </row>
    <row r="732" spans="22:31" s="228" customFormat="1" x14ac:dyDescent="0.2">
      <c r="V732" s="218"/>
      <c r="Z732" s="218"/>
      <c r="AA732" s="330"/>
      <c r="AB732" s="330"/>
      <c r="AC732" s="330"/>
      <c r="AE732" s="218"/>
    </row>
    <row r="733" spans="22:31" s="228" customFormat="1" x14ac:dyDescent="0.2">
      <c r="V733" s="218"/>
      <c r="Z733" s="218"/>
      <c r="AA733" s="330"/>
      <c r="AB733" s="330"/>
      <c r="AC733" s="330"/>
      <c r="AE733" s="218"/>
    </row>
    <row r="734" spans="22:31" s="228" customFormat="1" x14ac:dyDescent="0.2">
      <c r="V734" s="218"/>
      <c r="Z734" s="218"/>
      <c r="AA734" s="330"/>
      <c r="AB734" s="330"/>
      <c r="AC734" s="330"/>
      <c r="AE734" s="218"/>
    </row>
    <row r="735" spans="22:31" s="228" customFormat="1" x14ac:dyDescent="0.2">
      <c r="V735" s="218"/>
      <c r="Z735" s="218"/>
      <c r="AA735" s="330"/>
      <c r="AB735" s="330"/>
      <c r="AC735" s="330"/>
      <c r="AE735" s="218"/>
    </row>
    <row r="736" spans="22:31" s="228" customFormat="1" x14ac:dyDescent="0.2">
      <c r="V736" s="218"/>
      <c r="Z736" s="218"/>
      <c r="AA736" s="330"/>
      <c r="AB736" s="330"/>
      <c r="AC736" s="330"/>
      <c r="AE736" s="218"/>
    </row>
    <row r="737" spans="22:31" s="228" customFormat="1" x14ac:dyDescent="0.2">
      <c r="V737" s="218"/>
      <c r="Z737" s="218"/>
      <c r="AA737" s="330"/>
      <c r="AB737" s="330"/>
      <c r="AC737" s="330"/>
      <c r="AE737" s="218"/>
    </row>
    <row r="738" spans="22:31" s="228" customFormat="1" x14ac:dyDescent="0.2">
      <c r="V738" s="218"/>
      <c r="Z738" s="218"/>
      <c r="AA738" s="330"/>
      <c r="AB738" s="330"/>
      <c r="AC738" s="330"/>
      <c r="AE738" s="218"/>
    </row>
    <row r="739" spans="22:31" s="228" customFormat="1" x14ac:dyDescent="0.2">
      <c r="V739" s="218"/>
      <c r="Z739" s="218"/>
      <c r="AA739" s="330"/>
      <c r="AB739" s="330"/>
      <c r="AC739" s="330"/>
      <c r="AE739" s="218"/>
    </row>
    <row r="740" spans="22:31" s="228" customFormat="1" x14ac:dyDescent="0.2">
      <c r="V740" s="218"/>
      <c r="Z740" s="218"/>
      <c r="AA740" s="330"/>
      <c r="AB740" s="330"/>
      <c r="AC740" s="330"/>
      <c r="AE740" s="218"/>
    </row>
    <row r="741" spans="22:31" s="228" customFormat="1" x14ac:dyDescent="0.2">
      <c r="V741" s="218"/>
      <c r="Z741" s="218"/>
      <c r="AA741" s="330"/>
      <c r="AB741" s="330"/>
      <c r="AC741" s="330"/>
      <c r="AE741" s="218"/>
    </row>
    <row r="742" spans="22:31" s="228" customFormat="1" x14ac:dyDescent="0.2">
      <c r="V742" s="218"/>
      <c r="Z742" s="218"/>
      <c r="AA742" s="330"/>
      <c r="AB742" s="330"/>
      <c r="AC742" s="330"/>
      <c r="AE742" s="218"/>
    </row>
    <row r="743" spans="22:31" s="228" customFormat="1" x14ac:dyDescent="0.2">
      <c r="V743" s="218"/>
      <c r="Z743" s="218"/>
      <c r="AA743" s="330"/>
      <c r="AB743" s="330"/>
      <c r="AC743" s="330"/>
      <c r="AE743" s="218"/>
    </row>
    <row r="744" spans="22:31" s="228" customFormat="1" x14ac:dyDescent="0.2">
      <c r="V744" s="218"/>
      <c r="Z744" s="218"/>
      <c r="AA744" s="330"/>
      <c r="AB744" s="330"/>
      <c r="AC744" s="330"/>
      <c r="AE744" s="218"/>
    </row>
    <row r="745" spans="22:31" s="228" customFormat="1" x14ac:dyDescent="0.2">
      <c r="V745" s="218"/>
      <c r="Z745" s="218"/>
      <c r="AA745" s="330"/>
      <c r="AB745" s="330"/>
      <c r="AC745" s="330"/>
      <c r="AE745" s="218"/>
    </row>
    <row r="746" spans="22:31" s="228" customFormat="1" x14ac:dyDescent="0.2">
      <c r="V746" s="218"/>
      <c r="Z746" s="218"/>
      <c r="AA746" s="330"/>
      <c r="AB746" s="330"/>
      <c r="AC746" s="330"/>
      <c r="AE746" s="218"/>
    </row>
    <row r="747" spans="22:31" s="228" customFormat="1" x14ac:dyDescent="0.2">
      <c r="V747" s="218"/>
      <c r="Z747" s="218"/>
      <c r="AA747" s="330"/>
      <c r="AB747" s="330"/>
      <c r="AC747" s="330"/>
      <c r="AE747" s="218"/>
    </row>
    <row r="748" spans="22:31" s="228" customFormat="1" x14ac:dyDescent="0.2">
      <c r="V748" s="218"/>
      <c r="Z748" s="218"/>
      <c r="AA748" s="330"/>
      <c r="AB748" s="330"/>
      <c r="AC748" s="330"/>
      <c r="AE748" s="218"/>
    </row>
    <row r="749" spans="22:31" s="228" customFormat="1" x14ac:dyDescent="0.2">
      <c r="V749" s="218"/>
      <c r="Z749" s="218"/>
      <c r="AA749" s="330"/>
      <c r="AB749" s="330"/>
      <c r="AC749" s="330"/>
      <c r="AE749" s="218"/>
    </row>
    <row r="750" spans="22:31" s="228" customFormat="1" x14ac:dyDescent="0.2">
      <c r="V750" s="218"/>
      <c r="Z750" s="218"/>
      <c r="AA750" s="330"/>
      <c r="AB750" s="330"/>
      <c r="AC750" s="330"/>
      <c r="AE750" s="218"/>
    </row>
    <row r="751" spans="22:31" s="228" customFormat="1" x14ac:dyDescent="0.2">
      <c r="V751" s="218"/>
      <c r="Z751" s="218"/>
      <c r="AA751" s="330"/>
      <c r="AB751" s="330"/>
      <c r="AC751" s="330"/>
      <c r="AE751" s="218"/>
    </row>
    <row r="752" spans="22:31" s="228" customFormat="1" x14ac:dyDescent="0.2">
      <c r="V752" s="218"/>
      <c r="Z752" s="218"/>
      <c r="AA752" s="330"/>
      <c r="AB752" s="330"/>
      <c r="AC752" s="330"/>
      <c r="AE752" s="218"/>
    </row>
    <row r="753" spans="22:31" s="228" customFormat="1" x14ac:dyDescent="0.2">
      <c r="V753" s="218"/>
      <c r="Z753" s="218"/>
      <c r="AA753" s="330"/>
      <c r="AB753" s="330"/>
      <c r="AC753" s="330"/>
      <c r="AE753" s="218"/>
    </row>
    <row r="754" spans="22:31" s="228" customFormat="1" x14ac:dyDescent="0.2">
      <c r="V754" s="218"/>
      <c r="Z754" s="218"/>
      <c r="AA754" s="330"/>
      <c r="AB754" s="330"/>
      <c r="AC754" s="330"/>
      <c r="AE754" s="218"/>
    </row>
    <row r="755" spans="22:31" s="228" customFormat="1" x14ac:dyDescent="0.2">
      <c r="V755" s="218"/>
      <c r="Z755" s="218"/>
      <c r="AA755" s="330"/>
      <c r="AB755" s="330"/>
      <c r="AC755" s="330"/>
      <c r="AE755" s="218"/>
    </row>
    <row r="756" spans="22:31" s="228" customFormat="1" x14ac:dyDescent="0.2">
      <c r="V756" s="218"/>
      <c r="Z756" s="218"/>
      <c r="AA756" s="330"/>
      <c r="AB756" s="330"/>
      <c r="AC756" s="330"/>
      <c r="AE756" s="218"/>
    </row>
    <row r="757" spans="22:31" s="228" customFormat="1" x14ac:dyDescent="0.2">
      <c r="V757" s="218"/>
      <c r="Z757" s="218"/>
      <c r="AA757" s="330"/>
      <c r="AB757" s="330"/>
      <c r="AC757" s="330"/>
      <c r="AE757" s="218"/>
    </row>
    <row r="758" spans="22:31" s="228" customFormat="1" x14ac:dyDescent="0.2">
      <c r="V758" s="218"/>
      <c r="Z758" s="218"/>
      <c r="AA758" s="330"/>
      <c r="AB758" s="330"/>
      <c r="AC758" s="330"/>
      <c r="AE758" s="218"/>
    </row>
    <row r="759" spans="22:31" s="228" customFormat="1" x14ac:dyDescent="0.2">
      <c r="V759" s="218"/>
      <c r="Z759" s="218"/>
      <c r="AA759" s="330"/>
      <c r="AB759" s="330"/>
      <c r="AC759" s="330"/>
      <c r="AE759" s="218"/>
    </row>
    <row r="760" spans="22:31" s="228" customFormat="1" x14ac:dyDescent="0.2">
      <c r="V760" s="218"/>
      <c r="Z760" s="218"/>
      <c r="AA760" s="330"/>
      <c r="AB760" s="330"/>
      <c r="AC760" s="330"/>
      <c r="AE760" s="218"/>
    </row>
    <row r="761" spans="22:31" s="228" customFormat="1" x14ac:dyDescent="0.2">
      <c r="V761" s="218"/>
      <c r="Z761" s="218"/>
      <c r="AA761" s="330"/>
      <c r="AB761" s="330"/>
      <c r="AC761" s="330"/>
      <c r="AE761" s="218"/>
    </row>
    <row r="762" spans="22:31" s="228" customFormat="1" x14ac:dyDescent="0.2">
      <c r="V762" s="218"/>
      <c r="Z762" s="218"/>
      <c r="AA762" s="330"/>
      <c r="AB762" s="330"/>
      <c r="AC762" s="330"/>
      <c r="AE762" s="218"/>
    </row>
    <row r="763" spans="22:31" s="228" customFormat="1" x14ac:dyDescent="0.2">
      <c r="V763" s="218"/>
      <c r="Z763" s="218"/>
      <c r="AA763" s="330"/>
      <c r="AB763" s="330"/>
      <c r="AC763" s="330"/>
      <c r="AE763" s="218"/>
    </row>
    <row r="764" spans="22:31" s="228" customFormat="1" x14ac:dyDescent="0.2">
      <c r="V764" s="218"/>
      <c r="Z764" s="218"/>
      <c r="AA764" s="330"/>
      <c r="AB764" s="330"/>
      <c r="AC764" s="330"/>
      <c r="AE764" s="218"/>
    </row>
    <row r="765" spans="22:31" s="228" customFormat="1" x14ac:dyDescent="0.2">
      <c r="V765" s="218"/>
      <c r="Z765" s="218"/>
      <c r="AA765" s="330"/>
      <c r="AB765" s="330"/>
      <c r="AC765" s="330"/>
      <c r="AE765" s="218"/>
    </row>
    <row r="766" spans="22:31" s="228" customFormat="1" x14ac:dyDescent="0.2">
      <c r="V766" s="218"/>
      <c r="Z766" s="218"/>
      <c r="AA766" s="330"/>
      <c r="AB766" s="330"/>
      <c r="AC766" s="330"/>
      <c r="AE766" s="218"/>
    </row>
    <row r="767" spans="22:31" s="228" customFormat="1" x14ac:dyDescent="0.2">
      <c r="V767" s="218"/>
      <c r="Z767" s="218"/>
      <c r="AA767" s="330"/>
      <c r="AB767" s="330"/>
      <c r="AC767" s="330"/>
      <c r="AE767" s="218"/>
    </row>
    <row r="768" spans="22:31" s="228" customFormat="1" x14ac:dyDescent="0.2">
      <c r="V768" s="218"/>
      <c r="Z768" s="218"/>
      <c r="AA768" s="330"/>
      <c r="AB768" s="330"/>
      <c r="AC768" s="330"/>
      <c r="AE768" s="218"/>
    </row>
    <row r="769" spans="22:31" s="228" customFormat="1" x14ac:dyDescent="0.2">
      <c r="V769" s="218"/>
      <c r="Z769" s="218"/>
      <c r="AA769" s="330"/>
      <c r="AB769" s="330"/>
      <c r="AC769" s="330"/>
      <c r="AE769" s="218"/>
    </row>
    <row r="770" spans="22:31" s="228" customFormat="1" x14ac:dyDescent="0.2">
      <c r="V770" s="218"/>
      <c r="Z770" s="218"/>
      <c r="AA770" s="330"/>
      <c r="AB770" s="330"/>
      <c r="AC770" s="330"/>
      <c r="AE770" s="218"/>
    </row>
    <row r="771" spans="22:31" s="228" customFormat="1" x14ac:dyDescent="0.2">
      <c r="V771" s="218"/>
      <c r="Z771" s="218"/>
      <c r="AA771" s="330"/>
      <c r="AB771" s="330"/>
      <c r="AC771" s="330"/>
      <c r="AE771" s="218"/>
    </row>
    <row r="772" spans="22:31" s="228" customFormat="1" x14ac:dyDescent="0.2">
      <c r="V772" s="218"/>
      <c r="Z772" s="218"/>
      <c r="AA772" s="330"/>
      <c r="AB772" s="330"/>
      <c r="AC772" s="330"/>
      <c r="AE772" s="218"/>
    </row>
    <row r="773" spans="22:31" s="228" customFormat="1" x14ac:dyDescent="0.2">
      <c r="V773" s="218"/>
      <c r="Z773" s="218"/>
      <c r="AA773" s="330"/>
      <c r="AB773" s="330"/>
      <c r="AC773" s="330"/>
      <c r="AE773" s="218"/>
    </row>
    <row r="774" spans="22:31" s="228" customFormat="1" x14ac:dyDescent="0.2">
      <c r="V774" s="218"/>
      <c r="Z774" s="218"/>
      <c r="AA774" s="330"/>
      <c r="AB774" s="330"/>
      <c r="AC774" s="330"/>
      <c r="AE774" s="218"/>
    </row>
    <row r="775" spans="22:31" s="228" customFormat="1" x14ac:dyDescent="0.2">
      <c r="V775" s="218"/>
      <c r="Z775" s="218"/>
      <c r="AA775" s="330"/>
      <c r="AB775" s="330"/>
      <c r="AC775" s="330"/>
      <c r="AE775" s="218"/>
    </row>
    <row r="776" spans="22:31" s="228" customFormat="1" x14ac:dyDescent="0.2">
      <c r="V776" s="218"/>
      <c r="Z776" s="218"/>
      <c r="AA776" s="330"/>
      <c r="AB776" s="330"/>
      <c r="AC776" s="330"/>
      <c r="AE776" s="218"/>
    </row>
    <row r="777" spans="22:31" s="228" customFormat="1" x14ac:dyDescent="0.2">
      <c r="V777" s="218"/>
      <c r="Z777" s="218"/>
      <c r="AA777" s="330"/>
      <c r="AB777" s="330"/>
      <c r="AC777" s="330"/>
      <c r="AE777" s="218"/>
    </row>
    <row r="778" spans="22:31" s="228" customFormat="1" x14ac:dyDescent="0.2">
      <c r="V778" s="218"/>
      <c r="Z778" s="218"/>
      <c r="AA778" s="330"/>
      <c r="AB778" s="330"/>
      <c r="AC778" s="330"/>
      <c r="AE778" s="218"/>
    </row>
    <row r="779" spans="22:31" s="228" customFormat="1" x14ac:dyDescent="0.2">
      <c r="V779" s="218"/>
      <c r="Z779" s="218"/>
      <c r="AA779" s="330"/>
      <c r="AB779" s="330"/>
      <c r="AC779" s="330"/>
      <c r="AE779" s="218"/>
    </row>
    <row r="780" spans="22:31" s="228" customFormat="1" x14ac:dyDescent="0.2">
      <c r="V780" s="218"/>
      <c r="Z780" s="218"/>
      <c r="AA780" s="330"/>
      <c r="AB780" s="330"/>
      <c r="AC780" s="330"/>
      <c r="AE780" s="218"/>
    </row>
    <row r="781" spans="22:31" s="228" customFormat="1" x14ac:dyDescent="0.2">
      <c r="V781" s="218"/>
      <c r="Z781" s="218"/>
      <c r="AA781" s="330"/>
      <c r="AB781" s="330"/>
      <c r="AC781" s="330"/>
      <c r="AE781" s="218"/>
    </row>
    <row r="782" spans="22:31" s="228" customFormat="1" x14ac:dyDescent="0.2">
      <c r="V782" s="218"/>
      <c r="Z782" s="218"/>
      <c r="AA782" s="330"/>
      <c r="AB782" s="330"/>
      <c r="AC782" s="330"/>
      <c r="AE782" s="218"/>
    </row>
    <row r="783" spans="22:31" s="228" customFormat="1" x14ac:dyDescent="0.2">
      <c r="V783" s="218"/>
      <c r="Z783" s="218"/>
      <c r="AA783" s="330"/>
      <c r="AB783" s="330"/>
      <c r="AC783" s="330"/>
      <c r="AE783" s="218"/>
    </row>
    <row r="784" spans="22:31" s="228" customFormat="1" x14ac:dyDescent="0.2">
      <c r="V784" s="218"/>
      <c r="Z784" s="218"/>
      <c r="AA784" s="330"/>
      <c r="AB784" s="330"/>
      <c r="AC784" s="330"/>
      <c r="AE784" s="218"/>
    </row>
    <row r="785" spans="22:31" s="228" customFormat="1" x14ac:dyDescent="0.2">
      <c r="V785" s="218"/>
      <c r="Z785" s="218"/>
      <c r="AA785" s="330"/>
      <c r="AB785" s="330"/>
      <c r="AC785" s="330"/>
      <c r="AE785" s="218"/>
    </row>
    <row r="786" spans="22:31" s="228" customFormat="1" x14ac:dyDescent="0.2">
      <c r="V786" s="218"/>
      <c r="Z786" s="218"/>
      <c r="AA786" s="330"/>
      <c r="AB786" s="330"/>
      <c r="AC786" s="330"/>
      <c r="AE786" s="218"/>
    </row>
    <row r="787" spans="22:31" s="228" customFormat="1" x14ac:dyDescent="0.2">
      <c r="V787" s="218"/>
      <c r="Z787" s="218"/>
      <c r="AA787" s="330"/>
      <c r="AB787" s="330"/>
      <c r="AC787" s="330"/>
      <c r="AE787" s="218"/>
    </row>
    <row r="788" spans="22:31" s="228" customFormat="1" x14ac:dyDescent="0.2">
      <c r="V788" s="218"/>
      <c r="Z788" s="218"/>
      <c r="AA788" s="330"/>
      <c r="AB788" s="330"/>
      <c r="AC788" s="330"/>
      <c r="AE788" s="218"/>
    </row>
    <row r="789" spans="22:31" s="228" customFormat="1" x14ac:dyDescent="0.2">
      <c r="V789" s="218"/>
      <c r="Z789" s="218"/>
      <c r="AA789" s="330"/>
      <c r="AB789" s="330"/>
      <c r="AC789" s="330"/>
      <c r="AE789" s="218"/>
    </row>
    <row r="790" spans="22:31" s="228" customFormat="1" x14ac:dyDescent="0.2">
      <c r="V790" s="218"/>
      <c r="Z790" s="218"/>
      <c r="AA790" s="330"/>
      <c r="AB790" s="330"/>
      <c r="AC790" s="330"/>
      <c r="AE790" s="218"/>
    </row>
    <row r="791" spans="22:31" s="228" customFormat="1" x14ac:dyDescent="0.2">
      <c r="V791" s="218"/>
      <c r="Z791" s="218"/>
      <c r="AA791" s="330"/>
      <c r="AB791" s="330"/>
      <c r="AC791" s="330"/>
      <c r="AE791" s="218"/>
    </row>
    <row r="792" spans="22:31" s="228" customFormat="1" x14ac:dyDescent="0.2">
      <c r="V792" s="218"/>
      <c r="Z792" s="218"/>
      <c r="AA792" s="330"/>
      <c r="AB792" s="330"/>
      <c r="AC792" s="330"/>
      <c r="AE792" s="218"/>
    </row>
    <row r="793" spans="22:31" s="228" customFormat="1" x14ac:dyDescent="0.2">
      <c r="V793" s="218"/>
      <c r="Z793" s="218"/>
      <c r="AA793" s="330"/>
      <c r="AB793" s="330"/>
      <c r="AC793" s="330"/>
      <c r="AE793" s="218"/>
    </row>
    <row r="794" spans="22:31" s="228" customFormat="1" x14ac:dyDescent="0.2">
      <c r="V794" s="218"/>
      <c r="Z794" s="218"/>
      <c r="AA794" s="330"/>
      <c r="AB794" s="330"/>
      <c r="AC794" s="330"/>
      <c r="AE794" s="218"/>
    </row>
    <row r="795" spans="22:31" s="228" customFormat="1" x14ac:dyDescent="0.2">
      <c r="V795" s="218"/>
      <c r="Z795" s="218"/>
      <c r="AA795" s="330"/>
      <c r="AB795" s="330"/>
      <c r="AC795" s="330"/>
      <c r="AE795" s="218"/>
    </row>
    <row r="796" spans="22:31" s="228" customFormat="1" x14ac:dyDescent="0.2">
      <c r="V796" s="218"/>
      <c r="Z796" s="218"/>
      <c r="AA796" s="330"/>
      <c r="AB796" s="330"/>
      <c r="AC796" s="330"/>
      <c r="AE796" s="218"/>
    </row>
    <row r="797" spans="22:31" s="228" customFormat="1" x14ac:dyDescent="0.2">
      <c r="V797" s="218"/>
      <c r="Z797" s="218"/>
      <c r="AA797" s="330"/>
      <c r="AB797" s="330"/>
      <c r="AC797" s="330"/>
      <c r="AE797" s="218"/>
    </row>
    <row r="798" spans="22:31" s="228" customFormat="1" x14ac:dyDescent="0.2">
      <c r="V798" s="218"/>
      <c r="Z798" s="218"/>
      <c r="AA798" s="330"/>
      <c r="AB798" s="330"/>
      <c r="AC798" s="330"/>
      <c r="AE798" s="218"/>
    </row>
    <row r="799" spans="22:31" s="228" customFormat="1" x14ac:dyDescent="0.2">
      <c r="V799" s="218"/>
      <c r="Z799" s="218"/>
      <c r="AA799" s="330"/>
      <c r="AB799" s="330"/>
      <c r="AC799" s="330"/>
      <c r="AE799" s="218"/>
    </row>
    <row r="800" spans="22:31" s="228" customFormat="1" x14ac:dyDescent="0.2">
      <c r="V800" s="218"/>
      <c r="Z800" s="218"/>
      <c r="AA800" s="330"/>
      <c r="AB800" s="330"/>
      <c r="AC800" s="330"/>
      <c r="AE800" s="218"/>
    </row>
    <row r="801" spans="22:31" s="228" customFormat="1" x14ac:dyDescent="0.2">
      <c r="V801" s="218"/>
      <c r="Z801" s="218"/>
      <c r="AA801" s="330"/>
      <c r="AB801" s="330"/>
      <c r="AC801" s="330"/>
      <c r="AE801" s="218"/>
    </row>
    <row r="802" spans="22:31" s="228" customFormat="1" x14ac:dyDescent="0.2">
      <c r="V802" s="218"/>
      <c r="Z802" s="218"/>
      <c r="AA802" s="330"/>
      <c r="AB802" s="330"/>
      <c r="AC802" s="330"/>
      <c r="AE802" s="218"/>
    </row>
    <row r="803" spans="22:31" s="228" customFormat="1" x14ac:dyDescent="0.2">
      <c r="V803" s="218"/>
      <c r="Z803" s="218"/>
      <c r="AA803" s="330"/>
      <c r="AB803" s="330"/>
      <c r="AC803" s="330"/>
      <c r="AE803" s="218"/>
    </row>
    <row r="804" spans="22:31" s="228" customFormat="1" x14ac:dyDescent="0.2">
      <c r="V804" s="218"/>
      <c r="Z804" s="218"/>
      <c r="AA804" s="330"/>
      <c r="AB804" s="330"/>
      <c r="AC804" s="330"/>
      <c r="AE804" s="218"/>
    </row>
    <row r="805" spans="22:31" s="228" customFormat="1" x14ac:dyDescent="0.2">
      <c r="V805" s="218"/>
      <c r="Z805" s="218"/>
      <c r="AA805" s="330"/>
      <c r="AB805" s="330"/>
      <c r="AC805" s="330"/>
      <c r="AE805" s="218"/>
    </row>
    <row r="806" spans="22:31" s="228" customFormat="1" x14ac:dyDescent="0.2">
      <c r="V806" s="218"/>
      <c r="Z806" s="218"/>
      <c r="AA806" s="330"/>
      <c r="AB806" s="330"/>
      <c r="AC806" s="330"/>
      <c r="AE806" s="218"/>
    </row>
    <row r="807" spans="22:31" s="228" customFormat="1" x14ac:dyDescent="0.2">
      <c r="V807" s="218"/>
      <c r="Z807" s="218"/>
      <c r="AA807" s="330"/>
      <c r="AB807" s="330"/>
      <c r="AC807" s="330"/>
      <c r="AE807" s="218"/>
    </row>
    <row r="808" spans="22:31" s="228" customFormat="1" x14ac:dyDescent="0.2">
      <c r="V808" s="218"/>
      <c r="Z808" s="218"/>
      <c r="AA808" s="330"/>
      <c r="AB808" s="330"/>
      <c r="AC808" s="330"/>
      <c r="AE808" s="218"/>
    </row>
    <row r="809" spans="22:31" s="228" customFormat="1" x14ac:dyDescent="0.2">
      <c r="V809" s="218"/>
      <c r="Z809" s="218"/>
      <c r="AA809" s="330"/>
      <c r="AB809" s="330"/>
      <c r="AC809" s="330"/>
      <c r="AE809" s="218"/>
    </row>
    <row r="810" spans="22:31" s="228" customFormat="1" x14ac:dyDescent="0.2">
      <c r="V810" s="218"/>
      <c r="Z810" s="218"/>
      <c r="AA810" s="330"/>
      <c r="AB810" s="330"/>
      <c r="AC810" s="330"/>
      <c r="AE810" s="218"/>
    </row>
    <row r="811" spans="22:31" s="228" customFormat="1" x14ac:dyDescent="0.2">
      <c r="V811" s="218"/>
      <c r="Z811" s="218"/>
      <c r="AA811" s="330"/>
      <c r="AB811" s="330"/>
      <c r="AC811" s="330"/>
      <c r="AE811" s="218"/>
    </row>
    <row r="812" spans="22:31" s="228" customFormat="1" x14ac:dyDescent="0.2">
      <c r="V812" s="218"/>
      <c r="Z812" s="218"/>
      <c r="AA812" s="330"/>
      <c r="AB812" s="330"/>
      <c r="AC812" s="330"/>
      <c r="AE812" s="218"/>
    </row>
    <row r="813" spans="22:31" s="228" customFormat="1" x14ac:dyDescent="0.2">
      <c r="V813" s="218"/>
      <c r="Z813" s="218"/>
      <c r="AA813" s="330"/>
      <c r="AB813" s="330"/>
      <c r="AC813" s="330"/>
      <c r="AE813" s="218"/>
    </row>
    <row r="814" spans="22:31" s="228" customFormat="1" x14ac:dyDescent="0.2">
      <c r="V814" s="218"/>
      <c r="Z814" s="218"/>
      <c r="AA814" s="330"/>
      <c r="AB814" s="330"/>
      <c r="AC814" s="330"/>
      <c r="AE814" s="218"/>
    </row>
    <row r="815" spans="22:31" s="228" customFormat="1" x14ac:dyDescent="0.2">
      <c r="V815" s="218"/>
      <c r="Z815" s="218"/>
      <c r="AA815" s="330"/>
      <c r="AB815" s="330"/>
      <c r="AC815" s="330"/>
      <c r="AE815" s="218"/>
    </row>
    <row r="816" spans="22:31" s="228" customFormat="1" x14ac:dyDescent="0.2">
      <c r="V816" s="218"/>
      <c r="Z816" s="218"/>
      <c r="AA816" s="330"/>
      <c r="AB816" s="330"/>
      <c r="AC816" s="330"/>
      <c r="AE816" s="218"/>
    </row>
    <row r="817" spans="22:31" s="228" customFormat="1" x14ac:dyDescent="0.2">
      <c r="V817" s="218"/>
      <c r="Z817" s="218"/>
      <c r="AA817" s="330"/>
      <c r="AB817" s="330"/>
      <c r="AC817" s="330"/>
      <c r="AE817" s="218"/>
    </row>
    <row r="818" spans="22:31" s="228" customFormat="1" x14ac:dyDescent="0.2">
      <c r="V818" s="218"/>
      <c r="Z818" s="218"/>
      <c r="AA818" s="330"/>
      <c r="AB818" s="330"/>
      <c r="AC818" s="330"/>
      <c r="AE818" s="218"/>
    </row>
    <row r="819" spans="22:31" s="228" customFormat="1" x14ac:dyDescent="0.2">
      <c r="V819" s="218"/>
      <c r="Z819" s="218"/>
      <c r="AA819" s="330"/>
      <c r="AB819" s="330"/>
      <c r="AC819" s="330"/>
      <c r="AE819" s="218"/>
    </row>
    <row r="820" spans="22:31" s="228" customFormat="1" x14ac:dyDescent="0.2">
      <c r="V820" s="218"/>
      <c r="Z820" s="218"/>
      <c r="AA820" s="330"/>
      <c r="AB820" s="330"/>
      <c r="AC820" s="330"/>
      <c r="AE820" s="218"/>
    </row>
    <row r="821" spans="22:31" s="228" customFormat="1" x14ac:dyDescent="0.2">
      <c r="V821" s="218"/>
      <c r="Z821" s="218"/>
      <c r="AA821" s="330"/>
      <c r="AB821" s="330"/>
      <c r="AC821" s="330"/>
      <c r="AE821" s="218"/>
    </row>
    <row r="822" spans="22:31" s="228" customFormat="1" x14ac:dyDescent="0.2">
      <c r="V822" s="218"/>
      <c r="Z822" s="218"/>
      <c r="AA822" s="330"/>
      <c r="AB822" s="330"/>
      <c r="AC822" s="330"/>
      <c r="AE822" s="218"/>
    </row>
    <row r="823" spans="22:31" s="228" customFormat="1" x14ac:dyDescent="0.2">
      <c r="V823" s="218"/>
      <c r="Z823" s="218"/>
      <c r="AA823" s="330"/>
      <c r="AB823" s="330"/>
      <c r="AC823" s="330"/>
      <c r="AE823" s="218"/>
    </row>
    <row r="824" spans="22:31" s="228" customFormat="1" x14ac:dyDescent="0.2">
      <c r="V824" s="218"/>
      <c r="Z824" s="218"/>
      <c r="AA824" s="330"/>
      <c r="AB824" s="330"/>
      <c r="AC824" s="330"/>
      <c r="AE824" s="218"/>
    </row>
    <row r="825" spans="22:31" s="228" customFormat="1" x14ac:dyDescent="0.2">
      <c r="V825" s="218"/>
      <c r="Z825" s="218"/>
      <c r="AA825" s="330"/>
      <c r="AB825" s="330"/>
      <c r="AC825" s="330"/>
      <c r="AE825" s="218"/>
    </row>
    <row r="826" spans="22:31" s="228" customFormat="1" x14ac:dyDescent="0.2">
      <c r="V826" s="218"/>
      <c r="Z826" s="218"/>
      <c r="AA826" s="330"/>
      <c r="AB826" s="330"/>
      <c r="AC826" s="330"/>
      <c r="AE826" s="218"/>
    </row>
    <row r="827" spans="22:31" s="228" customFormat="1" x14ac:dyDescent="0.2">
      <c r="V827" s="218"/>
      <c r="Z827" s="218"/>
      <c r="AA827" s="330"/>
      <c r="AB827" s="330"/>
      <c r="AC827" s="330"/>
      <c r="AE827" s="218"/>
    </row>
    <row r="828" spans="22:31" s="228" customFormat="1" x14ac:dyDescent="0.2">
      <c r="V828" s="218"/>
      <c r="Z828" s="218"/>
      <c r="AA828" s="330"/>
      <c r="AB828" s="330"/>
      <c r="AC828" s="330"/>
      <c r="AE828" s="218"/>
    </row>
    <row r="829" spans="22:31" s="228" customFormat="1" x14ac:dyDescent="0.2">
      <c r="V829" s="218"/>
      <c r="Z829" s="218"/>
      <c r="AA829" s="330"/>
      <c r="AB829" s="330"/>
      <c r="AC829" s="330"/>
      <c r="AE829" s="218"/>
    </row>
    <row r="830" spans="22:31" s="228" customFormat="1" x14ac:dyDescent="0.2">
      <c r="V830" s="218"/>
      <c r="Z830" s="218"/>
      <c r="AA830" s="330"/>
      <c r="AB830" s="330"/>
      <c r="AC830" s="330"/>
      <c r="AE830" s="218"/>
    </row>
    <row r="831" spans="22:31" s="228" customFormat="1" x14ac:dyDescent="0.2">
      <c r="V831" s="218"/>
      <c r="Z831" s="218"/>
      <c r="AA831" s="330"/>
      <c r="AB831" s="330"/>
      <c r="AC831" s="330"/>
      <c r="AE831" s="218"/>
    </row>
    <row r="832" spans="22:31" s="228" customFormat="1" x14ac:dyDescent="0.2">
      <c r="V832" s="218"/>
      <c r="Z832" s="218"/>
      <c r="AA832" s="330"/>
      <c r="AB832" s="330"/>
      <c r="AC832" s="330"/>
      <c r="AE832" s="218"/>
    </row>
    <row r="833" spans="22:31" s="228" customFormat="1" x14ac:dyDescent="0.2">
      <c r="V833" s="218"/>
      <c r="Z833" s="218"/>
      <c r="AA833" s="330"/>
      <c r="AB833" s="330"/>
      <c r="AC833" s="330"/>
      <c r="AE833" s="218"/>
    </row>
    <row r="834" spans="22:31" s="228" customFormat="1" x14ac:dyDescent="0.2">
      <c r="V834" s="218"/>
      <c r="Z834" s="218"/>
      <c r="AA834" s="330"/>
      <c r="AB834" s="330"/>
      <c r="AC834" s="330"/>
      <c r="AE834" s="218"/>
    </row>
    <row r="835" spans="22:31" s="228" customFormat="1" x14ac:dyDescent="0.2">
      <c r="V835" s="218"/>
      <c r="Z835" s="218"/>
      <c r="AA835" s="330"/>
      <c r="AB835" s="330"/>
      <c r="AC835" s="330"/>
      <c r="AE835" s="218"/>
    </row>
    <row r="836" spans="22:31" s="228" customFormat="1" x14ac:dyDescent="0.2">
      <c r="V836" s="218"/>
      <c r="Z836" s="218"/>
      <c r="AA836" s="330"/>
      <c r="AB836" s="330"/>
      <c r="AC836" s="330"/>
      <c r="AE836" s="218"/>
    </row>
    <row r="837" spans="22:31" s="228" customFormat="1" x14ac:dyDescent="0.2">
      <c r="V837" s="218"/>
      <c r="Z837" s="218"/>
      <c r="AA837" s="330"/>
      <c r="AB837" s="330"/>
      <c r="AC837" s="330"/>
      <c r="AE837" s="218"/>
    </row>
    <row r="838" spans="22:31" s="228" customFormat="1" x14ac:dyDescent="0.2">
      <c r="V838" s="218"/>
      <c r="Z838" s="218"/>
      <c r="AA838" s="330"/>
      <c r="AB838" s="330"/>
      <c r="AC838" s="330"/>
      <c r="AE838" s="218"/>
    </row>
    <row r="839" spans="22:31" s="228" customFormat="1" x14ac:dyDescent="0.2">
      <c r="V839" s="218"/>
      <c r="Z839" s="218"/>
      <c r="AA839" s="330"/>
      <c r="AB839" s="330"/>
      <c r="AC839" s="330"/>
      <c r="AE839" s="218"/>
    </row>
    <row r="840" spans="22:31" s="228" customFormat="1" x14ac:dyDescent="0.2">
      <c r="V840" s="218"/>
      <c r="Z840" s="218"/>
      <c r="AA840" s="330"/>
      <c r="AB840" s="330"/>
      <c r="AC840" s="330"/>
      <c r="AE840" s="218"/>
    </row>
    <row r="841" spans="22:31" s="228" customFormat="1" x14ac:dyDescent="0.2">
      <c r="V841" s="218"/>
      <c r="Z841" s="218"/>
      <c r="AA841" s="330"/>
      <c r="AB841" s="330"/>
      <c r="AC841" s="330"/>
      <c r="AE841" s="218"/>
    </row>
    <row r="842" spans="22:31" s="228" customFormat="1" x14ac:dyDescent="0.2">
      <c r="V842" s="218"/>
      <c r="Z842" s="218"/>
      <c r="AA842" s="330"/>
      <c r="AB842" s="330"/>
      <c r="AC842" s="330"/>
      <c r="AE842" s="218"/>
    </row>
    <row r="843" spans="22:31" s="228" customFormat="1" x14ac:dyDescent="0.2">
      <c r="V843" s="218"/>
      <c r="Z843" s="218"/>
      <c r="AA843" s="330"/>
      <c r="AB843" s="330"/>
      <c r="AC843" s="330"/>
      <c r="AE843" s="218"/>
    </row>
    <row r="844" spans="22:31" s="228" customFormat="1" x14ac:dyDescent="0.2">
      <c r="V844" s="218"/>
      <c r="Z844" s="218"/>
      <c r="AA844" s="330"/>
      <c r="AB844" s="330"/>
      <c r="AC844" s="330"/>
      <c r="AE844" s="218"/>
    </row>
    <row r="845" spans="22:31" s="228" customFormat="1" x14ac:dyDescent="0.2">
      <c r="V845" s="218"/>
      <c r="Z845" s="218"/>
      <c r="AA845" s="330"/>
      <c r="AB845" s="330"/>
      <c r="AC845" s="330"/>
      <c r="AE845" s="218"/>
    </row>
    <row r="846" spans="22:31" s="228" customFormat="1" x14ac:dyDescent="0.2">
      <c r="V846" s="218"/>
      <c r="Z846" s="218"/>
      <c r="AA846" s="330"/>
      <c r="AB846" s="330"/>
      <c r="AC846" s="330"/>
      <c r="AE846" s="218"/>
    </row>
    <row r="847" spans="22:31" s="228" customFormat="1" x14ac:dyDescent="0.2">
      <c r="V847" s="218"/>
      <c r="Z847" s="218"/>
      <c r="AA847" s="330"/>
      <c r="AB847" s="330"/>
      <c r="AC847" s="330"/>
      <c r="AE847" s="218"/>
    </row>
    <row r="848" spans="22:31" s="228" customFormat="1" x14ac:dyDescent="0.2">
      <c r="V848" s="218"/>
      <c r="Z848" s="218"/>
      <c r="AA848" s="330"/>
      <c r="AB848" s="330"/>
      <c r="AC848" s="330"/>
      <c r="AE848" s="218"/>
    </row>
    <row r="849" spans="22:31" s="228" customFormat="1" x14ac:dyDescent="0.2">
      <c r="V849" s="218"/>
      <c r="Z849" s="218"/>
      <c r="AA849" s="330"/>
      <c r="AB849" s="330"/>
      <c r="AC849" s="330"/>
      <c r="AE849" s="218"/>
    </row>
    <row r="850" spans="22:31" s="228" customFormat="1" x14ac:dyDescent="0.2">
      <c r="V850" s="218"/>
      <c r="Z850" s="218"/>
      <c r="AA850" s="330"/>
      <c r="AB850" s="330"/>
      <c r="AC850" s="330"/>
      <c r="AE850" s="218"/>
    </row>
    <row r="851" spans="22:31" s="228" customFormat="1" x14ac:dyDescent="0.2">
      <c r="V851" s="218"/>
      <c r="Z851" s="218"/>
      <c r="AA851" s="330"/>
      <c r="AB851" s="330"/>
      <c r="AC851" s="330"/>
      <c r="AE851" s="218"/>
    </row>
    <row r="852" spans="22:31" s="228" customFormat="1" x14ac:dyDescent="0.2">
      <c r="V852" s="218"/>
      <c r="Z852" s="218"/>
      <c r="AA852" s="330"/>
      <c r="AB852" s="330"/>
      <c r="AC852" s="330"/>
      <c r="AE852" s="218"/>
    </row>
    <row r="853" spans="22:31" s="228" customFormat="1" x14ac:dyDescent="0.2">
      <c r="V853" s="218"/>
      <c r="Z853" s="218"/>
      <c r="AA853" s="330"/>
      <c r="AB853" s="330"/>
      <c r="AC853" s="330"/>
      <c r="AE853" s="218"/>
    </row>
    <row r="854" spans="22:31" s="228" customFormat="1" x14ac:dyDescent="0.2">
      <c r="V854" s="218"/>
      <c r="Z854" s="218"/>
      <c r="AA854" s="330"/>
      <c r="AB854" s="330"/>
      <c r="AC854" s="330"/>
      <c r="AE854" s="218"/>
    </row>
    <row r="855" spans="22:31" s="228" customFormat="1" x14ac:dyDescent="0.2">
      <c r="V855" s="218"/>
      <c r="Z855" s="218"/>
      <c r="AA855" s="330"/>
      <c r="AB855" s="330"/>
      <c r="AC855" s="330"/>
      <c r="AE855" s="218"/>
    </row>
    <row r="856" spans="22:31" s="228" customFormat="1" x14ac:dyDescent="0.2">
      <c r="V856" s="218"/>
      <c r="Z856" s="218"/>
      <c r="AA856" s="330"/>
      <c r="AB856" s="330"/>
      <c r="AC856" s="330"/>
      <c r="AE856" s="218"/>
    </row>
    <row r="857" spans="22:31" s="228" customFormat="1" x14ac:dyDescent="0.2">
      <c r="V857" s="218"/>
      <c r="Z857" s="218"/>
      <c r="AA857" s="330"/>
      <c r="AB857" s="330"/>
      <c r="AC857" s="330"/>
      <c r="AE857" s="218"/>
    </row>
    <row r="858" spans="22:31" s="228" customFormat="1" x14ac:dyDescent="0.2">
      <c r="V858" s="218"/>
      <c r="Z858" s="218"/>
      <c r="AA858" s="330"/>
      <c r="AB858" s="330"/>
      <c r="AC858" s="330"/>
      <c r="AE858" s="218"/>
    </row>
    <row r="859" spans="22:31" s="228" customFormat="1" x14ac:dyDescent="0.2">
      <c r="V859" s="218"/>
      <c r="Z859" s="218"/>
      <c r="AA859" s="330"/>
      <c r="AB859" s="330"/>
      <c r="AC859" s="330"/>
      <c r="AE859" s="218"/>
    </row>
    <row r="860" spans="22:31" s="228" customFormat="1" x14ac:dyDescent="0.2">
      <c r="V860" s="218"/>
      <c r="Z860" s="218"/>
      <c r="AA860" s="330"/>
      <c r="AB860" s="330"/>
      <c r="AC860" s="330"/>
      <c r="AE860" s="218"/>
    </row>
    <row r="861" spans="22:31" s="228" customFormat="1" x14ac:dyDescent="0.2">
      <c r="V861" s="218"/>
      <c r="Z861" s="218"/>
      <c r="AA861" s="330"/>
      <c r="AB861" s="330"/>
      <c r="AC861" s="330"/>
      <c r="AE861" s="218"/>
    </row>
    <row r="862" spans="22:31" s="228" customFormat="1" x14ac:dyDescent="0.2">
      <c r="V862" s="218"/>
      <c r="Z862" s="218"/>
      <c r="AA862" s="330"/>
      <c r="AB862" s="330"/>
      <c r="AC862" s="330"/>
      <c r="AE862" s="218"/>
    </row>
    <row r="863" spans="22:31" s="228" customFormat="1" x14ac:dyDescent="0.2">
      <c r="V863" s="218"/>
      <c r="Z863" s="218"/>
      <c r="AA863" s="330"/>
      <c r="AB863" s="330"/>
      <c r="AC863" s="330"/>
      <c r="AE863" s="218"/>
    </row>
    <row r="864" spans="22:31" s="228" customFormat="1" x14ac:dyDescent="0.2">
      <c r="V864" s="218"/>
      <c r="Z864" s="218"/>
      <c r="AA864" s="330"/>
      <c r="AB864" s="330"/>
      <c r="AC864" s="330"/>
      <c r="AE864" s="218"/>
    </row>
    <row r="865" spans="22:31" s="228" customFormat="1" x14ac:dyDescent="0.2">
      <c r="V865" s="218"/>
      <c r="Z865" s="218"/>
      <c r="AA865" s="330"/>
      <c r="AB865" s="330"/>
      <c r="AC865" s="330"/>
      <c r="AE865" s="218"/>
    </row>
    <row r="866" spans="22:31" s="228" customFormat="1" x14ac:dyDescent="0.2">
      <c r="V866" s="218"/>
      <c r="Z866" s="218"/>
      <c r="AA866" s="330"/>
      <c r="AB866" s="330"/>
      <c r="AC866" s="330"/>
      <c r="AE866" s="218"/>
    </row>
    <row r="867" spans="22:31" s="228" customFormat="1" x14ac:dyDescent="0.2">
      <c r="V867" s="218"/>
      <c r="Z867" s="218"/>
      <c r="AA867" s="330"/>
      <c r="AB867" s="330"/>
      <c r="AC867" s="330"/>
      <c r="AE867" s="218"/>
    </row>
    <row r="868" spans="22:31" s="228" customFormat="1" x14ac:dyDescent="0.2">
      <c r="V868" s="218"/>
      <c r="Z868" s="218"/>
      <c r="AA868" s="330"/>
      <c r="AB868" s="330"/>
      <c r="AC868" s="330"/>
      <c r="AE868" s="218"/>
    </row>
    <row r="869" spans="22:31" s="228" customFormat="1" x14ac:dyDescent="0.2">
      <c r="V869" s="218"/>
      <c r="Z869" s="218"/>
      <c r="AA869" s="330"/>
      <c r="AB869" s="330"/>
      <c r="AC869" s="330"/>
      <c r="AE869" s="218"/>
    </row>
    <row r="870" spans="22:31" s="228" customFormat="1" x14ac:dyDescent="0.2">
      <c r="V870" s="218"/>
      <c r="Z870" s="218"/>
      <c r="AA870" s="330"/>
      <c r="AB870" s="330"/>
      <c r="AC870" s="330"/>
      <c r="AE870" s="218"/>
    </row>
    <row r="871" spans="22:31" s="228" customFormat="1" x14ac:dyDescent="0.2">
      <c r="V871" s="218"/>
      <c r="Z871" s="218"/>
      <c r="AA871" s="330"/>
      <c r="AB871" s="330"/>
      <c r="AC871" s="330"/>
      <c r="AE871" s="218"/>
    </row>
    <row r="872" spans="22:31" s="228" customFormat="1" x14ac:dyDescent="0.2">
      <c r="V872" s="218"/>
      <c r="Z872" s="218"/>
      <c r="AA872" s="330"/>
      <c r="AB872" s="330"/>
      <c r="AC872" s="330"/>
      <c r="AE872" s="218"/>
    </row>
    <row r="873" spans="22:31" s="228" customFormat="1" x14ac:dyDescent="0.2">
      <c r="V873" s="218"/>
      <c r="Z873" s="218"/>
      <c r="AA873" s="330"/>
      <c r="AB873" s="330"/>
      <c r="AC873" s="330"/>
      <c r="AE873" s="218"/>
    </row>
    <row r="874" spans="22:31" s="228" customFormat="1" x14ac:dyDescent="0.2">
      <c r="V874" s="218"/>
      <c r="Z874" s="218"/>
      <c r="AA874" s="330"/>
      <c r="AB874" s="330"/>
      <c r="AC874" s="330"/>
      <c r="AE874" s="218"/>
    </row>
    <row r="875" spans="22:31" s="228" customFormat="1" x14ac:dyDescent="0.2">
      <c r="V875" s="218"/>
      <c r="Z875" s="218"/>
      <c r="AA875" s="330"/>
      <c r="AB875" s="330"/>
      <c r="AC875" s="330"/>
      <c r="AE875" s="218"/>
    </row>
    <row r="876" spans="22:31" s="228" customFormat="1" x14ac:dyDescent="0.2">
      <c r="V876" s="218"/>
      <c r="Z876" s="218"/>
      <c r="AA876" s="330"/>
      <c r="AB876" s="330"/>
      <c r="AC876" s="330"/>
      <c r="AE876" s="218"/>
    </row>
    <row r="877" spans="22:31" s="228" customFormat="1" x14ac:dyDescent="0.2">
      <c r="V877" s="218"/>
      <c r="Z877" s="218"/>
      <c r="AA877" s="330"/>
      <c r="AB877" s="330"/>
      <c r="AC877" s="330"/>
      <c r="AE877" s="218"/>
    </row>
    <row r="878" spans="22:31" s="228" customFormat="1" x14ac:dyDescent="0.2">
      <c r="V878" s="218"/>
      <c r="Z878" s="218"/>
      <c r="AA878" s="330"/>
      <c r="AB878" s="330"/>
      <c r="AC878" s="330"/>
      <c r="AE878" s="218"/>
    </row>
    <row r="879" spans="22:31" s="228" customFormat="1" x14ac:dyDescent="0.2">
      <c r="V879" s="218"/>
      <c r="Z879" s="218"/>
      <c r="AA879" s="330"/>
      <c r="AB879" s="330"/>
      <c r="AC879" s="330"/>
      <c r="AE879" s="218"/>
    </row>
    <row r="880" spans="22:31" s="228" customFormat="1" x14ac:dyDescent="0.2">
      <c r="V880" s="218"/>
      <c r="Z880" s="218"/>
      <c r="AA880" s="330"/>
      <c r="AB880" s="330"/>
      <c r="AC880" s="330"/>
      <c r="AE880" s="218"/>
    </row>
    <row r="881" spans="22:31" s="228" customFormat="1" x14ac:dyDescent="0.2">
      <c r="V881" s="218"/>
      <c r="Z881" s="218"/>
      <c r="AA881" s="330"/>
      <c r="AB881" s="330"/>
      <c r="AC881" s="330"/>
      <c r="AE881" s="218"/>
    </row>
    <row r="882" spans="22:31" s="228" customFormat="1" x14ac:dyDescent="0.2">
      <c r="V882" s="218"/>
      <c r="Z882" s="218"/>
      <c r="AA882" s="330"/>
      <c r="AB882" s="330"/>
      <c r="AC882" s="330"/>
      <c r="AE882" s="218"/>
    </row>
    <row r="883" spans="22:31" s="228" customFormat="1" x14ac:dyDescent="0.2">
      <c r="V883" s="218"/>
      <c r="Z883" s="218"/>
      <c r="AA883" s="330"/>
      <c r="AB883" s="330"/>
      <c r="AC883" s="330"/>
      <c r="AE883" s="218"/>
    </row>
    <row r="884" spans="22:31" s="228" customFormat="1" x14ac:dyDescent="0.2">
      <c r="V884" s="218"/>
      <c r="Z884" s="218"/>
      <c r="AA884" s="330"/>
      <c r="AB884" s="330"/>
      <c r="AC884" s="330"/>
      <c r="AE884" s="218"/>
    </row>
    <row r="885" spans="22:31" s="228" customFormat="1" x14ac:dyDescent="0.2">
      <c r="V885" s="218"/>
      <c r="Z885" s="218"/>
      <c r="AA885" s="330"/>
      <c r="AB885" s="330"/>
      <c r="AC885" s="330"/>
      <c r="AE885" s="218"/>
    </row>
    <row r="886" spans="22:31" s="228" customFormat="1" x14ac:dyDescent="0.2">
      <c r="V886" s="218"/>
      <c r="Z886" s="218"/>
      <c r="AA886" s="330"/>
      <c r="AB886" s="330"/>
      <c r="AC886" s="330"/>
      <c r="AE886" s="218"/>
    </row>
    <row r="887" spans="22:31" s="228" customFormat="1" x14ac:dyDescent="0.2">
      <c r="V887" s="218"/>
      <c r="Z887" s="218"/>
      <c r="AA887" s="330"/>
      <c r="AB887" s="330"/>
      <c r="AC887" s="330"/>
      <c r="AE887" s="218"/>
    </row>
    <row r="888" spans="22:31" s="228" customFormat="1" x14ac:dyDescent="0.2">
      <c r="V888" s="218"/>
      <c r="Z888" s="218"/>
      <c r="AA888" s="330"/>
      <c r="AB888" s="330"/>
      <c r="AC888" s="330"/>
      <c r="AE888" s="218"/>
    </row>
    <row r="889" spans="22:31" s="228" customFormat="1" x14ac:dyDescent="0.2">
      <c r="V889" s="218"/>
      <c r="Z889" s="218"/>
      <c r="AA889" s="330"/>
      <c r="AB889" s="330"/>
      <c r="AC889" s="330"/>
      <c r="AE889" s="218"/>
    </row>
    <row r="890" spans="22:31" s="228" customFormat="1" x14ac:dyDescent="0.2">
      <c r="V890" s="218"/>
      <c r="Z890" s="218"/>
      <c r="AA890" s="330"/>
      <c r="AB890" s="330"/>
      <c r="AC890" s="330"/>
      <c r="AE890" s="218"/>
    </row>
    <row r="891" spans="22:31" s="228" customFormat="1" x14ac:dyDescent="0.2">
      <c r="V891" s="218"/>
      <c r="Z891" s="218"/>
      <c r="AA891" s="330"/>
      <c r="AB891" s="330"/>
      <c r="AC891" s="330"/>
      <c r="AE891" s="218"/>
    </row>
    <row r="892" spans="22:31" s="228" customFormat="1" x14ac:dyDescent="0.2">
      <c r="V892" s="218"/>
      <c r="Z892" s="218"/>
      <c r="AA892" s="330"/>
      <c r="AB892" s="330"/>
      <c r="AC892" s="330"/>
      <c r="AE892" s="218"/>
    </row>
    <row r="893" spans="22:31" s="228" customFormat="1" x14ac:dyDescent="0.2">
      <c r="V893" s="218"/>
      <c r="Z893" s="218"/>
      <c r="AA893" s="330"/>
      <c r="AB893" s="330"/>
      <c r="AC893" s="330"/>
      <c r="AE893" s="218"/>
    </row>
    <row r="894" spans="22:31" s="228" customFormat="1" x14ac:dyDescent="0.2">
      <c r="V894" s="218"/>
      <c r="Z894" s="218"/>
      <c r="AA894" s="330"/>
      <c r="AB894" s="330"/>
      <c r="AC894" s="330"/>
      <c r="AE894" s="218"/>
    </row>
    <row r="895" spans="22:31" s="228" customFormat="1" x14ac:dyDescent="0.2">
      <c r="V895" s="218"/>
      <c r="Z895" s="218"/>
      <c r="AA895" s="330"/>
      <c r="AB895" s="330"/>
      <c r="AC895" s="330"/>
      <c r="AE895" s="218"/>
    </row>
    <row r="896" spans="22:31" s="228" customFormat="1" x14ac:dyDescent="0.2">
      <c r="V896" s="218"/>
      <c r="Z896" s="218"/>
      <c r="AA896" s="330"/>
      <c r="AB896" s="330"/>
      <c r="AC896" s="330"/>
      <c r="AE896" s="218"/>
    </row>
    <row r="897" spans="22:31" s="228" customFormat="1" x14ac:dyDescent="0.2">
      <c r="V897" s="218"/>
      <c r="Z897" s="218"/>
      <c r="AA897" s="330"/>
      <c r="AB897" s="330"/>
      <c r="AC897" s="330"/>
      <c r="AE897" s="218"/>
    </row>
    <row r="898" spans="22:31" s="228" customFormat="1" x14ac:dyDescent="0.2">
      <c r="V898" s="218"/>
      <c r="Z898" s="218"/>
      <c r="AA898" s="330"/>
      <c r="AB898" s="330"/>
      <c r="AC898" s="330"/>
      <c r="AE898" s="218"/>
    </row>
    <row r="899" spans="22:31" s="228" customFormat="1" x14ac:dyDescent="0.2">
      <c r="V899" s="218"/>
      <c r="Z899" s="218"/>
      <c r="AA899" s="330"/>
      <c r="AB899" s="330"/>
      <c r="AC899" s="330"/>
      <c r="AE899" s="218"/>
    </row>
    <row r="900" spans="22:31" s="228" customFormat="1" x14ac:dyDescent="0.2">
      <c r="V900" s="218"/>
      <c r="Z900" s="218"/>
      <c r="AA900" s="330"/>
      <c r="AB900" s="330"/>
      <c r="AC900" s="330"/>
      <c r="AE900" s="218"/>
    </row>
    <row r="901" spans="22:31" s="228" customFormat="1" x14ac:dyDescent="0.2">
      <c r="V901" s="218"/>
      <c r="Z901" s="218"/>
      <c r="AA901" s="330"/>
      <c r="AB901" s="330"/>
      <c r="AC901" s="330"/>
      <c r="AE901" s="218"/>
    </row>
    <row r="902" spans="22:31" s="228" customFormat="1" x14ac:dyDescent="0.2">
      <c r="V902" s="218"/>
      <c r="Z902" s="218"/>
      <c r="AA902" s="330"/>
      <c r="AB902" s="330"/>
      <c r="AC902" s="330"/>
      <c r="AE902" s="218"/>
    </row>
    <row r="903" spans="22:31" s="228" customFormat="1" x14ac:dyDescent="0.2">
      <c r="V903" s="218"/>
      <c r="Z903" s="218"/>
      <c r="AA903" s="330"/>
      <c r="AB903" s="330"/>
      <c r="AC903" s="330"/>
      <c r="AE903" s="218"/>
    </row>
    <row r="904" spans="22:31" s="228" customFormat="1" x14ac:dyDescent="0.2">
      <c r="V904" s="218"/>
      <c r="Z904" s="218"/>
      <c r="AA904" s="330"/>
      <c r="AB904" s="330"/>
      <c r="AC904" s="330"/>
      <c r="AE904" s="218"/>
    </row>
    <row r="905" spans="22:31" s="228" customFormat="1" x14ac:dyDescent="0.2">
      <c r="V905" s="218"/>
      <c r="Z905" s="218"/>
      <c r="AA905" s="330"/>
      <c r="AB905" s="330"/>
      <c r="AC905" s="330"/>
      <c r="AE905" s="218"/>
    </row>
    <row r="906" spans="22:31" s="228" customFormat="1" x14ac:dyDescent="0.2">
      <c r="V906" s="218"/>
      <c r="Z906" s="218"/>
      <c r="AA906" s="330"/>
      <c r="AB906" s="330"/>
      <c r="AC906" s="330"/>
      <c r="AE906" s="218"/>
    </row>
    <row r="907" spans="22:31" s="228" customFormat="1" x14ac:dyDescent="0.2">
      <c r="V907" s="218"/>
      <c r="Z907" s="218"/>
      <c r="AA907" s="330"/>
      <c r="AB907" s="330"/>
      <c r="AC907" s="330"/>
      <c r="AE907" s="218"/>
    </row>
    <row r="908" spans="22:31" s="228" customFormat="1" x14ac:dyDescent="0.2">
      <c r="V908" s="218"/>
      <c r="Z908" s="218"/>
      <c r="AA908" s="330"/>
      <c r="AB908" s="330"/>
      <c r="AC908" s="330"/>
      <c r="AE908" s="218"/>
    </row>
    <row r="909" spans="22:31" s="228" customFormat="1" x14ac:dyDescent="0.2">
      <c r="V909" s="218"/>
      <c r="Z909" s="218"/>
      <c r="AA909" s="330"/>
      <c r="AB909" s="330"/>
      <c r="AC909" s="330"/>
      <c r="AE909" s="218"/>
    </row>
    <row r="910" spans="22:31" s="228" customFormat="1" x14ac:dyDescent="0.2">
      <c r="V910" s="218"/>
      <c r="Z910" s="218"/>
      <c r="AA910" s="330"/>
      <c r="AB910" s="330"/>
      <c r="AC910" s="330"/>
      <c r="AE910" s="218"/>
    </row>
    <row r="911" spans="22:31" s="228" customFormat="1" x14ac:dyDescent="0.2">
      <c r="V911" s="218"/>
      <c r="Z911" s="218"/>
      <c r="AA911" s="330"/>
      <c r="AB911" s="330"/>
      <c r="AC911" s="330"/>
      <c r="AE911" s="218"/>
    </row>
    <row r="912" spans="22:31" s="228" customFormat="1" x14ac:dyDescent="0.2">
      <c r="V912" s="218"/>
      <c r="Z912" s="218"/>
      <c r="AA912" s="330"/>
      <c r="AB912" s="330"/>
      <c r="AC912" s="330"/>
      <c r="AE912" s="218"/>
    </row>
    <row r="913" spans="22:31" s="228" customFormat="1" x14ac:dyDescent="0.2">
      <c r="V913" s="218"/>
      <c r="Z913" s="218"/>
      <c r="AA913" s="330"/>
      <c r="AB913" s="330"/>
      <c r="AC913" s="330"/>
      <c r="AE913" s="218"/>
    </row>
    <row r="914" spans="22:31" s="228" customFormat="1" x14ac:dyDescent="0.2">
      <c r="V914" s="218"/>
      <c r="Z914" s="218"/>
      <c r="AA914" s="330"/>
      <c r="AB914" s="330"/>
      <c r="AC914" s="330"/>
      <c r="AE914" s="218"/>
    </row>
    <row r="915" spans="22:31" s="228" customFormat="1" x14ac:dyDescent="0.2">
      <c r="V915" s="218"/>
      <c r="Z915" s="218"/>
      <c r="AA915" s="330"/>
      <c r="AB915" s="330"/>
      <c r="AC915" s="330"/>
      <c r="AE915" s="218"/>
    </row>
    <row r="916" spans="22:31" s="228" customFormat="1" x14ac:dyDescent="0.2">
      <c r="V916" s="218"/>
      <c r="Z916" s="218"/>
      <c r="AA916" s="330"/>
      <c r="AB916" s="330"/>
      <c r="AC916" s="330"/>
      <c r="AE916" s="218"/>
    </row>
    <row r="917" spans="22:31" s="228" customFormat="1" x14ac:dyDescent="0.2">
      <c r="V917" s="218"/>
      <c r="Z917" s="218"/>
      <c r="AA917" s="330"/>
      <c r="AB917" s="330"/>
      <c r="AC917" s="330"/>
      <c r="AE917" s="218"/>
    </row>
    <row r="918" spans="22:31" s="228" customFormat="1" x14ac:dyDescent="0.2">
      <c r="V918" s="218"/>
      <c r="Z918" s="218"/>
      <c r="AA918" s="330"/>
      <c r="AB918" s="330"/>
      <c r="AC918" s="330"/>
      <c r="AE918" s="218"/>
    </row>
    <row r="919" spans="22:31" s="228" customFormat="1" x14ac:dyDescent="0.2">
      <c r="V919" s="218"/>
      <c r="Z919" s="218"/>
      <c r="AA919" s="330"/>
      <c r="AB919" s="330"/>
      <c r="AC919" s="330"/>
      <c r="AE919" s="218"/>
    </row>
    <row r="920" spans="22:31" s="228" customFormat="1" x14ac:dyDescent="0.2">
      <c r="V920" s="218"/>
      <c r="Z920" s="218"/>
      <c r="AA920" s="330"/>
      <c r="AB920" s="330"/>
      <c r="AC920" s="330"/>
      <c r="AE920" s="218"/>
    </row>
    <row r="921" spans="22:31" s="228" customFormat="1" x14ac:dyDescent="0.2">
      <c r="V921" s="218"/>
      <c r="Z921" s="218"/>
      <c r="AA921" s="330"/>
      <c r="AB921" s="330"/>
      <c r="AC921" s="330"/>
      <c r="AE921" s="218"/>
    </row>
    <row r="922" spans="22:31" s="228" customFormat="1" x14ac:dyDescent="0.2">
      <c r="V922" s="218"/>
      <c r="Z922" s="218"/>
      <c r="AA922" s="330"/>
      <c r="AB922" s="330"/>
      <c r="AC922" s="330"/>
      <c r="AE922" s="218"/>
    </row>
    <row r="923" spans="22:31" s="228" customFormat="1" x14ac:dyDescent="0.2">
      <c r="V923" s="218"/>
      <c r="Z923" s="218"/>
      <c r="AA923" s="330"/>
      <c r="AB923" s="330"/>
      <c r="AC923" s="330"/>
      <c r="AE923" s="218"/>
    </row>
    <row r="924" spans="22:31" s="228" customFormat="1" x14ac:dyDescent="0.2">
      <c r="V924" s="218"/>
      <c r="Z924" s="218"/>
      <c r="AA924" s="330"/>
      <c r="AB924" s="330"/>
      <c r="AC924" s="330"/>
      <c r="AE924" s="218"/>
    </row>
    <row r="925" spans="22:31" s="228" customFormat="1" x14ac:dyDescent="0.2">
      <c r="V925" s="218"/>
      <c r="Z925" s="218"/>
      <c r="AA925" s="330"/>
      <c r="AB925" s="330"/>
      <c r="AC925" s="330"/>
      <c r="AE925" s="218"/>
    </row>
    <row r="926" spans="22:31" s="228" customFormat="1" x14ac:dyDescent="0.2">
      <c r="V926" s="218"/>
      <c r="Z926" s="218"/>
      <c r="AA926" s="330"/>
      <c r="AB926" s="330"/>
      <c r="AC926" s="330"/>
      <c r="AE926" s="218"/>
    </row>
    <row r="927" spans="22:31" s="228" customFormat="1" x14ac:dyDescent="0.2">
      <c r="V927" s="218"/>
      <c r="Z927" s="218"/>
      <c r="AA927" s="330"/>
      <c r="AB927" s="330"/>
      <c r="AC927" s="330"/>
      <c r="AE927" s="218"/>
    </row>
    <row r="928" spans="22:31" s="228" customFormat="1" x14ac:dyDescent="0.2">
      <c r="V928" s="218"/>
      <c r="Z928" s="218"/>
      <c r="AA928" s="330"/>
      <c r="AB928" s="330"/>
      <c r="AC928" s="330"/>
      <c r="AE928" s="218"/>
    </row>
    <row r="929" spans="22:31" s="228" customFormat="1" x14ac:dyDescent="0.2">
      <c r="V929" s="218"/>
      <c r="Z929" s="218"/>
      <c r="AA929" s="330"/>
      <c r="AB929" s="330"/>
      <c r="AC929" s="330"/>
      <c r="AE929" s="218"/>
    </row>
    <row r="930" spans="22:31" s="228" customFormat="1" x14ac:dyDescent="0.2">
      <c r="V930" s="218"/>
      <c r="Z930" s="218"/>
      <c r="AA930" s="330"/>
      <c r="AB930" s="330"/>
      <c r="AC930" s="330"/>
      <c r="AE930" s="218"/>
    </row>
    <row r="931" spans="22:31" s="228" customFormat="1" x14ac:dyDescent="0.2">
      <c r="V931" s="218"/>
      <c r="Z931" s="218"/>
      <c r="AA931" s="330"/>
      <c r="AB931" s="330"/>
      <c r="AC931" s="330"/>
      <c r="AE931" s="218"/>
    </row>
    <row r="932" spans="22:31" s="228" customFormat="1" x14ac:dyDescent="0.2">
      <c r="V932" s="218"/>
      <c r="Z932" s="218"/>
      <c r="AA932" s="330"/>
      <c r="AB932" s="330"/>
      <c r="AC932" s="330"/>
      <c r="AE932" s="218"/>
    </row>
    <row r="933" spans="22:31" s="228" customFormat="1" x14ac:dyDescent="0.2">
      <c r="V933" s="218"/>
      <c r="Z933" s="218"/>
      <c r="AA933" s="330"/>
      <c r="AB933" s="330"/>
      <c r="AC933" s="330"/>
      <c r="AE933" s="218"/>
    </row>
    <row r="934" spans="22:31" s="228" customFormat="1" x14ac:dyDescent="0.2">
      <c r="V934" s="218"/>
      <c r="Z934" s="218"/>
      <c r="AA934" s="330"/>
      <c r="AB934" s="330"/>
      <c r="AC934" s="330"/>
      <c r="AE934" s="218"/>
    </row>
    <row r="935" spans="22:31" s="228" customFormat="1" x14ac:dyDescent="0.2">
      <c r="V935" s="218"/>
      <c r="Z935" s="218"/>
      <c r="AA935" s="330"/>
      <c r="AB935" s="330"/>
      <c r="AC935" s="330"/>
      <c r="AE935" s="218"/>
    </row>
    <row r="936" spans="22:31" s="228" customFormat="1" x14ac:dyDescent="0.2">
      <c r="V936" s="218"/>
      <c r="Z936" s="218"/>
      <c r="AA936" s="330"/>
      <c r="AB936" s="330"/>
      <c r="AC936" s="330"/>
      <c r="AE936" s="218"/>
    </row>
    <row r="937" spans="22:31" s="228" customFormat="1" x14ac:dyDescent="0.2">
      <c r="V937" s="218"/>
      <c r="Z937" s="218"/>
      <c r="AA937" s="330"/>
      <c r="AB937" s="330"/>
      <c r="AC937" s="330"/>
      <c r="AE937" s="218"/>
    </row>
    <row r="938" spans="22:31" s="228" customFormat="1" x14ac:dyDescent="0.2">
      <c r="V938" s="218"/>
      <c r="Z938" s="218"/>
      <c r="AA938" s="330"/>
      <c r="AB938" s="330"/>
      <c r="AC938" s="330"/>
      <c r="AE938" s="218"/>
    </row>
    <row r="939" spans="22:31" s="228" customFormat="1" x14ac:dyDescent="0.2">
      <c r="V939" s="218"/>
      <c r="Z939" s="218"/>
      <c r="AA939" s="330"/>
      <c r="AB939" s="330"/>
      <c r="AC939" s="330"/>
      <c r="AE939" s="218"/>
    </row>
    <row r="940" spans="22:31" s="228" customFormat="1" x14ac:dyDescent="0.2">
      <c r="V940" s="218"/>
      <c r="Z940" s="218"/>
      <c r="AA940" s="330"/>
      <c r="AB940" s="330"/>
      <c r="AC940" s="330"/>
      <c r="AE940" s="218"/>
    </row>
    <row r="941" spans="22:31" s="228" customFormat="1" x14ac:dyDescent="0.2">
      <c r="V941" s="218"/>
      <c r="Z941" s="218"/>
      <c r="AA941" s="330"/>
      <c r="AB941" s="330"/>
      <c r="AC941" s="330"/>
      <c r="AE941" s="218"/>
    </row>
    <row r="942" spans="22:31" s="228" customFormat="1" x14ac:dyDescent="0.2">
      <c r="V942" s="218"/>
      <c r="Z942" s="218"/>
      <c r="AA942" s="330"/>
      <c r="AB942" s="330"/>
      <c r="AC942" s="330"/>
      <c r="AE942" s="218"/>
    </row>
    <row r="943" spans="22:31" s="228" customFormat="1" x14ac:dyDescent="0.2">
      <c r="V943" s="218"/>
      <c r="Z943" s="218"/>
      <c r="AA943" s="330"/>
      <c r="AB943" s="330"/>
      <c r="AC943" s="330"/>
      <c r="AE943" s="218"/>
    </row>
    <row r="944" spans="22:31" s="228" customFormat="1" x14ac:dyDescent="0.2">
      <c r="V944" s="218"/>
      <c r="Z944" s="218"/>
      <c r="AA944" s="330"/>
      <c r="AB944" s="330"/>
      <c r="AC944" s="330"/>
      <c r="AE944" s="218"/>
    </row>
    <row r="945" spans="22:31" s="228" customFormat="1" x14ac:dyDescent="0.2">
      <c r="V945" s="218"/>
      <c r="Z945" s="218"/>
      <c r="AA945" s="330"/>
      <c r="AB945" s="330"/>
      <c r="AC945" s="330"/>
      <c r="AE945" s="218"/>
    </row>
    <row r="946" spans="22:31" s="228" customFormat="1" x14ac:dyDescent="0.2">
      <c r="V946" s="218"/>
      <c r="Z946" s="218"/>
      <c r="AA946" s="330"/>
      <c r="AB946" s="330"/>
      <c r="AC946" s="330"/>
      <c r="AE946" s="218"/>
    </row>
    <row r="947" spans="22:31" s="228" customFormat="1" x14ac:dyDescent="0.2">
      <c r="V947" s="218"/>
      <c r="Z947" s="218"/>
      <c r="AA947" s="330"/>
      <c r="AB947" s="330"/>
      <c r="AC947" s="330"/>
      <c r="AE947" s="218"/>
    </row>
    <row r="948" spans="22:31" s="228" customFormat="1" x14ac:dyDescent="0.2">
      <c r="V948" s="218"/>
      <c r="Z948" s="218"/>
      <c r="AA948" s="330"/>
      <c r="AB948" s="330"/>
      <c r="AC948" s="330"/>
      <c r="AE948" s="218"/>
    </row>
    <row r="949" spans="22:31" s="228" customFormat="1" x14ac:dyDescent="0.2">
      <c r="V949" s="218"/>
      <c r="Z949" s="218"/>
      <c r="AA949" s="330"/>
      <c r="AB949" s="330"/>
      <c r="AC949" s="330"/>
      <c r="AE949" s="218"/>
    </row>
    <row r="950" spans="22:31" s="228" customFormat="1" x14ac:dyDescent="0.2">
      <c r="V950" s="218"/>
      <c r="Z950" s="218"/>
      <c r="AA950" s="330"/>
      <c r="AB950" s="330"/>
      <c r="AC950" s="330"/>
      <c r="AE950" s="218"/>
    </row>
    <row r="951" spans="22:31" s="228" customFormat="1" x14ac:dyDescent="0.2">
      <c r="V951" s="218"/>
      <c r="Z951" s="218"/>
      <c r="AA951" s="330"/>
      <c r="AB951" s="330"/>
      <c r="AC951" s="330"/>
      <c r="AE951" s="218"/>
    </row>
    <row r="952" spans="22:31" s="228" customFormat="1" x14ac:dyDescent="0.2">
      <c r="V952" s="218"/>
      <c r="Z952" s="218"/>
      <c r="AA952" s="330"/>
      <c r="AB952" s="330"/>
      <c r="AC952" s="330"/>
      <c r="AE952" s="218"/>
    </row>
    <row r="953" spans="22:31" s="228" customFormat="1" x14ac:dyDescent="0.2">
      <c r="V953" s="218"/>
      <c r="Z953" s="218"/>
      <c r="AA953" s="330"/>
      <c r="AB953" s="330"/>
      <c r="AC953" s="330"/>
      <c r="AE953" s="218"/>
    </row>
    <row r="954" spans="22:31" s="228" customFormat="1" x14ac:dyDescent="0.2">
      <c r="V954" s="218"/>
      <c r="Z954" s="218"/>
      <c r="AA954" s="330"/>
      <c r="AB954" s="330"/>
      <c r="AC954" s="330"/>
      <c r="AE954" s="218"/>
    </row>
    <row r="955" spans="22:31" s="228" customFormat="1" x14ac:dyDescent="0.2">
      <c r="V955" s="218"/>
      <c r="Z955" s="218"/>
      <c r="AA955" s="330"/>
      <c r="AB955" s="330"/>
      <c r="AC955" s="330"/>
      <c r="AE955" s="218"/>
    </row>
    <row r="956" spans="22:31" s="228" customFormat="1" x14ac:dyDescent="0.2">
      <c r="V956" s="218"/>
      <c r="Z956" s="218"/>
      <c r="AA956" s="330"/>
      <c r="AB956" s="330"/>
      <c r="AC956" s="330"/>
      <c r="AE956" s="218"/>
    </row>
    <row r="957" spans="22:31" s="228" customFormat="1" x14ac:dyDescent="0.2">
      <c r="V957" s="218"/>
      <c r="Z957" s="218"/>
      <c r="AA957" s="330"/>
      <c r="AB957" s="330"/>
      <c r="AC957" s="330"/>
      <c r="AE957" s="218"/>
    </row>
    <row r="958" spans="22:31" s="228" customFormat="1" x14ac:dyDescent="0.2">
      <c r="V958" s="218"/>
      <c r="Z958" s="218"/>
      <c r="AA958" s="330"/>
      <c r="AB958" s="330"/>
      <c r="AC958" s="330"/>
      <c r="AE958" s="218"/>
    </row>
    <row r="959" spans="22:31" s="228" customFormat="1" x14ac:dyDescent="0.2">
      <c r="V959" s="218"/>
      <c r="Z959" s="218"/>
      <c r="AA959" s="330"/>
      <c r="AB959" s="330"/>
      <c r="AC959" s="330"/>
      <c r="AE959" s="218"/>
    </row>
    <row r="960" spans="22:31" s="228" customFormat="1" x14ac:dyDescent="0.2">
      <c r="V960" s="218"/>
      <c r="Z960" s="218"/>
      <c r="AA960" s="330"/>
      <c r="AB960" s="330"/>
      <c r="AC960" s="330"/>
      <c r="AE960" s="218"/>
    </row>
    <row r="961" spans="22:31" s="228" customFormat="1" x14ac:dyDescent="0.2">
      <c r="V961" s="218"/>
      <c r="Z961" s="218"/>
      <c r="AA961" s="330"/>
      <c r="AB961" s="330"/>
      <c r="AC961" s="330"/>
      <c r="AE961" s="218"/>
    </row>
    <row r="962" spans="22:31" s="228" customFormat="1" x14ac:dyDescent="0.2">
      <c r="V962" s="218"/>
      <c r="Z962" s="218"/>
      <c r="AA962" s="330"/>
      <c r="AB962" s="330"/>
      <c r="AC962" s="330"/>
      <c r="AE962" s="218"/>
    </row>
    <row r="963" spans="22:31" s="228" customFormat="1" x14ac:dyDescent="0.2">
      <c r="V963" s="218"/>
      <c r="Z963" s="218"/>
      <c r="AA963" s="330"/>
      <c r="AB963" s="330"/>
      <c r="AC963" s="330"/>
      <c r="AE963" s="218"/>
    </row>
    <row r="964" spans="22:31" s="228" customFormat="1" x14ac:dyDescent="0.2">
      <c r="V964" s="218"/>
      <c r="Z964" s="218"/>
      <c r="AA964" s="330"/>
      <c r="AB964" s="330"/>
      <c r="AC964" s="330"/>
      <c r="AE964" s="218"/>
    </row>
    <row r="965" spans="22:31" s="228" customFormat="1" x14ac:dyDescent="0.2">
      <c r="V965" s="218"/>
      <c r="Z965" s="218"/>
      <c r="AA965" s="330"/>
      <c r="AB965" s="330"/>
      <c r="AC965" s="330"/>
      <c r="AE965" s="218"/>
    </row>
    <row r="966" spans="22:31" s="228" customFormat="1" x14ac:dyDescent="0.2">
      <c r="V966" s="218"/>
      <c r="Z966" s="218"/>
      <c r="AA966" s="330"/>
      <c r="AB966" s="330"/>
      <c r="AC966" s="330"/>
      <c r="AE966" s="218"/>
    </row>
    <row r="967" spans="22:31" s="228" customFormat="1" x14ac:dyDescent="0.2">
      <c r="V967" s="218"/>
      <c r="Z967" s="218"/>
      <c r="AA967" s="330"/>
      <c r="AB967" s="330"/>
      <c r="AC967" s="330"/>
      <c r="AE967" s="218"/>
    </row>
    <row r="968" spans="22:31" s="228" customFormat="1" x14ac:dyDescent="0.2">
      <c r="V968" s="218"/>
      <c r="Z968" s="218"/>
      <c r="AA968" s="330"/>
      <c r="AB968" s="330"/>
      <c r="AC968" s="330"/>
      <c r="AE968" s="218"/>
    </row>
    <row r="969" spans="22:31" s="228" customFormat="1" x14ac:dyDescent="0.2">
      <c r="V969" s="218"/>
      <c r="Z969" s="218"/>
      <c r="AA969" s="330"/>
      <c r="AB969" s="330"/>
      <c r="AC969" s="330"/>
      <c r="AE969" s="218"/>
    </row>
    <row r="970" spans="22:31" s="228" customFormat="1" x14ac:dyDescent="0.2">
      <c r="V970" s="218"/>
      <c r="Z970" s="218"/>
      <c r="AA970" s="330"/>
      <c r="AB970" s="330"/>
      <c r="AC970" s="330"/>
      <c r="AE970" s="218"/>
    </row>
    <row r="971" spans="22:31" s="228" customFormat="1" x14ac:dyDescent="0.2">
      <c r="V971" s="218"/>
      <c r="Z971" s="218"/>
      <c r="AA971" s="330"/>
      <c r="AB971" s="330"/>
      <c r="AC971" s="330"/>
      <c r="AE971" s="218"/>
    </row>
    <row r="972" spans="22:31" s="228" customFormat="1" x14ac:dyDescent="0.2">
      <c r="V972" s="218"/>
      <c r="Z972" s="218"/>
      <c r="AA972" s="330"/>
      <c r="AB972" s="330"/>
      <c r="AC972" s="330"/>
      <c r="AE972" s="218"/>
    </row>
    <row r="973" spans="22:31" s="228" customFormat="1" x14ac:dyDescent="0.2">
      <c r="V973" s="218"/>
      <c r="Z973" s="218"/>
      <c r="AA973" s="330"/>
      <c r="AB973" s="330"/>
      <c r="AC973" s="330"/>
      <c r="AE973" s="218"/>
    </row>
    <row r="974" spans="22:31" s="228" customFormat="1" x14ac:dyDescent="0.2">
      <c r="V974" s="218"/>
      <c r="Z974" s="218"/>
      <c r="AA974" s="330"/>
      <c r="AB974" s="330"/>
      <c r="AC974" s="330"/>
      <c r="AE974" s="218"/>
    </row>
    <row r="975" spans="22:31" s="228" customFormat="1" x14ac:dyDescent="0.2">
      <c r="V975" s="218"/>
      <c r="Z975" s="218"/>
      <c r="AA975" s="330"/>
      <c r="AB975" s="330"/>
      <c r="AC975" s="330"/>
      <c r="AE975" s="218"/>
    </row>
    <row r="976" spans="22:31" s="228" customFormat="1" x14ac:dyDescent="0.2">
      <c r="V976" s="218"/>
      <c r="Z976" s="218"/>
      <c r="AA976" s="330"/>
      <c r="AB976" s="330"/>
      <c r="AC976" s="330"/>
      <c r="AE976" s="218"/>
    </row>
    <row r="977" spans="22:31" s="228" customFormat="1" x14ac:dyDescent="0.2">
      <c r="V977" s="218"/>
      <c r="Z977" s="218"/>
      <c r="AA977" s="330"/>
      <c r="AB977" s="330"/>
      <c r="AC977" s="330"/>
      <c r="AE977" s="218"/>
    </row>
    <row r="978" spans="22:31" s="228" customFormat="1" x14ac:dyDescent="0.2">
      <c r="V978" s="218"/>
      <c r="Z978" s="218"/>
      <c r="AA978" s="330"/>
      <c r="AB978" s="330"/>
      <c r="AC978" s="330"/>
      <c r="AE978" s="218"/>
    </row>
    <row r="979" spans="22:31" s="228" customFormat="1" x14ac:dyDescent="0.2">
      <c r="V979" s="218"/>
      <c r="Z979" s="218"/>
      <c r="AA979" s="330"/>
      <c r="AB979" s="330"/>
      <c r="AC979" s="330"/>
      <c r="AE979" s="218"/>
    </row>
    <row r="980" spans="22:31" s="228" customFormat="1" x14ac:dyDescent="0.2">
      <c r="V980" s="218"/>
      <c r="Z980" s="218"/>
      <c r="AA980" s="330"/>
      <c r="AB980" s="330"/>
      <c r="AC980" s="330"/>
      <c r="AE980" s="218"/>
    </row>
    <row r="981" spans="22:31" s="228" customFormat="1" x14ac:dyDescent="0.2">
      <c r="V981" s="218"/>
      <c r="Z981" s="218"/>
      <c r="AA981" s="330"/>
      <c r="AB981" s="330"/>
      <c r="AC981" s="330"/>
      <c r="AE981" s="218"/>
    </row>
    <row r="982" spans="22:31" s="228" customFormat="1" x14ac:dyDescent="0.2">
      <c r="V982" s="218"/>
      <c r="Z982" s="218"/>
      <c r="AA982" s="330"/>
      <c r="AB982" s="330"/>
      <c r="AC982" s="330"/>
      <c r="AE982" s="218"/>
    </row>
    <row r="983" spans="22:31" s="228" customFormat="1" x14ac:dyDescent="0.2">
      <c r="V983" s="218"/>
      <c r="Z983" s="218"/>
      <c r="AA983" s="330"/>
      <c r="AB983" s="330"/>
      <c r="AC983" s="330"/>
      <c r="AE983" s="218"/>
    </row>
    <row r="984" spans="22:31" s="228" customFormat="1" x14ac:dyDescent="0.2">
      <c r="V984" s="218"/>
      <c r="Z984" s="218"/>
      <c r="AA984" s="330"/>
      <c r="AB984" s="330"/>
      <c r="AC984" s="330"/>
      <c r="AE984" s="218"/>
    </row>
    <row r="985" spans="22:31" s="228" customFormat="1" x14ac:dyDescent="0.2">
      <c r="V985" s="218"/>
      <c r="Z985" s="218"/>
      <c r="AA985" s="330"/>
      <c r="AB985" s="330"/>
      <c r="AC985" s="330"/>
      <c r="AE985" s="218"/>
    </row>
    <row r="986" spans="22:31" s="228" customFormat="1" x14ac:dyDescent="0.2">
      <c r="V986" s="218"/>
      <c r="Z986" s="218"/>
      <c r="AA986" s="330"/>
      <c r="AB986" s="330"/>
      <c r="AC986" s="330"/>
      <c r="AE986" s="218"/>
    </row>
    <row r="987" spans="22:31" s="228" customFormat="1" x14ac:dyDescent="0.2">
      <c r="V987" s="218"/>
      <c r="Z987" s="218"/>
      <c r="AA987" s="330"/>
      <c r="AB987" s="330"/>
      <c r="AC987" s="330"/>
      <c r="AE987" s="218"/>
    </row>
    <row r="988" spans="22:31" s="228" customFormat="1" x14ac:dyDescent="0.2">
      <c r="V988" s="218"/>
      <c r="Z988" s="218"/>
      <c r="AA988" s="330"/>
      <c r="AB988" s="330"/>
      <c r="AC988" s="330"/>
      <c r="AE988" s="218"/>
    </row>
    <row r="989" spans="22:31" s="228" customFormat="1" x14ac:dyDescent="0.2">
      <c r="V989" s="218"/>
      <c r="Z989" s="218"/>
      <c r="AA989" s="330"/>
      <c r="AB989" s="330"/>
      <c r="AC989" s="330"/>
      <c r="AE989" s="218"/>
    </row>
    <row r="990" spans="22:31" s="228" customFormat="1" x14ac:dyDescent="0.2">
      <c r="V990" s="218"/>
      <c r="Z990" s="218"/>
      <c r="AA990" s="330"/>
      <c r="AB990" s="330"/>
      <c r="AC990" s="330"/>
      <c r="AE990" s="218"/>
    </row>
    <row r="991" spans="22:31" s="228" customFormat="1" x14ac:dyDescent="0.2">
      <c r="V991" s="218"/>
      <c r="Z991" s="218"/>
      <c r="AA991" s="330"/>
      <c r="AB991" s="330"/>
      <c r="AC991" s="330"/>
      <c r="AE991" s="218"/>
    </row>
    <row r="992" spans="22:31" s="228" customFormat="1" x14ac:dyDescent="0.2">
      <c r="V992" s="218"/>
      <c r="Z992" s="218"/>
      <c r="AA992" s="330"/>
      <c r="AB992" s="330"/>
      <c r="AC992" s="330"/>
      <c r="AE992" s="218"/>
    </row>
    <row r="993" spans="22:31" s="228" customFormat="1" x14ac:dyDescent="0.2">
      <c r="V993" s="218"/>
      <c r="Z993" s="218"/>
      <c r="AA993" s="330"/>
      <c r="AB993" s="330"/>
      <c r="AC993" s="330"/>
      <c r="AE993" s="218"/>
    </row>
    <row r="994" spans="22:31" s="228" customFormat="1" x14ac:dyDescent="0.2">
      <c r="V994" s="218"/>
      <c r="Z994" s="218"/>
      <c r="AA994" s="330"/>
      <c r="AB994" s="330"/>
      <c r="AC994" s="330"/>
      <c r="AE994" s="218"/>
    </row>
    <row r="995" spans="22:31" s="228" customFormat="1" x14ac:dyDescent="0.2">
      <c r="V995" s="218"/>
      <c r="Z995" s="218"/>
      <c r="AA995" s="330"/>
      <c r="AB995" s="330"/>
      <c r="AC995" s="330"/>
      <c r="AE995" s="218"/>
    </row>
    <row r="996" spans="22:31" s="228" customFormat="1" x14ac:dyDescent="0.2">
      <c r="V996" s="218"/>
      <c r="Z996" s="218"/>
      <c r="AA996" s="330"/>
      <c r="AB996" s="330"/>
      <c r="AC996" s="330"/>
      <c r="AE996" s="218"/>
    </row>
    <row r="997" spans="22:31" s="228" customFormat="1" x14ac:dyDescent="0.2">
      <c r="V997" s="218"/>
      <c r="Z997" s="218"/>
      <c r="AA997" s="330"/>
      <c r="AB997" s="330"/>
      <c r="AC997" s="330"/>
      <c r="AE997" s="218"/>
    </row>
    <row r="998" spans="22:31" s="228" customFormat="1" x14ac:dyDescent="0.2">
      <c r="V998" s="218"/>
      <c r="Z998" s="218"/>
      <c r="AA998" s="330"/>
      <c r="AB998" s="330"/>
      <c r="AC998" s="330"/>
      <c r="AE998" s="218"/>
    </row>
    <row r="999" spans="22:31" s="228" customFormat="1" x14ac:dyDescent="0.2">
      <c r="V999" s="218"/>
      <c r="Z999" s="218"/>
      <c r="AA999" s="330"/>
      <c r="AB999" s="330"/>
      <c r="AC999" s="330"/>
      <c r="AE999" s="218"/>
    </row>
    <row r="1000" spans="22:31" s="228" customFormat="1" x14ac:dyDescent="0.2">
      <c r="V1000" s="218"/>
      <c r="Z1000" s="218"/>
      <c r="AA1000" s="330"/>
      <c r="AB1000" s="330"/>
      <c r="AC1000" s="330"/>
      <c r="AE1000" s="218"/>
    </row>
    <row r="1001" spans="22:31" s="228" customFormat="1" x14ac:dyDescent="0.2">
      <c r="V1001" s="218"/>
      <c r="Z1001" s="218"/>
      <c r="AA1001" s="330"/>
      <c r="AB1001" s="330"/>
      <c r="AC1001" s="330"/>
      <c r="AE1001" s="218"/>
    </row>
    <row r="1002" spans="22:31" s="228" customFormat="1" x14ac:dyDescent="0.2">
      <c r="V1002" s="218"/>
      <c r="Z1002" s="218"/>
      <c r="AA1002" s="330"/>
      <c r="AB1002" s="330"/>
      <c r="AC1002" s="330"/>
      <c r="AE1002" s="218"/>
    </row>
    <row r="1003" spans="22:31" s="228" customFormat="1" x14ac:dyDescent="0.2">
      <c r="V1003" s="218"/>
      <c r="Z1003" s="218"/>
      <c r="AA1003" s="330"/>
      <c r="AB1003" s="330"/>
      <c r="AC1003" s="330"/>
      <c r="AE1003" s="218"/>
    </row>
    <row r="1004" spans="22:31" s="228" customFormat="1" x14ac:dyDescent="0.2">
      <c r="V1004" s="218"/>
      <c r="Z1004" s="218"/>
      <c r="AA1004" s="330"/>
      <c r="AB1004" s="330"/>
      <c r="AC1004" s="330"/>
      <c r="AE1004" s="218"/>
    </row>
    <row r="1005" spans="22:31" s="228" customFormat="1" x14ac:dyDescent="0.2">
      <c r="V1005" s="218"/>
      <c r="Z1005" s="218"/>
      <c r="AA1005" s="330"/>
      <c r="AB1005" s="330"/>
      <c r="AC1005" s="330"/>
      <c r="AE1005" s="218"/>
    </row>
    <row r="1006" spans="22:31" s="228" customFormat="1" x14ac:dyDescent="0.2">
      <c r="V1006" s="218"/>
      <c r="Z1006" s="218"/>
      <c r="AA1006" s="330"/>
      <c r="AB1006" s="330"/>
      <c r="AC1006" s="330"/>
      <c r="AE1006" s="218"/>
    </row>
    <row r="1007" spans="22:31" s="228" customFormat="1" x14ac:dyDescent="0.2">
      <c r="V1007" s="218"/>
      <c r="Z1007" s="218"/>
      <c r="AA1007" s="330"/>
      <c r="AB1007" s="330"/>
      <c r="AC1007" s="330"/>
      <c r="AE1007" s="218"/>
    </row>
    <row r="1008" spans="22:31" s="228" customFormat="1" x14ac:dyDescent="0.2">
      <c r="V1008" s="218"/>
      <c r="Z1008" s="218"/>
      <c r="AA1008" s="330"/>
      <c r="AB1008" s="330"/>
      <c r="AC1008" s="330"/>
      <c r="AE1008" s="218"/>
    </row>
    <row r="1009" spans="22:31" s="228" customFormat="1" x14ac:dyDescent="0.2">
      <c r="V1009" s="218"/>
      <c r="Z1009" s="218"/>
      <c r="AA1009" s="330"/>
      <c r="AB1009" s="330"/>
      <c r="AC1009" s="330"/>
      <c r="AE1009" s="218"/>
    </row>
    <row r="1010" spans="22:31" s="228" customFormat="1" x14ac:dyDescent="0.2">
      <c r="V1010" s="218"/>
      <c r="Z1010" s="218"/>
      <c r="AA1010" s="330"/>
      <c r="AB1010" s="330"/>
      <c r="AC1010" s="330"/>
      <c r="AE1010" s="218"/>
    </row>
    <row r="1011" spans="22:31" s="228" customFormat="1" x14ac:dyDescent="0.2">
      <c r="V1011" s="218"/>
      <c r="Z1011" s="218"/>
      <c r="AA1011" s="330"/>
      <c r="AB1011" s="330"/>
      <c r="AC1011" s="330"/>
      <c r="AE1011" s="218"/>
    </row>
    <row r="1012" spans="22:31" s="228" customFormat="1" x14ac:dyDescent="0.2">
      <c r="V1012" s="218"/>
      <c r="Z1012" s="218"/>
      <c r="AA1012" s="330"/>
      <c r="AB1012" s="330"/>
      <c r="AC1012" s="330"/>
      <c r="AE1012" s="218"/>
    </row>
    <row r="1013" spans="22:31" s="228" customFormat="1" x14ac:dyDescent="0.2">
      <c r="V1013" s="218"/>
      <c r="Z1013" s="218"/>
      <c r="AA1013" s="330"/>
      <c r="AB1013" s="330"/>
      <c r="AC1013" s="330"/>
      <c r="AE1013" s="218"/>
    </row>
    <row r="1014" spans="22:31" s="228" customFormat="1" x14ac:dyDescent="0.2">
      <c r="V1014" s="218"/>
      <c r="Z1014" s="218"/>
      <c r="AA1014" s="330"/>
      <c r="AB1014" s="330"/>
      <c r="AC1014" s="330"/>
      <c r="AE1014" s="218"/>
    </row>
    <row r="1015" spans="22:31" s="228" customFormat="1" x14ac:dyDescent="0.2">
      <c r="V1015" s="218"/>
      <c r="Z1015" s="218"/>
      <c r="AA1015" s="330"/>
      <c r="AB1015" s="330"/>
      <c r="AC1015" s="330"/>
      <c r="AE1015" s="218"/>
    </row>
    <row r="1016" spans="22:31" s="228" customFormat="1" x14ac:dyDescent="0.2">
      <c r="V1016" s="218"/>
      <c r="Z1016" s="218"/>
      <c r="AA1016" s="330"/>
      <c r="AB1016" s="330"/>
      <c r="AC1016" s="330"/>
      <c r="AE1016" s="218"/>
    </row>
    <row r="1017" spans="22:31" s="228" customFormat="1" x14ac:dyDescent="0.2">
      <c r="V1017" s="218"/>
      <c r="Z1017" s="218"/>
      <c r="AA1017" s="330"/>
      <c r="AB1017" s="330"/>
      <c r="AC1017" s="330"/>
      <c r="AE1017" s="218"/>
    </row>
    <row r="1018" spans="22:31" s="228" customFormat="1" x14ac:dyDescent="0.2">
      <c r="V1018" s="218"/>
      <c r="Z1018" s="218"/>
      <c r="AA1018" s="330"/>
      <c r="AB1018" s="330"/>
      <c r="AC1018" s="330"/>
      <c r="AE1018" s="218"/>
    </row>
    <row r="1019" spans="22:31" s="228" customFormat="1" x14ac:dyDescent="0.2">
      <c r="V1019" s="218"/>
      <c r="Z1019" s="218"/>
      <c r="AA1019" s="330"/>
      <c r="AB1019" s="330"/>
      <c r="AC1019" s="330"/>
      <c r="AE1019" s="218"/>
    </row>
    <row r="1020" spans="22:31" s="228" customFormat="1" x14ac:dyDescent="0.2">
      <c r="V1020" s="218"/>
      <c r="Z1020" s="218"/>
      <c r="AA1020" s="330"/>
      <c r="AB1020" s="330"/>
      <c r="AC1020" s="330"/>
      <c r="AE1020" s="218"/>
    </row>
    <row r="1021" spans="22:31" s="228" customFormat="1" x14ac:dyDescent="0.2">
      <c r="V1021" s="218"/>
      <c r="Z1021" s="218"/>
      <c r="AA1021" s="330"/>
      <c r="AB1021" s="330"/>
      <c r="AC1021" s="330"/>
      <c r="AE1021" s="218"/>
    </row>
    <row r="1022" spans="22:31" s="228" customFormat="1" x14ac:dyDescent="0.2">
      <c r="V1022" s="218"/>
      <c r="Z1022" s="218"/>
      <c r="AA1022" s="330"/>
      <c r="AB1022" s="330"/>
      <c r="AC1022" s="330"/>
      <c r="AE1022" s="218"/>
    </row>
    <row r="1023" spans="22:31" s="228" customFormat="1" x14ac:dyDescent="0.2">
      <c r="V1023" s="218"/>
      <c r="Z1023" s="218"/>
      <c r="AA1023" s="330"/>
      <c r="AB1023" s="330"/>
      <c r="AC1023" s="330"/>
      <c r="AE1023" s="218"/>
    </row>
    <row r="1024" spans="22:31" s="228" customFormat="1" x14ac:dyDescent="0.2">
      <c r="V1024" s="218"/>
      <c r="Z1024" s="218"/>
      <c r="AA1024" s="330"/>
      <c r="AB1024" s="330"/>
      <c r="AC1024" s="330"/>
      <c r="AE1024" s="218"/>
    </row>
    <row r="1025" spans="22:31" s="228" customFormat="1" x14ac:dyDescent="0.2">
      <c r="V1025" s="218"/>
      <c r="Z1025" s="218"/>
      <c r="AA1025" s="330"/>
      <c r="AB1025" s="330"/>
      <c r="AC1025" s="330"/>
      <c r="AE1025" s="218"/>
    </row>
    <row r="1026" spans="22:31" s="228" customFormat="1" x14ac:dyDescent="0.2">
      <c r="V1026" s="218"/>
      <c r="Z1026" s="218"/>
      <c r="AA1026" s="330"/>
      <c r="AB1026" s="330"/>
      <c r="AC1026" s="330"/>
      <c r="AE1026" s="218"/>
    </row>
    <row r="1027" spans="22:31" s="228" customFormat="1" x14ac:dyDescent="0.2">
      <c r="V1027" s="218"/>
      <c r="Z1027" s="218"/>
      <c r="AA1027" s="330"/>
      <c r="AB1027" s="330"/>
      <c r="AC1027" s="330"/>
      <c r="AE1027" s="218"/>
    </row>
    <row r="1028" spans="22:31" s="228" customFormat="1" x14ac:dyDescent="0.2">
      <c r="V1028" s="218"/>
      <c r="Z1028" s="218"/>
      <c r="AA1028" s="330"/>
      <c r="AB1028" s="330"/>
      <c r="AC1028" s="330"/>
      <c r="AE1028" s="218"/>
    </row>
    <row r="1029" spans="22:31" s="228" customFormat="1" x14ac:dyDescent="0.2">
      <c r="V1029" s="218"/>
      <c r="Z1029" s="218"/>
      <c r="AA1029" s="330"/>
      <c r="AB1029" s="330"/>
      <c r="AC1029" s="330"/>
      <c r="AE1029" s="218"/>
    </row>
    <row r="1030" spans="22:31" s="228" customFormat="1" x14ac:dyDescent="0.2">
      <c r="V1030" s="218"/>
      <c r="Z1030" s="218"/>
      <c r="AA1030" s="330"/>
      <c r="AB1030" s="330"/>
      <c r="AC1030" s="330"/>
      <c r="AE1030" s="218"/>
    </row>
    <row r="1031" spans="22:31" s="228" customFormat="1" x14ac:dyDescent="0.2">
      <c r="V1031" s="218"/>
      <c r="Z1031" s="218"/>
      <c r="AA1031" s="330"/>
      <c r="AB1031" s="330"/>
      <c r="AC1031" s="330"/>
      <c r="AE1031" s="218"/>
    </row>
    <row r="1032" spans="22:31" s="228" customFormat="1" x14ac:dyDescent="0.2">
      <c r="V1032" s="218"/>
      <c r="Z1032" s="218"/>
      <c r="AA1032" s="330"/>
      <c r="AB1032" s="330"/>
      <c r="AC1032" s="330"/>
      <c r="AE1032" s="218"/>
    </row>
    <row r="1033" spans="22:31" s="228" customFormat="1" x14ac:dyDescent="0.2">
      <c r="V1033" s="218"/>
      <c r="Z1033" s="218"/>
      <c r="AA1033" s="330"/>
      <c r="AB1033" s="330"/>
      <c r="AC1033" s="330"/>
      <c r="AE1033" s="218"/>
    </row>
    <row r="1034" spans="22:31" s="228" customFormat="1" x14ac:dyDescent="0.2">
      <c r="V1034" s="218"/>
      <c r="Z1034" s="218"/>
      <c r="AA1034" s="330"/>
      <c r="AB1034" s="330"/>
      <c r="AC1034" s="330"/>
      <c r="AE1034" s="218"/>
    </row>
    <row r="1035" spans="22:31" s="228" customFormat="1" x14ac:dyDescent="0.2">
      <c r="V1035" s="218"/>
      <c r="Z1035" s="218"/>
      <c r="AA1035" s="330"/>
      <c r="AB1035" s="330"/>
      <c r="AC1035" s="330"/>
      <c r="AE1035" s="218"/>
    </row>
    <row r="1036" spans="22:31" s="228" customFormat="1" x14ac:dyDescent="0.2">
      <c r="V1036" s="218"/>
      <c r="Z1036" s="218"/>
      <c r="AA1036" s="330"/>
      <c r="AB1036" s="330"/>
      <c r="AC1036" s="330"/>
      <c r="AE1036" s="218"/>
    </row>
    <row r="1037" spans="22:31" s="228" customFormat="1" x14ac:dyDescent="0.2">
      <c r="V1037" s="218"/>
      <c r="Z1037" s="218"/>
      <c r="AA1037" s="330"/>
      <c r="AB1037" s="330"/>
      <c r="AC1037" s="330"/>
      <c r="AE1037" s="218"/>
    </row>
    <row r="1038" spans="22:31" s="228" customFormat="1" x14ac:dyDescent="0.2">
      <c r="V1038" s="218"/>
      <c r="Z1038" s="218"/>
      <c r="AA1038" s="330"/>
      <c r="AB1038" s="330"/>
      <c r="AC1038" s="330"/>
      <c r="AE1038" s="218"/>
    </row>
    <row r="1039" spans="22:31" s="228" customFormat="1" x14ac:dyDescent="0.2">
      <c r="V1039" s="218"/>
      <c r="Z1039" s="218"/>
      <c r="AA1039" s="330"/>
      <c r="AB1039" s="330"/>
      <c r="AC1039" s="330"/>
      <c r="AE1039" s="218"/>
    </row>
    <row r="1040" spans="22:31" s="228" customFormat="1" x14ac:dyDescent="0.2">
      <c r="V1040" s="218"/>
      <c r="Z1040" s="218"/>
      <c r="AA1040" s="330"/>
      <c r="AB1040" s="330"/>
      <c r="AC1040" s="330"/>
      <c r="AE1040" s="218"/>
    </row>
    <row r="1041" spans="22:31" s="228" customFormat="1" x14ac:dyDescent="0.2">
      <c r="V1041" s="218"/>
      <c r="Z1041" s="218"/>
      <c r="AA1041" s="330"/>
      <c r="AB1041" s="330"/>
      <c r="AC1041" s="330"/>
      <c r="AE1041" s="218"/>
    </row>
    <row r="1042" spans="22:31" s="228" customFormat="1" x14ac:dyDescent="0.2">
      <c r="V1042" s="218"/>
      <c r="Z1042" s="218"/>
      <c r="AA1042" s="330"/>
      <c r="AB1042" s="330"/>
      <c r="AC1042" s="330"/>
      <c r="AE1042" s="218"/>
    </row>
    <row r="1043" spans="22:31" s="228" customFormat="1" x14ac:dyDescent="0.2">
      <c r="V1043" s="218"/>
      <c r="Z1043" s="218"/>
      <c r="AA1043" s="330"/>
      <c r="AB1043" s="330"/>
      <c r="AC1043" s="330"/>
      <c r="AE1043" s="218"/>
    </row>
    <row r="1044" spans="22:31" s="228" customFormat="1" x14ac:dyDescent="0.2">
      <c r="V1044" s="218"/>
      <c r="Z1044" s="218"/>
      <c r="AA1044" s="330"/>
      <c r="AB1044" s="330"/>
      <c r="AC1044" s="330"/>
      <c r="AE1044" s="218"/>
    </row>
    <row r="1045" spans="22:31" s="228" customFormat="1" x14ac:dyDescent="0.2">
      <c r="V1045" s="218"/>
      <c r="Z1045" s="218"/>
      <c r="AA1045" s="330"/>
      <c r="AB1045" s="330"/>
      <c r="AC1045" s="330"/>
      <c r="AE1045" s="218"/>
    </row>
    <row r="1046" spans="22:31" s="228" customFormat="1" x14ac:dyDescent="0.2">
      <c r="V1046" s="218"/>
      <c r="Z1046" s="218"/>
      <c r="AA1046" s="330"/>
      <c r="AB1046" s="330"/>
      <c r="AC1046" s="330"/>
      <c r="AE1046" s="218"/>
    </row>
    <row r="1047" spans="22:31" s="228" customFormat="1" x14ac:dyDescent="0.2">
      <c r="V1047" s="218"/>
      <c r="Z1047" s="218"/>
      <c r="AA1047" s="330"/>
      <c r="AB1047" s="330"/>
      <c r="AC1047" s="330"/>
      <c r="AE1047" s="218"/>
    </row>
    <row r="1048" spans="22:31" s="228" customFormat="1" x14ac:dyDescent="0.2">
      <c r="V1048" s="218"/>
      <c r="Z1048" s="218"/>
      <c r="AA1048" s="330"/>
      <c r="AB1048" s="330"/>
      <c r="AC1048" s="330"/>
      <c r="AE1048" s="218"/>
    </row>
    <row r="1049" spans="22:31" s="228" customFormat="1" x14ac:dyDescent="0.2">
      <c r="V1049" s="218"/>
      <c r="Z1049" s="218"/>
      <c r="AA1049" s="330"/>
      <c r="AB1049" s="330"/>
      <c r="AC1049" s="330"/>
      <c r="AE1049" s="218"/>
    </row>
    <row r="1050" spans="22:31" s="228" customFormat="1" x14ac:dyDescent="0.2">
      <c r="V1050" s="218"/>
      <c r="Z1050" s="218"/>
      <c r="AA1050" s="330"/>
      <c r="AB1050" s="330"/>
      <c r="AC1050" s="330"/>
      <c r="AE1050" s="218"/>
    </row>
    <row r="1051" spans="22:31" s="228" customFormat="1" x14ac:dyDescent="0.2">
      <c r="V1051" s="218"/>
      <c r="Z1051" s="218"/>
      <c r="AA1051" s="330"/>
      <c r="AB1051" s="330"/>
      <c r="AC1051" s="330"/>
      <c r="AE1051" s="218"/>
    </row>
    <row r="1052" spans="22:31" s="228" customFormat="1" x14ac:dyDescent="0.2">
      <c r="V1052" s="218"/>
      <c r="Z1052" s="218"/>
      <c r="AA1052" s="330"/>
      <c r="AB1052" s="330"/>
      <c r="AC1052" s="330"/>
      <c r="AE1052" s="218"/>
    </row>
    <row r="1053" spans="22:31" s="228" customFormat="1" x14ac:dyDescent="0.2">
      <c r="V1053" s="218"/>
      <c r="Z1053" s="218"/>
      <c r="AA1053" s="330"/>
      <c r="AB1053" s="330"/>
      <c r="AC1053" s="330"/>
      <c r="AE1053" s="218"/>
    </row>
    <row r="1054" spans="22:31" s="228" customFormat="1" x14ac:dyDescent="0.2">
      <c r="V1054" s="218"/>
      <c r="Z1054" s="218"/>
      <c r="AA1054" s="330"/>
      <c r="AB1054" s="330"/>
      <c r="AC1054" s="330"/>
      <c r="AE1054" s="218"/>
    </row>
    <row r="1055" spans="22:31" s="228" customFormat="1" x14ac:dyDescent="0.2">
      <c r="V1055" s="218"/>
      <c r="Z1055" s="218"/>
      <c r="AA1055" s="330"/>
      <c r="AB1055" s="330"/>
      <c r="AC1055" s="330"/>
      <c r="AE1055" s="218"/>
    </row>
    <row r="1056" spans="22:31" s="228" customFormat="1" x14ac:dyDescent="0.2">
      <c r="V1056" s="218"/>
      <c r="Z1056" s="218"/>
      <c r="AA1056" s="330"/>
      <c r="AB1056" s="330"/>
      <c r="AC1056" s="330"/>
      <c r="AE1056" s="218"/>
    </row>
    <row r="1057" spans="22:31" s="228" customFormat="1" x14ac:dyDescent="0.2">
      <c r="V1057" s="218"/>
      <c r="Z1057" s="218"/>
      <c r="AA1057" s="330"/>
      <c r="AB1057" s="330"/>
      <c r="AC1057" s="330"/>
      <c r="AE1057" s="218"/>
    </row>
    <row r="1058" spans="22:31" s="228" customFormat="1" x14ac:dyDescent="0.2">
      <c r="V1058" s="218"/>
      <c r="Z1058" s="218"/>
      <c r="AA1058" s="330"/>
      <c r="AB1058" s="330"/>
      <c r="AC1058" s="330"/>
      <c r="AE1058" s="218"/>
    </row>
    <row r="1059" spans="22:31" s="228" customFormat="1" x14ac:dyDescent="0.2">
      <c r="V1059" s="218"/>
      <c r="Z1059" s="218"/>
      <c r="AA1059" s="330"/>
      <c r="AB1059" s="330"/>
      <c r="AC1059" s="330"/>
      <c r="AE1059" s="218"/>
    </row>
    <row r="1060" spans="22:31" s="228" customFormat="1" x14ac:dyDescent="0.2">
      <c r="V1060" s="218"/>
      <c r="Z1060" s="218"/>
      <c r="AA1060" s="330"/>
      <c r="AB1060" s="330"/>
      <c r="AC1060" s="330"/>
      <c r="AE1060" s="218"/>
    </row>
    <row r="1061" spans="22:31" s="228" customFormat="1" x14ac:dyDescent="0.2">
      <c r="V1061" s="218"/>
      <c r="Z1061" s="218"/>
      <c r="AA1061" s="330"/>
      <c r="AB1061" s="330"/>
      <c r="AC1061" s="330"/>
      <c r="AE1061" s="218"/>
    </row>
    <row r="1062" spans="22:31" s="228" customFormat="1" x14ac:dyDescent="0.2">
      <c r="V1062" s="218"/>
      <c r="Z1062" s="218"/>
      <c r="AA1062" s="330"/>
      <c r="AB1062" s="330"/>
      <c r="AC1062" s="330"/>
      <c r="AE1062" s="218"/>
    </row>
    <row r="1063" spans="22:31" s="228" customFormat="1" x14ac:dyDescent="0.2">
      <c r="V1063" s="218"/>
      <c r="Z1063" s="218"/>
      <c r="AA1063" s="330"/>
      <c r="AB1063" s="330"/>
      <c r="AC1063" s="330"/>
      <c r="AE1063" s="218"/>
    </row>
    <row r="1064" spans="22:31" s="228" customFormat="1" x14ac:dyDescent="0.2">
      <c r="V1064" s="218"/>
      <c r="Z1064" s="218"/>
      <c r="AA1064" s="330"/>
      <c r="AB1064" s="330"/>
      <c r="AC1064" s="330"/>
      <c r="AE1064" s="218"/>
    </row>
    <row r="1065" spans="22:31" s="228" customFormat="1" x14ac:dyDescent="0.2">
      <c r="V1065" s="218"/>
      <c r="Z1065" s="218"/>
      <c r="AA1065" s="330"/>
      <c r="AB1065" s="330"/>
      <c r="AC1065" s="330"/>
      <c r="AE1065" s="218"/>
    </row>
    <row r="1066" spans="22:31" s="228" customFormat="1" x14ac:dyDescent="0.2">
      <c r="V1066" s="218"/>
      <c r="Z1066" s="218"/>
      <c r="AA1066" s="330"/>
      <c r="AB1066" s="330"/>
      <c r="AC1066" s="330"/>
      <c r="AE1066" s="218"/>
    </row>
    <row r="1067" spans="22:31" s="228" customFormat="1" x14ac:dyDescent="0.2">
      <c r="V1067" s="218"/>
      <c r="Z1067" s="218"/>
      <c r="AA1067" s="330"/>
      <c r="AB1067" s="330"/>
      <c r="AC1067" s="330"/>
      <c r="AE1067" s="218"/>
    </row>
    <row r="1068" spans="22:31" s="228" customFormat="1" x14ac:dyDescent="0.2">
      <c r="V1068" s="218"/>
      <c r="Z1068" s="218"/>
      <c r="AA1068" s="330"/>
      <c r="AB1068" s="330"/>
      <c r="AC1068" s="330"/>
      <c r="AE1068" s="218"/>
    </row>
    <row r="1069" spans="22:31" s="228" customFormat="1" x14ac:dyDescent="0.2">
      <c r="V1069" s="218"/>
      <c r="Z1069" s="218"/>
      <c r="AA1069" s="330"/>
      <c r="AB1069" s="330"/>
      <c r="AC1069" s="330"/>
      <c r="AE1069" s="218"/>
    </row>
    <row r="1070" spans="22:31" s="228" customFormat="1" x14ac:dyDescent="0.2">
      <c r="V1070" s="218"/>
      <c r="Z1070" s="218"/>
      <c r="AA1070" s="330"/>
      <c r="AB1070" s="330"/>
      <c r="AC1070" s="330"/>
      <c r="AE1070" s="218"/>
    </row>
    <row r="1071" spans="22:31" s="228" customFormat="1" x14ac:dyDescent="0.2">
      <c r="V1071" s="218"/>
      <c r="Z1071" s="218"/>
      <c r="AA1071" s="330"/>
      <c r="AB1071" s="330"/>
      <c r="AC1071" s="330"/>
      <c r="AE1071" s="218"/>
    </row>
    <row r="1072" spans="22:31" s="228" customFormat="1" x14ac:dyDescent="0.2">
      <c r="V1072" s="218"/>
      <c r="Z1072" s="218"/>
      <c r="AA1072" s="330"/>
      <c r="AB1072" s="330"/>
      <c r="AC1072" s="330"/>
      <c r="AE1072" s="218"/>
    </row>
    <row r="1073" spans="22:31" s="228" customFormat="1" x14ac:dyDescent="0.2">
      <c r="V1073" s="218"/>
      <c r="Z1073" s="218"/>
      <c r="AA1073" s="330"/>
      <c r="AB1073" s="330"/>
      <c r="AC1073" s="330"/>
      <c r="AE1073" s="218"/>
    </row>
    <row r="1074" spans="22:31" s="228" customFormat="1" x14ac:dyDescent="0.2">
      <c r="V1074" s="218"/>
      <c r="Z1074" s="218"/>
      <c r="AA1074" s="330"/>
      <c r="AB1074" s="330"/>
      <c r="AC1074" s="330"/>
      <c r="AE1074" s="218"/>
    </row>
    <row r="1075" spans="22:31" s="228" customFormat="1" x14ac:dyDescent="0.2">
      <c r="V1075" s="218"/>
      <c r="Z1075" s="218"/>
      <c r="AA1075" s="330"/>
      <c r="AB1075" s="330"/>
      <c r="AC1075" s="330"/>
      <c r="AE1075" s="218"/>
    </row>
    <row r="1076" spans="22:31" s="228" customFormat="1" x14ac:dyDescent="0.2">
      <c r="V1076" s="218"/>
      <c r="Z1076" s="218"/>
      <c r="AA1076" s="330"/>
      <c r="AB1076" s="330"/>
      <c r="AC1076" s="330"/>
      <c r="AE1076" s="218"/>
    </row>
    <row r="1077" spans="22:31" s="228" customFormat="1" x14ac:dyDescent="0.2">
      <c r="V1077" s="218"/>
      <c r="Z1077" s="218"/>
      <c r="AA1077" s="330"/>
      <c r="AB1077" s="330"/>
      <c r="AC1077" s="330"/>
      <c r="AE1077" s="218"/>
    </row>
    <row r="1078" spans="22:31" s="228" customFormat="1" x14ac:dyDescent="0.2">
      <c r="V1078" s="218"/>
      <c r="Z1078" s="218"/>
      <c r="AA1078" s="330"/>
      <c r="AB1078" s="330"/>
      <c r="AC1078" s="330"/>
      <c r="AE1078" s="218"/>
    </row>
    <row r="1079" spans="22:31" s="228" customFormat="1" x14ac:dyDescent="0.2">
      <c r="V1079" s="218"/>
      <c r="Z1079" s="218"/>
      <c r="AA1079" s="330"/>
      <c r="AB1079" s="330"/>
      <c r="AC1079" s="330"/>
      <c r="AE1079" s="218"/>
    </row>
    <row r="1080" spans="22:31" s="228" customFormat="1" x14ac:dyDescent="0.2">
      <c r="V1080" s="218"/>
      <c r="Z1080" s="218"/>
      <c r="AA1080" s="330"/>
      <c r="AB1080" s="330"/>
      <c r="AC1080" s="330"/>
      <c r="AE1080" s="218"/>
    </row>
    <row r="1081" spans="22:31" s="228" customFormat="1" x14ac:dyDescent="0.2">
      <c r="V1081" s="218"/>
      <c r="Z1081" s="218"/>
      <c r="AA1081" s="330"/>
      <c r="AB1081" s="330"/>
      <c r="AC1081" s="330"/>
      <c r="AE1081" s="218"/>
    </row>
    <row r="1082" spans="22:31" s="228" customFormat="1" x14ac:dyDescent="0.2">
      <c r="V1082" s="218"/>
      <c r="Z1082" s="218"/>
      <c r="AA1082" s="330"/>
      <c r="AB1082" s="330"/>
      <c r="AC1082" s="330"/>
      <c r="AE1082" s="218"/>
    </row>
    <row r="1083" spans="22:31" s="228" customFormat="1" x14ac:dyDescent="0.2">
      <c r="V1083" s="218"/>
      <c r="Z1083" s="218"/>
      <c r="AA1083" s="330"/>
      <c r="AB1083" s="330"/>
      <c r="AC1083" s="330"/>
      <c r="AE1083" s="218"/>
    </row>
    <row r="1084" spans="22:31" s="228" customFormat="1" x14ac:dyDescent="0.2">
      <c r="V1084" s="218"/>
      <c r="Z1084" s="218"/>
      <c r="AA1084" s="330"/>
      <c r="AB1084" s="330"/>
      <c r="AC1084" s="330"/>
      <c r="AE1084" s="218"/>
    </row>
    <row r="1085" spans="22:31" s="228" customFormat="1" x14ac:dyDescent="0.2">
      <c r="V1085" s="218"/>
      <c r="Z1085" s="218"/>
      <c r="AA1085" s="330"/>
      <c r="AB1085" s="330"/>
      <c r="AC1085" s="330"/>
      <c r="AE1085" s="218"/>
    </row>
    <row r="1086" spans="22:31" s="228" customFormat="1" x14ac:dyDescent="0.2">
      <c r="V1086" s="218"/>
      <c r="Z1086" s="218"/>
      <c r="AA1086" s="330"/>
      <c r="AB1086" s="330"/>
      <c r="AC1086" s="330"/>
      <c r="AE1086" s="218"/>
    </row>
    <row r="1087" spans="22:31" s="228" customFormat="1" x14ac:dyDescent="0.2">
      <c r="V1087" s="218"/>
      <c r="Z1087" s="218"/>
      <c r="AA1087" s="330"/>
      <c r="AB1087" s="330"/>
      <c r="AC1087" s="330"/>
      <c r="AE1087" s="218"/>
    </row>
    <row r="1088" spans="22:31" s="228" customFormat="1" x14ac:dyDescent="0.2">
      <c r="V1088" s="218"/>
      <c r="Z1088" s="218"/>
      <c r="AA1088" s="330"/>
      <c r="AB1088" s="330"/>
      <c r="AC1088" s="330"/>
      <c r="AE1088" s="218"/>
    </row>
    <row r="1089" spans="22:31" s="228" customFormat="1" x14ac:dyDescent="0.2">
      <c r="V1089" s="218"/>
      <c r="Z1089" s="218"/>
      <c r="AA1089" s="330"/>
      <c r="AB1089" s="330"/>
      <c r="AC1089" s="330"/>
      <c r="AE1089" s="218"/>
    </row>
    <row r="1090" spans="22:31" s="228" customFormat="1" x14ac:dyDescent="0.2">
      <c r="V1090" s="218"/>
      <c r="Z1090" s="218"/>
      <c r="AA1090" s="330"/>
      <c r="AB1090" s="330"/>
      <c r="AC1090" s="330"/>
      <c r="AE1090" s="218"/>
    </row>
    <row r="1091" spans="22:31" s="228" customFormat="1" x14ac:dyDescent="0.2">
      <c r="V1091" s="218"/>
      <c r="Z1091" s="218"/>
      <c r="AA1091" s="330"/>
      <c r="AB1091" s="330"/>
      <c r="AC1091" s="330"/>
      <c r="AE1091" s="218"/>
    </row>
    <row r="1092" spans="22:31" s="228" customFormat="1" x14ac:dyDescent="0.2">
      <c r="V1092" s="218"/>
      <c r="Z1092" s="218"/>
      <c r="AA1092" s="330"/>
      <c r="AB1092" s="330"/>
      <c r="AC1092" s="330"/>
      <c r="AE1092" s="218"/>
    </row>
    <row r="1093" spans="22:31" s="228" customFormat="1" x14ac:dyDescent="0.2">
      <c r="V1093" s="218"/>
      <c r="Z1093" s="218"/>
      <c r="AA1093" s="330"/>
      <c r="AB1093" s="330"/>
      <c r="AC1093" s="330"/>
      <c r="AE1093" s="218"/>
    </row>
    <row r="1094" spans="22:31" s="228" customFormat="1" x14ac:dyDescent="0.2">
      <c r="V1094" s="218"/>
      <c r="Z1094" s="218"/>
      <c r="AA1094" s="330"/>
      <c r="AB1094" s="330"/>
      <c r="AC1094" s="330"/>
      <c r="AE1094" s="218"/>
    </row>
    <row r="1095" spans="22:31" s="228" customFormat="1" x14ac:dyDescent="0.2">
      <c r="V1095" s="218"/>
      <c r="Z1095" s="218"/>
      <c r="AA1095" s="330"/>
      <c r="AB1095" s="330"/>
      <c r="AC1095" s="330"/>
      <c r="AE1095" s="218"/>
    </row>
    <row r="1096" spans="22:31" s="228" customFormat="1" x14ac:dyDescent="0.2">
      <c r="V1096" s="218"/>
      <c r="Z1096" s="218"/>
      <c r="AA1096" s="330"/>
      <c r="AB1096" s="330"/>
      <c r="AC1096" s="330"/>
      <c r="AE1096" s="218"/>
    </row>
    <row r="1097" spans="22:31" s="228" customFormat="1" x14ac:dyDescent="0.2">
      <c r="V1097" s="218"/>
      <c r="Z1097" s="218"/>
      <c r="AA1097" s="330"/>
      <c r="AB1097" s="330"/>
      <c r="AC1097" s="330"/>
      <c r="AE1097" s="218"/>
    </row>
    <row r="1098" spans="22:31" s="228" customFormat="1" x14ac:dyDescent="0.2">
      <c r="V1098" s="218"/>
      <c r="Z1098" s="218"/>
      <c r="AA1098" s="330"/>
      <c r="AB1098" s="330"/>
      <c r="AC1098" s="330"/>
      <c r="AE1098" s="218"/>
    </row>
    <row r="1099" spans="22:31" s="228" customFormat="1" x14ac:dyDescent="0.2">
      <c r="V1099" s="218"/>
      <c r="Z1099" s="218"/>
      <c r="AA1099" s="330"/>
      <c r="AB1099" s="330"/>
      <c r="AC1099" s="330"/>
      <c r="AE1099" s="218"/>
    </row>
    <row r="1100" spans="22:31" s="228" customFormat="1" x14ac:dyDescent="0.2">
      <c r="V1100" s="218"/>
      <c r="Z1100" s="218"/>
      <c r="AA1100" s="330"/>
      <c r="AB1100" s="330"/>
      <c r="AC1100" s="330"/>
      <c r="AE1100" s="218"/>
    </row>
    <row r="1101" spans="22:31" s="228" customFormat="1" x14ac:dyDescent="0.2">
      <c r="V1101" s="218"/>
      <c r="Z1101" s="218"/>
      <c r="AA1101" s="330"/>
      <c r="AB1101" s="330"/>
      <c r="AC1101" s="330"/>
      <c r="AE1101" s="218"/>
    </row>
    <row r="1102" spans="22:31" s="228" customFormat="1" x14ac:dyDescent="0.2">
      <c r="V1102" s="218"/>
      <c r="Z1102" s="218"/>
      <c r="AA1102" s="330"/>
      <c r="AB1102" s="330"/>
      <c r="AC1102" s="330"/>
      <c r="AE1102" s="218"/>
    </row>
    <row r="1103" spans="22:31" s="228" customFormat="1" x14ac:dyDescent="0.2">
      <c r="V1103" s="218"/>
      <c r="Z1103" s="218"/>
      <c r="AA1103" s="330"/>
      <c r="AB1103" s="330"/>
      <c r="AC1103" s="330"/>
      <c r="AE1103" s="218"/>
    </row>
    <row r="1104" spans="22:31" s="228" customFormat="1" x14ac:dyDescent="0.2">
      <c r="V1104" s="218"/>
      <c r="Z1104" s="218"/>
      <c r="AA1104" s="330"/>
      <c r="AB1104" s="330"/>
      <c r="AC1104" s="330"/>
      <c r="AE1104" s="218"/>
    </row>
    <row r="1105" spans="22:31" s="228" customFormat="1" x14ac:dyDescent="0.2">
      <c r="V1105" s="218"/>
      <c r="Z1105" s="218"/>
      <c r="AA1105" s="330"/>
      <c r="AB1105" s="330"/>
      <c r="AC1105" s="330"/>
      <c r="AE1105" s="218"/>
    </row>
    <row r="1106" spans="22:31" s="228" customFormat="1" x14ac:dyDescent="0.2">
      <c r="V1106" s="218"/>
      <c r="Z1106" s="218"/>
      <c r="AA1106" s="330"/>
      <c r="AB1106" s="330"/>
      <c r="AC1106" s="330"/>
      <c r="AE1106" s="218"/>
    </row>
    <row r="1107" spans="22:31" s="228" customFormat="1" x14ac:dyDescent="0.2">
      <c r="V1107" s="218"/>
      <c r="Z1107" s="218"/>
      <c r="AA1107" s="330"/>
      <c r="AB1107" s="330"/>
      <c r="AC1107" s="330"/>
      <c r="AE1107" s="218"/>
    </row>
    <row r="1108" spans="22:31" s="228" customFormat="1" x14ac:dyDescent="0.2">
      <c r="V1108" s="218"/>
      <c r="Z1108" s="218"/>
      <c r="AA1108" s="330"/>
      <c r="AB1108" s="330"/>
      <c r="AC1108" s="330"/>
      <c r="AE1108" s="218"/>
    </row>
    <row r="1109" spans="22:31" s="228" customFormat="1" x14ac:dyDescent="0.2">
      <c r="V1109" s="218"/>
      <c r="Z1109" s="218"/>
      <c r="AA1109" s="330"/>
      <c r="AB1109" s="330"/>
      <c r="AC1109" s="330"/>
      <c r="AE1109" s="218"/>
    </row>
    <row r="1110" spans="22:31" s="228" customFormat="1" x14ac:dyDescent="0.2">
      <c r="V1110" s="218"/>
      <c r="Z1110" s="218"/>
      <c r="AA1110" s="330"/>
      <c r="AB1110" s="330"/>
      <c r="AC1110" s="330"/>
      <c r="AE1110" s="218"/>
    </row>
    <row r="1111" spans="22:31" s="228" customFormat="1" x14ac:dyDescent="0.2">
      <c r="V1111" s="218"/>
      <c r="Z1111" s="218"/>
      <c r="AA1111" s="330"/>
      <c r="AB1111" s="330"/>
      <c r="AC1111" s="330"/>
      <c r="AE1111" s="218"/>
    </row>
    <row r="1112" spans="22:31" s="228" customFormat="1" x14ac:dyDescent="0.2">
      <c r="V1112" s="218"/>
      <c r="Z1112" s="218"/>
      <c r="AA1112" s="330"/>
      <c r="AB1112" s="330"/>
      <c r="AC1112" s="330"/>
      <c r="AE1112" s="218"/>
    </row>
    <row r="1113" spans="22:31" s="228" customFormat="1" x14ac:dyDescent="0.2">
      <c r="V1113" s="218"/>
      <c r="Z1113" s="218"/>
      <c r="AA1113" s="330"/>
      <c r="AB1113" s="330"/>
      <c r="AC1113" s="330"/>
      <c r="AE1113" s="218"/>
    </row>
    <row r="1114" spans="22:31" s="228" customFormat="1" x14ac:dyDescent="0.2">
      <c r="V1114" s="218"/>
      <c r="Z1114" s="218"/>
      <c r="AA1114" s="330"/>
      <c r="AB1114" s="330"/>
      <c r="AC1114" s="330"/>
      <c r="AE1114" s="218"/>
    </row>
    <row r="1115" spans="22:31" s="228" customFormat="1" x14ac:dyDescent="0.2">
      <c r="V1115" s="218"/>
      <c r="Z1115" s="218"/>
      <c r="AA1115" s="330"/>
      <c r="AB1115" s="330"/>
      <c r="AC1115" s="330"/>
      <c r="AE1115" s="218"/>
    </row>
    <row r="1116" spans="22:31" s="228" customFormat="1" x14ac:dyDescent="0.2">
      <c r="V1116" s="218"/>
      <c r="Z1116" s="218"/>
      <c r="AA1116" s="330"/>
      <c r="AB1116" s="330"/>
      <c r="AC1116" s="330"/>
      <c r="AE1116" s="218"/>
    </row>
    <row r="1117" spans="22:31" s="228" customFormat="1" x14ac:dyDescent="0.2">
      <c r="V1117" s="218"/>
      <c r="Z1117" s="218"/>
      <c r="AA1117" s="330"/>
      <c r="AB1117" s="330"/>
      <c r="AC1117" s="330"/>
      <c r="AE1117" s="218"/>
    </row>
    <row r="1118" spans="22:31" s="228" customFormat="1" x14ac:dyDescent="0.2">
      <c r="V1118" s="218"/>
      <c r="Z1118" s="218"/>
      <c r="AA1118" s="330"/>
      <c r="AB1118" s="330"/>
      <c r="AC1118" s="330"/>
      <c r="AE1118" s="218"/>
    </row>
    <row r="1119" spans="22:31" s="228" customFormat="1" x14ac:dyDescent="0.2">
      <c r="V1119" s="218"/>
      <c r="Z1119" s="218"/>
      <c r="AA1119" s="330"/>
      <c r="AB1119" s="330"/>
      <c r="AC1119" s="330"/>
      <c r="AE1119" s="218"/>
    </row>
    <row r="1120" spans="22:31" s="228" customFormat="1" x14ac:dyDescent="0.2">
      <c r="V1120" s="218"/>
      <c r="Z1120" s="218"/>
      <c r="AA1120" s="330"/>
      <c r="AB1120" s="330"/>
      <c r="AC1120" s="330"/>
      <c r="AE1120" s="218"/>
    </row>
    <row r="1121" spans="22:31" s="228" customFormat="1" x14ac:dyDescent="0.2">
      <c r="V1121" s="218"/>
      <c r="Z1121" s="218"/>
      <c r="AA1121" s="330"/>
      <c r="AB1121" s="330"/>
      <c r="AC1121" s="330"/>
      <c r="AE1121" s="218"/>
    </row>
    <row r="1122" spans="22:31" s="228" customFormat="1" x14ac:dyDescent="0.2">
      <c r="V1122" s="218"/>
      <c r="Z1122" s="218"/>
      <c r="AA1122" s="330"/>
      <c r="AB1122" s="330"/>
      <c r="AC1122" s="330"/>
      <c r="AE1122" s="218"/>
    </row>
    <row r="1123" spans="22:31" s="228" customFormat="1" x14ac:dyDescent="0.2">
      <c r="V1123" s="218"/>
      <c r="Z1123" s="218"/>
      <c r="AA1123" s="330"/>
      <c r="AB1123" s="330"/>
      <c r="AC1123" s="330"/>
      <c r="AE1123" s="218"/>
    </row>
    <row r="1124" spans="22:31" s="228" customFormat="1" x14ac:dyDescent="0.2">
      <c r="V1124" s="218"/>
      <c r="Z1124" s="218"/>
      <c r="AA1124" s="330"/>
      <c r="AB1124" s="330"/>
      <c r="AC1124" s="330"/>
      <c r="AE1124" s="218"/>
    </row>
    <row r="1125" spans="22:31" s="228" customFormat="1" x14ac:dyDescent="0.2">
      <c r="V1125" s="218"/>
      <c r="Z1125" s="218"/>
      <c r="AA1125" s="330"/>
      <c r="AB1125" s="330"/>
      <c r="AC1125" s="330"/>
      <c r="AE1125" s="218"/>
    </row>
    <row r="1126" spans="22:31" s="228" customFormat="1" x14ac:dyDescent="0.2">
      <c r="V1126" s="218"/>
      <c r="Z1126" s="218"/>
      <c r="AA1126" s="330"/>
      <c r="AB1126" s="330"/>
      <c r="AC1126" s="330"/>
      <c r="AE1126" s="218"/>
    </row>
    <row r="1127" spans="22:31" s="228" customFormat="1" x14ac:dyDescent="0.2">
      <c r="V1127" s="218"/>
      <c r="Z1127" s="218"/>
      <c r="AA1127" s="330"/>
      <c r="AB1127" s="330"/>
      <c r="AC1127" s="330"/>
      <c r="AE1127" s="218"/>
    </row>
    <row r="1128" spans="22:31" s="228" customFormat="1" x14ac:dyDescent="0.2">
      <c r="V1128" s="218"/>
      <c r="Z1128" s="218"/>
      <c r="AA1128" s="330"/>
      <c r="AB1128" s="330"/>
      <c r="AC1128" s="330"/>
      <c r="AE1128" s="218"/>
    </row>
    <row r="1129" spans="22:31" s="228" customFormat="1" x14ac:dyDescent="0.2">
      <c r="V1129" s="218"/>
      <c r="Z1129" s="218"/>
      <c r="AA1129" s="330"/>
      <c r="AB1129" s="330"/>
      <c r="AC1129" s="330"/>
      <c r="AE1129" s="218"/>
    </row>
    <row r="1130" spans="22:31" s="228" customFormat="1" x14ac:dyDescent="0.2">
      <c r="V1130" s="218"/>
      <c r="Z1130" s="218"/>
      <c r="AA1130" s="330"/>
      <c r="AB1130" s="330"/>
      <c r="AC1130" s="330"/>
      <c r="AE1130" s="218"/>
    </row>
    <row r="1131" spans="22:31" s="228" customFormat="1" x14ac:dyDescent="0.2">
      <c r="V1131" s="218"/>
      <c r="Z1131" s="218"/>
      <c r="AA1131" s="330"/>
      <c r="AB1131" s="330"/>
      <c r="AC1131" s="330"/>
      <c r="AE1131" s="218"/>
    </row>
    <row r="1132" spans="22:31" s="228" customFormat="1" x14ac:dyDescent="0.2">
      <c r="V1132" s="218"/>
      <c r="Z1132" s="218"/>
      <c r="AA1132" s="330"/>
      <c r="AB1132" s="330"/>
      <c r="AC1132" s="330"/>
      <c r="AE1132" s="218"/>
    </row>
    <row r="1133" spans="22:31" s="228" customFormat="1" x14ac:dyDescent="0.2">
      <c r="V1133" s="218"/>
      <c r="Z1133" s="218"/>
      <c r="AA1133" s="330"/>
      <c r="AB1133" s="330"/>
      <c r="AC1133" s="330"/>
      <c r="AE1133" s="218"/>
    </row>
    <row r="1134" spans="22:31" s="228" customFormat="1" x14ac:dyDescent="0.2">
      <c r="V1134" s="218"/>
      <c r="Z1134" s="218"/>
      <c r="AA1134" s="330"/>
      <c r="AB1134" s="330"/>
      <c r="AC1134" s="330"/>
      <c r="AE1134" s="218"/>
    </row>
    <row r="1135" spans="22:31" s="228" customFormat="1" x14ac:dyDescent="0.2">
      <c r="V1135" s="218"/>
      <c r="Z1135" s="218"/>
      <c r="AA1135" s="330"/>
      <c r="AB1135" s="330"/>
      <c r="AC1135" s="330"/>
      <c r="AE1135" s="218"/>
    </row>
    <row r="1136" spans="22:31" s="228" customFormat="1" x14ac:dyDescent="0.2">
      <c r="V1136" s="218"/>
      <c r="Z1136" s="218"/>
      <c r="AA1136" s="330"/>
      <c r="AB1136" s="330"/>
      <c r="AC1136" s="330"/>
      <c r="AE1136" s="218"/>
    </row>
    <row r="1137" spans="22:31" s="228" customFormat="1" x14ac:dyDescent="0.2">
      <c r="V1137" s="218"/>
      <c r="Z1137" s="218"/>
      <c r="AA1137" s="330"/>
      <c r="AB1137" s="330"/>
      <c r="AC1137" s="330"/>
      <c r="AE1137" s="218"/>
    </row>
    <row r="1138" spans="22:31" s="228" customFormat="1" x14ac:dyDescent="0.2">
      <c r="V1138" s="218"/>
      <c r="Z1138" s="218"/>
      <c r="AA1138" s="330"/>
      <c r="AB1138" s="330"/>
      <c r="AC1138" s="330"/>
      <c r="AE1138" s="218"/>
    </row>
    <row r="1139" spans="22:31" s="228" customFormat="1" x14ac:dyDescent="0.2">
      <c r="V1139" s="218"/>
      <c r="Z1139" s="218"/>
      <c r="AA1139" s="330"/>
      <c r="AB1139" s="330"/>
      <c r="AC1139" s="330"/>
      <c r="AE1139" s="218"/>
    </row>
    <row r="1140" spans="22:31" s="228" customFormat="1" x14ac:dyDescent="0.2">
      <c r="V1140" s="218"/>
      <c r="Z1140" s="218"/>
      <c r="AA1140" s="330"/>
      <c r="AB1140" s="330"/>
      <c r="AC1140" s="330"/>
      <c r="AE1140" s="218"/>
    </row>
    <row r="1141" spans="22:31" s="228" customFormat="1" x14ac:dyDescent="0.2">
      <c r="V1141" s="218"/>
      <c r="Z1141" s="218"/>
      <c r="AA1141" s="330"/>
      <c r="AB1141" s="330"/>
      <c r="AC1141" s="330"/>
      <c r="AE1141" s="218"/>
    </row>
    <row r="1142" spans="22:31" s="228" customFormat="1" x14ac:dyDescent="0.2">
      <c r="V1142" s="218"/>
      <c r="Z1142" s="218"/>
      <c r="AA1142" s="330"/>
      <c r="AB1142" s="330"/>
      <c r="AC1142" s="330"/>
      <c r="AE1142" s="218"/>
    </row>
    <row r="1143" spans="22:31" s="228" customFormat="1" x14ac:dyDescent="0.2">
      <c r="V1143" s="218"/>
      <c r="Z1143" s="218"/>
      <c r="AA1143" s="330"/>
      <c r="AB1143" s="330"/>
      <c r="AC1143" s="330"/>
      <c r="AE1143" s="218"/>
    </row>
    <row r="1144" spans="22:31" s="228" customFormat="1" x14ac:dyDescent="0.2">
      <c r="V1144" s="218"/>
      <c r="Z1144" s="218"/>
      <c r="AA1144" s="330"/>
      <c r="AB1144" s="330"/>
      <c r="AC1144" s="330"/>
      <c r="AE1144" s="218"/>
    </row>
    <row r="1145" spans="22:31" s="228" customFormat="1" x14ac:dyDescent="0.2">
      <c r="V1145" s="218"/>
      <c r="Z1145" s="218"/>
      <c r="AA1145" s="330"/>
      <c r="AB1145" s="330"/>
      <c r="AC1145" s="330"/>
      <c r="AE1145" s="218"/>
    </row>
    <row r="1146" spans="22:31" s="228" customFormat="1" x14ac:dyDescent="0.2">
      <c r="V1146" s="218"/>
      <c r="Z1146" s="218"/>
      <c r="AA1146" s="330"/>
      <c r="AB1146" s="330"/>
      <c r="AC1146" s="330"/>
      <c r="AE1146" s="218"/>
    </row>
    <row r="1147" spans="22:31" s="228" customFormat="1" x14ac:dyDescent="0.2">
      <c r="V1147" s="218"/>
      <c r="Z1147" s="218"/>
      <c r="AA1147" s="330"/>
      <c r="AB1147" s="330"/>
      <c r="AC1147" s="330"/>
      <c r="AE1147" s="218"/>
    </row>
    <row r="1148" spans="22:31" s="228" customFormat="1" x14ac:dyDescent="0.2">
      <c r="V1148" s="218"/>
      <c r="Z1148" s="218"/>
      <c r="AA1148" s="330"/>
      <c r="AB1148" s="330"/>
      <c r="AC1148" s="330"/>
      <c r="AE1148" s="218"/>
    </row>
    <row r="1149" spans="22:31" s="228" customFormat="1" x14ac:dyDescent="0.2">
      <c r="V1149" s="218"/>
      <c r="Z1149" s="218"/>
      <c r="AA1149" s="330"/>
      <c r="AB1149" s="330"/>
      <c r="AC1149" s="330"/>
      <c r="AE1149" s="218"/>
    </row>
    <row r="1150" spans="22:31" s="228" customFormat="1" x14ac:dyDescent="0.2">
      <c r="V1150" s="218"/>
      <c r="Z1150" s="218"/>
      <c r="AA1150" s="330"/>
      <c r="AB1150" s="330"/>
      <c r="AC1150" s="330"/>
      <c r="AE1150" s="218"/>
    </row>
    <row r="1151" spans="22:31" s="228" customFormat="1" x14ac:dyDescent="0.2">
      <c r="V1151" s="218"/>
      <c r="Z1151" s="218"/>
      <c r="AA1151" s="330"/>
      <c r="AB1151" s="330"/>
      <c r="AC1151" s="330"/>
      <c r="AE1151" s="218"/>
    </row>
    <row r="1152" spans="22:31" s="228" customFormat="1" x14ac:dyDescent="0.2">
      <c r="V1152" s="218"/>
      <c r="Z1152" s="218"/>
      <c r="AA1152" s="330"/>
      <c r="AB1152" s="330"/>
      <c r="AC1152" s="330"/>
      <c r="AE1152" s="218"/>
    </row>
    <row r="1153" spans="22:31" s="228" customFormat="1" x14ac:dyDescent="0.2">
      <c r="V1153" s="218"/>
      <c r="Z1153" s="218"/>
      <c r="AA1153" s="330"/>
      <c r="AB1153" s="330"/>
      <c r="AC1153" s="330"/>
      <c r="AE1153" s="218"/>
    </row>
    <row r="1154" spans="22:31" s="228" customFormat="1" x14ac:dyDescent="0.2">
      <c r="V1154" s="218"/>
      <c r="Z1154" s="218"/>
      <c r="AA1154" s="330"/>
      <c r="AB1154" s="330"/>
      <c r="AC1154" s="330"/>
      <c r="AE1154" s="218"/>
    </row>
    <row r="1155" spans="22:31" s="228" customFormat="1" x14ac:dyDescent="0.2">
      <c r="V1155" s="218"/>
      <c r="Z1155" s="218"/>
      <c r="AA1155" s="330"/>
      <c r="AB1155" s="330"/>
      <c r="AC1155" s="330"/>
      <c r="AE1155" s="218"/>
    </row>
    <row r="1156" spans="22:31" s="228" customFormat="1" x14ac:dyDescent="0.2">
      <c r="V1156" s="218"/>
      <c r="Z1156" s="218"/>
      <c r="AA1156" s="330"/>
      <c r="AB1156" s="330"/>
      <c r="AC1156" s="330"/>
      <c r="AE1156" s="218"/>
    </row>
    <row r="1157" spans="22:31" s="228" customFormat="1" x14ac:dyDescent="0.2">
      <c r="V1157" s="218"/>
      <c r="Z1157" s="218"/>
      <c r="AA1157" s="330"/>
      <c r="AB1157" s="330"/>
      <c r="AC1157" s="330"/>
      <c r="AE1157" s="218"/>
    </row>
    <row r="1158" spans="22:31" s="228" customFormat="1" x14ac:dyDescent="0.2">
      <c r="V1158" s="218"/>
      <c r="Z1158" s="218"/>
      <c r="AA1158" s="330"/>
      <c r="AB1158" s="330"/>
      <c r="AC1158" s="330"/>
      <c r="AE1158" s="218"/>
    </row>
    <row r="1159" spans="22:31" s="228" customFormat="1" x14ac:dyDescent="0.2">
      <c r="V1159" s="218"/>
      <c r="Z1159" s="218"/>
      <c r="AA1159" s="330"/>
      <c r="AB1159" s="330"/>
      <c r="AC1159" s="330"/>
      <c r="AE1159" s="218"/>
    </row>
    <row r="1160" spans="22:31" s="228" customFormat="1" x14ac:dyDescent="0.2">
      <c r="V1160" s="218"/>
      <c r="Z1160" s="218"/>
      <c r="AA1160" s="330"/>
      <c r="AB1160" s="330"/>
      <c r="AC1160" s="330"/>
      <c r="AE1160" s="218"/>
    </row>
    <row r="1161" spans="22:31" s="228" customFormat="1" x14ac:dyDescent="0.2">
      <c r="V1161" s="218"/>
      <c r="Z1161" s="218"/>
      <c r="AA1161" s="330"/>
      <c r="AB1161" s="330"/>
      <c r="AC1161" s="330"/>
      <c r="AE1161" s="218"/>
    </row>
    <row r="1162" spans="22:31" s="228" customFormat="1" x14ac:dyDescent="0.2">
      <c r="V1162" s="218"/>
      <c r="Z1162" s="218"/>
      <c r="AA1162" s="330"/>
      <c r="AB1162" s="330"/>
      <c r="AC1162" s="330"/>
      <c r="AE1162" s="218"/>
    </row>
    <row r="1163" spans="22:31" s="228" customFormat="1" x14ac:dyDescent="0.2">
      <c r="V1163" s="218"/>
      <c r="Z1163" s="218"/>
      <c r="AA1163" s="330"/>
      <c r="AB1163" s="330"/>
      <c r="AC1163" s="330"/>
      <c r="AE1163" s="218"/>
    </row>
    <row r="1164" spans="22:31" s="228" customFormat="1" x14ac:dyDescent="0.2">
      <c r="V1164" s="218"/>
      <c r="Z1164" s="218"/>
      <c r="AA1164" s="330"/>
      <c r="AB1164" s="330"/>
      <c r="AC1164" s="330"/>
      <c r="AE1164" s="218"/>
    </row>
    <row r="1165" spans="22:31" s="228" customFormat="1" x14ac:dyDescent="0.2">
      <c r="V1165" s="218"/>
      <c r="Z1165" s="218"/>
      <c r="AA1165" s="330"/>
      <c r="AB1165" s="330"/>
      <c r="AC1165" s="330"/>
      <c r="AE1165" s="218"/>
    </row>
    <row r="1166" spans="22:31" s="228" customFormat="1" x14ac:dyDescent="0.2">
      <c r="V1166" s="218"/>
      <c r="Z1166" s="218"/>
      <c r="AA1166" s="330"/>
      <c r="AB1166" s="330"/>
      <c r="AC1166" s="330"/>
      <c r="AE1166" s="218"/>
    </row>
    <row r="1167" spans="22:31" s="228" customFormat="1" x14ac:dyDescent="0.2">
      <c r="V1167" s="218"/>
      <c r="Z1167" s="218"/>
      <c r="AA1167" s="330"/>
      <c r="AB1167" s="330"/>
      <c r="AC1167" s="330"/>
      <c r="AE1167" s="218"/>
    </row>
    <row r="1168" spans="22:31" s="228" customFormat="1" x14ac:dyDescent="0.2">
      <c r="V1168" s="218"/>
      <c r="Z1168" s="218"/>
      <c r="AA1168" s="330"/>
      <c r="AB1168" s="330"/>
      <c r="AC1168" s="330"/>
      <c r="AE1168" s="218"/>
    </row>
    <row r="1169" spans="22:31" s="228" customFormat="1" x14ac:dyDescent="0.2">
      <c r="V1169" s="218"/>
      <c r="Z1169" s="218"/>
      <c r="AA1169" s="330"/>
      <c r="AB1169" s="330"/>
      <c r="AC1169" s="330"/>
      <c r="AE1169" s="218"/>
    </row>
    <row r="1170" spans="22:31" s="228" customFormat="1" x14ac:dyDescent="0.2">
      <c r="V1170" s="218"/>
      <c r="Z1170" s="218"/>
      <c r="AA1170" s="330"/>
      <c r="AB1170" s="330"/>
      <c r="AC1170" s="330"/>
      <c r="AE1170" s="218"/>
    </row>
    <row r="1171" spans="22:31" s="228" customFormat="1" x14ac:dyDescent="0.2">
      <c r="V1171" s="218"/>
      <c r="Z1171" s="218"/>
      <c r="AA1171" s="330"/>
      <c r="AB1171" s="330"/>
      <c r="AC1171" s="330"/>
      <c r="AE1171" s="218"/>
    </row>
    <row r="1172" spans="22:31" s="228" customFormat="1" x14ac:dyDescent="0.2">
      <c r="V1172" s="218"/>
      <c r="Z1172" s="218"/>
      <c r="AA1172" s="330"/>
      <c r="AB1172" s="330"/>
      <c r="AC1172" s="330"/>
      <c r="AE1172" s="218"/>
    </row>
    <row r="1173" spans="22:31" s="228" customFormat="1" x14ac:dyDescent="0.2">
      <c r="V1173" s="218"/>
      <c r="Z1173" s="218"/>
      <c r="AA1173" s="330"/>
      <c r="AB1173" s="330"/>
      <c r="AC1173" s="330"/>
      <c r="AE1173" s="218"/>
    </row>
    <row r="1174" spans="22:31" s="228" customFormat="1" x14ac:dyDescent="0.2">
      <c r="V1174" s="218"/>
      <c r="Z1174" s="218"/>
      <c r="AA1174" s="330"/>
      <c r="AB1174" s="330"/>
      <c r="AC1174" s="330"/>
      <c r="AE1174" s="218"/>
    </row>
    <row r="1175" spans="22:31" s="228" customFormat="1" x14ac:dyDescent="0.2">
      <c r="V1175" s="218"/>
      <c r="Z1175" s="218"/>
      <c r="AA1175" s="330"/>
      <c r="AB1175" s="330"/>
      <c r="AC1175" s="330"/>
      <c r="AE1175" s="218"/>
    </row>
    <row r="1176" spans="22:31" s="228" customFormat="1" x14ac:dyDescent="0.2">
      <c r="V1176" s="218"/>
      <c r="Z1176" s="218"/>
      <c r="AA1176" s="330"/>
      <c r="AB1176" s="330"/>
      <c r="AC1176" s="330"/>
      <c r="AE1176" s="218"/>
    </row>
    <row r="1177" spans="22:31" s="228" customFormat="1" x14ac:dyDescent="0.2">
      <c r="V1177" s="218"/>
      <c r="Z1177" s="218"/>
      <c r="AA1177" s="330"/>
      <c r="AB1177" s="330"/>
      <c r="AC1177" s="330"/>
      <c r="AE1177" s="218"/>
    </row>
    <row r="1178" spans="22:31" s="228" customFormat="1" x14ac:dyDescent="0.2">
      <c r="V1178" s="218"/>
      <c r="Z1178" s="218"/>
      <c r="AA1178" s="330"/>
      <c r="AB1178" s="330"/>
      <c r="AC1178" s="330"/>
      <c r="AE1178" s="218"/>
    </row>
    <row r="1179" spans="22:31" s="228" customFormat="1" x14ac:dyDescent="0.2">
      <c r="V1179" s="218"/>
      <c r="Z1179" s="218"/>
      <c r="AA1179" s="330"/>
      <c r="AB1179" s="330"/>
      <c r="AC1179" s="330"/>
      <c r="AE1179" s="218"/>
    </row>
    <row r="1180" spans="22:31" s="228" customFormat="1" x14ac:dyDescent="0.2">
      <c r="V1180" s="218"/>
      <c r="Z1180" s="218"/>
      <c r="AA1180" s="330"/>
      <c r="AB1180" s="330"/>
      <c r="AC1180" s="330"/>
      <c r="AE1180" s="218"/>
    </row>
    <row r="1181" spans="22:31" s="228" customFormat="1" x14ac:dyDescent="0.2">
      <c r="V1181" s="218"/>
      <c r="Z1181" s="218"/>
      <c r="AA1181" s="330"/>
      <c r="AB1181" s="330"/>
      <c r="AC1181" s="330"/>
      <c r="AE1181" s="218"/>
    </row>
    <row r="1182" spans="22:31" s="228" customFormat="1" x14ac:dyDescent="0.2">
      <c r="V1182" s="218"/>
      <c r="Z1182" s="218"/>
      <c r="AA1182" s="330"/>
      <c r="AB1182" s="330"/>
      <c r="AC1182" s="330"/>
      <c r="AE1182" s="218"/>
    </row>
    <row r="1183" spans="22:31" s="228" customFormat="1" x14ac:dyDescent="0.2">
      <c r="V1183" s="218"/>
      <c r="Z1183" s="218"/>
      <c r="AA1183" s="330"/>
      <c r="AB1183" s="330"/>
      <c r="AC1183" s="330"/>
      <c r="AE1183" s="218"/>
    </row>
    <row r="1184" spans="22:31" s="228" customFormat="1" x14ac:dyDescent="0.2">
      <c r="V1184" s="218"/>
      <c r="Z1184" s="218"/>
      <c r="AA1184" s="330"/>
      <c r="AB1184" s="330"/>
      <c r="AC1184" s="330"/>
      <c r="AE1184" s="218"/>
    </row>
    <row r="1185" spans="22:31" s="228" customFormat="1" x14ac:dyDescent="0.2">
      <c r="V1185" s="218"/>
      <c r="Z1185" s="218"/>
      <c r="AA1185" s="330"/>
      <c r="AB1185" s="330"/>
      <c r="AC1185" s="330"/>
      <c r="AE1185" s="218"/>
    </row>
    <row r="1186" spans="22:31" s="228" customFormat="1" x14ac:dyDescent="0.2">
      <c r="V1186" s="218"/>
      <c r="Z1186" s="218"/>
      <c r="AA1186" s="330"/>
      <c r="AB1186" s="330"/>
      <c r="AC1186" s="330"/>
      <c r="AE1186" s="218"/>
    </row>
    <row r="1187" spans="22:31" s="228" customFormat="1" x14ac:dyDescent="0.2">
      <c r="V1187" s="218"/>
      <c r="Z1187" s="218"/>
      <c r="AA1187" s="330"/>
      <c r="AB1187" s="330"/>
      <c r="AC1187" s="330"/>
      <c r="AE1187" s="218"/>
    </row>
    <row r="1188" spans="22:31" s="228" customFormat="1" x14ac:dyDescent="0.2">
      <c r="V1188" s="218"/>
      <c r="Z1188" s="218"/>
      <c r="AA1188" s="330"/>
      <c r="AB1188" s="330"/>
      <c r="AC1188" s="330"/>
      <c r="AE1188" s="218"/>
    </row>
    <row r="1189" spans="22:31" s="228" customFormat="1" x14ac:dyDescent="0.2">
      <c r="V1189" s="218"/>
      <c r="Z1189" s="218"/>
      <c r="AA1189" s="330"/>
      <c r="AB1189" s="330"/>
      <c r="AC1189" s="330"/>
      <c r="AE1189" s="218"/>
    </row>
    <row r="1190" spans="22:31" s="228" customFormat="1" x14ac:dyDescent="0.2">
      <c r="V1190" s="218"/>
      <c r="Z1190" s="218"/>
      <c r="AA1190" s="330"/>
      <c r="AB1190" s="330"/>
      <c r="AC1190" s="330"/>
      <c r="AE1190" s="218"/>
    </row>
    <row r="1191" spans="22:31" s="228" customFormat="1" x14ac:dyDescent="0.2">
      <c r="V1191" s="218"/>
      <c r="Z1191" s="218"/>
      <c r="AA1191" s="330"/>
      <c r="AB1191" s="330"/>
      <c r="AC1191" s="330"/>
      <c r="AE1191" s="218"/>
    </row>
    <row r="1192" spans="22:31" s="228" customFormat="1" x14ac:dyDescent="0.2">
      <c r="V1192" s="218"/>
      <c r="Z1192" s="218"/>
      <c r="AA1192" s="330"/>
      <c r="AB1192" s="330"/>
      <c r="AC1192" s="330"/>
      <c r="AE1192" s="218"/>
    </row>
    <row r="1193" spans="22:31" s="228" customFormat="1" x14ac:dyDescent="0.2">
      <c r="V1193" s="218"/>
      <c r="Z1193" s="218"/>
      <c r="AA1193" s="330"/>
      <c r="AB1193" s="330"/>
      <c r="AC1193" s="330"/>
      <c r="AE1193" s="218"/>
    </row>
    <row r="1194" spans="22:31" s="228" customFormat="1" x14ac:dyDescent="0.2">
      <c r="V1194" s="218"/>
      <c r="Z1194" s="218"/>
      <c r="AA1194" s="330"/>
      <c r="AB1194" s="330"/>
      <c r="AC1194" s="330"/>
      <c r="AE1194" s="218"/>
    </row>
    <row r="1195" spans="22:31" s="228" customFormat="1" x14ac:dyDescent="0.2">
      <c r="V1195" s="218"/>
      <c r="Z1195" s="218"/>
      <c r="AA1195" s="330"/>
      <c r="AB1195" s="330"/>
      <c r="AC1195" s="330"/>
      <c r="AE1195" s="218"/>
    </row>
    <row r="1196" spans="22:31" s="228" customFormat="1" x14ac:dyDescent="0.2">
      <c r="V1196" s="218"/>
      <c r="Z1196" s="218"/>
      <c r="AA1196" s="330"/>
      <c r="AB1196" s="330"/>
      <c r="AC1196" s="330"/>
      <c r="AE1196" s="218"/>
    </row>
    <row r="1197" spans="22:31" s="228" customFormat="1" x14ac:dyDescent="0.2">
      <c r="V1197" s="218"/>
      <c r="Z1197" s="218"/>
      <c r="AA1197" s="330"/>
      <c r="AB1197" s="330"/>
      <c r="AC1197" s="330"/>
      <c r="AE1197" s="218"/>
    </row>
    <row r="1198" spans="22:31" s="228" customFormat="1" x14ac:dyDescent="0.2">
      <c r="V1198" s="218"/>
      <c r="Z1198" s="218"/>
      <c r="AA1198" s="330"/>
      <c r="AB1198" s="330"/>
      <c r="AC1198" s="330"/>
      <c r="AE1198" s="218"/>
    </row>
    <row r="1199" spans="22:31" s="228" customFormat="1" x14ac:dyDescent="0.2">
      <c r="V1199" s="218"/>
      <c r="Z1199" s="218"/>
      <c r="AA1199" s="330"/>
      <c r="AB1199" s="330"/>
      <c r="AC1199" s="330"/>
      <c r="AE1199" s="218"/>
    </row>
    <row r="1200" spans="22:31" s="228" customFormat="1" x14ac:dyDescent="0.2">
      <c r="V1200" s="218"/>
      <c r="Z1200" s="218"/>
      <c r="AA1200" s="330"/>
      <c r="AB1200" s="330"/>
      <c r="AC1200" s="330"/>
      <c r="AE1200" s="218"/>
    </row>
    <row r="1201" spans="22:31" s="228" customFormat="1" x14ac:dyDescent="0.2">
      <c r="V1201" s="218"/>
      <c r="Z1201" s="218"/>
      <c r="AA1201" s="330"/>
      <c r="AB1201" s="330"/>
      <c r="AC1201" s="330"/>
      <c r="AE1201" s="218"/>
    </row>
    <row r="1202" spans="22:31" s="228" customFormat="1" x14ac:dyDescent="0.2">
      <c r="V1202" s="218"/>
      <c r="Z1202" s="218"/>
      <c r="AA1202" s="330"/>
      <c r="AB1202" s="330"/>
      <c r="AC1202" s="330"/>
      <c r="AE1202" s="218"/>
    </row>
    <row r="1203" spans="22:31" s="228" customFormat="1" x14ac:dyDescent="0.2">
      <c r="V1203" s="218"/>
      <c r="Z1203" s="218"/>
      <c r="AA1203" s="330"/>
      <c r="AB1203" s="330"/>
      <c r="AC1203" s="330"/>
      <c r="AE1203" s="218"/>
    </row>
    <row r="1204" spans="22:31" s="228" customFormat="1" x14ac:dyDescent="0.2">
      <c r="V1204" s="218"/>
      <c r="Z1204" s="218"/>
      <c r="AA1204" s="330"/>
      <c r="AB1204" s="330"/>
      <c r="AC1204" s="330"/>
      <c r="AE1204" s="218"/>
    </row>
    <row r="1205" spans="22:31" s="228" customFormat="1" x14ac:dyDescent="0.2">
      <c r="V1205" s="218"/>
      <c r="Z1205" s="218"/>
      <c r="AA1205" s="330"/>
      <c r="AB1205" s="330"/>
      <c r="AC1205" s="330"/>
      <c r="AE1205" s="218"/>
    </row>
    <row r="1206" spans="22:31" s="228" customFormat="1" x14ac:dyDescent="0.2">
      <c r="V1206" s="218"/>
      <c r="Z1206" s="218"/>
      <c r="AA1206" s="330"/>
      <c r="AB1206" s="330"/>
      <c r="AC1206" s="330"/>
      <c r="AE1206" s="218"/>
    </row>
    <row r="1207" spans="22:31" s="228" customFormat="1" x14ac:dyDescent="0.2">
      <c r="V1207" s="218"/>
      <c r="Z1207" s="218"/>
      <c r="AA1207" s="330"/>
      <c r="AB1207" s="330"/>
      <c r="AC1207" s="330"/>
      <c r="AE1207" s="218"/>
    </row>
    <row r="1208" spans="22:31" s="228" customFormat="1" x14ac:dyDescent="0.2">
      <c r="V1208" s="218"/>
      <c r="Z1208" s="218"/>
      <c r="AA1208" s="330"/>
      <c r="AB1208" s="330"/>
      <c r="AC1208" s="330"/>
      <c r="AE1208" s="218"/>
    </row>
    <row r="1209" spans="22:31" s="228" customFormat="1" x14ac:dyDescent="0.2">
      <c r="V1209" s="218"/>
      <c r="Z1209" s="218"/>
      <c r="AA1209" s="330"/>
      <c r="AB1209" s="330"/>
      <c r="AC1209" s="330"/>
      <c r="AE1209" s="218"/>
    </row>
    <row r="1210" spans="22:31" s="228" customFormat="1" x14ac:dyDescent="0.2">
      <c r="V1210" s="218"/>
      <c r="Z1210" s="218"/>
      <c r="AA1210" s="330"/>
      <c r="AB1210" s="330"/>
      <c r="AC1210" s="330"/>
      <c r="AE1210" s="218"/>
    </row>
    <row r="1211" spans="22:31" s="228" customFormat="1" x14ac:dyDescent="0.2">
      <c r="V1211" s="218"/>
      <c r="Z1211" s="218"/>
      <c r="AA1211" s="330"/>
      <c r="AB1211" s="330"/>
      <c r="AC1211" s="330"/>
      <c r="AE1211" s="218"/>
    </row>
    <row r="1212" spans="22:31" s="228" customFormat="1" x14ac:dyDescent="0.2">
      <c r="V1212" s="218"/>
      <c r="Z1212" s="218"/>
      <c r="AA1212" s="330"/>
      <c r="AB1212" s="330"/>
      <c r="AC1212" s="330"/>
      <c r="AE1212" s="218"/>
    </row>
    <row r="1213" spans="22:31" s="228" customFormat="1" x14ac:dyDescent="0.2">
      <c r="V1213" s="218"/>
      <c r="Z1213" s="218"/>
      <c r="AA1213" s="330"/>
      <c r="AB1213" s="330"/>
      <c r="AC1213" s="330"/>
      <c r="AE1213" s="218"/>
    </row>
    <row r="1214" spans="22:31" s="228" customFormat="1" x14ac:dyDescent="0.2">
      <c r="V1214" s="218"/>
      <c r="Z1214" s="218"/>
      <c r="AA1214" s="330"/>
      <c r="AB1214" s="330"/>
      <c r="AC1214" s="330"/>
      <c r="AE1214" s="218"/>
    </row>
    <row r="1215" spans="22:31" s="228" customFormat="1" x14ac:dyDescent="0.2">
      <c r="V1215" s="218"/>
      <c r="Z1215" s="218"/>
      <c r="AA1215" s="330"/>
      <c r="AB1215" s="330"/>
      <c r="AC1215" s="330"/>
      <c r="AE1215" s="218"/>
    </row>
    <row r="1216" spans="22:31" s="228" customFormat="1" x14ac:dyDescent="0.2">
      <c r="V1216" s="218"/>
      <c r="Z1216" s="218"/>
      <c r="AA1216" s="330"/>
      <c r="AB1216" s="330"/>
      <c r="AC1216" s="330"/>
      <c r="AE1216" s="218"/>
    </row>
    <row r="1217" spans="22:31" s="228" customFormat="1" x14ac:dyDescent="0.2">
      <c r="V1217" s="218"/>
      <c r="Z1217" s="218"/>
      <c r="AA1217" s="330"/>
      <c r="AB1217" s="330"/>
      <c r="AC1217" s="330"/>
      <c r="AE1217" s="218"/>
    </row>
    <row r="1218" spans="22:31" s="228" customFormat="1" x14ac:dyDescent="0.2">
      <c r="V1218" s="218"/>
      <c r="Z1218" s="218"/>
      <c r="AA1218" s="330"/>
      <c r="AB1218" s="330"/>
      <c r="AC1218" s="330"/>
      <c r="AE1218" s="218"/>
    </row>
    <row r="1219" spans="22:31" s="228" customFormat="1" x14ac:dyDescent="0.2">
      <c r="V1219" s="218"/>
      <c r="Z1219" s="218"/>
      <c r="AA1219" s="330"/>
      <c r="AB1219" s="330"/>
      <c r="AC1219" s="330"/>
      <c r="AE1219" s="218"/>
    </row>
    <row r="1220" spans="22:31" s="228" customFormat="1" x14ac:dyDescent="0.2">
      <c r="V1220" s="218"/>
      <c r="Z1220" s="218"/>
      <c r="AA1220" s="330"/>
      <c r="AB1220" s="330"/>
      <c r="AC1220" s="330"/>
      <c r="AE1220" s="218"/>
    </row>
    <row r="1221" spans="22:31" s="228" customFormat="1" x14ac:dyDescent="0.2">
      <c r="V1221" s="218"/>
      <c r="Z1221" s="218"/>
      <c r="AA1221" s="330"/>
      <c r="AB1221" s="330"/>
      <c r="AC1221" s="330"/>
      <c r="AE1221" s="218"/>
    </row>
    <row r="1222" spans="22:31" s="228" customFormat="1" x14ac:dyDescent="0.2">
      <c r="V1222" s="218"/>
      <c r="Z1222" s="218"/>
      <c r="AA1222" s="330"/>
      <c r="AB1222" s="330"/>
      <c r="AC1222" s="330"/>
      <c r="AE1222" s="218"/>
    </row>
    <row r="1223" spans="22:31" s="228" customFormat="1" x14ac:dyDescent="0.2">
      <c r="V1223" s="218"/>
      <c r="Z1223" s="218"/>
      <c r="AA1223" s="330"/>
      <c r="AB1223" s="330"/>
      <c r="AC1223" s="330"/>
      <c r="AE1223" s="218"/>
    </row>
    <row r="1224" spans="22:31" s="228" customFormat="1" x14ac:dyDescent="0.2">
      <c r="V1224" s="218"/>
      <c r="Z1224" s="218"/>
      <c r="AA1224" s="330"/>
      <c r="AB1224" s="330"/>
      <c r="AC1224" s="330"/>
      <c r="AE1224" s="218"/>
    </row>
    <row r="1225" spans="22:31" s="228" customFormat="1" x14ac:dyDescent="0.2">
      <c r="V1225" s="218"/>
      <c r="Z1225" s="218"/>
      <c r="AA1225" s="330"/>
      <c r="AB1225" s="330"/>
      <c r="AC1225" s="330"/>
      <c r="AE1225" s="218"/>
    </row>
    <row r="1226" spans="22:31" s="228" customFormat="1" x14ac:dyDescent="0.2">
      <c r="V1226" s="218"/>
      <c r="Z1226" s="218"/>
      <c r="AA1226" s="330"/>
      <c r="AB1226" s="330"/>
      <c r="AC1226" s="330"/>
      <c r="AE1226" s="218"/>
    </row>
    <row r="1227" spans="22:31" s="228" customFormat="1" x14ac:dyDescent="0.2">
      <c r="V1227" s="218"/>
      <c r="Z1227" s="218"/>
      <c r="AA1227" s="330"/>
      <c r="AB1227" s="330"/>
      <c r="AC1227" s="330"/>
      <c r="AE1227" s="218"/>
    </row>
    <row r="1228" spans="22:31" s="228" customFormat="1" x14ac:dyDescent="0.2">
      <c r="V1228" s="218"/>
      <c r="Z1228" s="218"/>
      <c r="AA1228" s="330"/>
      <c r="AB1228" s="330"/>
      <c r="AC1228" s="330"/>
      <c r="AE1228" s="218"/>
    </row>
    <row r="1229" spans="22:31" s="228" customFormat="1" x14ac:dyDescent="0.2">
      <c r="V1229" s="218"/>
      <c r="Z1229" s="218"/>
      <c r="AA1229" s="330"/>
      <c r="AB1229" s="330"/>
      <c r="AC1229" s="330"/>
      <c r="AE1229" s="218"/>
    </row>
    <row r="1230" spans="22:31" s="228" customFormat="1" x14ac:dyDescent="0.2">
      <c r="V1230" s="218"/>
      <c r="Z1230" s="218"/>
      <c r="AA1230" s="330"/>
      <c r="AB1230" s="330"/>
      <c r="AC1230" s="330"/>
      <c r="AE1230" s="218"/>
    </row>
    <row r="1231" spans="22:31" s="228" customFormat="1" x14ac:dyDescent="0.2">
      <c r="V1231" s="218"/>
      <c r="Z1231" s="218"/>
      <c r="AA1231" s="330"/>
      <c r="AB1231" s="330"/>
      <c r="AC1231" s="330"/>
      <c r="AE1231" s="218"/>
    </row>
    <row r="1232" spans="22:31" s="228" customFormat="1" x14ac:dyDescent="0.2">
      <c r="V1232" s="218"/>
      <c r="Z1232" s="218"/>
      <c r="AA1232" s="330"/>
      <c r="AB1232" s="330"/>
      <c r="AC1232" s="330"/>
      <c r="AE1232" s="218"/>
    </row>
    <row r="1233" spans="22:31" s="228" customFormat="1" x14ac:dyDescent="0.2">
      <c r="V1233" s="218"/>
      <c r="Z1233" s="218"/>
      <c r="AA1233" s="330"/>
      <c r="AB1233" s="330"/>
      <c r="AC1233" s="330"/>
      <c r="AE1233" s="218"/>
    </row>
    <row r="1234" spans="22:31" s="228" customFormat="1" x14ac:dyDescent="0.2">
      <c r="V1234" s="218"/>
      <c r="Z1234" s="218"/>
      <c r="AA1234" s="330"/>
      <c r="AB1234" s="330"/>
      <c r="AC1234" s="330"/>
      <c r="AE1234" s="218"/>
    </row>
    <row r="1235" spans="22:31" s="228" customFormat="1" x14ac:dyDescent="0.2">
      <c r="V1235" s="218"/>
      <c r="Z1235" s="218"/>
      <c r="AA1235" s="330"/>
      <c r="AB1235" s="330"/>
      <c r="AC1235" s="330"/>
      <c r="AE1235" s="218"/>
    </row>
    <row r="1236" spans="22:31" s="228" customFormat="1" x14ac:dyDescent="0.2">
      <c r="V1236" s="218"/>
      <c r="Z1236" s="218"/>
      <c r="AA1236" s="330"/>
      <c r="AB1236" s="330"/>
      <c r="AC1236" s="330"/>
      <c r="AE1236" s="218"/>
    </row>
    <row r="1237" spans="22:31" s="228" customFormat="1" x14ac:dyDescent="0.2">
      <c r="V1237" s="218"/>
      <c r="Z1237" s="218"/>
      <c r="AA1237" s="330"/>
      <c r="AB1237" s="330"/>
      <c r="AC1237" s="330"/>
      <c r="AE1237" s="218"/>
    </row>
    <row r="1238" spans="22:31" s="228" customFormat="1" x14ac:dyDescent="0.2">
      <c r="V1238" s="218"/>
      <c r="Z1238" s="218"/>
      <c r="AA1238" s="330"/>
      <c r="AB1238" s="330"/>
      <c r="AC1238" s="330"/>
      <c r="AE1238" s="218"/>
    </row>
    <row r="1239" spans="22:31" s="228" customFormat="1" x14ac:dyDescent="0.2">
      <c r="V1239" s="218"/>
      <c r="Z1239" s="218"/>
      <c r="AA1239" s="330"/>
      <c r="AB1239" s="330"/>
      <c r="AC1239" s="330"/>
      <c r="AE1239" s="218"/>
    </row>
    <row r="1240" spans="22:31" s="228" customFormat="1" x14ac:dyDescent="0.2">
      <c r="V1240" s="218"/>
      <c r="Z1240" s="218"/>
      <c r="AA1240" s="330"/>
      <c r="AB1240" s="330"/>
      <c r="AC1240" s="330"/>
      <c r="AE1240" s="218"/>
    </row>
    <row r="1241" spans="22:31" s="228" customFormat="1" x14ac:dyDescent="0.2">
      <c r="V1241" s="218"/>
      <c r="Z1241" s="218"/>
      <c r="AA1241" s="330"/>
      <c r="AB1241" s="330"/>
      <c r="AC1241" s="330"/>
      <c r="AE1241" s="218"/>
    </row>
    <row r="1242" spans="22:31" s="228" customFormat="1" x14ac:dyDescent="0.2">
      <c r="V1242" s="218"/>
      <c r="Z1242" s="218"/>
      <c r="AA1242" s="330"/>
      <c r="AB1242" s="330"/>
      <c r="AC1242" s="330"/>
      <c r="AE1242" s="218"/>
    </row>
    <row r="1243" spans="22:31" s="228" customFormat="1" x14ac:dyDescent="0.2">
      <c r="V1243" s="218"/>
      <c r="Z1243" s="218"/>
      <c r="AA1243" s="330"/>
      <c r="AB1243" s="330"/>
      <c r="AC1243" s="330"/>
      <c r="AE1243" s="218"/>
    </row>
    <row r="1244" spans="22:31" s="228" customFormat="1" x14ac:dyDescent="0.2">
      <c r="V1244" s="218"/>
      <c r="Z1244" s="218"/>
      <c r="AA1244" s="330"/>
      <c r="AB1244" s="330"/>
      <c r="AC1244" s="330"/>
      <c r="AE1244" s="218"/>
    </row>
    <row r="1245" spans="22:31" s="228" customFormat="1" x14ac:dyDescent="0.2">
      <c r="V1245" s="218"/>
      <c r="Z1245" s="218"/>
      <c r="AA1245" s="330"/>
      <c r="AB1245" s="330"/>
      <c r="AC1245" s="330"/>
      <c r="AE1245" s="218"/>
    </row>
    <row r="1246" spans="22:31" s="228" customFormat="1" x14ac:dyDescent="0.2">
      <c r="V1246" s="218"/>
      <c r="Z1246" s="218"/>
      <c r="AA1246" s="330"/>
      <c r="AB1246" s="330"/>
      <c r="AC1246" s="330"/>
      <c r="AE1246" s="218"/>
    </row>
    <row r="1247" spans="22:31" s="228" customFormat="1" x14ac:dyDescent="0.2">
      <c r="V1247" s="218"/>
      <c r="Z1247" s="218"/>
      <c r="AA1247" s="330"/>
      <c r="AB1247" s="330"/>
      <c r="AC1247" s="330"/>
      <c r="AE1247" s="218"/>
    </row>
    <row r="1248" spans="22:31" s="228" customFormat="1" x14ac:dyDescent="0.2">
      <c r="V1248" s="218"/>
      <c r="Z1248" s="218"/>
      <c r="AA1248" s="330"/>
      <c r="AB1248" s="330"/>
      <c r="AC1248" s="330"/>
      <c r="AE1248" s="218"/>
    </row>
    <row r="1249" spans="22:31" s="228" customFormat="1" x14ac:dyDescent="0.2">
      <c r="V1249" s="218"/>
      <c r="Z1249" s="218"/>
      <c r="AA1249" s="330"/>
      <c r="AB1249" s="330"/>
      <c r="AC1249" s="330"/>
      <c r="AE1249" s="218"/>
    </row>
    <row r="1250" spans="22:31" s="228" customFormat="1" x14ac:dyDescent="0.2">
      <c r="V1250" s="218"/>
      <c r="Z1250" s="218"/>
      <c r="AA1250" s="330"/>
      <c r="AB1250" s="330"/>
      <c r="AC1250" s="330"/>
      <c r="AE1250" s="218"/>
    </row>
    <row r="1251" spans="22:31" s="228" customFormat="1" x14ac:dyDescent="0.2">
      <c r="V1251" s="218"/>
      <c r="Z1251" s="218"/>
      <c r="AA1251" s="330"/>
      <c r="AB1251" s="330"/>
      <c r="AC1251" s="330"/>
      <c r="AE1251" s="218"/>
    </row>
    <row r="1252" spans="22:31" s="228" customFormat="1" x14ac:dyDescent="0.2">
      <c r="V1252" s="218"/>
      <c r="Z1252" s="218"/>
      <c r="AA1252" s="330"/>
      <c r="AB1252" s="330"/>
      <c r="AC1252" s="330"/>
      <c r="AE1252" s="218"/>
    </row>
    <row r="1253" spans="22:31" s="228" customFormat="1" x14ac:dyDescent="0.2">
      <c r="V1253" s="218"/>
      <c r="Z1253" s="218"/>
      <c r="AA1253" s="330"/>
      <c r="AB1253" s="330"/>
      <c r="AC1253" s="330"/>
      <c r="AE1253" s="218"/>
    </row>
    <row r="1254" spans="22:31" s="228" customFormat="1" x14ac:dyDescent="0.2">
      <c r="V1254" s="218"/>
      <c r="Z1254" s="218"/>
      <c r="AA1254" s="330"/>
      <c r="AB1254" s="330"/>
      <c r="AC1254" s="330"/>
      <c r="AE1254" s="218"/>
    </row>
    <row r="1255" spans="22:31" s="228" customFormat="1" x14ac:dyDescent="0.2">
      <c r="V1255" s="218"/>
      <c r="Z1255" s="218"/>
      <c r="AA1255" s="330"/>
      <c r="AB1255" s="330"/>
      <c r="AC1255" s="330"/>
      <c r="AE1255" s="218"/>
    </row>
    <row r="1256" spans="22:31" s="228" customFormat="1" x14ac:dyDescent="0.2">
      <c r="V1256" s="218"/>
      <c r="Z1256" s="218"/>
      <c r="AA1256" s="330"/>
      <c r="AB1256" s="330"/>
      <c r="AC1256" s="330"/>
      <c r="AE1256" s="218"/>
    </row>
    <row r="1257" spans="22:31" s="228" customFormat="1" x14ac:dyDescent="0.2">
      <c r="V1257" s="218"/>
      <c r="Z1257" s="218"/>
      <c r="AA1257" s="330"/>
      <c r="AB1257" s="330"/>
      <c r="AC1257" s="330"/>
      <c r="AE1257" s="218"/>
    </row>
    <row r="1258" spans="22:31" s="228" customFormat="1" x14ac:dyDescent="0.2">
      <c r="V1258" s="218"/>
      <c r="Z1258" s="218"/>
      <c r="AA1258" s="330"/>
      <c r="AB1258" s="330"/>
      <c r="AC1258" s="330"/>
      <c r="AE1258" s="218"/>
    </row>
    <row r="1259" spans="22:31" s="228" customFormat="1" x14ac:dyDescent="0.2">
      <c r="V1259" s="218"/>
      <c r="Z1259" s="218"/>
      <c r="AA1259" s="330"/>
      <c r="AB1259" s="330"/>
      <c r="AC1259" s="330"/>
      <c r="AE1259" s="218"/>
    </row>
    <row r="1260" spans="22:31" s="228" customFormat="1" x14ac:dyDescent="0.2">
      <c r="V1260" s="218"/>
      <c r="Z1260" s="218"/>
      <c r="AA1260" s="330"/>
      <c r="AB1260" s="330"/>
      <c r="AC1260" s="330"/>
      <c r="AE1260" s="218"/>
    </row>
    <row r="1261" spans="22:31" s="228" customFormat="1" x14ac:dyDescent="0.2">
      <c r="V1261" s="218"/>
      <c r="Z1261" s="218"/>
      <c r="AA1261" s="330"/>
      <c r="AB1261" s="330"/>
      <c r="AC1261" s="330"/>
      <c r="AE1261" s="218"/>
    </row>
    <row r="1262" spans="22:31" s="228" customFormat="1" x14ac:dyDescent="0.2">
      <c r="V1262" s="218"/>
      <c r="Z1262" s="218"/>
      <c r="AA1262" s="330"/>
      <c r="AB1262" s="330"/>
      <c r="AC1262" s="330"/>
      <c r="AE1262" s="218"/>
    </row>
    <row r="1263" spans="22:31" s="228" customFormat="1" x14ac:dyDescent="0.2">
      <c r="V1263" s="218"/>
      <c r="Z1263" s="218"/>
      <c r="AA1263" s="330"/>
      <c r="AB1263" s="330"/>
      <c r="AC1263" s="330"/>
      <c r="AE1263" s="218"/>
    </row>
    <row r="1264" spans="22:31" s="228" customFormat="1" x14ac:dyDescent="0.2">
      <c r="V1264" s="218"/>
      <c r="Z1264" s="218"/>
      <c r="AA1264" s="330"/>
      <c r="AB1264" s="330"/>
      <c r="AC1264" s="330"/>
      <c r="AE1264" s="218"/>
    </row>
    <row r="1265" spans="22:31" s="228" customFormat="1" x14ac:dyDescent="0.2">
      <c r="V1265" s="218"/>
      <c r="Z1265" s="218"/>
      <c r="AA1265" s="330"/>
      <c r="AB1265" s="330"/>
      <c r="AC1265" s="330"/>
      <c r="AE1265" s="218"/>
    </row>
    <row r="1266" spans="22:31" s="228" customFormat="1" x14ac:dyDescent="0.2">
      <c r="V1266" s="218"/>
      <c r="Z1266" s="218"/>
      <c r="AA1266" s="330"/>
      <c r="AB1266" s="330"/>
      <c r="AC1266" s="330"/>
      <c r="AE1266" s="218"/>
    </row>
    <row r="1267" spans="22:31" s="228" customFormat="1" x14ac:dyDescent="0.2">
      <c r="V1267" s="218"/>
      <c r="Z1267" s="218"/>
      <c r="AA1267" s="330"/>
      <c r="AB1267" s="330"/>
      <c r="AC1267" s="330"/>
      <c r="AE1267" s="218"/>
    </row>
    <row r="1268" spans="22:31" s="228" customFormat="1" x14ac:dyDescent="0.2">
      <c r="V1268" s="218"/>
      <c r="Z1268" s="218"/>
      <c r="AA1268" s="330"/>
      <c r="AB1268" s="330"/>
      <c r="AC1268" s="330"/>
      <c r="AE1268" s="218"/>
    </row>
    <row r="1269" spans="22:31" s="228" customFormat="1" x14ac:dyDescent="0.2">
      <c r="V1269" s="218"/>
      <c r="Z1269" s="218"/>
      <c r="AA1269" s="330"/>
      <c r="AB1269" s="330"/>
      <c r="AC1269" s="330"/>
      <c r="AE1269" s="218"/>
    </row>
    <row r="1270" spans="22:31" s="228" customFormat="1" x14ac:dyDescent="0.2">
      <c r="V1270" s="218"/>
      <c r="Z1270" s="218"/>
      <c r="AA1270" s="330"/>
      <c r="AB1270" s="330"/>
      <c r="AC1270" s="330"/>
      <c r="AE1270" s="218"/>
    </row>
    <row r="1271" spans="22:31" s="228" customFormat="1" x14ac:dyDescent="0.2">
      <c r="V1271" s="218"/>
      <c r="Z1271" s="218"/>
      <c r="AA1271" s="330"/>
      <c r="AB1271" s="330"/>
      <c r="AC1271" s="330"/>
      <c r="AE1271" s="218"/>
    </row>
    <row r="1272" spans="22:31" s="228" customFormat="1" x14ac:dyDescent="0.2">
      <c r="V1272" s="218"/>
      <c r="Z1272" s="218"/>
      <c r="AA1272" s="330"/>
      <c r="AB1272" s="330"/>
      <c r="AC1272" s="330"/>
      <c r="AE1272" s="218"/>
    </row>
    <row r="1273" spans="22:31" s="228" customFormat="1" x14ac:dyDescent="0.2">
      <c r="V1273" s="218"/>
      <c r="Z1273" s="218"/>
      <c r="AA1273" s="330"/>
      <c r="AB1273" s="330"/>
      <c r="AC1273" s="330"/>
      <c r="AE1273" s="218"/>
    </row>
    <row r="1274" spans="22:31" s="228" customFormat="1" x14ac:dyDescent="0.2">
      <c r="V1274" s="218"/>
      <c r="Z1274" s="218"/>
      <c r="AA1274" s="330"/>
      <c r="AB1274" s="330"/>
      <c r="AC1274" s="330"/>
      <c r="AE1274" s="218"/>
    </row>
    <row r="1275" spans="22:31" s="228" customFormat="1" x14ac:dyDescent="0.2">
      <c r="V1275" s="218"/>
      <c r="Z1275" s="218"/>
      <c r="AA1275" s="330"/>
      <c r="AB1275" s="330"/>
      <c r="AC1275" s="330"/>
      <c r="AE1275" s="218"/>
    </row>
    <row r="1276" spans="22:31" s="228" customFormat="1" x14ac:dyDescent="0.2">
      <c r="V1276" s="218"/>
      <c r="Z1276" s="218"/>
      <c r="AA1276" s="330"/>
      <c r="AB1276" s="330"/>
      <c r="AC1276" s="330"/>
      <c r="AE1276" s="218"/>
    </row>
    <row r="1277" spans="22:31" s="228" customFormat="1" x14ac:dyDescent="0.2">
      <c r="V1277" s="218"/>
      <c r="Z1277" s="218"/>
      <c r="AA1277" s="330"/>
      <c r="AB1277" s="330"/>
      <c r="AC1277" s="330"/>
      <c r="AE1277" s="218"/>
    </row>
    <row r="1278" spans="22:31" s="228" customFormat="1" x14ac:dyDescent="0.2">
      <c r="V1278" s="218"/>
      <c r="Z1278" s="218"/>
      <c r="AA1278" s="330"/>
      <c r="AB1278" s="330"/>
      <c r="AC1278" s="330"/>
      <c r="AE1278" s="218"/>
    </row>
    <row r="1279" spans="22:31" s="228" customFormat="1" x14ac:dyDescent="0.2">
      <c r="V1279" s="218"/>
      <c r="Z1279" s="218"/>
      <c r="AA1279" s="330"/>
      <c r="AB1279" s="330"/>
      <c r="AC1279" s="330"/>
      <c r="AE1279" s="218"/>
    </row>
    <row r="1280" spans="22:31" s="228" customFormat="1" x14ac:dyDescent="0.2">
      <c r="V1280" s="218"/>
      <c r="Z1280" s="218"/>
      <c r="AA1280" s="330"/>
      <c r="AB1280" s="330"/>
      <c r="AC1280" s="330"/>
      <c r="AE1280" s="218"/>
    </row>
    <row r="1281" spans="22:31" s="228" customFormat="1" x14ac:dyDescent="0.2">
      <c r="V1281" s="218"/>
      <c r="Z1281" s="218"/>
      <c r="AA1281" s="330"/>
      <c r="AB1281" s="330"/>
      <c r="AC1281" s="330"/>
      <c r="AE1281" s="218"/>
    </row>
    <row r="1282" spans="22:31" s="228" customFormat="1" x14ac:dyDescent="0.2">
      <c r="V1282" s="218"/>
      <c r="Z1282" s="218"/>
      <c r="AA1282" s="330"/>
      <c r="AB1282" s="330"/>
      <c r="AC1282" s="330"/>
      <c r="AE1282" s="218"/>
    </row>
    <row r="1283" spans="22:31" s="228" customFormat="1" x14ac:dyDescent="0.2">
      <c r="V1283" s="218"/>
      <c r="Z1283" s="218"/>
      <c r="AA1283" s="330"/>
      <c r="AB1283" s="330"/>
      <c r="AC1283" s="330"/>
      <c r="AE1283" s="218"/>
    </row>
    <row r="1284" spans="22:31" s="228" customFormat="1" x14ac:dyDescent="0.2">
      <c r="V1284" s="218"/>
      <c r="Z1284" s="218"/>
      <c r="AA1284" s="330"/>
      <c r="AB1284" s="330"/>
      <c r="AC1284" s="330"/>
      <c r="AE1284" s="218"/>
    </row>
    <row r="1285" spans="22:31" s="228" customFormat="1" x14ac:dyDescent="0.2">
      <c r="V1285" s="218"/>
      <c r="Z1285" s="218"/>
      <c r="AA1285" s="330"/>
      <c r="AB1285" s="330"/>
      <c r="AC1285" s="330"/>
      <c r="AE1285" s="218"/>
    </row>
    <row r="1286" spans="22:31" s="228" customFormat="1" x14ac:dyDescent="0.2">
      <c r="V1286" s="218"/>
      <c r="Z1286" s="218"/>
      <c r="AA1286" s="330"/>
      <c r="AB1286" s="330"/>
      <c r="AC1286" s="330"/>
      <c r="AE1286" s="218"/>
    </row>
    <row r="1287" spans="22:31" s="228" customFormat="1" x14ac:dyDescent="0.2">
      <c r="V1287" s="218"/>
      <c r="Z1287" s="218"/>
      <c r="AA1287" s="330"/>
      <c r="AB1287" s="330"/>
      <c r="AC1287" s="330"/>
      <c r="AE1287" s="218"/>
    </row>
    <row r="1288" spans="22:31" s="228" customFormat="1" x14ac:dyDescent="0.2">
      <c r="V1288" s="218"/>
      <c r="Z1288" s="218"/>
      <c r="AA1288" s="330"/>
      <c r="AB1288" s="330"/>
      <c r="AC1288" s="330"/>
      <c r="AE1288" s="218"/>
    </row>
    <row r="1289" spans="22:31" s="228" customFormat="1" x14ac:dyDescent="0.2">
      <c r="V1289" s="218"/>
      <c r="Z1289" s="218"/>
      <c r="AA1289" s="330"/>
      <c r="AB1289" s="330"/>
      <c r="AC1289" s="330"/>
      <c r="AE1289" s="218"/>
    </row>
    <row r="1290" spans="22:31" s="228" customFormat="1" x14ac:dyDescent="0.2">
      <c r="V1290" s="218"/>
      <c r="Z1290" s="218"/>
      <c r="AA1290" s="330"/>
      <c r="AB1290" s="330"/>
      <c r="AC1290" s="330"/>
      <c r="AE1290" s="218"/>
    </row>
    <row r="1291" spans="22:31" s="228" customFormat="1" x14ac:dyDescent="0.2">
      <c r="V1291" s="218"/>
      <c r="Z1291" s="218"/>
      <c r="AA1291" s="330"/>
      <c r="AB1291" s="330"/>
      <c r="AC1291" s="330"/>
      <c r="AE1291" s="218"/>
    </row>
    <row r="1292" spans="22:31" s="228" customFormat="1" x14ac:dyDescent="0.2">
      <c r="V1292" s="218"/>
      <c r="Z1292" s="218"/>
      <c r="AA1292" s="330"/>
      <c r="AB1292" s="330"/>
      <c r="AC1292" s="330"/>
      <c r="AE1292" s="218"/>
    </row>
    <row r="1293" spans="22:31" s="228" customFormat="1" x14ac:dyDescent="0.2">
      <c r="V1293" s="218"/>
      <c r="Z1293" s="218"/>
      <c r="AA1293" s="330"/>
      <c r="AB1293" s="330"/>
      <c r="AC1293" s="330"/>
      <c r="AE1293" s="218"/>
    </row>
    <row r="1294" spans="22:31" s="228" customFormat="1" x14ac:dyDescent="0.2">
      <c r="V1294" s="218"/>
      <c r="Z1294" s="218"/>
      <c r="AA1294" s="330"/>
      <c r="AB1294" s="330"/>
      <c r="AC1294" s="330"/>
      <c r="AE1294" s="218"/>
    </row>
    <row r="1295" spans="22:31" s="228" customFormat="1" x14ac:dyDescent="0.2">
      <c r="V1295" s="218"/>
      <c r="Z1295" s="218"/>
      <c r="AA1295" s="330"/>
      <c r="AB1295" s="330"/>
      <c r="AC1295" s="330"/>
      <c r="AE1295" s="218"/>
    </row>
    <row r="1296" spans="22:31" s="228" customFormat="1" x14ac:dyDescent="0.2">
      <c r="V1296" s="218"/>
      <c r="Z1296" s="218"/>
      <c r="AA1296" s="330"/>
      <c r="AB1296" s="330"/>
      <c r="AC1296" s="330"/>
      <c r="AE1296" s="218"/>
    </row>
    <row r="1297" spans="22:31" s="228" customFormat="1" x14ac:dyDescent="0.2">
      <c r="V1297" s="218"/>
      <c r="Z1297" s="218"/>
      <c r="AA1297" s="330"/>
      <c r="AB1297" s="330"/>
      <c r="AC1297" s="330"/>
      <c r="AE1297" s="218"/>
    </row>
    <row r="1298" spans="22:31" s="228" customFormat="1" x14ac:dyDescent="0.2">
      <c r="V1298" s="218"/>
      <c r="Z1298" s="218"/>
      <c r="AA1298" s="330"/>
      <c r="AB1298" s="330"/>
      <c r="AC1298" s="330"/>
      <c r="AE1298" s="218"/>
    </row>
    <row r="1299" spans="22:31" s="228" customFormat="1" x14ac:dyDescent="0.2">
      <c r="V1299" s="218"/>
      <c r="Z1299" s="218"/>
      <c r="AA1299" s="330"/>
      <c r="AB1299" s="330"/>
      <c r="AC1299" s="330"/>
      <c r="AE1299" s="218"/>
    </row>
    <row r="1300" spans="22:31" s="228" customFormat="1" x14ac:dyDescent="0.2">
      <c r="V1300" s="218"/>
      <c r="Z1300" s="218"/>
      <c r="AA1300" s="330"/>
      <c r="AB1300" s="330"/>
      <c r="AC1300" s="330"/>
      <c r="AE1300" s="218"/>
    </row>
    <row r="1301" spans="22:31" s="228" customFormat="1" x14ac:dyDescent="0.2">
      <c r="V1301" s="218"/>
      <c r="Z1301" s="218"/>
      <c r="AA1301" s="330"/>
      <c r="AB1301" s="330"/>
      <c r="AC1301" s="330"/>
      <c r="AE1301" s="218"/>
    </row>
    <row r="1302" spans="22:31" s="228" customFormat="1" x14ac:dyDescent="0.2">
      <c r="V1302" s="218"/>
      <c r="Z1302" s="218"/>
      <c r="AA1302" s="330"/>
      <c r="AB1302" s="330"/>
      <c r="AC1302" s="330"/>
      <c r="AE1302" s="218"/>
    </row>
    <row r="1303" spans="22:31" s="228" customFormat="1" x14ac:dyDescent="0.2">
      <c r="V1303" s="218"/>
      <c r="Z1303" s="218"/>
      <c r="AA1303" s="330"/>
      <c r="AB1303" s="330"/>
      <c r="AC1303" s="330"/>
      <c r="AE1303" s="218"/>
    </row>
    <row r="1304" spans="22:31" s="228" customFormat="1" x14ac:dyDescent="0.2">
      <c r="V1304" s="218"/>
      <c r="Z1304" s="218"/>
      <c r="AA1304" s="330"/>
      <c r="AB1304" s="330"/>
      <c r="AC1304" s="330"/>
      <c r="AE1304" s="218"/>
    </row>
    <row r="1305" spans="22:31" s="228" customFormat="1" x14ac:dyDescent="0.2">
      <c r="V1305" s="218"/>
      <c r="Z1305" s="218"/>
      <c r="AA1305" s="330"/>
      <c r="AB1305" s="330"/>
      <c r="AC1305" s="330"/>
      <c r="AE1305" s="218"/>
    </row>
    <row r="1306" spans="22:31" s="228" customFormat="1" x14ac:dyDescent="0.2">
      <c r="V1306" s="218"/>
      <c r="Z1306" s="218"/>
      <c r="AA1306" s="330"/>
      <c r="AB1306" s="330"/>
      <c r="AC1306" s="330"/>
      <c r="AE1306" s="218"/>
    </row>
    <row r="1307" spans="22:31" s="228" customFormat="1" x14ac:dyDescent="0.2">
      <c r="V1307" s="218"/>
      <c r="Z1307" s="218"/>
      <c r="AA1307" s="330"/>
      <c r="AB1307" s="330"/>
      <c r="AC1307" s="330"/>
      <c r="AE1307" s="218"/>
    </row>
    <row r="1308" spans="22:31" s="228" customFormat="1" x14ac:dyDescent="0.2">
      <c r="V1308" s="218"/>
      <c r="Z1308" s="218"/>
      <c r="AA1308" s="330"/>
      <c r="AB1308" s="330"/>
      <c r="AC1308" s="330"/>
      <c r="AE1308" s="218"/>
    </row>
    <row r="1309" spans="22:31" s="228" customFormat="1" x14ac:dyDescent="0.2">
      <c r="V1309" s="218"/>
      <c r="Z1309" s="218"/>
      <c r="AA1309" s="330"/>
      <c r="AB1309" s="330"/>
      <c r="AC1309" s="330"/>
      <c r="AE1309" s="218"/>
    </row>
    <row r="1310" spans="22:31" s="228" customFormat="1" x14ac:dyDescent="0.2">
      <c r="V1310" s="218"/>
      <c r="Z1310" s="218"/>
      <c r="AA1310" s="330"/>
      <c r="AB1310" s="330"/>
      <c r="AC1310" s="330"/>
      <c r="AE1310" s="218"/>
    </row>
    <row r="1311" spans="22:31" s="228" customFormat="1" x14ac:dyDescent="0.2">
      <c r="V1311" s="218"/>
      <c r="Z1311" s="218"/>
      <c r="AA1311" s="330"/>
      <c r="AB1311" s="330"/>
      <c r="AC1311" s="330"/>
      <c r="AE1311" s="218"/>
    </row>
    <row r="1312" spans="22:31" s="228" customFormat="1" x14ac:dyDescent="0.2">
      <c r="V1312" s="218"/>
      <c r="Z1312" s="218"/>
      <c r="AA1312" s="330"/>
      <c r="AB1312" s="330"/>
      <c r="AC1312" s="330"/>
      <c r="AE1312" s="218"/>
    </row>
    <row r="1313" spans="22:31" s="228" customFormat="1" x14ac:dyDescent="0.2">
      <c r="V1313" s="218"/>
      <c r="Z1313" s="218"/>
      <c r="AA1313" s="330"/>
      <c r="AB1313" s="330"/>
      <c r="AC1313" s="330"/>
      <c r="AE1313" s="218"/>
    </row>
    <row r="1314" spans="22:31" s="228" customFormat="1" x14ac:dyDescent="0.2">
      <c r="V1314" s="218"/>
      <c r="Z1314" s="218"/>
      <c r="AA1314" s="330"/>
      <c r="AB1314" s="330"/>
      <c r="AC1314" s="330"/>
      <c r="AE1314" s="218"/>
    </row>
    <row r="1315" spans="22:31" s="228" customFormat="1" x14ac:dyDescent="0.2">
      <c r="V1315" s="218"/>
      <c r="Z1315" s="218"/>
      <c r="AA1315" s="330"/>
      <c r="AB1315" s="330"/>
      <c r="AC1315" s="330"/>
      <c r="AE1315" s="218"/>
    </row>
    <row r="1316" spans="22:31" s="228" customFormat="1" x14ac:dyDescent="0.2">
      <c r="V1316" s="218"/>
      <c r="Z1316" s="218"/>
      <c r="AA1316" s="330"/>
      <c r="AB1316" s="330"/>
      <c r="AC1316" s="330"/>
      <c r="AE1316" s="218"/>
    </row>
    <row r="1317" spans="22:31" s="228" customFormat="1" x14ac:dyDescent="0.2">
      <c r="V1317" s="218"/>
      <c r="Z1317" s="218"/>
      <c r="AA1317" s="330"/>
      <c r="AB1317" s="330"/>
      <c r="AC1317" s="330"/>
      <c r="AE1317" s="218"/>
    </row>
    <row r="1318" spans="22:31" s="228" customFormat="1" x14ac:dyDescent="0.2">
      <c r="V1318" s="218"/>
      <c r="Z1318" s="218"/>
      <c r="AA1318" s="330"/>
      <c r="AB1318" s="330"/>
      <c r="AC1318" s="330"/>
      <c r="AE1318" s="218"/>
    </row>
    <row r="1319" spans="22:31" s="228" customFormat="1" x14ac:dyDescent="0.2">
      <c r="V1319" s="218"/>
      <c r="Z1319" s="218"/>
      <c r="AA1319" s="330"/>
      <c r="AB1319" s="330"/>
      <c r="AC1319" s="330"/>
      <c r="AE1319" s="218"/>
    </row>
    <row r="1320" spans="22:31" s="228" customFormat="1" x14ac:dyDescent="0.2">
      <c r="V1320" s="218"/>
      <c r="Z1320" s="218"/>
      <c r="AA1320" s="330"/>
      <c r="AB1320" s="330"/>
      <c r="AC1320" s="330"/>
      <c r="AE1320" s="218"/>
    </row>
    <row r="1321" spans="22:31" s="228" customFormat="1" x14ac:dyDescent="0.2">
      <c r="V1321" s="218"/>
      <c r="Z1321" s="218"/>
      <c r="AA1321" s="330"/>
      <c r="AB1321" s="330"/>
      <c r="AC1321" s="330"/>
      <c r="AE1321" s="218"/>
    </row>
    <row r="1322" spans="22:31" s="228" customFormat="1" x14ac:dyDescent="0.2">
      <c r="V1322" s="218"/>
      <c r="Z1322" s="218"/>
      <c r="AA1322" s="330"/>
      <c r="AB1322" s="330"/>
      <c r="AC1322" s="330"/>
      <c r="AE1322" s="218"/>
    </row>
    <row r="1323" spans="22:31" s="228" customFormat="1" x14ac:dyDescent="0.2">
      <c r="V1323" s="218"/>
      <c r="Z1323" s="218"/>
      <c r="AA1323" s="330"/>
      <c r="AB1323" s="330"/>
      <c r="AC1323" s="330"/>
      <c r="AE1323" s="218"/>
    </row>
    <row r="1324" spans="22:31" s="228" customFormat="1" x14ac:dyDescent="0.2">
      <c r="V1324" s="218"/>
      <c r="Z1324" s="218"/>
      <c r="AA1324" s="330"/>
      <c r="AB1324" s="330"/>
      <c r="AC1324" s="330"/>
      <c r="AE1324" s="218"/>
    </row>
    <row r="1325" spans="22:31" s="228" customFormat="1" x14ac:dyDescent="0.2">
      <c r="V1325" s="218"/>
      <c r="Z1325" s="218"/>
      <c r="AA1325" s="330"/>
      <c r="AB1325" s="330"/>
      <c r="AC1325" s="330"/>
      <c r="AE1325" s="218"/>
    </row>
    <row r="1326" spans="22:31" s="228" customFormat="1" x14ac:dyDescent="0.2">
      <c r="V1326" s="218"/>
      <c r="Z1326" s="218"/>
      <c r="AA1326" s="330"/>
      <c r="AB1326" s="330"/>
      <c r="AC1326" s="330"/>
      <c r="AE1326" s="218"/>
    </row>
    <row r="1327" spans="22:31" s="228" customFormat="1" x14ac:dyDescent="0.2">
      <c r="V1327" s="218"/>
      <c r="Z1327" s="218"/>
      <c r="AA1327" s="330"/>
      <c r="AB1327" s="330"/>
      <c r="AC1327" s="330"/>
      <c r="AE1327" s="218"/>
    </row>
    <row r="1328" spans="22:31" s="228" customFormat="1" x14ac:dyDescent="0.2">
      <c r="V1328" s="218"/>
      <c r="Z1328" s="218"/>
      <c r="AA1328" s="330"/>
      <c r="AB1328" s="330"/>
      <c r="AC1328" s="330"/>
      <c r="AE1328" s="218"/>
    </row>
    <row r="1329" spans="22:31" s="228" customFormat="1" x14ac:dyDescent="0.2">
      <c r="V1329" s="218"/>
      <c r="Z1329" s="218"/>
      <c r="AA1329" s="330"/>
      <c r="AB1329" s="330"/>
      <c r="AC1329" s="330"/>
      <c r="AE1329" s="218"/>
    </row>
    <row r="1330" spans="22:31" s="228" customFormat="1" x14ac:dyDescent="0.2">
      <c r="V1330" s="218"/>
      <c r="Z1330" s="218"/>
      <c r="AA1330" s="330"/>
      <c r="AB1330" s="330"/>
      <c r="AC1330" s="330"/>
      <c r="AE1330" s="218"/>
    </row>
    <row r="1331" spans="22:31" s="228" customFormat="1" x14ac:dyDescent="0.2">
      <c r="V1331" s="218"/>
      <c r="Z1331" s="218"/>
      <c r="AA1331" s="330"/>
      <c r="AB1331" s="330"/>
      <c r="AC1331" s="330"/>
      <c r="AE1331" s="218"/>
    </row>
    <row r="1332" spans="22:31" s="228" customFormat="1" x14ac:dyDescent="0.2">
      <c r="V1332" s="218"/>
      <c r="Z1332" s="218"/>
      <c r="AA1332" s="330"/>
      <c r="AB1332" s="330"/>
      <c r="AC1332" s="330"/>
      <c r="AE1332" s="218"/>
    </row>
    <row r="1333" spans="22:31" s="228" customFormat="1" x14ac:dyDescent="0.2">
      <c r="V1333" s="218"/>
      <c r="Z1333" s="218"/>
      <c r="AA1333" s="330"/>
      <c r="AB1333" s="330"/>
      <c r="AC1333" s="330"/>
      <c r="AE1333" s="218"/>
    </row>
    <row r="1334" spans="22:31" s="228" customFormat="1" x14ac:dyDescent="0.2">
      <c r="V1334" s="218"/>
      <c r="Z1334" s="218"/>
      <c r="AA1334" s="330"/>
      <c r="AB1334" s="330"/>
      <c r="AC1334" s="330"/>
      <c r="AE1334" s="218"/>
    </row>
    <row r="1335" spans="22:31" s="228" customFormat="1" x14ac:dyDescent="0.2">
      <c r="V1335" s="218"/>
      <c r="Z1335" s="218"/>
      <c r="AA1335" s="330"/>
      <c r="AB1335" s="330"/>
      <c r="AC1335" s="330"/>
      <c r="AE1335" s="218"/>
    </row>
    <row r="1336" spans="22:31" s="228" customFormat="1" x14ac:dyDescent="0.2">
      <c r="V1336" s="218"/>
      <c r="Z1336" s="218"/>
      <c r="AA1336" s="330"/>
      <c r="AB1336" s="330"/>
      <c r="AC1336" s="330"/>
      <c r="AE1336" s="218"/>
    </row>
    <row r="1337" spans="22:31" s="228" customFormat="1" x14ac:dyDescent="0.2">
      <c r="V1337" s="218"/>
      <c r="Z1337" s="218"/>
      <c r="AA1337" s="330"/>
      <c r="AB1337" s="330"/>
      <c r="AC1337" s="330"/>
      <c r="AE1337" s="218"/>
    </row>
    <row r="1338" spans="22:31" s="228" customFormat="1" x14ac:dyDescent="0.2">
      <c r="V1338" s="218"/>
      <c r="Z1338" s="218"/>
      <c r="AA1338" s="330"/>
      <c r="AB1338" s="330"/>
      <c r="AC1338" s="330"/>
      <c r="AE1338" s="218"/>
    </row>
    <row r="1339" spans="22:31" s="228" customFormat="1" x14ac:dyDescent="0.2">
      <c r="V1339" s="218"/>
      <c r="Z1339" s="218"/>
      <c r="AA1339" s="330"/>
      <c r="AB1339" s="330"/>
      <c r="AC1339" s="330"/>
      <c r="AE1339" s="218"/>
    </row>
    <row r="1340" spans="22:31" s="228" customFormat="1" x14ac:dyDescent="0.2">
      <c r="V1340" s="218"/>
      <c r="Z1340" s="218"/>
      <c r="AA1340" s="330"/>
      <c r="AB1340" s="330"/>
      <c r="AC1340" s="330"/>
      <c r="AE1340" s="218"/>
    </row>
    <row r="1341" spans="22:31" s="228" customFormat="1" x14ac:dyDescent="0.2">
      <c r="V1341" s="218"/>
      <c r="Z1341" s="218"/>
      <c r="AA1341" s="330"/>
      <c r="AB1341" s="330"/>
      <c r="AC1341" s="330"/>
      <c r="AE1341" s="218"/>
    </row>
    <row r="1342" spans="22:31" s="228" customFormat="1" x14ac:dyDescent="0.2">
      <c r="V1342" s="218"/>
      <c r="Z1342" s="218"/>
      <c r="AA1342" s="330"/>
      <c r="AB1342" s="330"/>
      <c r="AC1342" s="330"/>
      <c r="AE1342" s="218"/>
    </row>
    <row r="1343" spans="22:31" s="228" customFormat="1" x14ac:dyDescent="0.2">
      <c r="V1343" s="218"/>
      <c r="Z1343" s="218"/>
      <c r="AA1343" s="330"/>
      <c r="AB1343" s="330"/>
      <c r="AC1343" s="330"/>
      <c r="AE1343" s="218"/>
    </row>
    <row r="1344" spans="22:31" s="228" customFormat="1" x14ac:dyDescent="0.2">
      <c r="V1344" s="218"/>
      <c r="Z1344" s="218"/>
      <c r="AA1344" s="330"/>
      <c r="AB1344" s="330"/>
      <c r="AC1344" s="330"/>
      <c r="AE1344" s="218"/>
    </row>
    <row r="1345" spans="22:31" s="228" customFormat="1" x14ac:dyDescent="0.2">
      <c r="V1345" s="218"/>
      <c r="Z1345" s="218"/>
      <c r="AA1345" s="330"/>
      <c r="AB1345" s="330"/>
      <c r="AC1345" s="330"/>
      <c r="AE1345" s="218"/>
    </row>
    <row r="1346" spans="22:31" s="228" customFormat="1" x14ac:dyDescent="0.2">
      <c r="V1346" s="218"/>
      <c r="Z1346" s="218"/>
      <c r="AA1346" s="330"/>
      <c r="AB1346" s="330"/>
      <c r="AC1346" s="330"/>
      <c r="AE1346" s="218"/>
    </row>
    <row r="1347" spans="22:31" s="228" customFormat="1" x14ac:dyDescent="0.2">
      <c r="V1347" s="218"/>
      <c r="Z1347" s="218"/>
      <c r="AA1347" s="330"/>
      <c r="AB1347" s="330"/>
      <c r="AC1347" s="330"/>
      <c r="AE1347" s="218"/>
    </row>
    <row r="1348" spans="22:31" s="228" customFormat="1" x14ac:dyDescent="0.2">
      <c r="V1348" s="218"/>
      <c r="Z1348" s="218"/>
      <c r="AA1348" s="330"/>
      <c r="AB1348" s="330"/>
      <c r="AC1348" s="330"/>
      <c r="AE1348" s="218"/>
    </row>
    <row r="1349" spans="22:31" s="228" customFormat="1" x14ac:dyDescent="0.2">
      <c r="V1349" s="218"/>
      <c r="Z1349" s="218"/>
      <c r="AA1349" s="330"/>
      <c r="AB1349" s="330"/>
      <c r="AC1349" s="330"/>
      <c r="AE1349" s="218"/>
    </row>
    <row r="1350" spans="22:31" s="228" customFormat="1" x14ac:dyDescent="0.2">
      <c r="V1350" s="218"/>
      <c r="Z1350" s="218"/>
      <c r="AA1350" s="330"/>
      <c r="AB1350" s="330"/>
      <c r="AC1350" s="330"/>
      <c r="AE1350" s="218"/>
    </row>
    <row r="1351" spans="22:31" s="228" customFormat="1" x14ac:dyDescent="0.2">
      <c r="V1351" s="218"/>
      <c r="Z1351" s="218"/>
      <c r="AA1351" s="330"/>
      <c r="AB1351" s="330"/>
      <c r="AC1351" s="330"/>
      <c r="AE1351" s="218"/>
    </row>
    <row r="1352" spans="22:31" s="228" customFormat="1" x14ac:dyDescent="0.2">
      <c r="V1352" s="218"/>
      <c r="Z1352" s="218"/>
      <c r="AA1352" s="330"/>
      <c r="AB1352" s="330"/>
      <c r="AC1352" s="330"/>
      <c r="AE1352" s="218"/>
    </row>
    <row r="1353" spans="22:31" s="228" customFormat="1" x14ac:dyDescent="0.2">
      <c r="V1353" s="218"/>
      <c r="Z1353" s="218"/>
      <c r="AA1353" s="330"/>
      <c r="AB1353" s="330"/>
      <c r="AC1353" s="330"/>
      <c r="AE1353" s="218"/>
    </row>
    <row r="1354" spans="22:31" s="228" customFormat="1" x14ac:dyDescent="0.2">
      <c r="V1354" s="218"/>
      <c r="Z1354" s="218"/>
      <c r="AA1354" s="330"/>
      <c r="AB1354" s="330"/>
      <c r="AC1354" s="330"/>
      <c r="AE1354" s="218"/>
    </row>
    <row r="1355" spans="22:31" s="228" customFormat="1" x14ac:dyDescent="0.2">
      <c r="V1355" s="218"/>
      <c r="Z1355" s="218"/>
      <c r="AA1355" s="330"/>
      <c r="AB1355" s="330"/>
      <c r="AC1355" s="330"/>
      <c r="AE1355" s="218"/>
    </row>
    <row r="1356" spans="22:31" s="228" customFormat="1" x14ac:dyDescent="0.2">
      <c r="V1356" s="218"/>
      <c r="Z1356" s="218"/>
      <c r="AA1356" s="330"/>
      <c r="AB1356" s="330"/>
      <c r="AC1356" s="330"/>
      <c r="AE1356" s="218"/>
    </row>
    <row r="1357" spans="22:31" s="228" customFormat="1" x14ac:dyDescent="0.2">
      <c r="V1357" s="218"/>
      <c r="Z1357" s="218"/>
      <c r="AA1357" s="330"/>
      <c r="AB1357" s="330"/>
      <c r="AC1357" s="330"/>
      <c r="AE1357" s="218"/>
    </row>
    <row r="1358" spans="22:31" s="228" customFormat="1" x14ac:dyDescent="0.2">
      <c r="V1358" s="218"/>
      <c r="Z1358" s="218"/>
      <c r="AA1358" s="330"/>
      <c r="AB1358" s="330"/>
      <c r="AC1358" s="330"/>
      <c r="AE1358" s="218"/>
    </row>
    <row r="1359" spans="22:31" s="228" customFormat="1" x14ac:dyDescent="0.2">
      <c r="V1359" s="218"/>
      <c r="Z1359" s="218"/>
      <c r="AA1359" s="330"/>
      <c r="AB1359" s="330"/>
      <c r="AC1359" s="330"/>
      <c r="AE1359" s="218"/>
    </row>
    <row r="1360" spans="22:31" s="228" customFormat="1" x14ac:dyDescent="0.2">
      <c r="V1360" s="218"/>
      <c r="Z1360" s="218"/>
      <c r="AA1360" s="330"/>
      <c r="AB1360" s="330"/>
      <c r="AC1360" s="330"/>
      <c r="AE1360" s="218"/>
    </row>
    <row r="1361" spans="22:31" s="228" customFormat="1" x14ac:dyDescent="0.2">
      <c r="V1361" s="218"/>
      <c r="Z1361" s="218"/>
      <c r="AA1361" s="330"/>
      <c r="AB1361" s="330"/>
      <c r="AC1361" s="330"/>
      <c r="AE1361" s="218"/>
    </row>
    <row r="1362" spans="22:31" s="228" customFormat="1" x14ac:dyDescent="0.2">
      <c r="V1362" s="218"/>
      <c r="Z1362" s="218"/>
      <c r="AA1362" s="330"/>
      <c r="AB1362" s="330"/>
      <c r="AC1362" s="330"/>
      <c r="AE1362" s="218"/>
    </row>
    <row r="1363" spans="22:31" s="228" customFormat="1" x14ac:dyDescent="0.2">
      <c r="V1363" s="218"/>
      <c r="Z1363" s="218"/>
      <c r="AA1363" s="330"/>
      <c r="AB1363" s="330"/>
      <c r="AC1363" s="330"/>
      <c r="AE1363" s="218"/>
    </row>
    <row r="1364" spans="22:31" s="228" customFormat="1" x14ac:dyDescent="0.2">
      <c r="V1364" s="218"/>
      <c r="Z1364" s="218"/>
      <c r="AA1364" s="330"/>
      <c r="AB1364" s="330"/>
      <c r="AC1364" s="330"/>
      <c r="AE1364" s="218"/>
    </row>
    <row r="1365" spans="22:31" s="228" customFormat="1" x14ac:dyDescent="0.2">
      <c r="V1365" s="218"/>
      <c r="Z1365" s="218"/>
      <c r="AA1365" s="330"/>
      <c r="AB1365" s="330"/>
      <c r="AC1365" s="330"/>
      <c r="AE1365" s="218"/>
    </row>
    <row r="1366" spans="22:31" s="228" customFormat="1" x14ac:dyDescent="0.2">
      <c r="V1366" s="218"/>
      <c r="Z1366" s="218"/>
      <c r="AA1366" s="330"/>
      <c r="AB1366" s="330"/>
      <c r="AC1366" s="330"/>
      <c r="AE1366" s="218"/>
    </row>
    <row r="1367" spans="22:31" s="228" customFormat="1" x14ac:dyDescent="0.2">
      <c r="V1367" s="218"/>
      <c r="Z1367" s="218"/>
      <c r="AA1367" s="330"/>
      <c r="AB1367" s="330"/>
      <c r="AC1367" s="330"/>
      <c r="AE1367" s="218"/>
    </row>
    <row r="1368" spans="22:31" s="228" customFormat="1" x14ac:dyDescent="0.2">
      <c r="V1368" s="218"/>
      <c r="Z1368" s="218"/>
      <c r="AA1368" s="330"/>
      <c r="AB1368" s="330"/>
      <c r="AC1368" s="330"/>
      <c r="AE1368" s="218"/>
    </row>
    <row r="1369" spans="22:31" s="228" customFormat="1" x14ac:dyDescent="0.2">
      <c r="V1369" s="218"/>
      <c r="Z1369" s="218"/>
      <c r="AA1369" s="330"/>
      <c r="AB1369" s="330"/>
      <c r="AC1369" s="330"/>
      <c r="AE1369" s="218"/>
    </row>
    <row r="1370" spans="22:31" s="228" customFormat="1" x14ac:dyDescent="0.2">
      <c r="V1370" s="218"/>
      <c r="Z1370" s="218"/>
      <c r="AA1370" s="330"/>
      <c r="AB1370" s="330"/>
      <c r="AC1370" s="330"/>
      <c r="AE1370" s="218"/>
    </row>
    <row r="1371" spans="22:31" s="228" customFormat="1" x14ac:dyDescent="0.2">
      <c r="V1371" s="218"/>
      <c r="Z1371" s="218"/>
      <c r="AA1371" s="330"/>
      <c r="AB1371" s="330"/>
      <c r="AC1371" s="330"/>
      <c r="AE1371" s="218"/>
    </row>
    <row r="1372" spans="22:31" s="228" customFormat="1" x14ac:dyDescent="0.2">
      <c r="V1372" s="218"/>
      <c r="Z1372" s="218"/>
      <c r="AA1372" s="330"/>
      <c r="AB1372" s="330"/>
      <c r="AC1372" s="330"/>
      <c r="AE1372" s="218"/>
    </row>
    <row r="1373" spans="22:31" s="228" customFormat="1" x14ac:dyDescent="0.2">
      <c r="V1373" s="218"/>
      <c r="Z1373" s="218"/>
      <c r="AA1373" s="330"/>
      <c r="AB1373" s="330"/>
      <c r="AC1373" s="330"/>
      <c r="AE1373" s="218"/>
    </row>
    <row r="1374" spans="22:31" s="228" customFormat="1" x14ac:dyDescent="0.2">
      <c r="V1374" s="218"/>
      <c r="Z1374" s="218"/>
      <c r="AA1374" s="330"/>
      <c r="AB1374" s="330"/>
      <c r="AC1374" s="330"/>
      <c r="AE1374" s="218"/>
    </row>
    <row r="1375" spans="22:31" s="228" customFormat="1" x14ac:dyDescent="0.2">
      <c r="V1375" s="218"/>
      <c r="Z1375" s="218"/>
      <c r="AA1375" s="330"/>
      <c r="AB1375" s="330"/>
      <c r="AC1375" s="330"/>
      <c r="AE1375" s="218"/>
    </row>
    <row r="1376" spans="22:31" s="228" customFormat="1" x14ac:dyDescent="0.2">
      <c r="V1376" s="218"/>
      <c r="Z1376" s="218"/>
      <c r="AA1376" s="330"/>
      <c r="AB1376" s="330"/>
      <c r="AC1376" s="330"/>
      <c r="AE1376" s="218"/>
    </row>
    <row r="1377" spans="22:31" s="228" customFormat="1" x14ac:dyDescent="0.2">
      <c r="V1377" s="218"/>
      <c r="Z1377" s="218"/>
      <c r="AA1377" s="330"/>
      <c r="AB1377" s="330"/>
      <c r="AC1377" s="330"/>
      <c r="AE1377" s="218"/>
    </row>
    <row r="1378" spans="22:31" s="228" customFormat="1" x14ac:dyDescent="0.2">
      <c r="V1378" s="218"/>
      <c r="Z1378" s="218"/>
      <c r="AA1378" s="330"/>
      <c r="AB1378" s="330"/>
      <c r="AC1378" s="330"/>
      <c r="AE1378" s="218"/>
    </row>
    <row r="1379" spans="22:31" s="228" customFormat="1" x14ac:dyDescent="0.2">
      <c r="V1379" s="218"/>
      <c r="Z1379" s="218"/>
      <c r="AA1379" s="330"/>
      <c r="AB1379" s="330"/>
      <c r="AC1379" s="330"/>
      <c r="AE1379" s="218"/>
    </row>
    <row r="1380" spans="22:31" s="228" customFormat="1" x14ac:dyDescent="0.2">
      <c r="V1380" s="218"/>
      <c r="Z1380" s="218"/>
      <c r="AA1380" s="330"/>
      <c r="AB1380" s="330"/>
      <c r="AC1380" s="330"/>
      <c r="AE1380" s="218"/>
    </row>
    <row r="1381" spans="22:31" s="228" customFormat="1" x14ac:dyDescent="0.2">
      <c r="V1381" s="218"/>
      <c r="Z1381" s="218"/>
      <c r="AA1381" s="330"/>
      <c r="AB1381" s="330"/>
      <c r="AC1381" s="330"/>
      <c r="AE1381" s="218"/>
    </row>
    <row r="1382" spans="22:31" s="228" customFormat="1" x14ac:dyDescent="0.2">
      <c r="V1382" s="218"/>
      <c r="Z1382" s="218"/>
      <c r="AA1382" s="330"/>
      <c r="AB1382" s="330"/>
      <c r="AC1382" s="330"/>
      <c r="AE1382" s="218"/>
    </row>
    <row r="1383" spans="22:31" s="228" customFormat="1" x14ac:dyDescent="0.2">
      <c r="V1383" s="218"/>
      <c r="Z1383" s="218"/>
      <c r="AA1383" s="330"/>
      <c r="AB1383" s="330"/>
      <c r="AC1383" s="330"/>
      <c r="AE1383" s="218"/>
    </row>
    <row r="1384" spans="22:31" s="228" customFormat="1" x14ac:dyDescent="0.2">
      <c r="V1384" s="218"/>
      <c r="Z1384" s="218"/>
      <c r="AA1384" s="330"/>
      <c r="AB1384" s="330"/>
      <c r="AC1384" s="330"/>
      <c r="AE1384" s="218"/>
    </row>
    <row r="1385" spans="22:31" s="228" customFormat="1" x14ac:dyDescent="0.2">
      <c r="V1385" s="218"/>
      <c r="Z1385" s="218"/>
      <c r="AA1385" s="330"/>
      <c r="AB1385" s="330"/>
      <c r="AC1385" s="330"/>
      <c r="AE1385" s="218"/>
    </row>
    <row r="1386" spans="22:31" s="228" customFormat="1" x14ac:dyDescent="0.2">
      <c r="V1386" s="218"/>
      <c r="Z1386" s="218"/>
      <c r="AA1386" s="330"/>
      <c r="AB1386" s="330"/>
      <c r="AC1386" s="330"/>
      <c r="AE1386" s="218"/>
    </row>
    <row r="1387" spans="22:31" s="228" customFormat="1" x14ac:dyDescent="0.2">
      <c r="V1387" s="218"/>
      <c r="Z1387" s="218"/>
      <c r="AA1387" s="330"/>
      <c r="AB1387" s="330"/>
      <c r="AC1387" s="330"/>
      <c r="AE1387" s="218"/>
    </row>
    <row r="1388" spans="22:31" s="228" customFormat="1" x14ac:dyDescent="0.2">
      <c r="V1388" s="218"/>
      <c r="Z1388" s="218"/>
      <c r="AA1388" s="330"/>
      <c r="AB1388" s="330"/>
      <c r="AC1388" s="330"/>
      <c r="AE1388" s="218"/>
    </row>
    <row r="1389" spans="22:31" s="228" customFormat="1" x14ac:dyDescent="0.2">
      <c r="V1389" s="218"/>
      <c r="Z1389" s="218"/>
      <c r="AA1389" s="330"/>
      <c r="AB1389" s="330"/>
      <c r="AC1389" s="330"/>
      <c r="AE1389" s="218"/>
    </row>
    <row r="1390" spans="22:31" s="228" customFormat="1" x14ac:dyDescent="0.2">
      <c r="V1390" s="218"/>
      <c r="Z1390" s="218"/>
      <c r="AA1390" s="330"/>
      <c r="AB1390" s="330"/>
      <c r="AC1390" s="330"/>
      <c r="AE1390" s="218"/>
    </row>
    <row r="1391" spans="22:31" s="228" customFormat="1" x14ac:dyDescent="0.2">
      <c r="V1391" s="218"/>
      <c r="Z1391" s="218"/>
      <c r="AA1391" s="330"/>
      <c r="AB1391" s="330"/>
      <c r="AC1391" s="330"/>
      <c r="AE1391" s="218"/>
    </row>
    <row r="1392" spans="22:31" s="228" customFormat="1" x14ac:dyDescent="0.2">
      <c r="V1392" s="218"/>
      <c r="Z1392" s="218"/>
      <c r="AA1392" s="330"/>
      <c r="AB1392" s="330"/>
      <c r="AC1392" s="330"/>
      <c r="AE1392" s="218"/>
    </row>
    <row r="1393" spans="22:31" s="228" customFormat="1" x14ac:dyDescent="0.2">
      <c r="V1393" s="218"/>
      <c r="Z1393" s="218"/>
      <c r="AA1393" s="330"/>
      <c r="AB1393" s="330"/>
      <c r="AC1393" s="330"/>
      <c r="AE1393" s="218"/>
    </row>
    <row r="1394" spans="22:31" s="228" customFormat="1" x14ac:dyDescent="0.2">
      <c r="V1394" s="218"/>
      <c r="Z1394" s="218"/>
      <c r="AA1394" s="330"/>
      <c r="AB1394" s="330"/>
      <c r="AC1394" s="330"/>
      <c r="AE1394" s="218"/>
    </row>
    <row r="1395" spans="22:31" s="228" customFormat="1" x14ac:dyDescent="0.2">
      <c r="V1395" s="218"/>
      <c r="Z1395" s="218"/>
      <c r="AA1395" s="330"/>
      <c r="AB1395" s="330"/>
      <c r="AC1395" s="330"/>
      <c r="AE1395" s="218"/>
    </row>
    <row r="1396" spans="22:31" s="228" customFormat="1" x14ac:dyDescent="0.2">
      <c r="V1396" s="218"/>
      <c r="Z1396" s="218"/>
      <c r="AA1396" s="330"/>
      <c r="AB1396" s="330"/>
      <c r="AC1396" s="330"/>
      <c r="AE1396" s="218"/>
    </row>
    <row r="1397" spans="22:31" s="228" customFormat="1" x14ac:dyDescent="0.2">
      <c r="V1397" s="218"/>
      <c r="Z1397" s="218"/>
      <c r="AA1397" s="330"/>
      <c r="AB1397" s="330"/>
      <c r="AC1397" s="330"/>
      <c r="AE1397" s="218"/>
    </row>
    <row r="1398" spans="22:31" s="228" customFormat="1" x14ac:dyDescent="0.2">
      <c r="V1398" s="218"/>
      <c r="Z1398" s="218"/>
      <c r="AA1398" s="330"/>
      <c r="AB1398" s="330"/>
      <c r="AC1398" s="330"/>
      <c r="AE1398" s="218"/>
    </row>
    <row r="1399" spans="22:31" s="228" customFormat="1" x14ac:dyDescent="0.2">
      <c r="V1399" s="218"/>
      <c r="Z1399" s="218"/>
      <c r="AA1399" s="330"/>
      <c r="AB1399" s="330"/>
      <c r="AC1399" s="330"/>
      <c r="AE1399" s="218"/>
    </row>
    <row r="1400" spans="22:31" s="228" customFormat="1" x14ac:dyDescent="0.2">
      <c r="V1400" s="218"/>
      <c r="Z1400" s="218"/>
      <c r="AA1400" s="330"/>
      <c r="AB1400" s="330"/>
      <c r="AC1400" s="330"/>
      <c r="AE1400" s="218"/>
    </row>
    <row r="1401" spans="22:31" s="228" customFormat="1" x14ac:dyDescent="0.2">
      <c r="V1401" s="218"/>
      <c r="Z1401" s="218"/>
      <c r="AA1401" s="330"/>
      <c r="AB1401" s="330"/>
      <c r="AC1401" s="330"/>
      <c r="AE1401" s="218"/>
    </row>
    <row r="1402" spans="22:31" s="228" customFormat="1" x14ac:dyDescent="0.2">
      <c r="V1402" s="218"/>
      <c r="Z1402" s="218"/>
      <c r="AA1402" s="330"/>
      <c r="AB1402" s="330"/>
      <c r="AC1402" s="330"/>
      <c r="AE1402" s="218"/>
    </row>
    <row r="1403" spans="22:31" s="228" customFormat="1" x14ac:dyDescent="0.2">
      <c r="V1403" s="218"/>
      <c r="Z1403" s="218"/>
      <c r="AA1403" s="330"/>
      <c r="AB1403" s="330"/>
      <c r="AC1403" s="330"/>
      <c r="AE1403" s="218"/>
    </row>
    <row r="1404" spans="22:31" s="228" customFormat="1" x14ac:dyDescent="0.2">
      <c r="V1404" s="218"/>
      <c r="Z1404" s="218"/>
      <c r="AA1404" s="330"/>
      <c r="AB1404" s="330"/>
      <c r="AC1404" s="330"/>
      <c r="AE1404" s="218"/>
    </row>
    <row r="1405" spans="22:31" s="228" customFormat="1" x14ac:dyDescent="0.2">
      <c r="V1405" s="218"/>
      <c r="Z1405" s="218"/>
      <c r="AA1405" s="330"/>
      <c r="AB1405" s="330"/>
      <c r="AC1405" s="330"/>
      <c r="AE1405" s="218"/>
    </row>
    <row r="1406" spans="22:31" s="228" customFormat="1" x14ac:dyDescent="0.2">
      <c r="V1406" s="218"/>
      <c r="Z1406" s="218"/>
      <c r="AA1406" s="330"/>
      <c r="AB1406" s="330"/>
      <c r="AC1406" s="330"/>
      <c r="AE1406" s="218"/>
    </row>
    <row r="1407" spans="22:31" s="228" customFormat="1" x14ac:dyDescent="0.2">
      <c r="V1407" s="218"/>
      <c r="Z1407" s="218"/>
      <c r="AA1407" s="330"/>
      <c r="AB1407" s="330"/>
      <c r="AC1407" s="330"/>
      <c r="AE1407" s="218"/>
    </row>
    <row r="1408" spans="22:31" s="228" customFormat="1" x14ac:dyDescent="0.2">
      <c r="V1408" s="218"/>
      <c r="Z1408" s="218"/>
      <c r="AA1408" s="330"/>
      <c r="AB1408" s="330"/>
      <c r="AC1408" s="330"/>
      <c r="AE1408" s="218"/>
    </row>
    <row r="1409" spans="22:31" s="228" customFormat="1" x14ac:dyDescent="0.2">
      <c r="V1409" s="218"/>
      <c r="Z1409" s="218"/>
      <c r="AA1409" s="330"/>
      <c r="AB1409" s="330"/>
      <c r="AC1409" s="330"/>
      <c r="AE1409" s="218"/>
    </row>
    <row r="1410" spans="22:31" s="228" customFormat="1" x14ac:dyDescent="0.2">
      <c r="V1410" s="218"/>
      <c r="Z1410" s="218"/>
      <c r="AA1410" s="330"/>
      <c r="AB1410" s="330"/>
      <c r="AC1410" s="330"/>
      <c r="AE1410" s="218"/>
    </row>
    <row r="1411" spans="22:31" s="228" customFormat="1" x14ac:dyDescent="0.2">
      <c r="V1411" s="218"/>
      <c r="Z1411" s="218"/>
      <c r="AA1411" s="330"/>
      <c r="AB1411" s="330"/>
      <c r="AC1411" s="330"/>
      <c r="AE1411" s="218"/>
    </row>
    <row r="1412" spans="22:31" s="228" customFormat="1" x14ac:dyDescent="0.2">
      <c r="V1412" s="218"/>
      <c r="Z1412" s="218"/>
      <c r="AA1412" s="330"/>
      <c r="AB1412" s="330"/>
      <c r="AC1412" s="330"/>
      <c r="AE1412" s="218"/>
    </row>
    <row r="1413" spans="22:31" s="228" customFormat="1" x14ac:dyDescent="0.2">
      <c r="V1413" s="218"/>
      <c r="Z1413" s="218"/>
      <c r="AA1413" s="330"/>
      <c r="AB1413" s="330"/>
      <c r="AC1413" s="330"/>
      <c r="AE1413" s="218"/>
    </row>
    <row r="1414" spans="22:31" s="228" customFormat="1" x14ac:dyDescent="0.2">
      <c r="V1414" s="218"/>
      <c r="Z1414" s="218"/>
      <c r="AA1414" s="330"/>
      <c r="AB1414" s="330"/>
      <c r="AC1414" s="330"/>
      <c r="AE1414" s="218"/>
    </row>
    <row r="1415" spans="22:31" s="228" customFormat="1" x14ac:dyDescent="0.2">
      <c r="V1415" s="218"/>
      <c r="Z1415" s="218"/>
      <c r="AA1415" s="330"/>
      <c r="AB1415" s="330"/>
      <c r="AC1415" s="330"/>
      <c r="AE1415" s="218"/>
    </row>
    <row r="1416" spans="22:31" s="228" customFormat="1" x14ac:dyDescent="0.2">
      <c r="V1416" s="218"/>
      <c r="Z1416" s="218"/>
      <c r="AA1416" s="330"/>
      <c r="AB1416" s="330"/>
      <c r="AC1416" s="330"/>
      <c r="AE1416" s="218"/>
    </row>
    <row r="1417" spans="22:31" s="228" customFormat="1" x14ac:dyDescent="0.2">
      <c r="V1417" s="218"/>
      <c r="Z1417" s="218"/>
      <c r="AA1417" s="330"/>
      <c r="AB1417" s="330"/>
      <c r="AC1417" s="330"/>
      <c r="AE1417" s="218"/>
    </row>
    <row r="1418" spans="22:31" s="228" customFormat="1" x14ac:dyDescent="0.2">
      <c r="V1418" s="218"/>
      <c r="Z1418" s="218"/>
      <c r="AA1418" s="330"/>
      <c r="AB1418" s="330"/>
      <c r="AC1418" s="330"/>
      <c r="AE1418" s="218"/>
    </row>
    <row r="1419" spans="22:31" s="228" customFormat="1" x14ac:dyDescent="0.2">
      <c r="V1419" s="218"/>
      <c r="Z1419" s="218"/>
      <c r="AA1419" s="330"/>
      <c r="AB1419" s="330"/>
      <c r="AC1419" s="330"/>
      <c r="AE1419" s="218"/>
    </row>
    <row r="1420" spans="22:31" s="228" customFormat="1" x14ac:dyDescent="0.2">
      <c r="V1420" s="218"/>
      <c r="Z1420" s="218"/>
      <c r="AA1420" s="330"/>
      <c r="AB1420" s="330"/>
      <c r="AC1420" s="330"/>
      <c r="AE1420" s="218"/>
    </row>
    <row r="1421" spans="22:31" s="228" customFormat="1" x14ac:dyDescent="0.2">
      <c r="V1421" s="218"/>
      <c r="Z1421" s="218"/>
      <c r="AA1421" s="330"/>
      <c r="AB1421" s="330"/>
      <c r="AC1421" s="330"/>
      <c r="AE1421" s="218"/>
    </row>
    <row r="1422" spans="22:31" s="228" customFormat="1" x14ac:dyDescent="0.2">
      <c r="V1422" s="218"/>
      <c r="Z1422" s="218"/>
      <c r="AA1422" s="330"/>
      <c r="AB1422" s="330"/>
      <c r="AC1422" s="330"/>
      <c r="AE1422" s="218"/>
    </row>
    <row r="1423" spans="22:31" s="228" customFormat="1" x14ac:dyDescent="0.2">
      <c r="V1423" s="218"/>
      <c r="Z1423" s="218"/>
      <c r="AA1423" s="330"/>
      <c r="AB1423" s="330"/>
      <c r="AC1423" s="330"/>
      <c r="AE1423" s="218"/>
    </row>
    <row r="1424" spans="22:31" s="228" customFormat="1" x14ac:dyDescent="0.2">
      <c r="V1424" s="218"/>
      <c r="Z1424" s="218"/>
      <c r="AA1424" s="330"/>
      <c r="AB1424" s="330"/>
      <c r="AC1424" s="330"/>
      <c r="AE1424" s="218"/>
    </row>
    <row r="1425" spans="22:31" s="228" customFormat="1" x14ac:dyDescent="0.2">
      <c r="V1425" s="218"/>
      <c r="Z1425" s="218"/>
      <c r="AA1425" s="330"/>
      <c r="AB1425" s="330"/>
      <c r="AC1425" s="330"/>
      <c r="AE1425" s="218"/>
    </row>
    <row r="1426" spans="22:31" s="228" customFormat="1" x14ac:dyDescent="0.2">
      <c r="V1426" s="218"/>
      <c r="Z1426" s="218"/>
      <c r="AA1426" s="330"/>
      <c r="AB1426" s="330"/>
      <c r="AC1426" s="330"/>
      <c r="AE1426" s="218"/>
    </row>
    <row r="1427" spans="22:31" s="228" customFormat="1" x14ac:dyDescent="0.2">
      <c r="V1427" s="218"/>
      <c r="Z1427" s="218"/>
      <c r="AA1427" s="330"/>
      <c r="AB1427" s="330"/>
      <c r="AC1427" s="330"/>
      <c r="AE1427" s="218"/>
    </row>
    <row r="1428" spans="22:31" s="228" customFormat="1" x14ac:dyDescent="0.2">
      <c r="V1428" s="218"/>
      <c r="Z1428" s="218"/>
      <c r="AA1428" s="330"/>
      <c r="AB1428" s="330"/>
      <c r="AC1428" s="330"/>
      <c r="AE1428" s="218"/>
    </row>
    <row r="1429" spans="22:31" s="228" customFormat="1" x14ac:dyDescent="0.2">
      <c r="V1429" s="218"/>
      <c r="Z1429" s="218"/>
      <c r="AA1429" s="330"/>
      <c r="AB1429" s="330"/>
      <c r="AC1429" s="330"/>
      <c r="AE1429" s="218"/>
    </row>
    <row r="1430" spans="22:31" s="228" customFormat="1" x14ac:dyDescent="0.2">
      <c r="V1430" s="218"/>
      <c r="Z1430" s="218"/>
      <c r="AA1430" s="330"/>
      <c r="AB1430" s="330"/>
      <c r="AC1430" s="330"/>
      <c r="AE1430" s="218"/>
    </row>
    <row r="1431" spans="22:31" s="228" customFormat="1" x14ac:dyDescent="0.2">
      <c r="V1431" s="218"/>
      <c r="Z1431" s="218"/>
      <c r="AA1431" s="330"/>
      <c r="AB1431" s="330"/>
      <c r="AC1431" s="330"/>
      <c r="AE1431" s="218"/>
    </row>
    <row r="1432" spans="22:31" s="228" customFormat="1" x14ac:dyDescent="0.2">
      <c r="V1432" s="218"/>
      <c r="Z1432" s="218"/>
      <c r="AA1432" s="330"/>
      <c r="AB1432" s="330"/>
      <c r="AC1432" s="330"/>
      <c r="AE1432" s="218"/>
    </row>
    <row r="1433" spans="22:31" s="228" customFormat="1" x14ac:dyDescent="0.2">
      <c r="V1433" s="218"/>
      <c r="Z1433" s="218"/>
      <c r="AA1433" s="330"/>
      <c r="AB1433" s="330"/>
      <c r="AC1433" s="330"/>
      <c r="AE1433" s="218"/>
    </row>
    <row r="1434" spans="22:31" s="228" customFormat="1" x14ac:dyDescent="0.2">
      <c r="V1434" s="218"/>
      <c r="Z1434" s="218"/>
      <c r="AA1434" s="330"/>
      <c r="AB1434" s="330"/>
      <c r="AC1434" s="330"/>
      <c r="AE1434" s="218"/>
    </row>
    <row r="1435" spans="22:31" s="228" customFormat="1" x14ac:dyDescent="0.2">
      <c r="V1435" s="218"/>
      <c r="Z1435" s="218"/>
      <c r="AA1435" s="330"/>
      <c r="AB1435" s="330"/>
      <c r="AC1435" s="330"/>
      <c r="AE1435" s="218"/>
    </row>
    <row r="1436" spans="22:31" s="228" customFormat="1" x14ac:dyDescent="0.2">
      <c r="V1436" s="218"/>
      <c r="Z1436" s="218"/>
      <c r="AA1436" s="330"/>
      <c r="AB1436" s="330"/>
      <c r="AC1436" s="330"/>
      <c r="AE1436" s="218"/>
    </row>
    <row r="1437" spans="22:31" s="228" customFormat="1" x14ac:dyDescent="0.2">
      <c r="V1437" s="218"/>
      <c r="Z1437" s="218"/>
      <c r="AA1437" s="330"/>
      <c r="AB1437" s="330"/>
      <c r="AC1437" s="330"/>
      <c r="AE1437" s="218"/>
    </row>
    <row r="1438" spans="22:31" s="228" customFormat="1" x14ac:dyDescent="0.2">
      <c r="V1438" s="218"/>
      <c r="Z1438" s="218"/>
      <c r="AA1438" s="330"/>
      <c r="AB1438" s="330"/>
      <c r="AC1438" s="330"/>
      <c r="AE1438" s="218"/>
    </row>
    <row r="1439" spans="22:31" s="228" customFormat="1" x14ac:dyDescent="0.2">
      <c r="V1439" s="218"/>
      <c r="Z1439" s="218"/>
      <c r="AA1439" s="330"/>
      <c r="AB1439" s="330"/>
      <c r="AC1439" s="330"/>
      <c r="AE1439" s="218"/>
    </row>
    <row r="1440" spans="22:31" s="228" customFormat="1" x14ac:dyDescent="0.2">
      <c r="V1440" s="218"/>
      <c r="Z1440" s="218"/>
      <c r="AA1440" s="330"/>
      <c r="AB1440" s="330"/>
      <c r="AC1440" s="330"/>
      <c r="AE1440" s="218"/>
    </row>
    <row r="1441" spans="22:31" s="228" customFormat="1" x14ac:dyDescent="0.2">
      <c r="V1441" s="218"/>
      <c r="Z1441" s="218"/>
      <c r="AA1441" s="330"/>
      <c r="AB1441" s="330"/>
      <c r="AC1441" s="330"/>
      <c r="AE1441" s="218"/>
    </row>
    <row r="1442" spans="22:31" s="228" customFormat="1" x14ac:dyDescent="0.2">
      <c r="V1442" s="218"/>
      <c r="Z1442" s="218"/>
      <c r="AA1442" s="330"/>
      <c r="AB1442" s="330"/>
      <c r="AC1442" s="330"/>
      <c r="AE1442" s="218"/>
    </row>
    <row r="1443" spans="22:31" s="228" customFormat="1" x14ac:dyDescent="0.2">
      <c r="V1443" s="218"/>
      <c r="Z1443" s="218"/>
      <c r="AA1443" s="330"/>
      <c r="AB1443" s="330"/>
      <c r="AC1443" s="330"/>
      <c r="AE1443" s="218"/>
    </row>
    <row r="1444" spans="22:31" s="228" customFormat="1" x14ac:dyDescent="0.2">
      <c r="V1444" s="218"/>
      <c r="Z1444" s="218"/>
      <c r="AA1444" s="330"/>
      <c r="AB1444" s="330"/>
      <c r="AC1444" s="330"/>
      <c r="AE1444" s="218"/>
    </row>
    <row r="1445" spans="22:31" s="228" customFormat="1" x14ac:dyDescent="0.2">
      <c r="V1445" s="218"/>
      <c r="Z1445" s="218"/>
      <c r="AA1445" s="330"/>
      <c r="AB1445" s="330"/>
      <c r="AC1445" s="330"/>
      <c r="AE1445" s="218"/>
    </row>
    <row r="1446" spans="22:31" s="228" customFormat="1" x14ac:dyDescent="0.2">
      <c r="V1446" s="218"/>
      <c r="Z1446" s="218"/>
      <c r="AA1446" s="330"/>
      <c r="AB1446" s="330"/>
      <c r="AC1446" s="330"/>
      <c r="AE1446" s="218"/>
    </row>
    <row r="1447" spans="22:31" s="228" customFormat="1" x14ac:dyDescent="0.2">
      <c r="V1447" s="218"/>
      <c r="Z1447" s="218"/>
      <c r="AA1447" s="330"/>
      <c r="AB1447" s="330"/>
      <c r="AC1447" s="330"/>
      <c r="AE1447" s="218"/>
    </row>
    <row r="1448" spans="22:31" s="228" customFormat="1" x14ac:dyDescent="0.2">
      <c r="V1448" s="218"/>
      <c r="Z1448" s="218"/>
      <c r="AA1448" s="330"/>
      <c r="AB1448" s="330"/>
      <c r="AC1448" s="330"/>
      <c r="AE1448" s="218"/>
    </row>
    <row r="1449" spans="22:31" s="228" customFormat="1" x14ac:dyDescent="0.2">
      <c r="V1449" s="218"/>
      <c r="Z1449" s="218"/>
      <c r="AA1449" s="330"/>
      <c r="AB1449" s="330"/>
      <c r="AC1449" s="330"/>
      <c r="AE1449" s="218"/>
    </row>
    <row r="1450" spans="22:31" s="228" customFormat="1" x14ac:dyDescent="0.2">
      <c r="V1450" s="218"/>
      <c r="Z1450" s="218"/>
      <c r="AA1450" s="330"/>
      <c r="AB1450" s="330"/>
      <c r="AC1450" s="330"/>
      <c r="AE1450" s="218"/>
    </row>
    <row r="1451" spans="22:31" s="228" customFormat="1" x14ac:dyDescent="0.2">
      <c r="V1451" s="218"/>
      <c r="Z1451" s="218"/>
      <c r="AA1451" s="330"/>
      <c r="AB1451" s="330"/>
      <c r="AC1451" s="330"/>
      <c r="AE1451" s="218"/>
    </row>
    <row r="1452" spans="22:31" s="228" customFormat="1" x14ac:dyDescent="0.2">
      <c r="V1452" s="218"/>
      <c r="Z1452" s="218"/>
      <c r="AA1452" s="330"/>
      <c r="AB1452" s="330"/>
      <c r="AC1452" s="330"/>
      <c r="AE1452" s="218"/>
    </row>
    <row r="1453" spans="22:31" s="228" customFormat="1" x14ac:dyDescent="0.2">
      <c r="V1453" s="218"/>
      <c r="Z1453" s="218"/>
      <c r="AA1453" s="330"/>
      <c r="AB1453" s="330"/>
      <c r="AC1453" s="330"/>
      <c r="AE1453" s="218"/>
    </row>
    <row r="1454" spans="22:31" s="228" customFormat="1" x14ac:dyDescent="0.2">
      <c r="V1454" s="218"/>
      <c r="Z1454" s="218"/>
      <c r="AA1454" s="330"/>
      <c r="AB1454" s="330"/>
      <c r="AC1454" s="330"/>
      <c r="AE1454" s="218"/>
    </row>
    <row r="1455" spans="22:31" s="228" customFormat="1" x14ac:dyDescent="0.2">
      <c r="V1455" s="218"/>
      <c r="Z1455" s="218"/>
      <c r="AA1455" s="330"/>
      <c r="AB1455" s="330"/>
      <c r="AC1455" s="330"/>
      <c r="AE1455" s="218"/>
    </row>
    <row r="1456" spans="22:31" s="228" customFormat="1" x14ac:dyDescent="0.2">
      <c r="V1456" s="218"/>
      <c r="Z1456" s="218"/>
      <c r="AA1456" s="330"/>
      <c r="AB1456" s="330"/>
      <c r="AC1456" s="330"/>
      <c r="AE1456" s="218"/>
    </row>
    <row r="1457" spans="22:31" s="228" customFormat="1" x14ac:dyDescent="0.2">
      <c r="V1457" s="218"/>
      <c r="Z1457" s="218"/>
      <c r="AA1457" s="330"/>
      <c r="AB1457" s="330"/>
      <c r="AC1457" s="330"/>
      <c r="AE1457" s="218"/>
    </row>
    <row r="1458" spans="22:31" s="228" customFormat="1" x14ac:dyDescent="0.2">
      <c r="V1458" s="218"/>
      <c r="Z1458" s="218"/>
      <c r="AA1458" s="330"/>
      <c r="AB1458" s="330"/>
      <c r="AC1458" s="330"/>
      <c r="AE1458" s="218"/>
    </row>
    <row r="1459" spans="22:31" s="228" customFormat="1" x14ac:dyDescent="0.2">
      <c r="V1459" s="218"/>
      <c r="Z1459" s="218"/>
      <c r="AA1459" s="330"/>
      <c r="AB1459" s="330"/>
      <c r="AC1459" s="330"/>
      <c r="AE1459" s="218"/>
    </row>
    <row r="1460" spans="22:31" s="228" customFormat="1" x14ac:dyDescent="0.2">
      <c r="V1460" s="218"/>
      <c r="Z1460" s="218"/>
      <c r="AA1460" s="330"/>
      <c r="AB1460" s="330"/>
      <c r="AC1460" s="330"/>
      <c r="AE1460" s="218"/>
    </row>
    <row r="1461" spans="22:31" s="228" customFormat="1" x14ac:dyDescent="0.2">
      <c r="V1461" s="218"/>
      <c r="Z1461" s="218"/>
      <c r="AA1461" s="330"/>
      <c r="AB1461" s="330"/>
      <c r="AC1461" s="330"/>
      <c r="AE1461" s="218"/>
    </row>
    <row r="1462" spans="22:31" s="228" customFormat="1" x14ac:dyDescent="0.2">
      <c r="V1462" s="218"/>
      <c r="Z1462" s="218"/>
      <c r="AA1462" s="330"/>
      <c r="AB1462" s="330"/>
      <c r="AC1462" s="330"/>
      <c r="AE1462" s="218"/>
    </row>
    <row r="1463" spans="22:31" s="228" customFormat="1" x14ac:dyDescent="0.2">
      <c r="V1463" s="218"/>
      <c r="Z1463" s="218"/>
      <c r="AA1463" s="330"/>
      <c r="AB1463" s="330"/>
      <c r="AC1463" s="330"/>
      <c r="AE1463" s="218"/>
    </row>
    <row r="1464" spans="22:31" s="228" customFormat="1" x14ac:dyDescent="0.2">
      <c r="V1464" s="218"/>
      <c r="Z1464" s="218"/>
      <c r="AA1464" s="330"/>
      <c r="AB1464" s="330"/>
      <c r="AC1464" s="330"/>
      <c r="AE1464" s="218"/>
    </row>
    <row r="1465" spans="22:31" s="228" customFormat="1" x14ac:dyDescent="0.2">
      <c r="V1465" s="218"/>
      <c r="Z1465" s="218"/>
      <c r="AA1465" s="330"/>
      <c r="AB1465" s="330"/>
      <c r="AC1465" s="330"/>
      <c r="AE1465" s="218"/>
    </row>
    <row r="1466" spans="22:31" s="228" customFormat="1" x14ac:dyDescent="0.2">
      <c r="V1466" s="218"/>
      <c r="Z1466" s="218"/>
      <c r="AA1466" s="330"/>
      <c r="AB1466" s="330"/>
      <c r="AC1466" s="330"/>
      <c r="AE1466" s="218"/>
    </row>
    <row r="1467" spans="22:31" s="228" customFormat="1" x14ac:dyDescent="0.2">
      <c r="V1467" s="218"/>
      <c r="Z1467" s="218"/>
      <c r="AA1467" s="330"/>
      <c r="AB1467" s="330"/>
      <c r="AC1467" s="330"/>
      <c r="AE1467" s="218"/>
    </row>
    <row r="1468" spans="22:31" s="228" customFormat="1" x14ac:dyDescent="0.2">
      <c r="V1468" s="218"/>
      <c r="Z1468" s="218"/>
      <c r="AA1468" s="330"/>
      <c r="AB1468" s="330"/>
      <c r="AC1468" s="330"/>
      <c r="AE1468" s="218"/>
    </row>
    <row r="1469" spans="22:31" s="228" customFormat="1" x14ac:dyDescent="0.2">
      <c r="V1469" s="218"/>
      <c r="Z1469" s="218"/>
      <c r="AA1469" s="330"/>
      <c r="AB1469" s="330"/>
      <c r="AC1469" s="330"/>
      <c r="AE1469" s="218"/>
    </row>
    <row r="1470" spans="22:31" s="228" customFormat="1" x14ac:dyDescent="0.2">
      <c r="V1470" s="218"/>
      <c r="Z1470" s="218"/>
      <c r="AA1470" s="330"/>
      <c r="AB1470" s="330"/>
      <c r="AC1470" s="330"/>
      <c r="AE1470" s="218"/>
    </row>
    <row r="1471" spans="22:31" s="228" customFormat="1" x14ac:dyDescent="0.2">
      <c r="V1471" s="218"/>
      <c r="Z1471" s="218"/>
      <c r="AA1471" s="330"/>
      <c r="AB1471" s="330"/>
      <c r="AC1471" s="330"/>
      <c r="AE1471" s="218"/>
    </row>
    <row r="1472" spans="22:31" s="228" customFormat="1" x14ac:dyDescent="0.2">
      <c r="V1472" s="218"/>
      <c r="Z1472" s="218"/>
      <c r="AA1472" s="330"/>
      <c r="AB1472" s="330"/>
      <c r="AC1472" s="330"/>
      <c r="AE1472" s="218"/>
    </row>
    <row r="1473" spans="22:31" s="228" customFormat="1" x14ac:dyDescent="0.2">
      <c r="V1473" s="218"/>
      <c r="Z1473" s="218"/>
      <c r="AA1473" s="330"/>
      <c r="AB1473" s="330"/>
      <c r="AC1473" s="330"/>
      <c r="AE1473" s="218"/>
    </row>
    <row r="1474" spans="22:31" s="228" customFormat="1" x14ac:dyDescent="0.2">
      <c r="V1474" s="218"/>
      <c r="Z1474" s="218"/>
      <c r="AA1474" s="330"/>
      <c r="AB1474" s="330"/>
      <c r="AC1474" s="330"/>
      <c r="AE1474" s="218"/>
    </row>
    <row r="1475" spans="22:31" s="228" customFormat="1" x14ac:dyDescent="0.2">
      <c r="V1475" s="218"/>
      <c r="Z1475" s="218"/>
      <c r="AA1475" s="330"/>
      <c r="AB1475" s="330"/>
      <c r="AC1475" s="330"/>
      <c r="AE1475" s="218"/>
    </row>
    <row r="1476" spans="22:31" s="228" customFormat="1" x14ac:dyDescent="0.2">
      <c r="V1476" s="218"/>
      <c r="Z1476" s="218"/>
      <c r="AA1476" s="330"/>
      <c r="AB1476" s="330"/>
      <c r="AC1476" s="330"/>
      <c r="AE1476" s="218"/>
    </row>
    <row r="1477" spans="22:31" s="228" customFormat="1" x14ac:dyDescent="0.2">
      <c r="V1477" s="218"/>
      <c r="Z1477" s="218"/>
      <c r="AA1477" s="330"/>
      <c r="AB1477" s="330"/>
      <c r="AC1477" s="330"/>
      <c r="AE1477" s="218"/>
    </row>
    <row r="1478" spans="22:31" s="228" customFormat="1" x14ac:dyDescent="0.2">
      <c r="V1478" s="218"/>
      <c r="Z1478" s="218"/>
      <c r="AA1478" s="330"/>
      <c r="AB1478" s="330"/>
      <c r="AC1478" s="330"/>
      <c r="AE1478" s="218"/>
    </row>
    <row r="1479" spans="22:31" s="228" customFormat="1" x14ac:dyDescent="0.2">
      <c r="V1479" s="218"/>
      <c r="Z1479" s="218"/>
      <c r="AA1479" s="330"/>
      <c r="AB1479" s="330"/>
      <c r="AC1479" s="330"/>
      <c r="AE1479" s="218"/>
    </row>
    <row r="1480" spans="22:31" s="228" customFormat="1" x14ac:dyDescent="0.2">
      <c r="V1480" s="218"/>
      <c r="Z1480" s="218"/>
      <c r="AA1480" s="330"/>
      <c r="AB1480" s="330"/>
      <c r="AC1480" s="330"/>
      <c r="AE1480" s="218"/>
    </row>
    <row r="1481" spans="22:31" s="228" customFormat="1" x14ac:dyDescent="0.2">
      <c r="V1481" s="218"/>
      <c r="Z1481" s="218"/>
      <c r="AA1481" s="330"/>
      <c r="AB1481" s="330"/>
      <c r="AC1481" s="330"/>
      <c r="AE1481" s="218"/>
    </row>
    <row r="1482" spans="22:31" s="228" customFormat="1" x14ac:dyDescent="0.2">
      <c r="V1482" s="218"/>
      <c r="Z1482" s="218"/>
      <c r="AA1482" s="330"/>
      <c r="AB1482" s="330"/>
      <c r="AC1482" s="330"/>
      <c r="AE1482" s="218"/>
    </row>
    <row r="1483" spans="22:31" s="228" customFormat="1" x14ac:dyDescent="0.2">
      <c r="V1483" s="218"/>
      <c r="Z1483" s="218"/>
      <c r="AA1483" s="330"/>
      <c r="AB1483" s="330"/>
      <c r="AC1483" s="330"/>
      <c r="AE1483" s="218"/>
    </row>
    <row r="1484" spans="22:31" s="228" customFormat="1" x14ac:dyDescent="0.2">
      <c r="V1484" s="218"/>
      <c r="Z1484" s="218"/>
      <c r="AA1484" s="330"/>
      <c r="AB1484" s="330"/>
      <c r="AC1484" s="330"/>
      <c r="AE1484" s="218"/>
    </row>
    <row r="1485" spans="22:31" s="228" customFormat="1" x14ac:dyDescent="0.2">
      <c r="V1485" s="218"/>
      <c r="Z1485" s="218"/>
      <c r="AA1485" s="330"/>
      <c r="AB1485" s="330"/>
      <c r="AC1485" s="330"/>
      <c r="AE1485" s="218"/>
    </row>
    <row r="1486" spans="22:31" s="228" customFormat="1" x14ac:dyDescent="0.2">
      <c r="V1486" s="218"/>
      <c r="Z1486" s="218"/>
      <c r="AA1486" s="330"/>
      <c r="AB1486" s="330"/>
      <c r="AC1486" s="330"/>
      <c r="AE1486" s="218"/>
    </row>
    <row r="1487" spans="22:31" s="228" customFormat="1" x14ac:dyDescent="0.2">
      <c r="V1487" s="218"/>
      <c r="Z1487" s="218"/>
      <c r="AA1487" s="330"/>
      <c r="AB1487" s="330"/>
      <c r="AC1487" s="330"/>
      <c r="AE1487" s="218"/>
    </row>
    <row r="1488" spans="22:31" s="228" customFormat="1" x14ac:dyDescent="0.2">
      <c r="V1488" s="218"/>
      <c r="Z1488" s="218"/>
      <c r="AA1488" s="330"/>
      <c r="AB1488" s="330"/>
      <c r="AC1488" s="330"/>
      <c r="AE1488" s="218"/>
    </row>
    <row r="1489" spans="22:31" s="228" customFormat="1" x14ac:dyDescent="0.2">
      <c r="V1489" s="218"/>
      <c r="Z1489" s="218"/>
      <c r="AA1489" s="330"/>
      <c r="AB1489" s="330"/>
      <c r="AC1489" s="330"/>
      <c r="AE1489" s="218"/>
    </row>
    <row r="1490" spans="22:31" s="228" customFormat="1" x14ac:dyDescent="0.2">
      <c r="V1490" s="218"/>
      <c r="Z1490" s="218"/>
      <c r="AA1490" s="330"/>
      <c r="AB1490" s="330"/>
      <c r="AC1490" s="330"/>
      <c r="AE1490" s="218"/>
    </row>
    <row r="1491" spans="22:31" s="228" customFormat="1" x14ac:dyDescent="0.2">
      <c r="V1491" s="218"/>
      <c r="Z1491" s="218"/>
      <c r="AA1491" s="330"/>
      <c r="AB1491" s="330"/>
      <c r="AC1491" s="330"/>
      <c r="AE1491" s="218"/>
    </row>
    <row r="1492" spans="22:31" s="228" customFormat="1" x14ac:dyDescent="0.2">
      <c r="V1492" s="218"/>
      <c r="Z1492" s="218"/>
      <c r="AA1492" s="330"/>
      <c r="AB1492" s="330"/>
      <c r="AC1492" s="330"/>
      <c r="AE1492" s="218"/>
    </row>
    <row r="1493" spans="22:31" s="228" customFormat="1" x14ac:dyDescent="0.2">
      <c r="V1493" s="218"/>
      <c r="Z1493" s="218"/>
      <c r="AA1493" s="330"/>
      <c r="AB1493" s="330"/>
      <c r="AC1493" s="330"/>
      <c r="AE1493" s="218"/>
    </row>
    <row r="1494" spans="22:31" s="228" customFormat="1" x14ac:dyDescent="0.2">
      <c r="V1494" s="218"/>
      <c r="Z1494" s="218"/>
      <c r="AA1494" s="330"/>
      <c r="AB1494" s="330"/>
      <c r="AC1494" s="330"/>
      <c r="AE1494" s="218"/>
    </row>
    <row r="1495" spans="22:31" s="228" customFormat="1" x14ac:dyDescent="0.2">
      <c r="V1495" s="218"/>
      <c r="Z1495" s="218"/>
      <c r="AA1495" s="330"/>
      <c r="AB1495" s="330"/>
      <c r="AC1495" s="330"/>
      <c r="AE1495" s="218"/>
    </row>
    <row r="1496" spans="22:31" s="228" customFormat="1" x14ac:dyDescent="0.2">
      <c r="V1496" s="218"/>
      <c r="Z1496" s="218"/>
      <c r="AA1496" s="330"/>
      <c r="AB1496" s="330"/>
      <c r="AC1496" s="330"/>
      <c r="AE1496" s="218"/>
    </row>
    <row r="1497" spans="22:31" s="228" customFormat="1" x14ac:dyDescent="0.2">
      <c r="V1497" s="218"/>
      <c r="Z1497" s="218"/>
      <c r="AA1497" s="330"/>
      <c r="AB1497" s="330"/>
      <c r="AC1497" s="330"/>
      <c r="AE1497" s="218"/>
    </row>
    <row r="1498" spans="22:31" s="228" customFormat="1" x14ac:dyDescent="0.2">
      <c r="V1498" s="218"/>
      <c r="Z1498" s="218"/>
      <c r="AA1498" s="330"/>
      <c r="AB1498" s="330"/>
      <c r="AC1498" s="330"/>
      <c r="AE1498" s="218"/>
    </row>
    <row r="1499" spans="22:31" s="228" customFormat="1" x14ac:dyDescent="0.2">
      <c r="V1499" s="218"/>
      <c r="Z1499" s="218"/>
      <c r="AA1499" s="330"/>
      <c r="AB1499" s="330"/>
      <c r="AC1499" s="330"/>
      <c r="AE1499" s="218"/>
    </row>
    <row r="1500" spans="22:31" s="228" customFormat="1" x14ac:dyDescent="0.2">
      <c r="V1500" s="218"/>
      <c r="Z1500" s="218"/>
      <c r="AA1500" s="330"/>
      <c r="AB1500" s="330"/>
      <c r="AC1500" s="330"/>
      <c r="AE1500" s="218"/>
    </row>
    <row r="1501" spans="22:31" s="228" customFormat="1" x14ac:dyDescent="0.2">
      <c r="V1501" s="218"/>
      <c r="Z1501" s="218"/>
      <c r="AA1501" s="330"/>
      <c r="AB1501" s="330"/>
      <c r="AC1501" s="330"/>
      <c r="AE1501" s="218"/>
    </row>
    <row r="1502" spans="22:31" s="228" customFormat="1" x14ac:dyDescent="0.2">
      <c r="V1502" s="218"/>
      <c r="Z1502" s="218"/>
      <c r="AA1502" s="330"/>
      <c r="AB1502" s="330"/>
      <c r="AC1502" s="330"/>
      <c r="AE1502" s="218"/>
    </row>
    <row r="1503" spans="22:31" s="228" customFormat="1" x14ac:dyDescent="0.2">
      <c r="V1503" s="218"/>
      <c r="Z1503" s="218"/>
      <c r="AA1503" s="330"/>
      <c r="AB1503" s="330"/>
      <c r="AC1503" s="330"/>
      <c r="AE1503" s="218"/>
    </row>
    <row r="1504" spans="22:31" s="228" customFormat="1" x14ac:dyDescent="0.2">
      <c r="V1504" s="218"/>
      <c r="Z1504" s="218"/>
      <c r="AA1504" s="330"/>
      <c r="AB1504" s="330"/>
      <c r="AC1504" s="330"/>
      <c r="AE1504" s="218"/>
    </row>
    <row r="1505" spans="22:31" s="228" customFormat="1" x14ac:dyDescent="0.2">
      <c r="V1505" s="218"/>
      <c r="Z1505" s="218"/>
      <c r="AA1505" s="330"/>
      <c r="AB1505" s="330"/>
      <c r="AC1505" s="330"/>
      <c r="AE1505" s="218"/>
    </row>
    <row r="1506" spans="22:31" s="228" customFormat="1" x14ac:dyDescent="0.2">
      <c r="V1506" s="218"/>
      <c r="Z1506" s="218"/>
      <c r="AA1506" s="330"/>
      <c r="AB1506" s="330"/>
      <c r="AC1506" s="330"/>
      <c r="AE1506" s="218"/>
    </row>
    <row r="1507" spans="22:31" s="228" customFormat="1" x14ac:dyDescent="0.2">
      <c r="V1507" s="218"/>
      <c r="Z1507" s="218"/>
      <c r="AA1507" s="330"/>
      <c r="AB1507" s="330"/>
      <c r="AC1507" s="330"/>
      <c r="AE1507" s="218"/>
    </row>
    <row r="1508" spans="22:31" s="228" customFormat="1" x14ac:dyDescent="0.2">
      <c r="V1508" s="218"/>
      <c r="Z1508" s="218"/>
      <c r="AA1508" s="330"/>
      <c r="AB1508" s="330"/>
      <c r="AC1508" s="330"/>
      <c r="AE1508" s="218"/>
    </row>
    <row r="1509" spans="22:31" s="228" customFormat="1" x14ac:dyDescent="0.2">
      <c r="V1509" s="218"/>
      <c r="Z1509" s="218"/>
      <c r="AA1509" s="330"/>
      <c r="AB1509" s="330"/>
      <c r="AC1509" s="330"/>
      <c r="AE1509" s="218"/>
    </row>
    <row r="1510" spans="22:31" s="228" customFormat="1" x14ac:dyDescent="0.2">
      <c r="V1510" s="218"/>
      <c r="Z1510" s="218"/>
      <c r="AA1510" s="330"/>
      <c r="AB1510" s="330"/>
      <c r="AC1510" s="330"/>
      <c r="AE1510" s="218"/>
    </row>
    <row r="1511" spans="22:31" s="228" customFormat="1" x14ac:dyDescent="0.2">
      <c r="V1511" s="218"/>
      <c r="Z1511" s="218"/>
      <c r="AA1511" s="330"/>
      <c r="AB1511" s="330"/>
      <c r="AC1511" s="330"/>
      <c r="AE1511" s="218"/>
    </row>
    <row r="1512" spans="22:31" s="228" customFormat="1" x14ac:dyDescent="0.2">
      <c r="V1512" s="218"/>
      <c r="Z1512" s="218"/>
      <c r="AA1512" s="330"/>
      <c r="AB1512" s="330"/>
      <c r="AC1512" s="330"/>
      <c r="AE1512" s="218"/>
    </row>
    <row r="1513" spans="22:31" s="228" customFormat="1" x14ac:dyDescent="0.2">
      <c r="V1513" s="218"/>
      <c r="Z1513" s="218"/>
      <c r="AA1513" s="330"/>
      <c r="AB1513" s="330"/>
      <c r="AC1513" s="330"/>
      <c r="AE1513" s="218"/>
    </row>
    <row r="1514" spans="22:31" s="228" customFormat="1" x14ac:dyDescent="0.2">
      <c r="V1514" s="218"/>
      <c r="Z1514" s="218"/>
      <c r="AA1514" s="330"/>
      <c r="AB1514" s="330"/>
      <c r="AC1514" s="330"/>
      <c r="AE1514" s="218"/>
    </row>
    <row r="1515" spans="22:31" s="228" customFormat="1" x14ac:dyDescent="0.2">
      <c r="V1515" s="218"/>
      <c r="Z1515" s="218"/>
      <c r="AA1515" s="330"/>
      <c r="AB1515" s="330"/>
      <c r="AC1515" s="330"/>
      <c r="AE1515" s="218"/>
    </row>
    <row r="1516" spans="22:31" s="228" customFormat="1" x14ac:dyDescent="0.2">
      <c r="V1516" s="218"/>
      <c r="Z1516" s="218"/>
      <c r="AA1516" s="330"/>
      <c r="AB1516" s="330"/>
      <c r="AC1516" s="330"/>
      <c r="AE1516" s="218"/>
    </row>
    <row r="1517" spans="22:31" s="228" customFormat="1" x14ac:dyDescent="0.2">
      <c r="V1517" s="218"/>
      <c r="Z1517" s="218"/>
      <c r="AA1517" s="330"/>
      <c r="AB1517" s="330"/>
      <c r="AC1517" s="330"/>
      <c r="AE1517" s="218"/>
    </row>
    <row r="1518" spans="22:31" s="228" customFormat="1" x14ac:dyDescent="0.2">
      <c r="V1518" s="218"/>
      <c r="Z1518" s="218"/>
      <c r="AA1518" s="330"/>
      <c r="AB1518" s="330"/>
      <c r="AC1518" s="330"/>
      <c r="AE1518" s="218"/>
    </row>
    <row r="1519" spans="22:31" s="228" customFormat="1" x14ac:dyDescent="0.2">
      <c r="V1519" s="218"/>
      <c r="Z1519" s="218"/>
      <c r="AA1519" s="330"/>
      <c r="AB1519" s="330"/>
      <c r="AC1519" s="330"/>
      <c r="AE1519" s="218"/>
    </row>
    <row r="1520" spans="22:31" s="228" customFormat="1" x14ac:dyDescent="0.2">
      <c r="V1520" s="218"/>
      <c r="Z1520" s="218"/>
      <c r="AA1520" s="330"/>
      <c r="AB1520" s="330"/>
      <c r="AC1520" s="330"/>
      <c r="AE1520" s="218"/>
    </row>
    <row r="1521" spans="22:31" s="228" customFormat="1" x14ac:dyDescent="0.2">
      <c r="V1521" s="218"/>
      <c r="Z1521" s="218"/>
      <c r="AA1521" s="330"/>
      <c r="AB1521" s="330"/>
      <c r="AC1521" s="330"/>
      <c r="AE1521" s="218"/>
    </row>
    <row r="1522" spans="22:31" s="228" customFormat="1" x14ac:dyDescent="0.2">
      <c r="V1522" s="218"/>
      <c r="Z1522" s="218"/>
      <c r="AA1522" s="330"/>
      <c r="AB1522" s="330"/>
      <c r="AC1522" s="330"/>
      <c r="AE1522" s="218"/>
    </row>
    <row r="1523" spans="22:31" s="228" customFormat="1" x14ac:dyDescent="0.2">
      <c r="V1523" s="218"/>
      <c r="Z1523" s="218"/>
      <c r="AA1523" s="330"/>
      <c r="AB1523" s="330"/>
      <c r="AC1523" s="330"/>
      <c r="AE1523" s="218"/>
    </row>
    <row r="1524" spans="22:31" s="228" customFormat="1" x14ac:dyDescent="0.2">
      <c r="V1524" s="218"/>
      <c r="Z1524" s="218"/>
      <c r="AA1524" s="330"/>
      <c r="AB1524" s="330"/>
      <c r="AC1524" s="330"/>
      <c r="AE1524" s="218"/>
    </row>
    <row r="1525" spans="22:31" s="228" customFormat="1" x14ac:dyDescent="0.2">
      <c r="V1525" s="218"/>
      <c r="Z1525" s="218"/>
      <c r="AA1525" s="330"/>
      <c r="AB1525" s="330"/>
      <c r="AC1525" s="330"/>
      <c r="AE1525" s="218"/>
    </row>
    <row r="1526" spans="22:31" s="228" customFormat="1" x14ac:dyDescent="0.2">
      <c r="V1526" s="218"/>
      <c r="Z1526" s="218"/>
      <c r="AA1526" s="330"/>
      <c r="AB1526" s="330"/>
      <c r="AC1526" s="330"/>
      <c r="AE1526" s="218"/>
    </row>
    <row r="1527" spans="22:31" s="228" customFormat="1" x14ac:dyDescent="0.2">
      <c r="V1527" s="218"/>
      <c r="Z1527" s="218"/>
      <c r="AA1527" s="330"/>
      <c r="AB1527" s="330"/>
      <c r="AC1527" s="330"/>
      <c r="AE1527" s="218"/>
    </row>
    <row r="1528" spans="22:31" s="228" customFormat="1" x14ac:dyDescent="0.2">
      <c r="V1528" s="218"/>
      <c r="Z1528" s="218"/>
      <c r="AA1528" s="330"/>
      <c r="AB1528" s="330"/>
      <c r="AC1528" s="330"/>
      <c r="AE1528" s="218"/>
    </row>
    <row r="1529" spans="22:31" s="228" customFormat="1" x14ac:dyDescent="0.2">
      <c r="V1529" s="218"/>
      <c r="Z1529" s="218"/>
      <c r="AA1529" s="330"/>
      <c r="AB1529" s="330"/>
      <c r="AC1529" s="330"/>
      <c r="AE1529" s="218"/>
    </row>
    <row r="1530" spans="22:31" s="228" customFormat="1" x14ac:dyDescent="0.2">
      <c r="V1530" s="218"/>
      <c r="Z1530" s="218"/>
      <c r="AA1530" s="330"/>
      <c r="AB1530" s="330"/>
      <c r="AC1530" s="330"/>
      <c r="AE1530" s="218"/>
    </row>
    <row r="1531" spans="22:31" s="228" customFormat="1" x14ac:dyDescent="0.2">
      <c r="V1531" s="218"/>
      <c r="Z1531" s="218"/>
      <c r="AA1531" s="330"/>
      <c r="AB1531" s="330"/>
      <c r="AC1531" s="330"/>
      <c r="AE1531" s="218"/>
    </row>
    <row r="1532" spans="22:31" s="228" customFormat="1" x14ac:dyDescent="0.2">
      <c r="V1532" s="218"/>
      <c r="Z1532" s="218"/>
      <c r="AA1532" s="330"/>
      <c r="AB1532" s="330"/>
      <c r="AC1532" s="330"/>
      <c r="AE1532" s="218"/>
    </row>
    <row r="1533" spans="22:31" s="228" customFormat="1" x14ac:dyDescent="0.2">
      <c r="V1533" s="218"/>
      <c r="Z1533" s="218"/>
      <c r="AA1533" s="330"/>
      <c r="AB1533" s="330"/>
      <c r="AC1533" s="330"/>
      <c r="AE1533" s="218"/>
    </row>
    <row r="1534" spans="22:31" s="228" customFormat="1" x14ac:dyDescent="0.2">
      <c r="V1534" s="218"/>
      <c r="Z1534" s="218"/>
      <c r="AA1534" s="330"/>
      <c r="AB1534" s="330"/>
      <c r="AC1534" s="330"/>
      <c r="AE1534" s="218"/>
    </row>
    <row r="1535" spans="22:31" s="228" customFormat="1" x14ac:dyDescent="0.2">
      <c r="V1535" s="218"/>
      <c r="Z1535" s="218"/>
      <c r="AA1535" s="330"/>
      <c r="AB1535" s="330"/>
      <c r="AC1535" s="330"/>
      <c r="AE1535" s="218"/>
    </row>
    <row r="1536" spans="22:31" s="228" customFormat="1" x14ac:dyDescent="0.2">
      <c r="V1536" s="218"/>
      <c r="Z1536" s="218"/>
      <c r="AA1536" s="330"/>
      <c r="AB1536" s="330"/>
      <c r="AC1536" s="330"/>
      <c r="AE1536" s="218"/>
    </row>
    <row r="1537" spans="22:31" s="228" customFormat="1" x14ac:dyDescent="0.2">
      <c r="V1537" s="218"/>
      <c r="Z1537" s="218"/>
      <c r="AA1537" s="330"/>
      <c r="AB1537" s="330"/>
      <c r="AC1537" s="330"/>
      <c r="AE1537" s="218"/>
    </row>
    <row r="1538" spans="22:31" s="228" customFormat="1" x14ac:dyDescent="0.2">
      <c r="V1538" s="218"/>
      <c r="Z1538" s="218"/>
      <c r="AA1538" s="330"/>
      <c r="AB1538" s="330"/>
      <c r="AC1538" s="330"/>
      <c r="AE1538" s="218"/>
    </row>
    <row r="1539" spans="22:31" s="228" customFormat="1" x14ac:dyDescent="0.2">
      <c r="V1539" s="218"/>
      <c r="Z1539" s="218"/>
      <c r="AA1539" s="330"/>
      <c r="AB1539" s="330"/>
      <c r="AC1539" s="330"/>
      <c r="AE1539" s="218"/>
    </row>
    <row r="1540" spans="22:31" s="228" customFormat="1" x14ac:dyDescent="0.2">
      <c r="V1540" s="218"/>
      <c r="Z1540" s="218"/>
      <c r="AA1540" s="330"/>
      <c r="AB1540" s="330"/>
      <c r="AC1540" s="330"/>
      <c r="AE1540" s="218"/>
    </row>
    <row r="1541" spans="22:31" s="228" customFormat="1" x14ac:dyDescent="0.2">
      <c r="V1541" s="218"/>
      <c r="Z1541" s="218"/>
      <c r="AA1541" s="330"/>
      <c r="AB1541" s="330"/>
      <c r="AC1541" s="330"/>
      <c r="AE1541" s="218"/>
    </row>
    <row r="1542" spans="22:31" s="228" customFormat="1" x14ac:dyDescent="0.2">
      <c r="V1542" s="218"/>
      <c r="Z1542" s="218"/>
      <c r="AA1542" s="330"/>
      <c r="AB1542" s="330"/>
      <c r="AC1542" s="330"/>
      <c r="AE1542" s="218"/>
    </row>
    <row r="1543" spans="22:31" s="228" customFormat="1" x14ac:dyDescent="0.2">
      <c r="V1543" s="218"/>
      <c r="Z1543" s="218"/>
      <c r="AA1543" s="330"/>
      <c r="AB1543" s="330"/>
      <c r="AC1543" s="330"/>
      <c r="AE1543" s="218"/>
    </row>
    <row r="1544" spans="22:31" s="228" customFormat="1" x14ac:dyDescent="0.2">
      <c r="V1544" s="218"/>
      <c r="Z1544" s="218"/>
      <c r="AA1544" s="330"/>
      <c r="AB1544" s="330"/>
      <c r="AC1544" s="330"/>
      <c r="AE1544" s="218"/>
    </row>
    <row r="1545" spans="22:31" s="228" customFormat="1" x14ac:dyDescent="0.2">
      <c r="V1545" s="218"/>
      <c r="Z1545" s="218"/>
      <c r="AA1545" s="330"/>
      <c r="AB1545" s="330"/>
      <c r="AC1545" s="330"/>
      <c r="AE1545" s="218"/>
    </row>
    <row r="1546" spans="22:31" s="228" customFormat="1" x14ac:dyDescent="0.2">
      <c r="V1546" s="218"/>
      <c r="Z1546" s="218"/>
      <c r="AA1546" s="330"/>
      <c r="AB1546" s="330"/>
      <c r="AC1546" s="330"/>
      <c r="AE1546" s="218"/>
    </row>
    <row r="1547" spans="22:31" s="228" customFormat="1" x14ac:dyDescent="0.2">
      <c r="V1547" s="218"/>
      <c r="Z1547" s="218"/>
      <c r="AA1547" s="330"/>
      <c r="AB1547" s="330"/>
      <c r="AC1547" s="330"/>
      <c r="AE1547" s="218"/>
    </row>
    <row r="1548" spans="22:31" s="228" customFormat="1" x14ac:dyDescent="0.2">
      <c r="V1548" s="218"/>
      <c r="Z1548" s="218"/>
      <c r="AA1548" s="330"/>
      <c r="AB1548" s="330"/>
      <c r="AC1548" s="330"/>
      <c r="AE1548" s="218"/>
    </row>
    <row r="1549" spans="22:31" s="228" customFormat="1" x14ac:dyDescent="0.2">
      <c r="V1549" s="218"/>
      <c r="Z1549" s="218"/>
      <c r="AA1549" s="330"/>
      <c r="AB1549" s="330"/>
      <c r="AC1549" s="330"/>
      <c r="AE1549" s="218"/>
    </row>
    <row r="1550" spans="22:31" s="228" customFormat="1" x14ac:dyDescent="0.2">
      <c r="V1550" s="218"/>
      <c r="Z1550" s="218"/>
      <c r="AA1550" s="330"/>
      <c r="AB1550" s="330"/>
      <c r="AC1550" s="330"/>
      <c r="AE1550" s="218"/>
    </row>
    <row r="1551" spans="22:31" s="228" customFormat="1" x14ac:dyDescent="0.2">
      <c r="V1551" s="218"/>
      <c r="Z1551" s="218"/>
      <c r="AA1551" s="330"/>
      <c r="AB1551" s="330"/>
      <c r="AC1551" s="330"/>
      <c r="AE1551" s="218"/>
    </row>
    <row r="1552" spans="22:31" s="228" customFormat="1" x14ac:dyDescent="0.2">
      <c r="V1552" s="218"/>
      <c r="Z1552" s="218"/>
      <c r="AA1552" s="330"/>
      <c r="AB1552" s="330"/>
      <c r="AC1552" s="330"/>
      <c r="AE1552" s="218"/>
    </row>
    <row r="1553" spans="22:31" s="228" customFormat="1" x14ac:dyDescent="0.2">
      <c r="V1553" s="218"/>
      <c r="Z1553" s="218"/>
      <c r="AA1553" s="330"/>
      <c r="AB1553" s="330"/>
      <c r="AC1553" s="330"/>
      <c r="AE1553" s="218"/>
    </row>
    <row r="1554" spans="22:31" s="228" customFormat="1" x14ac:dyDescent="0.2">
      <c r="V1554" s="218"/>
      <c r="Z1554" s="218"/>
      <c r="AA1554" s="330"/>
      <c r="AB1554" s="330"/>
      <c r="AC1554" s="330"/>
      <c r="AE1554" s="218"/>
    </row>
    <row r="1555" spans="22:31" s="228" customFormat="1" x14ac:dyDescent="0.2">
      <c r="V1555" s="218"/>
      <c r="Z1555" s="218"/>
      <c r="AA1555" s="330"/>
      <c r="AB1555" s="330"/>
      <c r="AC1555" s="330"/>
      <c r="AE1555" s="218"/>
    </row>
    <row r="1556" spans="22:31" s="228" customFormat="1" x14ac:dyDescent="0.2">
      <c r="V1556" s="218"/>
      <c r="Z1556" s="218"/>
      <c r="AA1556" s="330"/>
      <c r="AB1556" s="330"/>
      <c r="AC1556" s="330"/>
      <c r="AE1556" s="218"/>
    </row>
    <row r="1557" spans="22:31" s="228" customFormat="1" x14ac:dyDescent="0.2">
      <c r="V1557" s="218"/>
      <c r="Z1557" s="218"/>
      <c r="AA1557" s="330"/>
      <c r="AB1557" s="330"/>
      <c r="AC1557" s="330"/>
      <c r="AE1557" s="218"/>
    </row>
    <row r="1558" spans="22:31" s="228" customFormat="1" x14ac:dyDescent="0.2">
      <c r="V1558" s="218"/>
      <c r="Z1558" s="218"/>
      <c r="AA1558" s="330"/>
      <c r="AB1558" s="330"/>
      <c r="AC1558" s="330"/>
      <c r="AE1558" s="218"/>
    </row>
    <row r="1559" spans="22:31" s="228" customFormat="1" x14ac:dyDescent="0.2">
      <c r="V1559" s="218"/>
      <c r="Z1559" s="218"/>
      <c r="AA1559" s="330"/>
      <c r="AB1559" s="330"/>
      <c r="AC1559" s="330"/>
      <c r="AE1559" s="218"/>
    </row>
    <row r="1560" spans="22:31" s="228" customFormat="1" x14ac:dyDescent="0.2">
      <c r="V1560" s="218"/>
      <c r="Z1560" s="218"/>
      <c r="AA1560" s="330"/>
      <c r="AB1560" s="330"/>
      <c r="AC1560" s="330"/>
      <c r="AE1560" s="218"/>
    </row>
    <row r="1561" spans="22:31" s="228" customFormat="1" x14ac:dyDescent="0.2">
      <c r="V1561" s="218"/>
      <c r="Z1561" s="218"/>
      <c r="AA1561" s="330"/>
      <c r="AB1561" s="330"/>
      <c r="AC1561" s="330"/>
      <c r="AE1561" s="218"/>
    </row>
    <row r="1562" spans="22:31" s="228" customFormat="1" x14ac:dyDescent="0.2">
      <c r="V1562" s="218"/>
      <c r="Z1562" s="218"/>
      <c r="AA1562" s="330"/>
      <c r="AB1562" s="330"/>
      <c r="AC1562" s="330"/>
      <c r="AE1562" s="218"/>
    </row>
    <row r="1563" spans="22:31" s="228" customFormat="1" x14ac:dyDescent="0.2">
      <c r="V1563" s="218"/>
      <c r="Z1563" s="218"/>
      <c r="AA1563" s="330"/>
      <c r="AB1563" s="330"/>
      <c r="AC1563" s="330"/>
      <c r="AE1563" s="218"/>
    </row>
    <row r="1564" spans="22:31" s="228" customFormat="1" x14ac:dyDescent="0.2">
      <c r="V1564" s="218"/>
      <c r="Z1564" s="218"/>
      <c r="AA1564" s="330"/>
      <c r="AB1564" s="330"/>
      <c r="AC1564" s="330"/>
      <c r="AE1564" s="218"/>
    </row>
    <row r="1565" spans="22:31" s="228" customFormat="1" x14ac:dyDescent="0.2">
      <c r="V1565" s="218"/>
      <c r="Z1565" s="218"/>
      <c r="AA1565" s="330"/>
      <c r="AB1565" s="330"/>
      <c r="AC1565" s="330"/>
      <c r="AE1565" s="218"/>
    </row>
    <row r="1566" spans="22:31" s="228" customFormat="1" x14ac:dyDescent="0.2">
      <c r="V1566" s="218"/>
      <c r="Z1566" s="218"/>
      <c r="AA1566" s="330"/>
      <c r="AB1566" s="330"/>
      <c r="AC1566" s="330"/>
      <c r="AE1566" s="218"/>
    </row>
    <row r="1567" spans="22:31" s="228" customFormat="1" x14ac:dyDescent="0.2">
      <c r="V1567" s="218"/>
      <c r="Z1567" s="218"/>
      <c r="AA1567" s="330"/>
      <c r="AB1567" s="330"/>
      <c r="AC1567" s="330"/>
      <c r="AE1567" s="218"/>
    </row>
    <row r="1568" spans="22:31" s="228" customFormat="1" x14ac:dyDescent="0.2">
      <c r="V1568" s="218"/>
      <c r="Z1568" s="218"/>
      <c r="AA1568" s="330"/>
      <c r="AB1568" s="330"/>
      <c r="AC1568" s="330"/>
      <c r="AE1568" s="218"/>
    </row>
    <row r="1569" spans="22:31" s="228" customFormat="1" x14ac:dyDescent="0.2">
      <c r="V1569" s="218"/>
      <c r="Z1569" s="218"/>
      <c r="AA1569" s="330"/>
      <c r="AB1569" s="330"/>
      <c r="AC1569" s="330"/>
      <c r="AE1569" s="218"/>
    </row>
    <row r="1570" spans="22:31" s="228" customFormat="1" x14ac:dyDescent="0.2">
      <c r="V1570" s="218"/>
      <c r="Z1570" s="218"/>
      <c r="AA1570" s="330"/>
      <c r="AB1570" s="330"/>
      <c r="AC1570" s="330"/>
      <c r="AE1570" s="218"/>
    </row>
    <row r="1571" spans="22:31" s="228" customFormat="1" x14ac:dyDescent="0.2">
      <c r="V1571" s="218"/>
      <c r="Z1571" s="218"/>
      <c r="AA1571" s="330"/>
      <c r="AB1571" s="330"/>
      <c r="AC1571" s="330"/>
      <c r="AE1571" s="218"/>
    </row>
    <row r="1572" spans="22:31" s="228" customFormat="1" x14ac:dyDescent="0.2">
      <c r="V1572" s="218"/>
      <c r="Z1572" s="218"/>
      <c r="AA1572" s="330"/>
      <c r="AB1572" s="330"/>
      <c r="AC1572" s="330"/>
      <c r="AE1572" s="218"/>
    </row>
    <row r="1573" spans="22:31" s="228" customFormat="1" x14ac:dyDescent="0.2">
      <c r="V1573" s="218"/>
      <c r="Z1573" s="218"/>
      <c r="AA1573" s="330"/>
      <c r="AB1573" s="330"/>
      <c r="AC1573" s="330"/>
      <c r="AE1573" s="218"/>
    </row>
    <row r="1574" spans="22:31" s="228" customFormat="1" x14ac:dyDescent="0.2">
      <c r="V1574" s="218"/>
      <c r="Z1574" s="218"/>
      <c r="AA1574" s="330"/>
      <c r="AB1574" s="330"/>
      <c r="AC1574" s="330"/>
      <c r="AE1574" s="218"/>
    </row>
    <row r="1575" spans="22:31" s="228" customFormat="1" x14ac:dyDescent="0.2">
      <c r="V1575" s="218"/>
      <c r="Z1575" s="218"/>
      <c r="AA1575" s="330"/>
      <c r="AB1575" s="330"/>
      <c r="AC1575" s="330"/>
      <c r="AE1575" s="218"/>
    </row>
    <row r="1576" spans="22:31" s="228" customFormat="1" x14ac:dyDescent="0.2">
      <c r="V1576" s="218"/>
      <c r="Z1576" s="218"/>
      <c r="AA1576" s="330"/>
      <c r="AB1576" s="330"/>
      <c r="AC1576" s="330"/>
      <c r="AE1576" s="218"/>
    </row>
    <row r="1577" spans="22:31" s="228" customFormat="1" x14ac:dyDescent="0.2">
      <c r="V1577" s="218"/>
      <c r="Z1577" s="218"/>
      <c r="AA1577" s="330"/>
      <c r="AB1577" s="330"/>
      <c r="AC1577" s="330"/>
      <c r="AE1577" s="218"/>
    </row>
    <row r="1578" spans="22:31" s="228" customFormat="1" x14ac:dyDescent="0.2">
      <c r="V1578" s="218"/>
      <c r="Z1578" s="218"/>
      <c r="AA1578" s="330"/>
      <c r="AB1578" s="330"/>
      <c r="AC1578" s="330"/>
      <c r="AE1578" s="218"/>
    </row>
    <row r="1579" spans="22:31" s="228" customFormat="1" x14ac:dyDescent="0.2">
      <c r="V1579" s="218"/>
      <c r="Z1579" s="218"/>
      <c r="AA1579" s="330"/>
      <c r="AB1579" s="330"/>
      <c r="AC1579" s="330"/>
      <c r="AE1579" s="218"/>
    </row>
    <row r="1580" spans="22:31" s="228" customFormat="1" x14ac:dyDescent="0.2">
      <c r="V1580" s="218"/>
      <c r="Z1580" s="218"/>
      <c r="AA1580" s="330"/>
      <c r="AB1580" s="330"/>
      <c r="AC1580" s="330"/>
      <c r="AE1580" s="218"/>
    </row>
    <row r="1581" spans="22:31" s="228" customFormat="1" x14ac:dyDescent="0.2">
      <c r="V1581" s="218"/>
      <c r="Z1581" s="218"/>
      <c r="AA1581" s="330"/>
      <c r="AB1581" s="330"/>
      <c r="AC1581" s="330"/>
      <c r="AE1581" s="218"/>
    </row>
    <row r="1582" spans="22:31" s="228" customFormat="1" x14ac:dyDescent="0.2">
      <c r="V1582" s="218"/>
      <c r="Z1582" s="218"/>
      <c r="AA1582" s="330"/>
      <c r="AB1582" s="330"/>
      <c r="AC1582" s="330"/>
      <c r="AE1582" s="218"/>
    </row>
    <row r="1583" spans="22:31" s="228" customFormat="1" x14ac:dyDescent="0.2">
      <c r="V1583" s="218"/>
      <c r="Z1583" s="218"/>
      <c r="AA1583" s="330"/>
      <c r="AB1583" s="330"/>
      <c r="AC1583" s="330"/>
      <c r="AE1583" s="218"/>
    </row>
    <row r="1584" spans="22:31" s="228" customFormat="1" x14ac:dyDescent="0.2">
      <c r="V1584" s="218"/>
      <c r="Z1584" s="218"/>
      <c r="AA1584" s="330"/>
      <c r="AB1584" s="330"/>
      <c r="AC1584" s="330"/>
      <c r="AE1584" s="218"/>
    </row>
    <row r="1585" spans="22:31" s="228" customFormat="1" x14ac:dyDescent="0.2">
      <c r="V1585" s="218"/>
      <c r="Z1585" s="218"/>
      <c r="AA1585" s="330"/>
      <c r="AB1585" s="330"/>
      <c r="AC1585" s="330"/>
      <c r="AE1585" s="218"/>
    </row>
    <row r="1586" spans="22:31" s="228" customFormat="1" x14ac:dyDescent="0.2">
      <c r="V1586" s="218"/>
      <c r="Z1586" s="218"/>
      <c r="AA1586" s="330"/>
      <c r="AB1586" s="330"/>
      <c r="AC1586" s="330"/>
      <c r="AE1586" s="218"/>
    </row>
    <row r="1587" spans="22:31" s="228" customFormat="1" x14ac:dyDescent="0.2">
      <c r="V1587" s="218"/>
      <c r="Z1587" s="218"/>
      <c r="AA1587" s="330"/>
      <c r="AB1587" s="330"/>
      <c r="AC1587" s="330"/>
      <c r="AE1587" s="218"/>
    </row>
    <row r="1588" spans="22:31" s="228" customFormat="1" x14ac:dyDescent="0.2">
      <c r="V1588" s="218"/>
      <c r="Z1588" s="218"/>
      <c r="AA1588" s="330"/>
      <c r="AB1588" s="330"/>
      <c r="AC1588" s="330"/>
      <c r="AE1588" s="218"/>
    </row>
    <row r="1589" spans="22:31" s="228" customFormat="1" x14ac:dyDescent="0.2">
      <c r="V1589" s="218"/>
      <c r="Z1589" s="218"/>
      <c r="AA1589" s="330"/>
      <c r="AB1589" s="330"/>
      <c r="AC1589" s="330"/>
      <c r="AE1589" s="218"/>
    </row>
    <row r="1590" spans="22:31" s="228" customFormat="1" x14ac:dyDescent="0.2">
      <c r="V1590" s="218"/>
      <c r="Z1590" s="218"/>
      <c r="AA1590" s="330"/>
      <c r="AB1590" s="330"/>
      <c r="AC1590" s="330"/>
      <c r="AE1590" s="218"/>
    </row>
    <row r="1591" spans="22:31" s="228" customFormat="1" x14ac:dyDescent="0.2">
      <c r="V1591" s="218"/>
      <c r="Z1591" s="218"/>
      <c r="AA1591" s="330"/>
      <c r="AB1591" s="330"/>
      <c r="AC1591" s="330"/>
      <c r="AE1591" s="218"/>
    </row>
    <row r="1592" spans="22:31" s="228" customFormat="1" x14ac:dyDescent="0.2">
      <c r="V1592" s="218"/>
      <c r="Z1592" s="218"/>
      <c r="AA1592" s="330"/>
      <c r="AB1592" s="330"/>
      <c r="AC1592" s="330"/>
      <c r="AE1592" s="218"/>
    </row>
    <row r="1593" spans="22:31" s="228" customFormat="1" x14ac:dyDescent="0.2">
      <c r="V1593" s="218"/>
      <c r="Z1593" s="218"/>
      <c r="AA1593" s="330"/>
      <c r="AB1593" s="330"/>
      <c r="AC1593" s="330"/>
      <c r="AE1593" s="218"/>
    </row>
    <row r="1594" spans="22:31" s="228" customFormat="1" x14ac:dyDescent="0.2">
      <c r="V1594" s="218"/>
      <c r="Z1594" s="218"/>
      <c r="AA1594" s="330"/>
      <c r="AB1594" s="330"/>
      <c r="AC1594" s="330"/>
      <c r="AE1594" s="218"/>
    </row>
    <row r="1595" spans="22:31" s="228" customFormat="1" x14ac:dyDescent="0.2">
      <c r="V1595" s="218"/>
      <c r="Z1595" s="218"/>
      <c r="AA1595" s="330"/>
      <c r="AB1595" s="330"/>
      <c r="AC1595" s="330"/>
      <c r="AE1595" s="218"/>
    </row>
    <row r="1596" spans="22:31" s="228" customFormat="1" x14ac:dyDescent="0.2">
      <c r="V1596" s="218"/>
      <c r="Z1596" s="218"/>
      <c r="AA1596" s="330"/>
      <c r="AB1596" s="330"/>
      <c r="AC1596" s="330"/>
      <c r="AE1596" s="218"/>
    </row>
    <row r="1597" spans="22:31" s="228" customFormat="1" x14ac:dyDescent="0.2">
      <c r="V1597" s="218"/>
      <c r="Z1597" s="218"/>
      <c r="AA1597" s="330"/>
      <c r="AB1597" s="330"/>
      <c r="AC1597" s="330"/>
      <c r="AE1597" s="218"/>
    </row>
    <row r="1598" spans="22:31" s="228" customFormat="1" x14ac:dyDescent="0.2">
      <c r="V1598" s="218"/>
      <c r="Z1598" s="218"/>
      <c r="AA1598" s="330"/>
      <c r="AB1598" s="330"/>
      <c r="AC1598" s="330"/>
      <c r="AE1598" s="218"/>
    </row>
    <row r="1599" spans="22:31" s="228" customFormat="1" x14ac:dyDescent="0.2">
      <c r="V1599" s="218"/>
      <c r="Z1599" s="218"/>
      <c r="AA1599" s="330"/>
      <c r="AB1599" s="330"/>
      <c r="AC1599" s="330"/>
      <c r="AE1599" s="218"/>
    </row>
    <row r="1600" spans="22:31" s="228" customFormat="1" x14ac:dyDescent="0.2">
      <c r="V1600" s="218"/>
      <c r="Z1600" s="218"/>
      <c r="AA1600" s="330"/>
      <c r="AB1600" s="330"/>
      <c r="AC1600" s="330"/>
      <c r="AE1600" s="218"/>
    </row>
    <row r="1601" spans="22:31" s="228" customFormat="1" x14ac:dyDescent="0.2">
      <c r="V1601" s="218"/>
      <c r="Z1601" s="218"/>
      <c r="AA1601" s="330"/>
      <c r="AB1601" s="330"/>
      <c r="AC1601" s="330"/>
      <c r="AE1601" s="218"/>
    </row>
    <row r="1602" spans="22:31" s="228" customFormat="1" x14ac:dyDescent="0.2">
      <c r="V1602" s="218"/>
      <c r="Z1602" s="218"/>
      <c r="AA1602" s="330"/>
      <c r="AB1602" s="330"/>
      <c r="AC1602" s="330"/>
      <c r="AE1602" s="218"/>
    </row>
    <row r="1603" spans="22:31" s="228" customFormat="1" x14ac:dyDescent="0.2">
      <c r="V1603" s="218"/>
      <c r="Z1603" s="218"/>
      <c r="AA1603" s="330"/>
      <c r="AB1603" s="330"/>
      <c r="AC1603" s="330"/>
      <c r="AE1603" s="218"/>
    </row>
    <row r="1604" spans="22:31" s="228" customFormat="1" x14ac:dyDescent="0.2">
      <c r="V1604" s="218"/>
      <c r="Z1604" s="218"/>
      <c r="AA1604" s="330"/>
      <c r="AB1604" s="330"/>
      <c r="AC1604" s="330"/>
      <c r="AE1604" s="218"/>
    </row>
    <row r="1605" spans="22:31" s="228" customFormat="1" x14ac:dyDescent="0.2">
      <c r="V1605" s="218"/>
      <c r="Z1605" s="218"/>
      <c r="AA1605" s="330"/>
      <c r="AB1605" s="330"/>
      <c r="AC1605" s="330"/>
      <c r="AE1605" s="218"/>
    </row>
    <row r="1606" spans="22:31" s="228" customFormat="1" x14ac:dyDescent="0.2">
      <c r="V1606" s="218"/>
      <c r="Z1606" s="218"/>
      <c r="AA1606" s="330"/>
      <c r="AB1606" s="330"/>
      <c r="AC1606" s="330"/>
      <c r="AE1606" s="218"/>
    </row>
    <row r="1607" spans="22:31" s="228" customFormat="1" x14ac:dyDescent="0.2">
      <c r="V1607" s="218"/>
      <c r="Z1607" s="218"/>
      <c r="AA1607" s="330"/>
      <c r="AB1607" s="330"/>
      <c r="AC1607" s="330"/>
      <c r="AE1607" s="218"/>
    </row>
    <row r="1608" spans="22:31" s="228" customFormat="1" x14ac:dyDescent="0.2">
      <c r="V1608" s="218"/>
      <c r="Z1608" s="218"/>
      <c r="AA1608" s="330"/>
      <c r="AB1608" s="330"/>
      <c r="AC1608" s="330"/>
      <c r="AE1608" s="218"/>
    </row>
    <row r="1609" spans="22:31" s="228" customFormat="1" x14ac:dyDescent="0.2">
      <c r="V1609" s="218"/>
      <c r="Z1609" s="218"/>
      <c r="AA1609" s="330"/>
      <c r="AB1609" s="330"/>
      <c r="AC1609" s="330"/>
      <c r="AE1609" s="218"/>
    </row>
    <row r="1610" spans="22:31" s="228" customFormat="1" x14ac:dyDescent="0.2">
      <c r="V1610" s="218"/>
      <c r="Z1610" s="218"/>
      <c r="AA1610" s="330"/>
      <c r="AB1610" s="330"/>
      <c r="AC1610" s="330"/>
      <c r="AE1610" s="218"/>
    </row>
    <row r="1611" spans="22:31" s="228" customFormat="1" x14ac:dyDescent="0.2">
      <c r="V1611" s="218"/>
      <c r="Z1611" s="218"/>
      <c r="AA1611" s="330"/>
      <c r="AB1611" s="330"/>
      <c r="AC1611" s="330"/>
      <c r="AE1611" s="218"/>
    </row>
    <row r="1612" spans="22:31" s="228" customFormat="1" x14ac:dyDescent="0.2">
      <c r="V1612" s="218"/>
      <c r="Z1612" s="218"/>
      <c r="AA1612" s="330"/>
      <c r="AB1612" s="330"/>
      <c r="AC1612" s="330"/>
      <c r="AE1612" s="218"/>
    </row>
    <row r="1613" spans="22:31" s="228" customFormat="1" x14ac:dyDescent="0.2">
      <c r="V1613" s="218"/>
      <c r="Z1613" s="218"/>
      <c r="AA1613" s="330"/>
      <c r="AB1613" s="330"/>
      <c r="AC1613" s="330"/>
      <c r="AE1613" s="218"/>
    </row>
    <row r="1614" spans="22:31" s="228" customFormat="1" x14ac:dyDescent="0.2">
      <c r="V1614" s="218"/>
      <c r="Z1614" s="218"/>
      <c r="AA1614" s="330"/>
      <c r="AB1614" s="330"/>
      <c r="AC1614" s="330"/>
      <c r="AE1614" s="218"/>
    </row>
    <row r="1615" spans="22:31" s="228" customFormat="1" x14ac:dyDescent="0.2">
      <c r="V1615" s="218"/>
      <c r="Z1615" s="218"/>
      <c r="AA1615" s="330"/>
      <c r="AB1615" s="330"/>
      <c r="AC1615" s="330"/>
      <c r="AE1615" s="218"/>
    </row>
    <row r="1616" spans="22:31" s="228" customFormat="1" x14ac:dyDescent="0.2">
      <c r="V1616" s="218"/>
      <c r="Z1616" s="218"/>
      <c r="AA1616" s="330"/>
      <c r="AB1616" s="330"/>
      <c r="AC1616" s="330"/>
      <c r="AE1616" s="218"/>
    </row>
    <row r="1617" spans="22:31" s="228" customFormat="1" x14ac:dyDescent="0.2">
      <c r="V1617" s="218"/>
      <c r="Z1617" s="218"/>
      <c r="AA1617" s="330"/>
      <c r="AB1617" s="330"/>
      <c r="AC1617" s="330"/>
      <c r="AE1617" s="218"/>
    </row>
    <row r="1618" spans="22:31" s="228" customFormat="1" x14ac:dyDescent="0.2">
      <c r="V1618" s="218"/>
      <c r="Z1618" s="218"/>
      <c r="AA1618" s="330"/>
      <c r="AB1618" s="330"/>
      <c r="AC1618" s="330"/>
      <c r="AE1618" s="218"/>
    </row>
    <row r="1619" spans="22:31" s="228" customFormat="1" x14ac:dyDescent="0.2">
      <c r="V1619" s="218"/>
      <c r="Z1619" s="218"/>
      <c r="AA1619" s="330"/>
      <c r="AB1619" s="330"/>
      <c r="AC1619" s="330"/>
      <c r="AE1619" s="218"/>
    </row>
    <row r="1620" spans="22:31" s="228" customFormat="1" x14ac:dyDescent="0.2">
      <c r="V1620" s="218"/>
      <c r="Z1620" s="218"/>
      <c r="AA1620" s="330"/>
      <c r="AB1620" s="330"/>
      <c r="AC1620" s="330"/>
      <c r="AE1620" s="218"/>
    </row>
    <row r="1621" spans="22:31" s="228" customFormat="1" x14ac:dyDescent="0.2">
      <c r="V1621" s="218"/>
      <c r="Z1621" s="218"/>
      <c r="AA1621" s="330"/>
      <c r="AB1621" s="330"/>
      <c r="AC1621" s="330"/>
      <c r="AE1621" s="218"/>
    </row>
    <row r="1622" spans="22:31" s="228" customFormat="1" x14ac:dyDescent="0.2">
      <c r="V1622" s="218"/>
      <c r="Z1622" s="218"/>
      <c r="AA1622" s="330"/>
      <c r="AB1622" s="330"/>
      <c r="AC1622" s="330"/>
      <c r="AE1622" s="218"/>
    </row>
    <row r="1623" spans="22:31" s="228" customFormat="1" x14ac:dyDescent="0.2">
      <c r="V1623" s="218"/>
      <c r="Z1623" s="218"/>
      <c r="AA1623" s="330"/>
      <c r="AB1623" s="330"/>
      <c r="AC1623" s="330"/>
      <c r="AE1623" s="218"/>
    </row>
    <row r="1624" spans="22:31" s="228" customFormat="1" x14ac:dyDescent="0.2">
      <c r="V1624" s="218"/>
      <c r="Z1624" s="218"/>
      <c r="AA1624" s="330"/>
      <c r="AB1624" s="330"/>
      <c r="AC1624" s="330"/>
      <c r="AE1624" s="218"/>
    </row>
    <row r="1625" spans="22:31" s="228" customFormat="1" x14ac:dyDescent="0.2">
      <c r="V1625" s="218"/>
      <c r="Z1625" s="218"/>
      <c r="AA1625" s="330"/>
      <c r="AB1625" s="330"/>
      <c r="AC1625" s="330"/>
      <c r="AE1625" s="218"/>
    </row>
    <row r="1626" spans="22:31" s="228" customFormat="1" x14ac:dyDescent="0.2">
      <c r="V1626" s="218"/>
      <c r="Z1626" s="218"/>
      <c r="AA1626" s="330"/>
      <c r="AB1626" s="330"/>
      <c r="AC1626" s="330"/>
      <c r="AE1626" s="218"/>
    </row>
    <row r="1627" spans="22:31" s="228" customFormat="1" x14ac:dyDescent="0.2">
      <c r="V1627" s="218"/>
      <c r="Z1627" s="218"/>
      <c r="AA1627" s="330"/>
      <c r="AB1627" s="330"/>
      <c r="AC1627" s="330"/>
      <c r="AE1627" s="218"/>
    </row>
    <row r="1628" spans="22:31" s="228" customFormat="1" x14ac:dyDescent="0.2">
      <c r="V1628" s="218"/>
      <c r="Z1628" s="218"/>
      <c r="AA1628" s="330"/>
      <c r="AB1628" s="330"/>
      <c r="AC1628" s="330"/>
      <c r="AE1628" s="218"/>
    </row>
    <row r="1629" spans="22:31" s="228" customFormat="1" x14ac:dyDescent="0.2">
      <c r="V1629" s="218"/>
      <c r="Z1629" s="218"/>
      <c r="AA1629" s="330"/>
      <c r="AB1629" s="330"/>
      <c r="AC1629" s="330"/>
      <c r="AE1629" s="218"/>
    </row>
    <row r="1630" spans="22:31" s="228" customFormat="1" x14ac:dyDescent="0.2">
      <c r="V1630" s="218"/>
      <c r="Z1630" s="218"/>
      <c r="AA1630" s="330"/>
      <c r="AB1630" s="330"/>
      <c r="AC1630" s="330"/>
      <c r="AE1630" s="218"/>
    </row>
    <row r="1631" spans="22:31" s="228" customFormat="1" x14ac:dyDescent="0.2">
      <c r="V1631" s="218"/>
      <c r="Z1631" s="218"/>
      <c r="AA1631" s="330"/>
      <c r="AB1631" s="330"/>
      <c r="AC1631" s="330"/>
      <c r="AE1631" s="218"/>
    </row>
    <row r="1632" spans="22:31" s="228" customFormat="1" x14ac:dyDescent="0.2">
      <c r="V1632" s="218"/>
      <c r="Z1632" s="218"/>
      <c r="AA1632" s="330"/>
      <c r="AB1632" s="330"/>
      <c r="AC1632" s="330"/>
      <c r="AE1632" s="218"/>
    </row>
    <row r="1633" spans="22:31" s="228" customFormat="1" x14ac:dyDescent="0.2">
      <c r="V1633" s="218"/>
      <c r="Z1633" s="218"/>
      <c r="AA1633" s="330"/>
      <c r="AB1633" s="330"/>
      <c r="AC1633" s="330"/>
      <c r="AE1633" s="218"/>
    </row>
    <row r="1634" spans="22:31" s="228" customFormat="1" x14ac:dyDescent="0.2">
      <c r="V1634" s="218"/>
      <c r="Z1634" s="218"/>
      <c r="AA1634" s="330"/>
      <c r="AB1634" s="330"/>
      <c r="AC1634" s="330"/>
      <c r="AE1634" s="218"/>
    </row>
    <row r="1635" spans="22:31" s="228" customFormat="1" x14ac:dyDescent="0.2">
      <c r="V1635" s="218"/>
      <c r="Z1635" s="218"/>
      <c r="AA1635" s="330"/>
      <c r="AB1635" s="330"/>
      <c r="AC1635" s="330"/>
      <c r="AE1635" s="218"/>
    </row>
    <row r="1636" spans="22:31" s="228" customFormat="1" x14ac:dyDescent="0.2">
      <c r="V1636" s="218"/>
      <c r="Z1636" s="218"/>
      <c r="AA1636" s="330"/>
      <c r="AB1636" s="330"/>
      <c r="AC1636" s="330"/>
      <c r="AE1636" s="218"/>
    </row>
    <row r="1637" spans="22:31" s="228" customFormat="1" x14ac:dyDescent="0.2">
      <c r="V1637" s="218"/>
      <c r="Z1637" s="218"/>
      <c r="AA1637" s="330"/>
      <c r="AB1637" s="330"/>
      <c r="AC1637" s="330"/>
      <c r="AE1637" s="218"/>
    </row>
    <row r="1638" spans="22:31" s="228" customFormat="1" x14ac:dyDescent="0.2">
      <c r="V1638" s="218"/>
      <c r="Z1638" s="218"/>
      <c r="AA1638" s="330"/>
      <c r="AB1638" s="330"/>
      <c r="AC1638" s="330"/>
      <c r="AE1638" s="218"/>
    </row>
    <row r="1639" spans="22:31" s="228" customFormat="1" x14ac:dyDescent="0.2">
      <c r="V1639" s="218"/>
      <c r="Z1639" s="218"/>
      <c r="AA1639" s="330"/>
      <c r="AB1639" s="330"/>
      <c r="AC1639" s="330"/>
      <c r="AE1639" s="218"/>
    </row>
    <row r="1640" spans="22:31" s="228" customFormat="1" x14ac:dyDescent="0.2">
      <c r="V1640" s="218"/>
      <c r="Z1640" s="218"/>
      <c r="AA1640" s="330"/>
      <c r="AB1640" s="330"/>
      <c r="AC1640" s="330"/>
      <c r="AE1640" s="218"/>
    </row>
    <row r="1641" spans="22:31" s="228" customFormat="1" x14ac:dyDescent="0.2">
      <c r="V1641" s="218"/>
      <c r="Z1641" s="218"/>
      <c r="AA1641" s="330"/>
      <c r="AB1641" s="330"/>
      <c r="AC1641" s="330"/>
      <c r="AE1641" s="218"/>
    </row>
    <row r="1642" spans="22:31" s="228" customFormat="1" x14ac:dyDescent="0.2">
      <c r="V1642" s="218"/>
      <c r="Z1642" s="218"/>
      <c r="AA1642" s="330"/>
      <c r="AB1642" s="330"/>
      <c r="AC1642" s="330"/>
      <c r="AE1642" s="218"/>
    </row>
    <row r="1643" spans="22:31" s="228" customFormat="1" x14ac:dyDescent="0.2">
      <c r="V1643" s="218"/>
      <c r="Z1643" s="218"/>
      <c r="AA1643" s="330"/>
      <c r="AB1643" s="330"/>
      <c r="AC1643" s="330"/>
      <c r="AE1643" s="218"/>
    </row>
    <row r="1644" spans="22:31" s="228" customFormat="1" x14ac:dyDescent="0.2">
      <c r="V1644" s="218"/>
      <c r="Z1644" s="218"/>
      <c r="AA1644" s="330"/>
      <c r="AB1644" s="330"/>
      <c r="AC1644" s="330"/>
      <c r="AE1644" s="218"/>
    </row>
    <row r="1645" spans="22:31" s="228" customFormat="1" x14ac:dyDescent="0.2">
      <c r="V1645" s="218"/>
      <c r="Z1645" s="218"/>
      <c r="AA1645" s="330"/>
      <c r="AB1645" s="330"/>
      <c r="AC1645" s="330"/>
      <c r="AE1645" s="218"/>
    </row>
    <row r="1646" spans="22:31" s="228" customFormat="1" x14ac:dyDescent="0.2">
      <c r="V1646" s="218"/>
      <c r="Z1646" s="218"/>
      <c r="AA1646" s="330"/>
      <c r="AB1646" s="330"/>
      <c r="AC1646" s="330"/>
      <c r="AE1646" s="218"/>
    </row>
    <row r="1647" spans="22:31" s="228" customFormat="1" x14ac:dyDescent="0.2">
      <c r="V1647" s="218"/>
      <c r="Z1647" s="218"/>
      <c r="AA1647" s="330"/>
      <c r="AB1647" s="330"/>
      <c r="AC1647" s="330"/>
      <c r="AE1647" s="218"/>
    </row>
    <row r="1648" spans="22:31" s="228" customFormat="1" x14ac:dyDescent="0.2">
      <c r="V1648" s="218"/>
      <c r="Z1648" s="218"/>
      <c r="AA1648" s="330"/>
      <c r="AB1648" s="330"/>
      <c r="AC1648" s="330"/>
      <c r="AE1648" s="218"/>
    </row>
    <row r="1649" spans="22:31" s="228" customFormat="1" x14ac:dyDescent="0.2">
      <c r="V1649" s="218"/>
      <c r="Z1649" s="218"/>
      <c r="AA1649" s="330"/>
      <c r="AB1649" s="330"/>
      <c r="AC1649" s="330"/>
      <c r="AE1649" s="218"/>
    </row>
    <row r="1650" spans="22:31" s="228" customFormat="1" x14ac:dyDescent="0.2">
      <c r="V1650" s="218"/>
      <c r="Z1650" s="218"/>
      <c r="AA1650" s="330"/>
      <c r="AB1650" s="330"/>
      <c r="AC1650" s="330"/>
      <c r="AE1650" s="218"/>
    </row>
    <row r="1651" spans="22:31" s="228" customFormat="1" x14ac:dyDescent="0.2">
      <c r="V1651" s="218"/>
      <c r="Z1651" s="218"/>
      <c r="AA1651" s="330"/>
      <c r="AB1651" s="330"/>
      <c r="AC1651" s="330"/>
      <c r="AE1651" s="218"/>
    </row>
    <row r="1652" spans="22:31" s="228" customFormat="1" x14ac:dyDescent="0.2">
      <c r="V1652" s="218"/>
      <c r="Z1652" s="218"/>
      <c r="AA1652" s="330"/>
      <c r="AB1652" s="330"/>
      <c r="AC1652" s="330"/>
      <c r="AE1652" s="218"/>
    </row>
    <row r="1653" spans="22:31" s="228" customFormat="1" x14ac:dyDescent="0.2">
      <c r="V1653" s="218"/>
      <c r="Z1653" s="218"/>
      <c r="AA1653" s="330"/>
      <c r="AB1653" s="330"/>
      <c r="AC1653" s="330"/>
      <c r="AE1653" s="218"/>
    </row>
    <row r="1654" spans="22:31" s="228" customFormat="1" x14ac:dyDescent="0.2">
      <c r="V1654" s="218"/>
      <c r="Z1654" s="218"/>
      <c r="AA1654" s="330"/>
      <c r="AB1654" s="330"/>
      <c r="AC1654" s="330"/>
      <c r="AE1654" s="218"/>
    </row>
    <row r="1655" spans="22:31" s="228" customFormat="1" x14ac:dyDescent="0.2">
      <c r="V1655" s="218"/>
      <c r="Z1655" s="218"/>
      <c r="AA1655" s="330"/>
      <c r="AB1655" s="330"/>
      <c r="AC1655" s="330"/>
      <c r="AE1655" s="218"/>
    </row>
    <row r="1656" spans="22:31" s="228" customFormat="1" x14ac:dyDescent="0.2">
      <c r="V1656" s="218"/>
      <c r="Z1656" s="218"/>
      <c r="AA1656" s="330"/>
      <c r="AB1656" s="330"/>
      <c r="AC1656" s="330"/>
      <c r="AE1656" s="218"/>
    </row>
    <row r="1657" spans="22:31" s="228" customFormat="1" x14ac:dyDescent="0.2">
      <c r="V1657" s="218"/>
      <c r="Z1657" s="218"/>
      <c r="AA1657" s="330"/>
      <c r="AB1657" s="330"/>
      <c r="AC1657" s="330"/>
      <c r="AE1657" s="218"/>
    </row>
    <row r="1658" spans="22:31" s="228" customFormat="1" x14ac:dyDescent="0.2">
      <c r="V1658" s="218"/>
      <c r="Z1658" s="218"/>
      <c r="AA1658" s="330"/>
      <c r="AB1658" s="330"/>
      <c r="AC1658" s="330"/>
      <c r="AE1658" s="218"/>
    </row>
    <row r="1659" spans="22:31" s="228" customFormat="1" x14ac:dyDescent="0.2">
      <c r="V1659" s="218"/>
      <c r="Z1659" s="218"/>
      <c r="AA1659" s="330"/>
      <c r="AB1659" s="330"/>
      <c r="AC1659" s="330"/>
      <c r="AE1659" s="218"/>
    </row>
    <row r="1660" spans="22:31" s="228" customFormat="1" x14ac:dyDescent="0.2">
      <c r="V1660" s="218"/>
      <c r="Z1660" s="218"/>
      <c r="AA1660" s="330"/>
      <c r="AB1660" s="330"/>
      <c r="AC1660" s="330"/>
      <c r="AE1660" s="218"/>
    </row>
    <row r="1661" spans="22:31" s="228" customFormat="1" x14ac:dyDescent="0.2">
      <c r="V1661" s="218"/>
      <c r="Z1661" s="218"/>
      <c r="AA1661" s="330"/>
      <c r="AB1661" s="330"/>
      <c r="AC1661" s="330"/>
      <c r="AE1661" s="218"/>
    </row>
    <row r="1662" spans="22:31" s="228" customFormat="1" x14ac:dyDescent="0.2">
      <c r="V1662" s="218"/>
      <c r="Z1662" s="218"/>
      <c r="AA1662" s="330"/>
      <c r="AB1662" s="330"/>
      <c r="AC1662" s="330"/>
      <c r="AE1662" s="218"/>
    </row>
    <row r="1663" spans="22:31" s="228" customFormat="1" x14ac:dyDescent="0.2">
      <c r="V1663" s="218"/>
      <c r="Z1663" s="218"/>
      <c r="AA1663" s="330"/>
      <c r="AB1663" s="330"/>
      <c r="AC1663" s="330"/>
      <c r="AE1663" s="218"/>
    </row>
    <row r="1664" spans="22:31" s="228" customFormat="1" x14ac:dyDescent="0.2">
      <c r="V1664" s="218"/>
      <c r="Z1664" s="218"/>
      <c r="AA1664" s="330"/>
      <c r="AB1664" s="330"/>
      <c r="AC1664" s="330"/>
      <c r="AE1664" s="218"/>
    </row>
    <row r="1665" spans="22:31" s="228" customFormat="1" x14ac:dyDescent="0.2">
      <c r="V1665" s="218"/>
      <c r="Z1665" s="218"/>
      <c r="AA1665" s="330"/>
      <c r="AB1665" s="330"/>
      <c r="AC1665" s="330"/>
      <c r="AE1665" s="218"/>
    </row>
    <row r="1666" spans="22:31" s="228" customFormat="1" x14ac:dyDescent="0.2">
      <c r="V1666" s="218"/>
      <c r="Z1666" s="218"/>
      <c r="AA1666" s="330"/>
      <c r="AB1666" s="330"/>
      <c r="AC1666" s="330"/>
      <c r="AE1666" s="218"/>
    </row>
    <row r="1667" spans="22:31" s="228" customFormat="1" x14ac:dyDescent="0.2">
      <c r="V1667" s="218"/>
      <c r="Z1667" s="218"/>
      <c r="AA1667" s="330"/>
      <c r="AB1667" s="330"/>
      <c r="AC1667" s="330"/>
      <c r="AE1667" s="218"/>
    </row>
    <row r="1668" spans="22:31" s="228" customFormat="1" x14ac:dyDescent="0.2">
      <c r="V1668" s="218"/>
      <c r="Z1668" s="218"/>
      <c r="AA1668" s="330"/>
      <c r="AB1668" s="330"/>
      <c r="AC1668" s="330"/>
      <c r="AE1668" s="218"/>
    </row>
    <row r="1669" spans="22:31" s="228" customFormat="1" x14ac:dyDescent="0.2">
      <c r="V1669" s="218"/>
      <c r="Z1669" s="218"/>
      <c r="AA1669" s="330"/>
      <c r="AB1669" s="330"/>
      <c r="AC1669" s="330"/>
      <c r="AE1669" s="218"/>
    </row>
    <row r="1670" spans="22:31" s="228" customFormat="1" x14ac:dyDescent="0.2">
      <c r="V1670" s="218"/>
      <c r="Z1670" s="218"/>
      <c r="AA1670" s="330"/>
      <c r="AB1670" s="330"/>
      <c r="AC1670" s="330"/>
      <c r="AE1670" s="218"/>
    </row>
    <row r="1671" spans="22:31" s="228" customFormat="1" x14ac:dyDescent="0.2">
      <c r="V1671" s="218"/>
      <c r="Z1671" s="218"/>
      <c r="AA1671" s="330"/>
      <c r="AB1671" s="330"/>
      <c r="AC1671" s="330"/>
      <c r="AE1671" s="218"/>
    </row>
    <row r="1672" spans="22:31" s="228" customFormat="1" x14ac:dyDescent="0.2">
      <c r="V1672" s="218"/>
      <c r="Z1672" s="218"/>
      <c r="AA1672" s="330"/>
      <c r="AB1672" s="330"/>
      <c r="AC1672" s="330"/>
      <c r="AE1672" s="218"/>
    </row>
    <row r="1673" spans="22:31" s="228" customFormat="1" x14ac:dyDescent="0.2">
      <c r="V1673" s="218"/>
      <c r="Z1673" s="218"/>
      <c r="AA1673" s="330"/>
      <c r="AB1673" s="330"/>
      <c r="AC1673" s="330"/>
      <c r="AE1673" s="218"/>
    </row>
    <row r="1674" spans="22:31" s="228" customFormat="1" x14ac:dyDescent="0.2">
      <c r="V1674" s="218"/>
      <c r="Z1674" s="218"/>
      <c r="AA1674" s="330"/>
      <c r="AB1674" s="330"/>
      <c r="AC1674" s="330"/>
      <c r="AE1674" s="218"/>
    </row>
    <row r="1675" spans="22:31" s="228" customFormat="1" x14ac:dyDescent="0.2">
      <c r="V1675" s="218"/>
      <c r="Z1675" s="218"/>
      <c r="AA1675" s="330"/>
      <c r="AB1675" s="330"/>
      <c r="AC1675" s="330"/>
      <c r="AE1675" s="218"/>
    </row>
    <row r="1676" spans="22:31" s="228" customFormat="1" x14ac:dyDescent="0.2">
      <c r="V1676" s="218"/>
      <c r="Z1676" s="218"/>
      <c r="AA1676" s="330"/>
      <c r="AB1676" s="330"/>
      <c r="AC1676" s="330"/>
      <c r="AE1676" s="218"/>
    </row>
    <row r="1677" spans="22:31" s="228" customFormat="1" x14ac:dyDescent="0.2">
      <c r="V1677" s="218"/>
      <c r="Z1677" s="218"/>
      <c r="AA1677" s="330"/>
      <c r="AB1677" s="330"/>
      <c r="AC1677" s="330"/>
      <c r="AE1677" s="218"/>
    </row>
    <row r="1678" spans="22:31" s="228" customFormat="1" x14ac:dyDescent="0.2">
      <c r="V1678" s="218"/>
      <c r="Z1678" s="218"/>
      <c r="AA1678" s="330"/>
      <c r="AB1678" s="330"/>
      <c r="AC1678" s="330"/>
      <c r="AE1678" s="218"/>
    </row>
    <row r="1679" spans="22:31" s="228" customFormat="1" x14ac:dyDescent="0.2">
      <c r="V1679" s="218"/>
      <c r="Z1679" s="218"/>
      <c r="AA1679" s="330"/>
      <c r="AB1679" s="330"/>
      <c r="AC1679" s="330"/>
      <c r="AE1679" s="218"/>
    </row>
    <row r="1680" spans="22:31" s="228" customFormat="1" x14ac:dyDescent="0.2">
      <c r="V1680" s="218"/>
      <c r="Z1680" s="218"/>
      <c r="AA1680" s="330"/>
      <c r="AB1680" s="330"/>
      <c r="AC1680" s="330"/>
      <c r="AE1680" s="218"/>
    </row>
    <row r="1681" spans="22:31" s="228" customFormat="1" x14ac:dyDescent="0.2">
      <c r="V1681" s="218"/>
      <c r="Z1681" s="218"/>
      <c r="AA1681" s="330"/>
      <c r="AB1681" s="330"/>
      <c r="AC1681" s="330"/>
      <c r="AE1681" s="218"/>
    </row>
    <row r="1682" spans="22:31" s="228" customFormat="1" x14ac:dyDescent="0.2">
      <c r="V1682" s="218"/>
      <c r="Z1682" s="218"/>
      <c r="AA1682" s="330"/>
      <c r="AB1682" s="330"/>
      <c r="AC1682" s="330"/>
      <c r="AE1682" s="218"/>
    </row>
    <row r="1683" spans="22:31" s="228" customFormat="1" x14ac:dyDescent="0.2">
      <c r="V1683" s="218"/>
      <c r="Z1683" s="218"/>
      <c r="AA1683" s="330"/>
      <c r="AB1683" s="330"/>
      <c r="AC1683" s="330"/>
      <c r="AE1683" s="218"/>
    </row>
    <row r="1684" spans="22:31" s="228" customFormat="1" x14ac:dyDescent="0.2">
      <c r="V1684" s="218"/>
      <c r="Z1684" s="218"/>
      <c r="AA1684" s="330"/>
      <c r="AB1684" s="330"/>
      <c r="AC1684" s="330"/>
      <c r="AE1684" s="218"/>
    </row>
    <row r="1685" spans="22:31" s="228" customFormat="1" x14ac:dyDescent="0.2">
      <c r="V1685" s="218"/>
      <c r="Z1685" s="218"/>
      <c r="AA1685" s="330"/>
      <c r="AB1685" s="330"/>
      <c r="AC1685" s="330"/>
      <c r="AE1685" s="218"/>
    </row>
    <row r="1686" spans="22:31" s="228" customFormat="1" x14ac:dyDescent="0.2">
      <c r="V1686" s="218"/>
      <c r="Z1686" s="218"/>
      <c r="AA1686" s="330"/>
      <c r="AB1686" s="330"/>
      <c r="AC1686" s="330"/>
      <c r="AE1686" s="218"/>
    </row>
    <row r="1687" spans="22:31" s="228" customFormat="1" x14ac:dyDescent="0.2">
      <c r="V1687" s="218"/>
      <c r="Z1687" s="218"/>
      <c r="AA1687" s="330"/>
      <c r="AB1687" s="330"/>
      <c r="AC1687" s="330"/>
      <c r="AE1687" s="218"/>
    </row>
    <row r="1688" spans="22:31" s="228" customFormat="1" x14ac:dyDescent="0.2">
      <c r="V1688" s="218"/>
      <c r="Z1688" s="218"/>
      <c r="AA1688" s="330"/>
      <c r="AB1688" s="330"/>
      <c r="AC1688" s="330"/>
      <c r="AE1688" s="218"/>
    </row>
    <row r="1689" spans="22:31" s="228" customFormat="1" x14ac:dyDescent="0.2">
      <c r="V1689" s="218"/>
      <c r="Z1689" s="218"/>
      <c r="AA1689" s="330"/>
      <c r="AB1689" s="330"/>
      <c r="AC1689" s="330"/>
      <c r="AE1689" s="218"/>
    </row>
    <row r="1690" spans="22:31" s="228" customFormat="1" x14ac:dyDescent="0.2">
      <c r="V1690" s="218"/>
      <c r="Z1690" s="218"/>
      <c r="AA1690" s="330"/>
      <c r="AB1690" s="330"/>
      <c r="AC1690" s="330"/>
      <c r="AE1690" s="218"/>
    </row>
    <row r="1691" spans="22:31" s="228" customFormat="1" x14ac:dyDescent="0.2">
      <c r="V1691" s="218"/>
      <c r="Z1691" s="218"/>
      <c r="AA1691" s="330"/>
      <c r="AB1691" s="330"/>
      <c r="AC1691" s="330"/>
      <c r="AE1691" s="218"/>
    </row>
    <row r="1692" spans="22:31" s="228" customFormat="1" x14ac:dyDescent="0.2">
      <c r="V1692" s="218"/>
      <c r="Z1692" s="218"/>
      <c r="AA1692" s="330"/>
      <c r="AB1692" s="330"/>
      <c r="AC1692" s="330"/>
      <c r="AE1692" s="218"/>
    </row>
    <row r="1693" spans="22:31" s="228" customFormat="1" x14ac:dyDescent="0.2">
      <c r="V1693" s="218"/>
      <c r="Z1693" s="218"/>
      <c r="AA1693" s="330"/>
      <c r="AB1693" s="330"/>
      <c r="AC1693" s="330"/>
      <c r="AE1693" s="218"/>
    </row>
    <row r="1694" spans="22:31" s="228" customFormat="1" x14ac:dyDescent="0.2">
      <c r="V1694" s="218"/>
      <c r="Z1694" s="218"/>
      <c r="AA1694" s="330"/>
      <c r="AB1694" s="330"/>
      <c r="AC1694" s="330"/>
      <c r="AE1694" s="218"/>
    </row>
    <row r="1695" spans="22:31" s="228" customFormat="1" x14ac:dyDescent="0.2">
      <c r="V1695" s="218"/>
      <c r="Z1695" s="218"/>
      <c r="AA1695" s="330"/>
      <c r="AB1695" s="330"/>
      <c r="AC1695" s="330"/>
      <c r="AE1695" s="218"/>
    </row>
    <row r="1696" spans="22:31" s="228" customFormat="1" x14ac:dyDescent="0.2">
      <c r="V1696" s="218"/>
      <c r="Z1696" s="218"/>
      <c r="AA1696" s="330"/>
      <c r="AB1696" s="330"/>
      <c r="AC1696" s="330"/>
      <c r="AE1696" s="218"/>
    </row>
    <row r="1697" spans="22:31" s="228" customFormat="1" x14ac:dyDescent="0.2">
      <c r="V1697" s="218"/>
      <c r="Z1697" s="218"/>
      <c r="AA1697" s="330"/>
      <c r="AB1697" s="330"/>
      <c r="AC1697" s="330"/>
      <c r="AE1697" s="218"/>
    </row>
    <row r="1698" spans="22:31" s="228" customFormat="1" x14ac:dyDescent="0.2">
      <c r="V1698" s="218"/>
      <c r="Z1698" s="218"/>
      <c r="AA1698" s="330"/>
      <c r="AB1698" s="330"/>
      <c r="AC1698" s="330"/>
      <c r="AE1698" s="218"/>
    </row>
    <row r="1699" spans="22:31" s="228" customFormat="1" x14ac:dyDescent="0.2">
      <c r="V1699" s="218"/>
      <c r="Z1699" s="218"/>
      <c r="AA1699" s="330"/>
      <c r="AB1699" s="330"/>
      <c r="AC1699" s="330"/>
      <c r="AE1699" s="218"/>
    </row>
    <row r="1700" spans="22:31" s="228" customFormat="1" x14ac:dyDescent="0.2">
      <c r="V1700" s="218"/>
      <c r="Z1700" s="218"/>
      <c r="AA1700" s="330"/>
      <c r="AB1700" s="330"/>
      <c r="AC1700" s="330"/>
      <c r="AE1700" s="218"/>
    </row>
    <row r="1701" spans="22:31" s="228" customFormat="1" x14ac:dyDescent="0.2">
      <c r="V1701" s="218"/>
      <c r="Z1701" s="218"/>
      <c r="AA1701" s="330"/>
      <c r="AB1701" s="330"/>
      <c r="AC1701" s="330"/>
      <c r="AE1701" s="218"/>
    </row>
    <row r="1702" spans="22:31" s="228" customFormat="1" x14ac:dyDescent="0.2">
      <c r="V1702" s="218"/>
      <c r="Z1702" s="218"/>
      <c r="AA1702" s="330"/>
      <c r="AB1702" s="330"/>
      <c r="AC1702" s="330"/>
      <c r="AE1702" s="218"/>
    </row>
    <row r="1703" spans="22:31" s="228" customFormat="1" x14ac:dyDescent="0.2">
      <c r="V1703" s="218"/>
      <c r="Z1703" s="218"/>
      <c r="AA1703" s="330"/>
      <c r="AB1703" s="330"/>
      <c r="AC1703" s="330"/>
      <c r="AE1703" s="218"/>
    </row>
    <row r="1704" spans="22:31" s="228" customFormat="1" x14ac:dyDescent="0.2">
      <c r="V1704" s="218"/>
      <c r="Z1704" s="218"/>
      <c r="AA1704" s="330"/>
      <c r="AB1704" s="330"/>
      <c r="AC1704" s="330"/>
      <c r="AE1704" s="218"/>
    </row>
    <row r="1705" spans="22:31" s="228" customFormat="1" x14ac:dyDescent="0.2">
      <c r="V1705" s="218"/>
      <c r="Z1705" s="218"/>
      <c r="AA1705" s="330"/>
      <c r="AB1705" s="330"/>
      <c r="AC1705" s="330"/>
      <c r="AE1705" s="218"/>
    </row>
    <row r="1706" spans="22:31" s="228" customFormat="1" x14ac:dyDescent="0.2">
      <c r="V1706" s="218"/>
      <c r="Z1706" s="218"/>
      <c r="AA1706" s="330"/>
      <c r="AB1706" s="330"/>
      <c r="AC1706" s="330"/>
      <c r="AE1706" s="218"/>
    </row>
    <row r="1707" spans="22:31" s="228" customFormat="1" x14ac:dyDescent="0.2">
      <c r="V1707" s="218"/>
      <c r="Z1707" s="218"/>
      <c r="AA1707" s="330"/>
      <c r="AB1707" s="330"/>
      <c r="AC1707" s="330"/>
      <c r="AE1707" s="218"/>
    </row>
    <row r="1708" spans="22:31" s="228" customFormat="1" x14ac:dyDescent="0.2">
      <c r="V1708" s="218"/>
      <c r="Z1708" s="218"/>
      <c r="AA1708" s="330"/>
      <c r="AB1708" s="330"/>
      <c r="AC1708" s="330"/>
      <c r="AE1708" s="218"/>
    </row>
    <row r="1709" spans="22:31" s="228" customFormat="1" x14ac:dyDescent="0.2">
      <c r="V1709" s="218"/>
      <c r="Z1709" s="218"/>
      <c r="AA1709" s="330"/>
      <c r="AB1709" s="330"/>
      <c r="AC1709" s="330"/>
      <c r="AE1709" s="218"/>
    </row>
    <row r="1710" spans="22:31" s="228" customFormat="1" x14ac:dyDescent="0.2">
      <c r="V1710" s="218"/>
      <c r="Z1710" s="218"/>
      <c r="AA1710" s="330"/>
      <c r="AB1710" s="330"/>
      <c r="AC1710" s="330"/>
      <c r="AE1710" s="218"/>
    </row>
    <row r="1711" spans="22:31" s="228" customFormat="1" x14ac:dyDescent="0.2">
      <c r="V1711" s="218"/>
      <c r="Z1711" s="218"/>
      <c r="AA1711" s="330"/>
      <c r="AB1711" s="330"/>
      <c r="AC1711" s="330"/>
      <c r="AE1711" s="218"/>
    </row>
    <row r="1712" spans="22:31" s="228" customFormat="1" x14ac:dyDescent="0.2">
      <c r="V1712" s="218"/>
      <c r="Z1712" s="218"/>
      <c r="AA1712" s="330"/>
      <c r="AB1712" s="330"/>
      <c r="AC1712" s="330"/>
      <c r="AE1712" s="218"/>
    </row>
    <row r="1713" spans="22:31" s="228" customFormat="1" x14ac:dyDescent="0.2">
      <c r="V1713" s="218"/>
      <c r="Z1713" s="218"/>
      <c r="AA1713" s="330"/>
      <c r="AB1713" s="330"/>
      <c r="AC1713" s="330"/>
      <c r="AE1713" s="218"/>
    </row>
    <row r="1714" spans="22:31" s="228" customFormat="1" x14ac:dyDescent="0.2">
      <c r="V1714" s="218"/>
      <c r="Z1714" s="218"/>
      <c r="AA1714" s="330"/>
      <c r="AB1714" s="330"/>
      <c r="AC1714" s="330"/>
      <c r="AE1714" s="218"/>
    </row>
    <row r="1715" spans="22:31" s="228" customFormat="1" x14ac:dyDescent="0.2">
      <c r="V1715" s="218"/>
      <c r="Z1715" s="218"/>
      <c r="AA1715" s="330"/>
      <c r="AB1715" s="330"/>
      <c r="AC1715" s="330"/>
      <c r="AE1715" s="218"/>
    </row>
    <row r="1716" spans="22:31" s="228" customFormat="1" x14ac:dyDescent="0.2">
      <c r="V1716" s="218"/>
      <c r="Z1716" s="218"/>
      <c r="AA1716" s="330"/>
      <c r="AB1716" s="330"/>
      <c r="AC1716" s="330"/>
      <c r="AE1716" s="218"/>
    </row>
    <row r="1717" spans="22:31" s="228" customFormat="1" x14ac:dyDescent="0.2">
      <c r="V1717" s="218"/>
      <c r="Z1717" s="218"/>
      <c r="AA1717" s="330"/>
      <c r="AB1717" s="330"/>
      <c r="AC1717" s="330"/>
      <c r="AE1717" s="218"/>
    </row>
    <row r="1718" spans="22:31" s="228" customFormat="1" x14ac:dyDescent="0.2">
      <c r="V1718" s="218"/>
      <c r="Z1718" s="218"/>
      <c r="AA1718" s="330"/>
      <c r="AB1718" s="330"/>
      <c r="AC1718" s="330"/>
      <c r="AE1718" s="218"/>
    </row>
    <row r="1719" spans="22:31" s="228" customFormat="1" x14ac:dyDescent="0.2">
      <c r="V1719" s="218"/>
      <c r="Z1719" s="218"/>
      <c r="AA1719" s="330"/>
      <c r="AB1719" s="330"/>
      <c r="AC1719" s="330"/>
      <c r="AE1719" s="218"/>
    </row>
    <row r="1720" spans="22:31" s="228" customFormat="1" x14ac:dyDescent="0.2">
      <c r="V1720" s="218"/>
      <c r="Z1720" s="218"/>
      <c r="AA1720" s="330"/>
      <c r="AB1720" s="330"/>
      <c r="AC1720" s="330"/>
      <c r="AE1720" s="218"/>
    </row>
    <row r="1721" spans="22:31" s="228" customFormat="1" x14ac:dyDescent="0.2">
      <c r="V1721" s="218"/>
      <c r="Z1721" s="218"/>
      <c r="AA1721" s="330"/>
      <c r="AB1721" s="330"/>
      <c r="AC1721" s="330"/>
      <c r="AE1721" s="218"/>
    </row>
    <row r="1722" spans="22:31" s="228" customFormat="1" x14ac:dyDescent="0.2">
      <c r="V1722" s="218"/>
      <c r="Z1722" s="218"/>
      <c r="AA1722" s="330"/>
      <c r="AB1722" s="330"/>
      <c r="AC1722" s="330"/>
      <c r="AE1722" s="218"/>
    </row>
    <row r="1723" spans="22:31" s="228" customFormat="1" x14ac:dyDescent="0.2">
      <c r="V1723" s="218"/>
      <c r="Z1723" s="218"/>
      <c r="AA1723" s="330"/>
      <c r="AB1723" s="330"/>
      <c r="AC1723" s="330"/>
      <c r="AE1723" s="218"/>
    </row>
    <row r="1724" spans="22:31" s="228" customFormat="1" x14ac:dyDescent="0.2">
      <c r="V1724" s="218"/>
      <c r="Z1724" s="218"/>
      <c r="AA1724" s="330"/>
      <c r="AB1724" s="330"/>
      <c r="AC1724" s="330"/>
      <c r="AE1724" s="218"/>
    </row>
    <row r="1725" spans="22:31" s="228" customFormat="1" x14ac:dyDescent="0.2">
      <c r="V1725" s="218"/>
      <c r="Z1725" s="218"/>
      <c r="AA1725" s="330"/>
      <c r="AB1725" s="330"/>
      <c r="AC1725" s="330"/>
      <c r="AE1725" s="218"/>
    </row>
    <row r="1726" spans="22:31" s="228" customFormat="1" x14ac:dyDescent="0.2">
      <c r="V1726" s="218"/>
      <c r="Z1726" s="218"/>
      <c r="AA1726" s="330"/>
      <c r="AB1726" s="330"/>
      <c r="AC1726" s="330"/>
      <c r="AE1726" s="218"/>
    </row>
    <row r="1727" spans="22:31" s="228" customFormat="1" x14ac:dyDescent="0.2">
      <c r="V1727" s="218"/>
      <c r="Z1727" s="218"/>
      <c r="AA1727" s="330"/>
      <c r="AB1727" s="330"/>
      <c r="AC1727" s="330"/>
      <c r="AE1727" s="218"/>
    </row>
    <row r="1728" spans="22:31" s="228" customFormat="1" x14ac:dyDescent="0.2">
      <c r="V1728" s="218"/>
      <c r="Z1728" s="218"/>
      <c r="AA1728" s="330"/>
      <c r="AB1728" s="330"/>
      <c r="AC1728" s="330"/>
      <c r="AE1728" s="218"/>
    </row>
    <row r="1729" spans="22:31" s="228" customFormat="1" x14ac:dyDescent="0.2">
      <c r="V1729" s="218"/>
      <c r="Z1729" s="218"/>
      <c r="AA1729" s="330"/>
      <c r="AB1729" s="330"/>
      <c r="AC1729" s="330"/>
      <c r="AE1729" s="218"/>
    </row>
    <row r="1730" spans="22:31" s="228" customFormat="1" x14ac:dyDescent="0.2">
      <c r="V1730" s="218"/>
      <c r="Z1730" s="218"/>
      <c r="AA1730" s="330"/>
      <c r="AB1730" s="330"/>
      <c r="AC1730" s="330"/>
      <c r="AE1730" s="218"/>
    </row>
    <row r="1731" spans="22:31" s="228" customFormat="1" x14ac:dyDescent="0.2">
      <c r="V1731" s="218"/>
      <c r="Z1731" s="218"/>
      <c r="AA1731" s="330"/>
      <c r="AB1731" s="330"/>
      <c r="AC1731" s="330"/>
      <c r="AE1731" s="218"/>
    </row>
    <row r="1732" spans="22:31" s="228" customFormat="1" x14ac:dyDescent="0.2">
      <c r="V1732" s="218"/>
      <c r="Z1732" s="218"/>
      <c r="AA1732" s="330"/>
      <c r="AB1732" s="330"/>
      <c r="AC1732" s="330"/>
      <c r="AE1732" s="218"/>
    </row>
    <row r="1733" spans="22:31" s="228" customFormat="1" x14ac:dyDescent="0.2">
      <c r="V1733" s="218"/>
      <c r="Z1733" s="218"/>
      <c r="AA1733" s="330"/>
      <c r="AB1733" s="330"/>
      <c r="AC1733" s="330"/>
      <c r="AE1733" s="218"/>
    </row>
    <row r="1734" spans="22:31" s="228" customFormat="1" x14ac:dyDescent="0.2">
      <c r="V1734" s="218"/>
      <c r="Z1734" s="218"/>
      <c r="AA1734" s="330"/>
      <c r="AB1734" s="330"/>
      <c r="AC1734" s="330"/>
      <c r="AE1734" s="218"/>
    </row>
    <row r="1735" spans="22:31" s="228" customFormat="1" x14ac:dyDescent="0.2">
      <c r="V1735" s="218"/>
      <c r="Z1735" s="218"/>
      <c r="AA1735" s="330"/>
      <c r="AB1735" s="330"/>
      <c r="AC1735" s="330"/>
      <c r="AE1735" s="218"/>
    </row>
    <row r="1736" spans="22:31" s="228" customFormat="1" x14ac:dyDescent="0.2">
      <c r="V1736" s="218"/>
      <c r="Z1736" s="218"/>
      <c r="AA1736" s="330"/>
      <c r="AB1736" s="330"/>
      <c r="AC1736" s="330"/>
      <c r="AE1736" s="218"/>
    </row>
    <row r="1737" spans="22:31" s="228" customFormat="1" x14ac:dyDescent="0.2">
      <c r="V1737" s="218"/>
      <c r="Z1737" s="218"/>
      <c r="AA1737" s="330"/>
      <c r="AB1737" s="330"/>
      <c r="AC1737" s="330"/>
      <c r="AE1737" s="218"/>
    </row>
    <row r="1738" spans="22:31" s="228" customFormat="1" x14ac:dyDescent="0.2">
      <c r="V1738" s="218"/>
      <c r="Z1738" s="218"/>
      <c r="AA1738" s="330"/>
      <c r="AB1738" s="330"/>
      <c r="AC1738" s="330"/>
      <c r="AE1738" s="218"/>
    </row>
    <row r="1739" spans="22:31" s="228" customFormat="1" x14ac:dyDescent="0.2">
      <c r="V1739" s="218"/>
      <c r="Z1739" s="218"/>
      <c r="AA1739" s="330"/>
      <c r="AB1739" s="330"/>
      <c r="AC1739" s="330"/>
      <c r="AE1739" s="218"/>
    </row>
    <row r="1740" spans="22:31" s="228" customFormat="1" x14ac:dyDescent="0.2">
      <c r="V1740" s="218"/>
      <c r="Z1740" s="218"/>
      <c r="AA1740" s="330"/>
      <c r="AB1740" s="330"/>
      <c r="AC1740" s="330"/>
      <c r="AE1740" s="218"/>
    </row>
    <row r="1741" spans="22:31" s="228" customFormat="1" x14ac:dyDescent="0.2">
      <c r="V1741" s="218"/>
      <c r="Z1741" s="218"/>
      <c r="AA1741" s="330"/>
      <c r="AB1741" s="330"/>
      <c r="AC1741" s="330"/>
      <c r="AE1741" s="218"/>
    </row>
    <row r="1742" spans="22:31" s="228" customFormat="1" x14ac:dyDescent="0.2">
      <c r="V1742" s="218"/>
      <c r="Z1742" s="218"/>
      <c r="AA1742" s="330"/>
      <c r="AB1742" s="330"/>
      <c r="AC1742" s="330"/>
      <c r="AE1742" s="218"/>
    </row>
    <row r="1743" spans="22:31" s="228" customFormat="1" x14ac:dyDescent="0.2">
      <c r="V1743" s="218"/>
      <c r="Z1743" s="218"/>
      <c r="AA1743" s="330"/>
      <c r="AB1743" s="330"/>
      <c r="AC1743" s="330"/>
      <c r="AE1743" s="218"/>
    </row>
    <row r="1744" spans="22:31" s="228" customFormat="1" x14ac:dyDescent="0.2">
      <c r="V1744" s="218"/>
      <c r="Z1744" s="218"/>
      <c r="AA1744" s="330"/>
      <c r="AB1744" s="330"/>
      <c r="AC1744" s="330"/>
      <c r="AE1744" s="218"/>
    </row>
    <row r="1745" spans="22:31" s="228" customFormat="1" x14ac:dyDescent="0.2">
      <c r="V1745" s="218"/>
      <c r="Z1745" s="218"/>
      <c r="AA1745" s="330"/>
      <c r="AB1745" s="330"/>
      <c r="AC1745" s="330"/>
      <c r="AE1745" s="218"/>
    </row>
    <row r="1746" spans="22:31" s="228" customFormat="1" x14ac:dyDescent="0.2">
      <c r="V1746" s="218"/>
      <c r="Z1746" s="218"/>
      <c r="AA1746" s="330"/>
      <c r="AB1746" s="330"/>
      <c r="AC1746" s="330"/>
      <c r="AE1746" s="218"/>
    </row>
    <row r="1747" spans="22:31" s="228" customFormat="1" x14ac:dyDescent="0.2">
      <c r="V1747" s="218"/>
      <c r="Z1747" s="218"/>
      <c r="AA1747" s="330"/>
      <c r="AB1747" s="330"/>
      <c r="AC1747" s="330"/>
      <c r="AE1747" s="218"/>
    </row>
    <row r="1748" spans="22:31" s="228" customFormat="1" x14ac:dyDescent="0.2">
      <c r="V1748" s="218"/>
      <c r="Z1748" s="218"/>
      <c r="AA1748" s="330"/>
      <c r="AB1748" s="330"/>
      <c r="AC1748" s="330"/>
      <c r="AE1748" s="218"/>
    </row>
    <row r="1749" spans="22:31" s="228" customFormat="1" x14ac:dyDescent="0.2">
      <c r="V1749" s="218"/>
      <c r="Z1749" s="218"/>
      <c r="AA1749" s="330"/>
      <c r="AB1749" s="330"/>
      <c r="AC1749" s="330"/>
      <c r="AE1749" s="218"/>
    </row>
    <row r="1750" spans="22:31" s="228" customFormat="1" x14ac:dyDescent="0.2">
      <c r="V1750" s="218"/>
      <c r="Z1750" s="218"/>
      <c r="AA1750" s="330"/>
      <c r="AB1750" s="330"/>
      <c r="AC1750" s="330"/>
      <c r="AE1750" s="218"/>
    </row>
    <row r="1751" spans="22:31" s="228" customFormat="1" x14ac:dyDescent="0.2">
      <c r="V1751" s="218"/>
      <c r="Z1751" s="218"/>
      <c r="AA1751" s="330"/>
      <c r="AB1751" s="330"/>
      <c r="AC1751" s="330"/>
      <c r="AE1751" s="218"/>
    </row>
    <row r="1752" spans="22:31" s="228" customFormat="1" x14ac:dyDescent="0.2">
      <c r="V1752" s="218"/>
      <c r="Z1752" s="218"/>
      <c r="AA1752" s="330"/>
      <c r="AB1752" s="330"/>
      <c r="AC1752" s="330"/>
      <c r="AE1752" s="218"/>
    </row>
    <row r="1753" spans="22:31" s="228" customFormat="1" x14ac:dyDescent="0.2">
      <c r="V1753" s="218"/>
      <c r="Z1753" s="218"/>
      <c r="AA1753" s="330"/>
      <c r="AB1753" s="330"/>
      <c r="AC1753" s="330"/>
      <c r="AE1753" s="218"/>
    </row>
    <row r="1754" spans="22:31" s="228" customFormat="1" x14ac:dyDescent="0.2">
      <c r="V1754" s="218"/>
      <c r="Z1754" s="218"/>
      <c r="AA1754" s="330"/>
      <c r="AB1754" s="330"/>
      <c r="AC1754" s="330"/>
      <c r="AE1754" s="218"/>
    </row>
    <row r="1755" spans="22:31" s="228" customFormat="1" x14ac:dyDescent="0.2">
      <c r="V1755" s="218"/>
      <c r="Z1755" s="218"/>
      <c r="AA1755" s="330"/>
      <c r="AB1755" s="330"/>
      <c r="AC1755" s="330"/>
      <c r="AE1755" s="218"/>
    </row>
    <row r="1756" spans="22:31" s="228" customFormat="1" x14ac:dyDescent="0.2">
      <c r="V1756" s="218"/>
      <c r="Z1756" s="218"/>
      <c r="AA1756" s="330"/>
      <c r="AB1756" s="330"/>
      <c r="AC1756" s="330"/>
      <c r="AE1756" s="218"/>
    </row>
    <row r="1757" spans="22:31" s="228" customFormat="1" x14ac:dyDescent="0.2">
      <c r="V1757" s="218"/>
      <c r="Z1757" s="218"/>
      <c r="AA1757" s="330"/>
      <c r="AB1757" s="330"/>
      <c r="AC1757" s="330"/>
      <c r="AE1757" s="218"/>
    </row>
    <row r="1758" spans="22:31" s="228" customFormat="1" x14ac:dyDescent="0.2">
      <c r="V1758" s="218"/>
      <c r="Z1758" s="218"/>
      <c r="AA1758" s="330"/>
      <c r="AB1758" s="330"/>
      <c r="AC1758" s="330"/>
      <c r="AE1758" s="218"/>
    </row>
    <row r="1759" spans="22:31" s="228" customFormat="1" x14ac:dyDescent="0.2">
      <c r="V1759" s="218"/>
      <c r="Z1759" s="218"/>
      <c r="AA1759" s="330"/>
      <c r="AB1759" s="330"/>
      <c r="AC1759" s="330"/>
      <c r="AE1759" s="218"/>
    </row>
    <row r="1760" spans="22:31" s="228" customFormat="1" x14ac:dyDescent="0.2">
      <c r="V1760" s="218"/>
      <c r="Z1760" s="218"/>
      <c r="AA1760" s="330"/>
      <c r="AB1760" s="330"/>
      <c r="AC1760" s="330"/>
      <c r="AE1760" s="218"/>
    </row>
    <row r="1761" spans="22:31" s="228" customFormat="1" x14ac:dyDescent="0.2">
      <c r="V1761" s="218"/>
      <c r="Z1761" s="218"/>
      <c r="AA1761" s="330"/>
      <c r="AB1761" s="330"/>
      <c r="AC1761" s="330"/>
      <c r="AE1761" s="218"/>
    </row>
    <row r="1762" spans="22:31" s="228" customFormat="1" x14ac:dyDescent="0.2">
      <c r="V1762" s="218"/>
      <c r="Z1762" s="218"/>
      <c r="AA1762" s="330"/>
      <c r="AB1762" s="330"/>
      <c r="AC1762" s="330"/>
      <c r="AE1762" s="218"/>
    </row>
    <row r="1763" spans="22:31" s="228" customFormat="1" x14ac:dyDescent="0.2">
      <c r="V1763" s="218"/>
      <c r="Z1763" s="218"/>
      <c r="AA1763" s="330"/>
      <c r="AB1763" s="330"/>
      <c r="AC1763" s="330"/>
      <c r="AE1763" s="218"/>
    </row>
    <row r="1764" spans="22:31" s="228" customFormat="1" x14ac:dyDescent="0.2">
      <c r="V1764" s="218"/>
      <c r="Z1764" s="218"/>
      <c r="AA1764" s="330"/>
      <c r="AB1764" s="330"/>
      <c r="AC1764" s="330"/>
      <c r="AE1764" s="218"/>
    </row>
    <row r="1765" spans="22:31" s="228" customFormat="1" x14ac:dyDescent="0.2">
      <c r="V1765" s="218"/>
      <c r="Z1765" s="218"/>
      <c r="AA1765" s="330"/>
      <c r="AB1765" s="330"/>
      <c r="AC1765" s="330"/>
      <c r="AE1765" s="218"/>
    </row>
    <row r="1766" spans="22:31" s="228" customFormat="1" x14ac:dyDescent="0.2">
      <c r="V1766" s="218"/>
      <c r="Z1766" s="218"/>
      <c r="AA1766" s="330"/>
      <c r="AB1766" s="330"/>
      <c r="AC1766" s="330"/>
      <c r="AE1766" s="218"/>
    </row>
    <row r="1767" spans="22:31" s="228" customFormat="1" x14ac:dyDescent="0.2">
      <c r="V1767" s="218"/>
      <c r="Z1767" s="218"/>
      <c r="AA1767" s="330"/>
      <c r="AB1767" s="330"/>
      <c r="AC1767" s="330"/>
      <c r="AE1767" s="218"/>
    </row>
    <row r="1768" spans="22:31" s="228" customFormat="1" x14ac:dyDescent="0.2">
      <c r="V1768" s="218"/>
      <c r="Z1768" s="218"/>
      <c r="AA1768" s="330"/>
      <c r="AB1768" s="330"/>
      <c r="AC1768" s="330"/>
      <c r="AE1768" s="218"/>
    </row>
    <row r="1769" spans="22:31" s="228" customFormat="1" x14ac:dyDescent="0.2">
      <c r="V1769" s="218"/>
      <c r="Z1769" s="218"/>
      <c r="AA1769" s="330"/>
      <c r="AB1769" s="330"/>
      <c r="AC1769" s="330"/>
      <c r="AE1769" s="218"/>
    </row>
    <row r="1770" spans="22:31" s="228" customFormat="1" x14ac:dyDescent="0.2">
      <c r="V1770" s="218"/>
      <c r="Z1770" s="218"/>
      <c r="AA1770" s="330"/>
      <c r="AB1770" s="330"/>
      <c r="AC1770" s="330"/>
      <c r="AE1770" s="218"/>
    </row>
    <row r="1771" spans="22:31" s="228" customFormat="1" x14ac:dyDescent="0.2">
      <c r="V1771" s="218"/>
      <c r="Z1771" s="218"/>
      <c r="AA1771" s="330"/>
      <c r="AB1771" s="330"/>
      <c r="AC1771" s="330"/>
      <c r="AE1771" s="218"/>
    </row>
    <row r="1772" spans="22:31" s="228" customFormat="1" x14ac:dyDescent="0.2">
      <c r="V1772" s="218"/>
      <c r="Z1772" s="218"/>
      <c r="AA1772" s="330"/>
      <c r="AB1772" s="330"/>
      <c r="AC1772" s="330"/>
      <c r="AE1772" s="218"/>
    </row>
    <row r="1773" spans="22:31" s="228" customFormat="1" x14ac:dyDescent="0.2">
      <c r="V1773" s="218"/>
      <c r="Z1773" s="218"/>
      <c r="AA1773" s="330"/>
      <c r="AB1773" s="330"/>
      <c r="AC1773" s="330"/>
      <c r="AE1773" s="218"/>
    </row>
    <row r="1774" spans="22:31" s="228" customFormat="1" x14ac:dyDescent="0.2">
      <c r="V1774" s="218"/>
      <c r="Z1774" s="218"/>
      <c r="AA1774" s="330"/>
      <c r="AB1774" s="330"/>
      <c r="AC1774" s="330"/>
      <c r="AE1774" s="218"/>
    </row>
    <row r="1775" spans="22:31" s="228" customFormat="1" x14ac:dyDescent="0.2">
      <c r="V1775" s="218"/>
      <c r="Z1775" s="218"/>
      <c r="AA1775" s="330"/>
      <c r="AB1775" s="330"/>
      <c r="AC1775" s="330"/>
      <c r="AE1775" s="218"/>
    </row>
    <row r="1776" spans="22:31" s="228" customFormat="1" x14ac:dyDescent="0.2">
      <c r="V1776" s="218"/>
      <c r="Z1776" s="218"/>
      <c r="AA1776" s="330"/>
      <c r="AB1776" s="330"/>
      <c r="AC1776" s="330"/>
      <c r="AE1776" s="218"/>
    </row>
    <row r="1777" spans="22:31" s="228" customFormat="1" x14ac:dyDescent="0.2">
      <c r="V1777" s="218"/>
      <c r="Z1777" s="218"/>
      <c r="AA1777" s="330"/>
      <c r="AB1777" s="330"/>
      <c r="AC1777" s="330"/>
      <c r="AE1777" s="218"/>
    </row>
    <row r="1778" spans="22:31" s="228" customFormat="1" x14ac:dyDescent="0.2">
      <c r="V1778" s="218"/>
      <c r="Z1778" s="218"/>
      <c r="AA1778" s="330"/>
      <c r="AB1778" s="330"/>
      <c r="AC1778" s="330"/>
      <c r="AE1778" s="218"/>
    </row>
    <row r="1779" spans="22:31" s="228" customFormat="1" x14ac:dyDescent="0.2">
      <c r="V1779" s="218"/>
      <c r="Z1779" s="218"/>
      <c r="AA1779" s="330"/>
      <c r="AB1779" s="330"/>
      <c r="AC1779" s="330"/>
      <c r="AE1779" s="218"/>
    </row>
    <row r="1780" spans="22:31" s="228" customFormat="1" x14ac:dyDescent="0.2">
      <c r="V1780" s="218"/>
      <c r="Z1780" s="218"/>
      <c r="AA1780" s="330"/>
      <c r="AB1780" s="330"/>
      <c r="AC1780" s="330"/>
      <c r="AE1780" s="218"/>
    </row>
    <row r="1781" spans="22:31" s="228" customFormat="1" x14ac:dyDescent="0.2">
      <c r="V1781" s="218"/>
      <c r="Z1781" s="218"/>
      <c r="AA1781" s="330"/>
      <c r="AB1781" s="330"/>
      <c r="AC1781" s="330"/>
      <c r="AE1781" s="218"/>
    </row>
    <row r="1782" spans="22:31" s="228" customFormat="1" x14ac:dyDescent="0.2">
      <c r="V1782" s="218"/>
      <c r="Z1782" s="218"/>
      <c r="AA1782" s="330"/>
      <c r="AB1782" s="330"/>
      <c r="AC1782" s="330"/>
      <c r="AE1782" s="218"/>
    </row>
    <row r="1783" spans="22:31" s="228" customFormat="1" x14ac:dyDescent="0.2">
      <c r="V1783" s="218"/>
      <c r="Z1783" s="218"/>
      <c r="AA1783" s="330"/>
      <c r="AB1783" s="330"/>
      <c r="AC1783" s="330"/>
      <c r="AE1783" s="218"/>
    </row>
    <row r="1784" spans="22:31" s="228" customFormat="1" x14ac:dyDescent="0.2">
      <c r="V1784" s="218"/>
      <c r="Z1784" s="218"/>
      <c r="AA1784" s="330"/>
      <c r="AB1784" s="330"/>
      <c r="AC1784" s="330"/>
      <c r="AE1784" s="218"/>
    </row>
    <row r="1785" spans="22:31" s="228" customFormat="1" x14ac:dyDescent="0.2">
      <c r="V1785" s="218"/>
      <c r="Z1785" s="218"/>
      <c r="AA1785" s="330"/>
      <c r="AB1785" s="330"/>
      <c r="AC1785" s="330"/>
      <c r="AE1785" s="218"/>
    </row>
    <row r="1786" spans="22:31" s="228" customFormat="1" x14ac:dyDescent="0.2">
      <c r="V1786" s="218"/>
      <c r="Z1786" s="218"/>
      <c r="AA1786" s="330"/>
      <c r="AB1786" s="330"/>
      <c r="AC1786" s="330"/>
      <c r="AE1786" s="218"/>
    </row>
    <row r="1787" spans="22:31" s="228" customFormat="1" x14ac:dyDescent="0.2">
      <c r="V1787" s="218"/>
      <c r="Z1787" s="218"/>
      <c r="AA1787" s="330"/>
      <c r="AB1787" s="330"/>
      <c r="AC1787" s="330"/>
      <c r="AE1787" s="218"/>
    </row>
    <row r="1788" spans="22:31" s="228" customFormat="1" x14ac:dyDescent="0.2">
      <c r="V1788" s="218"/>
      <c r="Z1788" s="218"/>
      <c r="AA1788" s="330"/>
      <c r="AB1788" s="330"/>
      <c r="AC1788" s="330"/>
      <c r="AE1788" s="218"/>
    </row>
    <row r="1789" spans="22:31" s="228" customFormat="1" x14ac:dyDescent="0.2">
      <c r="V1789" s="218"/>
      <c r="Z1789" s="218"/>
      <c r="AA1789" s="330"/>
      <c r="AB1789" s="330"/>
      <c r="AC1789" s="330"/>
      <c r="AE1789" s="218"/>
    </row>
    <row r="1790" spans="22:31" s="228" customFormat="1" x14ac:dyDescent="0.2">
      <c r="V1790" s="218"/>
      <c r="Z1790" s="218"/>
      <c r="AA1790" s="330"/>
      <c r="AB1790" s="330"/>
      <c r="AC1790" s="330"/>
      <c r="AE1790" s="218"/>
    </row>
    <row r="1791" spans="22:31" s="228" customFormat="1" x14ac:dyDescent="0.2">
      <c r="V1791" s="218"/>
      <c r="Z1791" s="218"/>
      <c r="AA1791" s="330"/>
      <c r="AB1791" s="330"/>
      <c r="AC1791" s="330"/>
      <c r="AE1791" s="218"/>
    </row>
    <row r="1792" spans="22:31" s="228" customFormat="1" x14ac:dyDescent="0.2">
      <c r="V1792" s="218"/>
      <c r="Z1792" s="218"/>
      <c r="AA1792" s="330"/>
      <c r="AB1792" s="330"/>
      <c r="AC1792" s="330"/>
      <c r="AE1792" s="218"/>
    </row>
    <row r="1793" spans="22:31" s="228" customFormat="1" x14ac:dyDescent="0.2">
      <c r="V1793" s="218"/>
      <c r="Z1793" s="218"/>
      <c r="AA1793" s="330"/>
      <c r="AB1793" s="330"/>
      <c r="AC1793" s="330"/>
      <c r="AE1793" s="218"/>
    </row>
    <row r="1794" spans="22:31" s="228" customFormat="1" x14ac:dyDescent="0.2">
      <c r="V1794" s="218"/>
      <c r="Z1794" s="218"/>
      <c r="AA1794" s="330"/>
      <c r="AB1794" s="330"/>
      <c r="AC1794" s="330"/>
      <c r="AE1794" s="218"/>
    </row>
    <row r="1795" spans="22:31" s="228" customFormat="1" x14ac:dyDescent="0.2">
      <c r="V1795" s="218"/>
      <c r="Z1795" s="218"/>
      <c r="AA1795" s="330"/>
      <c r="AB1795" s="330"/>
      <c r="AC1795" s="330"/>
      <c r="AE1795" s="218"/>
    </row>
    <row r="1796" spans="22:31" s="228" customFormat="1" x14ac:dyDescent="0.2">
      <c r="V1796" s="218"/>
      <c r="Z1796" s="218"/>
      <c r="AA1796" s="330"/>
      <c r="AB1796" s="330"/>
      <c r="AC1796" s="330"/>
      <c r="AE1796" s="218"/>
    </row>
    <row r="1797" spans="22:31" s="228" customFormat="1" x14ac:dyDescent="0.2">
      <c r="V1797" s="218"/>
      <c r="Z1797" s="218"/>
      <c r="AA1797" s="330"/>
      <c r="AB1797" s="330"/>
      <c r="AC1797" s="330"/>
      <c r="AE1797" s="218"/>
    </row>
    <row r="1798" spans="22:31" s="228" customFormat="1" x14ac:dyDescent="0.2">
      <c r="V1798" s="218"/>
      <c r="Z1798" s="218"/>
      <c r="AA1798" s="330"/>
      <c r="AB1798" s="330"/>
      <c r="AC1798" s="330"/>
      <c r="AE1798" s="218"/>
    </row>
    <row r="1799" spans="22:31" s="228" customFormat="1" x14ac:dyDescent="0.2">
      <c r="V1799" s="218"/>
      <c r="Z1799" s="218"/>
      <c r="AA1799" s="330"/>
      <c r="AB1799" s="330"/>
      <c r="AC1799" s="330"/>
      <c r="AE1799" s="218"/>
    </row>
    <row r="1800" spans="22:31" s="228" customFormat="1" x14ac:dyDescent="0.2">
      <c r="V1800" s="218"/>
      <c r="Z1800" s="218"/>
      <c r="AA1800" s="330"/>
      <c r="AB1800" s="330"/>
      <c r="AC1800" s="330"/>
      <c r="AE1800" s="218"/>
    </row>
    <row r="1801" spans="22:31" s="228" customFormat="1" x14ac:dyDescent="0.2">
      <c r="V1801" s="218"/>
      <c r="Z1801" s="218"/>
      <c r="AA1801" s="330"/>
      <c r="AB1801" s="330"/>
      <c r="AC1801" s="330"/>
      <c r="AE1801" s="218"/>
    </row>
    <row r="1802" spans="22:31" s="228" customFormat="1" x14ac:dyDescent="0.2">
      <c r="V1802" s="218"/>
      <c r="Z1802" s="218"/>
      <c r="AA1802" s="330"/>
      <c r="AB1802" s="330"/>
      <c r="AC1802" s="330"/>
      <c r="AE1802" s="218"/>
    </row>
    <row r="1803" spans="22:31" s="228" customFormat="1" x14ac:dyDescent="0.2">
      <c r="V1803" s="218"/>
      <c r="Z1803" s="218"/>
      <c r="AA1803" s="330"/>
      <c r="AB1803" s="330"/>
      <c r="AC1803" s="330"/>
      <c r="AE1803" s="218"/>
    </row>
    <row r="1804" spans="22:31" s="228" customFormat="1" x14ac:dyDescent="0.2">
      <c r="V1804" s="218"/>
      <c r="Z1804" s="218"/>
      <c r="AA1804" s="330"/>
      <c r="AB1804" s="330"/>
      <c r="AC1804" s="330"/>
      <c r="AE1804" s="218"/>
    </row>
    <row r="1805" spans="22:31" s="228" customFormat="1" x14ac:dyDescent="0.2">
      <c r="V1805" s="218"/>
      <c r="Z1805" s="218"/>
      <c r="AA1805" s="330"/>
      <c r="AB1805" s="330"/>
      <c r="AC1805" s="330"/>
      <c r="AE1805" s="218"/>
    </row>
    <row r="1806" spans="22:31" s="228" customFormat="1" x14ac:dyDescent="0.2">
      <c r="V1806" s="218"/>
      <c r="Z1806" s="218"/>
      <c r="AA1806" s="330"/>
      <c r="AB1806" s="330"/>
      <c r="AC1806" s="330"/>
      <c r="AE1806" s="218"/>
    </row>
    <row r="1807" spans="22:31" s="228" customFormat="1" x14ac:dyDescent="0.2">
      <c r="V1807" s="218"/>
      <c r="Z1807" s="218"/>
      <c r="AA1807" s="330"/>
      <c r="AB1807" s="330"/>
      <c r="AC1807" s="330"/>
      <c r="AE1807" s="218"/>
    </row>
    <row r="1808" spans="22:31" s="228" customFormat="1" x14ac:dyDescent="0.2">
      <c r="V1808" s="218"/>
      <c r="Z1808" s="218"/>
      <c r="AA1808" s="330"/>
      <c r="AB1808" s="330"/>
      <c r="AC1808" s="330"/>
      <c r="AE1808" s="218"/>
    </row>
    <row r="1809" spans="22:31" s="228" customFormat="1" x14ac:dyDescent="0.2">
      <c r="V1809" s="218"/>
      <c r="Z1809" s="218"/>
      <c r="AA1809" s="330"/>
      <c r="AB1809" s="330"/>
      <c r="AC1809" s="330"/>
      <c r="AE1809" s="218"/>
    </row>
    <row r="1810" spans="22:31" s="228" customFormat="1" x14ac:dyDescent="0.2">
      <c r="V1810" s="218"/>
      <c r="Z1810" s="218"/>
      <c r="AA1810" s="330"/>
      <c r="AB1810" s="330"/>
      <c r="AC1810" s="330"/>
      <c r="AE1810" s="218"/>
    </row>
    <row r="1811" spans="22:31" s="228" customFormat="1" x14ac:dyDescent="0.2">
      <c r="V1811" s="218"/>
      <c r="Z1811" s="218"/>
      <c r="AA1811" s="330"/>
      <c r="AB1811" s="330"/>
      <c r="AC1811" s="330"/>
      <c r="AE1811" s="218"/>
    </row>
    <row r="1812" spans="22:31" s="228" customFormat="1" x14ac:dyDescent="0.2">
      <c r="V1812" s="218"/>
      <c r="Z1812" s="218"/>
      <c r="AA1812" s="330"/>
      <c r="AB1812" s="330"/>
      <c r="AC1812" s="330"/>
      <c r="AE1812" s="218"/>
    </row>
    <row r="1813" spans="22:31" s="228" customFormat="1" x14ac:dyDescent="0.2">
      <c r="V1813" s="218"/>
      <c r="Z1813" s="218"/>
      <c r="AA1813" s="330"/>
      <c r="AB1813" s="330"/>
      <c r="AC1813" s="330"/>
      <c r="AE1813" s="218"/>
    </row>
    <row r="1814" spans="22:31" s="228" customFormat="1" x14ac:dyDescent="0.2">
      <c r="V1814" s="218"/>
      <c r="Z1814" s="218"/>
      <c r="AA1814" s="330"/>
      <c r="AB1814" s="330"/>
      <c r="AC1814" s="330"/>
      <c r="AE1814" s="218"/>
    </row>
    <row r="1815" spans="22:31" s="228" customFormat="1" x14ac:dyDescent="0.2">
      <c r="V1815" s="218"/>
      <c r="Z1815" s="218"/>
      <c r="AA1815" s="330"/>
      <c r="AB1815" s="330"/>
      <c r="AC1815" s="330"/>
      <c r="AE1815" s="218"/>
    </row>
    <row r="1816" spans="22:31" s="228" customFormat="1" x14ac:dyDescent="0.2">
      <c r="V1816" s="218"/>
      <c r="Z1816" s="218"/>
      <c r="AA1816" s="330"/>
      <c r="AB1816" s="330"/>
      <c r="AC1816" s="330"/>
      <c r="AE1816" s="218"/>
    </row>
    <row r="1817" spans="22:31" s="228" customFormat="1" x14ac:dyDescent="0.2">
      <c r="V1817" s="218"/>
      <c r="Z1817" s="218"/>
      <c r="AA1817" s="330"/>
      <c r="AB1817" s="330"/>
      <c r="AC1817" s="330"/>
      <c r="AE1817" s="218"/>
    </row>
    <row r="1818" spans="22:31" s="228" customFormat="1" x14ac:dyDescent="0.2">
      <c r="V1818" s="218"/>
      <c r="Z1818" s="218"/>
      <c r="AA1818" s="330"/>
      <c r="AB1818" s="330"/>
      <c r="AC1818" s="330"/>
      <c r="AE1818" s="218"/>
    </row>
    <row r="1819" spans="22:31" s="228" customFormat="1" x14ac:dyDescent="0.2">
      <c r="V1819" s="218"/>
      <c r="Z1819" s="218"/>
      <c r="AA1819" s="330"/>
      <c r="AB1819" s="330"/>
      <c r="AC1819" s="330"/>
      <c r="AE1819" s="218"/>
    </row>
    <row r="1820" spans="22:31" s="228" customFormat="1" x14ac:dyDescent="0.2">
      <c r="V1820" s="218"/>
      <c r="Z1820" s="218"/>
      <c r="AA1820" s="330"/>
      <c r="AB1820" s="330"/>
      <c r="AC1820" s="330"/>
      <c r="AE1820" s="218"/>
    </row>
    <row r="1821" spans="22:31" s="228" customFormat="1" x14ac:dyDescent="0.2">
      <c r="V1821" s="218"/>
      <c r="Z1821" s="218"/>
      <c r="AA1821" s="330"/>
      <c r="AB1821" s="330"/>
      <c r="AC1821" s="330"/>
      <c r="AE1821" s="218"/>
    </row>
    <row r="1822" spans="22:31" s="228" customFormat="1" x14ac:dyDescent="0.2">
      <c r="V1822" s="218"/>
      <c r="Z1822" s="218"/>
      <c r="AA1822" s="330"/>
      <c r="AB1822" s="330"/>
      <c r="AC1822" s="330"/>
      <c r="AE1822" s="218"/>
    </row>
    <row r="1823" spans="22:31" s="228" customFormat="1" x14ac:dyDescent="0.2">
      <c r="V1823" s="218"/>
      <c r="Z1823" s="218"/>
      <c r="AA1823" s="330"/>
      <c r="AB1823" s="330"/>
      <c r="AC1823" s="330"/>
      <c r="AE1823" s="218"/>
    </row>
    <row r="1824" spans="22:31" s="228" customFormat="1" x14ac:dyDescent="0.2">
      <c r="V1824" s="218"/>
      <c r="Z1824" s="218"/>
      <c r="AA1824" s="330"/>
      <c r="AB1824" s="330"/>
      <c r="AC1824" s="330"/>
      <c r="AE1824" s="218"/>
    </row>
    <row r="1825" spans="22:31" s="228" customFormat="1" x14ac:dyDescent="0.2">
      <c r="V1825" s="218"/>
      <c r="Z1825" s="218"/>
      <c r="AA1825" s="330"/>
      <c r="AB1825" s="330"/>
      <c r="AC1825" s="330"/>
      <c r="AE1825" s="218"/>
    </row>
    <row r="1826" spans="22:31" s="228" customFormat="1" x14ac:dyDescent="0.2">
      <c r="V1826" s="218"/>
      <c r="Z1826" s="218"/>
      <c r="AA1826" s="330"/>
      <c r="AB1826" s="330"/>
      <c r="AC1826" s="330"/>
      <c r="AE1826" s="218"/>
    </row>
    <row r="1827" spans="22:31" s="228" customFormat="1" x14ac:dyDescent="0.2">
      <c r="V1827" s="218"/>
      <c r="Z1827" s="218"/>
      <c r="AA1827" s="330"/>
      <c r="AB1827" s="330"/>
      <c r="AC1827" s="330"/>
      <c r="AE1827" s="218"/>
    </row>
    <row r="1828" spans="22:31" s="228" customFormat="1" x14ac:dyDescent="0.2">
      <c r="V1828" s="218"/>
      <c r="Z1828" s="218"/>
      <c r="AA1828" s="330"/>
      <c r="AB1828" s="330"/>
      <c r="AC1828" s="330"/>
      <c r="AE1828" s="218"/>
    </row>
    <row r="1829" spans="22:31" s="228" customFormat="1" x14ac:dyDescent="0.2">
      <c r="V1829" s="218"/>
      <c r="Z1829" s="218"/>
      <c r="AA1829" s="330"/>
      <c r="AB1829" s="330"/>
      <c r="AC1829" s="330"/>
      <c r="AE1829" s="218"/>
    </row>
    <row r="1830" spans="22:31" s="228" customFormat="1" x14ac:dyDescent="0.2">
      <c r="V1830" s="218"/>
      <c r="Z1830" s="218"/>
      <c r="AA1830" s="330"/>
      <c r="AB1830" s="330"/>
      <c r="AC1830" s="330"/>
      <c r="AE1830" s="218"/>
    </row>
    <row r="1831" spans="22:31" s="228" customFormat="1" x14ac:dyDescent="0.2">
      <c r="V1831" s="218"/>
      <c r="Z1831" s="218"/>
      <c r="AA1831" s="330"/>
      <c r="AB1831" s="330"/>
      <c r="AC1831" s="330"/>
      <c r="AE1831" s="218"/>
    </row>
    <row r="1832" spans="22:31" s="228" customFormat="1" x14ac:dyDescent="0.2">
      <c r="V1832" s="218"/>
      <c r="Z1832" s="218"/>
      <c r="AA1832" s="330"/>
      <c r="AB1832" s="330"/>
      <c r="AC1832" s="330"/>
      <c r="AE1832" s="218"/>
    </row>
    <row r="1833" spans="22:31" s="228" customFormat="1" x14ac:dyDescent="0.2">
      <c r="V1833" s="218"/>
      <c r="Z1833" s="218"/>
      <c r="AA1833" s="330"/>
      <c r="AB1833" s="330"/>
      <c r="AC1833" s="330"/>
      <c r="AE1833" s="218"/>
    </row>
    <row r="1834" spans="22:31" s="228" customFormat="1" x14ac:dyDescent="0.2">
      <c r="V1834" s="218"/>
      <c r="Z1834" s="218"/>
      <c r="AA1834" s="330"/>
      <c r="AB1834" s="330"/>
      <c r="AC1834" s="330"/>
      <c r="AE1834" s="218"/>
    </row>
    <row r="1835" spans="22:31" s="228" customFormat="1" x14ac:dyDescent="0.2">
      <c r="V1835" s="218"/>
      <c r="Z1835" s="218"/>
      <c r="AA1835" s="330"/>
      <c r="AB1835" s="330"/>
      <c r="AC1835" s="330"/>
      <c r="AE1835" s="218"/>
    </row>
    <row r="1836" spans="22:31" s="228" customFormat="1" x14ac:dyDescent="0.2">
      <c r="V1836" s="218"/>
      <c r="Z1836" s="218"/>
      <c r="AA1836" s="330"/>
      <c r="AB1836" s="330"/>
      <c r="AC1836" s="330"/>
      <c r="AE1836" s="218"/>
    </row>
    <row r="1837" spans="22:31" s="228" customFormat="1" x14ac:dyDescent="0.2">
      <c r="V1837" s="218"/>
      <c r="Z1837" s="218"/>
      <c r="AA1837" s="330"/>
      <c r="AB1837" s="330"/>
      <c r="AC1837" s="330"/>
      <c r="AE1837" s="218"/>
    </row>
    <row r="1838" spans="22:31" s="228" customFormat="1" x14ac:dyDescent="0.2">
      <c r="V1838" s="218"/>
      <c r="Z1838" s="218"/>
      <c r="AA1838" s="330"/>
      <c r="AB1838" s="330"/>
      <c r="AC1838" s="330"/>
      <c r="AE1838" s="218"/>
    </row>
    <row r="1839" spans="22:31" s="228" customFormat="1" x14ac:dyDescent="0.2">
      <c r="V1839" s="218"/>
      <c r="Z1839" s="218"/>
      <c r="AA1839" s="330"/>
      <c r="AB1839" s="330"/>
      <c r="AC1839" s="330"/>
      <c r="AE1839" s="218"/>
    </row>
    <row r="1840" spans="22:31" s="228" customFormat="1" x14ac:dyDescent="0.2">
      <c r="V1840" s="218"/>
      <c r="Z1840" s="218"/>
      <c r="AA1840" s="330"/>
      <c r="AB1840" s="330"/>
      <c r="AC1840" s="330"/>
      <c r="AE1840" s="218"/>
    </row>
    <row r="1841" spans="22:31" s="228" customFormat="1" x14ac:dyDescent="0.2">
      <c r="V1841" s="218"/>
      <c r="Z1841" s="218"/>
      <c r="AA1841" s="330"/>
      <c r="AB1841" s="330"/>
      <c r="AC1841" s="330"/>
      <c r="AE1841" s="218"/>
    </row>
    <row r="1842" spans="22:31" s="228" customFormat="1" x14ac:dyDescent="0.2">
      <c r="V1842" s="218"/>
      <c r="Z1842" s="218"/>
      <c r="AA1842" s="330"/>
      <c r="AB1842" s="330"/>
      <c r="AC1842" s="330"/>
      <c r="AE1842" s="218"/>
    </row>
    <row r="1843" spans="22:31" s="228" customFormat="1" x14ac:dyDescent="0.2">
      <c r="V1843" s="218"/>
      <c r="Z1843" s="218"/>
      <c r="AA1843" s="330"/>
      <c r="AB1843" s="330"/>
      <c r="AC1843" s="330"/>
      <c r="AE1843" s="218"/>
    </row>
    <row r="1844" spans="22:31" s="228" customFormat="1" x14ac:dyDescent="0.2">
      <c r="V1844" s="218"/>
      <c r="Z1844" s="218"/>
      <c r="AA1844" s="330"/>
      <c r="AB1844" s="330"/>
      <c r="AC1844" s="330"/>
      <c r="AE1844" s="218"/>
    </row>
    <row r="1845" spans="22:31" s="228" customFormat="1" x14ac:dyDescent="0.2">
      <c r="V1845" s="218"/>
      <c r="Z1845" s="218"/>
      <c r="AA1845" s="330"/>
      <c r="AB1845" s="330"/>
      <c r="AC1845" s="330"/>
      <c r="AE1845" s="218"/>
    </row>
    <row r="1846" spans="22:31" s="228" customFormat="1" x14ac:dyDescent="0.2">
      <c r="V1846" s="218"/>
      <c r="Z1846" s="218"/>
      <c r="AA1846" s="330"/>
      <c r="AB1846" s="330"/>
      <c r="AC1846" s="330"/>
      <c r="AE1846" s="218"/>
    </row>
    <row r="1847" spans="22:31" s="228" customFormat="1" x14ac:dyDescent="0.2">
      <c r="V1847" s="218"/>
      <c r="Z1847" s="218"/>
      <c r="AA1847" s="330"/>
      <c r="AB1847" s="330"/>
      <c r="AC1847" s="330"/>
      <c r="AE1847" s="218"/>
    </row>
    <row r="1848" spans="22:31" s="228" customFormat="1" x14ac:dyDescent="0.2">
      <c r="V1848" s="218"/>
      <c r="Z1848" s="218"/>
      <c r="AA1848" s="330"/>
      <c r="AB1848" s="330"/>
      <c r="AC1848" s="330"/>
      <c r="AE1848" s="218"/>
    </row>
    <row r="1849" spans="22:31" s="228" customFormat="1" x14ac:dyDescent="0.2">
      <c r="V1849" s="218"/>
      <c r="Z1849" s="218"/>
      <c r="AA1849" s="330"/>
      <c r="AB1849" s="330"/>
      <c r="AC1849" s="330"/>
      <c r="AE1849" s="218"/>
    </row>
    <row r="1850" spans="22:31" s="228" customFormat="1" x14ac:dyDescent="0.2">
      <c r="V1850" s="218"/>
      <c r="Z1850" s="218"/>
      <c r="AA1850" s="330"/>
      <c r="AB1850" s="330"/>
      <c r="AC1850" s="330"/>
      <c r="AE1850" s="218"/>
    </row>
    <row r="1851" spans="22:31" s="228" customFormat="1" x14ac:dyDescent="0.2">
      <c r="V1851" s="218"/>
      <c r="Z1851" s="218"/>
      <c r="AA1851" s="330"/>
      <c r="AB1851" s="330"/>
      <c r="AC1851" s="330"/>
      <c r="AE1851" s="218"/>
    </row>
    <row r="1852" spans="22:31" s="228" customFormat="1" x14ac:dyDescent="0.2">
      <c r="V1852" s="218"/>
      <c r="Z1852" s="218"/>
      <c r="AA1852" s="330"/>
      <c r="AB1852" s="330"/>
      <c r="AC1852" s="330"/>
      <c r="AE1852" s="218"/>
    </row>
    <row r="1853" spans="22:31" s="228" customFormat="1" x14ac:dyDescent="0.2">
      <c r="V1853" s="218"/>
      <c r="Z1853" s="218"/>
      <c r="AA1853" s="330"/>
      <c r="AB1853" s="330"/>
      <c r="AC1853" s="330"/>
      <c r="AE1853" s="218"/>
    </row>
    <row r="1854" spans="22:31" s="228" customFormat="1" x14ac:dyDescent="0.2">
      <c r="V1854" s="218"/>
      <c r="Z1854" s="218"/>
      <c r="AA1854" s="330"/>
      <c r="AB1854" s="330"/>
      <c r="AC1854" s="330"/>
      <c r="AE1854" s="218"/>
    </row>
    <row r="1855" spans="22:31" s="228" customFormat="1" x14ac:dyDescent="0.2">
      <c r="V1855" s="218"/>
      <c r="Z1855" s="218"/>
      <c r="AA1855" s="330"/>
      <c r="AB1855" s="330"/>
      <c r="AC1855" s="330"/>
      <c r="AE1855" s="218"/>
    </row>
    <row r="1856" spans="22:31" s="228" customFormat="1" x14ac:dyDescent="0.2">
      <c r="V1856" s="218"/>
      <c r="Z1856" s="218"/>
      <c r="AA1856" s="330"/>
      <c r="AB1856" s="330"/>
      <c r="AC1856" s="330"/>
      <c r="AE1856" s="218"/>
    </row>
    <row r="1857" spans="22:31" s="228" customFormat="1" x14ac:dyDescent="0.2">
      <c r="V1857" s="218"/>
      <c r="Z1857" s="218"/>
      <c r="AA1857" s="330"/>
      <c r="AB1857" s="330"/>
      <c r="AC1857" s="330"/>
      <c r="AE1857" s="218"/>
    </row>
    <row r="1858" spans="22:31" s="228" customFormat="1" x14ac:dyDescent="0.2">
      <c r="V1858" s="218"/>
      <c r="Z1858" s="218"/>
      <c r="AA1858" s="330"/>
      <c r="AB1858" s="330"/>
      <c r="AC1858" s="330"/>
      <c r="AE1858" s="218"/>
    </row>
    <row r="1859" spans="22:31" s="228" customFormat="1" x14ac:dyDescent="0.2">
      <c r="V1859" s="218"/>
      <c r="Z1859" s="218"/>
      <c r="AA1859" s="330"/>
      <c r="AB1859" s="330"/>
      <c r="AC1859" s="330"/>
      <c r="AE1859" s="218"/>
    </row>
    <row r="1860" spans="22:31" s="228" customFormat="1" x14ac:dyDescent="0.2">
      <c r="V1860" s="218"/>
      <c r="Z1860" s="218"/>
      <c r="AA1860" s="330"/>
      <c r="AB1860" s="330"/>
      <c r="AC1860" s="330"/>
      <c r="AE1860" s="218"/>
    </row>
    <row r="1861" spans="22:31" s="228" customFormat="1" x14ac:dyDescent="0.2">
      <c r="V1861" s="218"/>
      <c r="Z1861" s="218"/>
      <c r="AA1861" s="330"/>
      <c r="AB1861" s="330"/>
      <c r="AC1861" s="330"/>
      <c r="AE1861" s="218"/>
    </row>
    <row r="1862" spans="22:31" s="228" customFormat="1" x14ac:dyDescent="0.2">
      <c r="V1862" s="218"/>
      <c r="Z1862" s="218"/>
      <c r="AA1862" s="330"/>
      <c r="AB1862" s="330"/>
      <c r="AC1862" s="330"/>
      <c r="AE1862" s="218"/>
    </row>
    <row r="1863" spans="22:31" s="228" customFormat="1" x14ac:dyDescent="0.2">
      <c r="V1863" s="218"/>
      <c r="Z1863" s="218"/>
      <c r="AA1863" s="330"/>
      <c r="AB1863" s="330"/>
      <c r="AC1863" s="330"/>
      <c r="AE1863" s="218"/>
    </row>
    <row r="1864" spans="22:31" s="228" customFormat="1" x14ac:dyDescent="0.2">
      <c r="V1864" s="218"/>
      <c r="Z1864" s="218"/>
      <c r="AA1864" s="330"/>
      <c r="AB1864" s="330"/>
      <c r="AC1864" s="330"/>
      <c r="AE1864" s="218"/>
    </row>
    <row r="1865" spans="22:31" s="228" customFormat="1" x14ac:dyDescent="0.2">
      <c r="V1865" s="218"/>
      <c r="Z1865" s="218"/>
      <c r="AA1865" s="330"/>
      <c r="AB1865" s="330"/>
      <c r="AC1865" s="330"/>
      <c r="AE1865" s="218"/>
    </row>
    <row r="1866" spans="22:31" s="228" customFormat="1" x14ac:dyDescent="0.2">
      <c r="V1866" s="218"/>
      <c r="Z1866" s="218"/>
      <c r="AA1866" s="330"/>
      <c r="AB1866" s="330"/>
      <c r="AC1866" s="330"/>
      <c r="AE1866" s="218"/>
    </row>
    <row r="1867" spans="22:31" s="228" customFormat="1" x14ac:dyDescent="0.2">
      <c r="V1867" s="218"/>
      <c r="Z1867" s="218"/>
      <c r="AA1867" s="330"/>
      <c r="AB1867" s="330"/>
      <c r="AC1867" s="330"/>
      <c r="AE1867" s="218"/>
    </row>
    <row r="1868" spans="22:31" s="228" customFormat="1" x14ac:dyDescent="0.2">
      <c r="V1868" s="218"/>
      <c r="Z1868" s="218"/>
      <c r="AA1868" s="330"/>
      <c r="AB1868" s="330"/>
      <c r="AC1868" s="330"/>
      <c r="AE1868" s="218"/>
    </row>
    <row r="1869" spans="22:31" s="228" customFormat="1" x14ac:dyDescent="0.2">
      <c r="V1869" s="218"/>
      <c r="Z1869" s="218"/>
      <c r="AA1869" s="330"/>
      <c r="AB1869" s="330"/>
      <c r="AC1869" s="330"/>
      <c r="AE1869" s="218"/>
    </row>
    <row r="1870" spans="22:31" s="228" customFormat="1" x14ac:dyDescent="0.2">
      <c r="V1870" s="218"/>
      <c r="Z1870" s="218"/>
      <c r="AA1870" s="330"/>
      <c r="AB1870" s="330"/>
      <c r="AC1870" s="330"/>
      <c r="AE1870" s="218"/>
    </row>
    <row r="1871" spans="22:31" s="228" customFormat="1" x14ac:dyDescent="0.2">
      <c r="V1871" s="218"/>
      <c r="Z1871" s="218"/>
      <c r="AA1871" s="330"/>
      <c r="AB1871" s="330"/>
      <c r="AC1871" s="330"/>
      <c r="AE1871" s="218"/>
    </row>
    <row r="1872" spans="22:31" s="228" customFormat="1" x14ac:dyDescent="0.2">
      <c r="V1872" s="218"/>
      <c r="Z1872" s="218"/>
      <c r="AA1872" s="330"/>
      <c r="AB1872" s="330"/>
      <c r="AC1872" s="330"/>
      <c r="AE1872" s="218"/>
    </row>
    <row r="1873" spans="22:31" s="228" customFormat="1" x14ac:dyDescent="0.2">
      <c r="V1873" s="218"/>
      <c r="Z1873" s="218"/>
      <c r="AA1873" s="330"/>
      <c r="AB1873" s="330"/>
      <c r="AC1873" s="330"/>
      <c r="AE1873" s="218"/>
    </row>
    <row r="1874" spans="22:31" s="228" customFormat="1" x14ac:dyDescent="0.2">
      <c r="V1874" s="218"/>
      <c r="Z1874" s="218"/>
      <c r="AA1874" s="330"/>
      <c r="AB1874" s="330"/>
      <c r="AC1874" s="330"/>
      <c r="AE1874" s="218"/>
    </row>
    <row r="1875" spans="22:31" s="228" customFormat="1" x14ac:dyDescent="0.2">
      <c r="V1875" s="218"/>
      <c r="Z1875" s="218"/>
      <c r="AA1875" s="330"/>
      <c r="AB1875" s="330"/>
      <c r="AC1875" s="330"/>
      <c r="AE1875" s="218"/>
    </row>
    <row r="1876" spans="22:31" s="228" customFormat="1" x14ac:dyDescent="0.2">
      <c r="V1876" s="218"/>
      <c r="Z1876" s="218"/>
      <c r="AA1876" s="330"/>
      <c r="AB1876" s="330"/>
      <c r="AC1876" s="330"/>
      <c r="AE1876" s="218"/>
    </row>
    <row r="1877" spans="22:31" s="228" customFormat="1" x14ac:dyDescent="0.2">
      <c r="V1877" s="218"/>
      <c r="Z1877" s="218"/>
      <c r="AA1877" s="330"/>
      <c r="AB1877" s="330"/>
      <c r="AC1877" s="330"/>
      <c r="AE1877" s="218"/>
    </row>
    <row r="1878" spans="22:31" s="228" customFormat="1" x14ac:dyDescent="0.2">
      <c r="V1878" s="218"/>
      <c r="Z1878" s="218"/>
      <c r="AA1878" s="330"/>
      <c r="AB1878" s="330"/>
      <c r="AC1878" s="330"/>
      <c r="AE1878" s="218"/>
    </row>
    <row r="1879" spans="22:31" s="228" customFormat="1" x14ac:dyDescent="0.2">
      <c r="V1879" s="218"/>
      <c r="Z1879" s="218"/>
      <c r="AA1879" s="330"/>
      <c r="AB1879" s="330"/>
      <c r="AC1879" s="330"/>
      <c r="AE1879" s="218"/>
    </row>
    <row r="1880" spans="22:31" s="228" customFormat="1" x14ac:dyDescent="0.2">
      <c r="V1880" s="218"/>
      <c r="Z1880" s="218"/>
      <c r="AA1880" s="330"/>
      <c r="AB1880" s="330"/>
      <c r="AC1880" s="330"/>
      <c r="AE1880" s="218"/>
    </row>
    <row r="1881" spans="22:31" s="228" customFormat="1" x14ac:dyDescent="0.2">
      <c r="V1881" s="218"/>
      <c r="Z1881" s="218"/>
      <c r="AA1881" s="330"/>
      <c r="AB1881" s="330"/>
      <c r="AC1881" s="330"/>
      <c r="AE1881" s="218"/>
    </row>
    <row r="1882" spans="22:31" s="228" customFormat="1" x14ac:dyDescent="0.2">
      <c r="V1882" s="218"/>
      <c r="Z1882" s="218"/>
      <c r="AA1882" s="330"/>
      <c r="AB1882" s="330"/>
      <c r="AC1882" s="330"/>
      <c r="AE1882" s="218"/>
    </row>
    <row r="1883" spans="22:31" s="228" customFormat="1" x14ac:dyDescent="0.2">
      <c r="V1883" s="218"/>
      <c r="Z1883" s="218"/>
      <c r="AA1883" s="330"/>
      <c r="AB1883" s="330"/>
      <c r="AC1883" s="330"/>
      <c r="AE1883" s="218"/>
    </row>
    <row r="1884" spans="22:31" s="228" customFormat="1" x14ac:dyDescent="0.2">
      <c r="V1884" s="218"/>
      <c r="Z1884" s="218"/>
      <c r="AA1884" s="330"/>
      <c r="AB1884" s="330"/>
      <c r="AC1884" s="330"/>
      <c r="AE1884" s="218"/>
    </row>
    <row r="1885" spans="22:31" s="228" customFormat="1" x14ac:dyDescent="0.2">
      <c r="V1885" s="218"/>
      <c r="Z1885" s="218"/>
      <c r="AA1885" s="330"/>
      <c r="AB1885" s="330"/>
      <c r="AC1885" s="330"/>
      <c r="AE1885" s="218"/>
    </row>
    <row r="1886" spans="22:31" s="228" customFormat="1" x14ac:dyDescent="0.2">
      <c r="V1886" s="218"/>
      <c r="Z1886" s="218"/>
      <c r="AA1886" s="330"/>
      <c r="AB1886" s="330"/>
      <c r="AC1886" s="330"/>
      <c r="AE1886" s="218"/>
    </row>
    <row r="1887" spans="22:31" s="228" customFormat="1" x14ac:dyDescent="0.2">
      <c r="V1887" s="218"/>
      <c r="Z1887" s="218"/>
      <c r="AA1887" s="330"/>
      <c r="AB1887" s="330"/>
      <c r="AC1887" s="330"/>
      <c r="AE1887" s="218"/>
    </row>
    <row r="1888" spans="22:31" s="228" customFormat="1" x14ac:dyDescent="0.2">
      <c r="V1888" s="218"/>
      <c r="Z1888" s="218"/>
      <c r="AA1888" s="330"/>
      <c r="AB1888" s="330"/>
      <c r="AC1888" s="330"/>
      <c r="AE1888" s="218"/>
    </row>
    <row r="1889" spans="22:31" s="228" customFormat="1" x14ac:dyDescent="0.2">
      <c r="V1889" s="218"/>
      <c r="Z1889" s="218"/>
      <c r="AA1889" s="330"/>
      <c r="AB1889" s="330"/>
      <c r="AC1889" s="330"/>
      <c r="AE1889" s="218"/>
    </row>
    <row r="1890" spans="22:31" s="228" customFormat="1" x14ac:dyDescent="0.2">
      <c r="V1890" s="218"/>
      <c r="Z1890" s="218"/>
      <c r="AA1890" s="330"/>
      <c r="AB1890" s="330"/>
      <c r="AC1890" s="330"/>
      <c r="AE1890" s="218"/>
    </row>
    <row r="1891" spans="22:31" s="228" customFormat="1" x14ac:dyDescent="0.2">
      <c r="V1891" s="218"/>
      <c r="Z1891" s="218"/>
      <c r="AA1891" s="330"/>
      <c r="AB1891" s="330"/>
      <c r="AC1891" s="330"/>
      <c r="AE1891" s="218"/>
    </row>
    <row r="1892" spans="22:31" s="228" customFormat="1" x14ac:dyDescent="0.2">
      <c r="V1892" s="218"/>
      <c r="Z1892" s="218"/>
      <c r="AA1892" s="330"/>
      <c r="AB1892" s="330"/>
      <c r="AC1892" s="330"/>
      <c r="AE1892" s="218"/>
    </row>
    <row r="1893" spans="22:31" s="228" customFormat="1" x14ac:dyDescent="0.2">
      <c r="V1893" s="218"/>
      <c r="Z1893" s="218"/>
      <c r="AA1893" s="330"/>
      <c r="AB1893" s="330"/>
      <c r="AC1893" s="330"/>
      <c r="AE1893" s="218"/>
    </row>
    <row r="1894" spans="22:31" s="228" customFormat="1" x14ac:dyDescent="0.2">
      <c r="V1894" s="218"/>
      <c r="Z1894" s="218"/>
      <c r="AA1894" s="330"/>
      <c r="AB1894" s="330"/>
      <c r="AC1894" s="330"/>
      <c r="AE1894" s="218"/>
    </row>
    <row r="1895" spans="22:31" s="228" customFormat="1" x14ac:dyDescent="0.2">
      <c r="V1895" s="218"/>
      <c r="Z1895" s="218"/>
      <c r="AA1895" s="330"/>
      <c r="AB1895" s="330"/>
      <c r="AC1895" s="330"/>
      <c r="AE1895" s="218"/>
    </row>
    <row r="1896" spans="22:31" s="228" customFormat="1" x14ac:dyDescent="0.2">
      <c r="V1896" s="218"/>
      <c r="Z1896" s="218"/>
      <c r="AA1896" s="330"/>
      <c r="AB1896" s="330"/>
      <c r="AC1896" s="330"/>
      <c r="AE1896" s="218"/>
    </row>
    <row r="1897" spans="22:31" s="228" customFormat="1" x14ac:dyDescent="0.2">
      <c r="V1897" s="218"/>
      <c r="Z1897" s="218"/>
      <c r="AA1897" s="330"/>
      <c r="AB1897" s="330"/>
      <c r="AC1897" s="330"/>
      <c r="AE1897" s="218"/>
    </row>
    <row r="1898" spans="22:31" s="228" customFormat="1" x14ac:dyDescent="0.2">
      <c r="V1898" s="218"/>
      <c r="Z1898" s="218"/>
      <c r="AA1898" s="330"/>
      <c r="AB1898" s="330"/>
      <c r="AC1898" s="330"/>
      <c r="AE1898" s="218"/>
    </row>
    <row r="1899" spans="22:31" s="228" customFormat="1" x14ac:dyDescent="0.2">
      <c r="V1899" s="218"/>
      <c r="Z1899" s="218"/>
      <c r="AA1899" s="330"/>
      <c r="AB1899" s="330"/>
      <c r="AC1899" s="330"/>
      <c r="AE1899" s="218"/>
    </row>
    <row r="1900" spans="22:31" s="228" customFormat="1" x14ac:dyDescent="0.2">
      <c r="V1900" s="218"/>
      <c r="Z1900" s="218"/>
      <c r="AA1900" s="330"/>
      <c r="AB1900" s="330"/>
      <c r="AC1900" s="330"/>
      <c r="AE1900" s="218"/>
    </row>
    <row r="1901" spans="22:31" s="228" customFormat="1" x14ac:dyDescent="0.2">
      <c r="V1901" s="218"/>
      <c r="Z1901" s="218"/>
      <c r="AA1901" s="330"/>
      <c r="AB1901" s="330"/>
      <c r="AC1901" s="330"/>
      <c r="AE1901" s="218"/>
    </row>
    <row r="1902" spans="22:31" s="228" customFormat="1" x14ac:dyDescent="0.2">
      <c r="V1902" s="218"/>
      <c r="Z1902" s="218"/>
      <c r="AA1902" s="330"/>
      <c r="AB1902" s="330"/>
      <c r="AC1902" s="330"/>
      <c r="AE1902" s="218"/>
    </row>
    <row r="1903" spans="22:31" s="228" customFormat="1" x14ac:dyDescent="0.2">
      <c r="V1903" s="218"/>
      <c r="Z1903" s="218"/>
      <c r="AA1903" s="330"/>
      <c r="AB1903" s="330"/>
      <c r="AC1903" s="330"/>
      <c r="AE1903" s="218"/>
    </row>
    <row r="1904" spans="22:31" s="228" customFormat="1" x14ac:dyDescent="0.2">
      <c r="V1904" s="218"/>
      <c r="Z1904" s="218"/>
      <c r="AA1904" s="330"/>
      <c r="AB1904" s="330"/>
      <c r="AC1904" s="330"/>
      <c r="AE1904" s="218"/>
    </row>
    <row r="1905" spans="22:31" s="228" customFormat="1" x14ac:dyDescent="0.2">
      <c r="V1905" s="218"/>
      <c r="Z1905" s="218"/>
      <c r="AA1905" s="330"/>
      <c r="AB1905" s="330"/>
      <c r="AC1905" s="330"/>
      <c r="AE1905" s="218"/>
    </row>
    <row r="1906" spans="22:31" s="228" customFormat="1" x14ac:dyDescent="0.2">
      <c r="V1906" s="218"/>
      <c r="Z1906" s="218"/>
      <c r="AA1906" s="330"/>
      <c r="AB1906" s="330"/>
      <c r="AC1906" s="330"/>
      <c r="AE1906" s="218"/>
    </row>
    <row r="1907" spans="22:31" s="228" customFormat="1" x14ac:dyDescent="0.2">
      <c r="V1907" s="218"/>
      <c r="Z1907" s="218"/>
      <c r="AA1907" s="330"/>
      <c r="AB1907" s="330"/>
      <c r="AC1907" s="330"/>
      <c r="AE1907" s="218"/>
    </row>
    <row r="1908" spans="22:31" s="228" customFormat="1" x14ac:dyDescent="0.2">
      <c r="V1908" s="218"/>
      <c r="Z1908" s="218"/>
      <c r="AA1908" s="330"/>
      <c r="AB1908" s="330"/>
      <c r="AC1908" s="330"/>
      <c r="AE1908" s="218"/>
    </row>
    <row r="1909" spans="22:31" s="228" customFormat="1" x14ac:dyDescent="0.2">
      <c r="V1909" s="218"/>
      <c r="Z1909" s="218"/>
      <c r="AA1909" s="330"/>
      <c r="AB1909" s="330"/>
      <c r="AC1909" s="330"/>
      <c r="AE1909" s="218"/>
    </row>
    <row r="1910" spans="22:31" s="228" customFormat="1" x14ac:dyDescent="0.2">
      <c r="V1910" s="218"/>
      <c r="Z1910" s="218"/>
      <c r="AA1910" s="330"/>
      <c r="AB1910" s="330"/>
      <c r="AC1910" s="330"/>
      <c r="AE1910" s="218"/>
    </row>
    <row r="1911" spans="22:31" s="228" customFormat="1" x14ac:dyDescent="0.2">
      <c r="V1911" s="218"/>
      <c r="Z1911" s="218"/>
      <c r="AA1911" s="330"/>
      <c r="AB1911" s="330"/>
      <c r="AC1911" s="330"/>
      <c r="AE1911" s="218"/>
    </row>
    <row r="1912" spans="22:31" s="228" customFormat="1" x14ac:dyDescent="0.2">
      <c r="V1912" s="218"/>
      <c r="Z1912" s="218"/>
      <c r="AA1912" s="330"/>
      <c r="AB1912" s="330"/>
      <c r="AC1912" s="330"/>
      <c r="AE1912" s="218"/>
    </row>
    <row r="1913" spans="22:31" s="228" customFormat="1" x14ac:dyDescent="0.2">
      <c r="V1913" s="218"/>
      <c r="Z1913" s="218"/>
      <c r="AA1913" s="330"/>
      <c r="AB1913" s="330"/>
      <c r="AC1913" s="330"/>
      <c r="AE1913" s="218"/>
    </row>
    <row r="1914" spans="22:31" s="228" customFormat="1" x14ac:dyDescent="0.2">
      <c r="V1914" s="218"/>
      <c r="Z1914" s="218"/>
      <c r="AA1914" s="330"/>
      <c r="AB1914" s="330"/>
      <c r="AC1914" s="330"/>
      <c r="AE1914" s="218"/>
    </row>
    <row r="1915" spans="22:31" s="228" customFormat="1" x14ac:dyDescent="0.2">
      <c r="V1915" s="218"/>
      <c r="Z1915" s="218"/>
      <c r="AA1915" s="330"/>
      <c r="AB1915" s="330"/>
      <c r="AC1915" s="330"/>
      <c r="AE1915" s="218"/>
    </row>
    <row r="1916" spans="22:31" s="228" customFormat="1" x14ac:dyDescent="0.2">
      <c r="V1916" s="218"/>
      <c r="Z1916" s="218"/>
      <c r="AA1916" s="330"/>
      <c r="AB1916" s="330"/>
      <c r="AC1916" s="330"/>
      <c r="AE1916" s="218"/>
    </row>
    <row r="1917" spans="22:31" s="228" customFormat="1" x14ac:dyDescent="0.2">
      <c r="V1917" s="218"/>
      <c r="Z1917" s="218"/>
      <c r="AA1917" s="330"/>
      <c r="AB1917" s="330"/>
      <c r="AC1917" s="330"/>
      <c r="AE1917" s="218"/>
    </row>
    <row r="1918" spans="22:31" s="228" customFormat="1" x14ac:dyDescent="0.2">
      <c r="V1918" s="218"/>
      <c r="Z1918" s="218"/>
      <c r="AA1918" s="330"/>
      <c r="AB1918" s="330"/>
      <c r="AC1918" s="330"/>
      <c r="AE1918" s="218"/>
    </row>
    <row r="1919" spans="22:31" s="228" customFormat="1" x14ac:dyDescent="0.2">
      <c r="V1919" s="218"/>
      <c r="Z1919" s="218"/>
      <c r="AA1919" s="330"/>
      <c r="AB1919" s="330"/>
      <c r="AC1919" s="330"/>
      <c r="AE1919" s="218"/>
    </row>
    <row r="1920" spans="22:31" s="228" customFormat="1" x14ac:dyDescent="0.2">
      <c r="V1920" s="218"/>
      <c r="Z1920" s="218"/>
      <c r="AA1920" s="330"/>
      <c r="AB1920" s="330"/>
      <c r="AC1920" s="330"/>
      <c r="AE1920" s="218"/>
    </row>
    <row r="1921" spans="22:31" s="228" customFormat="1" x14ac:dyDescent="0.2">
      <c r="V1921" s="218"/>
      <c r="Z1921" s="218"/>
      <c r="AA1921" s="330"/>
      <c r="AB1921" s="330"/>
      <c r="AC1921" s="330"/>
      <c r="AE1921" s="218"/>
    </row>
    <row r="1922" spans="22:31" s="228" customFormat="1" x14ac:dyDescent="0.2">
      <c r="V1922" s="218"/>
      <c r="Z1922" s="218"/>
      <c r="AA1922" s="330"/>
      <c r="AB1922" s="330"/>
      <c r="AC1922" s="330"/>
      <c r="AE1922" s="218"/>
    </row>
    <row r="1923" spans="22:31" s="228" customFormat="1" x14ac:dyDescent="0.2">
      <c r="V1923" s="218"/>
      <c r="Z1923" s="218"/>
      <c r="AA1923" s="330"/>
      <c r="AB1923" s="330"/>
      <c r="AC1923" s="330"/>
      <c r="AE1923" s="218"/>
    </row>
    <row r="1924" spans="22:31" s="228" customFormat="1" x14ac:dyDescent="0.2">
      <c r="V1924" s="218"/>
      <c r="Z1924" s="218"/>
      <c r="AA1924" s="330"/>
      <c r="AB1924" s="330"/>
      <c r="AC1924" s="330"/>
      <c r="AE1924" s="218"/>
    </row>
    <row r="1925" spans="22:31" s="228" customFormat="1" x14ac:dyDescent="0.2">
      <c r="V1925" s="218"/>
      <c r="Z1925" s="218"/>
      <c r="AA1925" s="330"/>
      <c r="AB1925" s="330"/>
      <c r="AC1925" s="330"/>
      <c r="AE1925" s="218"/>
    </row>
    <row r="1926" spans="22:31" s="228" customFormat="1" x14ac:dyDescent="0.2">
      <c r="V1926" s="218"/>
      <c r="Z1926" s="218"/>
      <c r="AA1926" s="330"/>
      <c r="AB1926" s="330"/>
      <c r="AC1926" s="330"/>
      <c r="AE1926" s="218"/>
    </row>
    <row r="1927" spans="22:31" s="228" customFormat="1" x14ac:dyDescent="0.2">
      <c r="V1927" s="218"/>
      <c r="Z1927" s="218"/>
      <c r="AA1927" s="330"/>
      <c r="AB1927" s="330"/>
      <c r="AC1927" s="330"/>
      <c r="AE1927" s="218"/>
    </row>
    <row r="1928" spans="22:31" s="228" customFormat="1" x14ac:dyDescent="0.2">
      <c r="V1928" s="218"/>
      <c r="Z1928" s="218"/>
      <c r="AA1928" s="330"/>
      <c r="AB1928" s="330"/>
      <c r="AC1928" s="330"/>
      <c r="AE1928" s="218"/>
    </row>
    <row r="1929" spans="22:31" s="228" customFormat="1" x14ac:dyDescent="0.2">
      <c r="V1929" s="218"/>
      <c r="Z1929" s="218"/>
      <c r="AA1929" s="330"/>
      <c r="AB1929" s="330"/>
      <c r="AC1929" s="330"/>
      <c r="AE1929" s="218"/>
    </row>
    <row r="1930" spans="22:31" s="228" customFormat="1" x14ac:dyDescent="0.2">
      <c r="V1930" s="218"/>
      <c r="Z1930" s="218"/>
      <c r="AA1930" s="330"/>
      <c r="AB1930" s="330"/>
      <c r="AC1930" s="330"/>
      <c r="AE1930" s="218"/>
    </row>
    <row r="1931" spans="22:31" s="228" customFormat="1" x14ac:dyDescent="0.2">
      <c r="V1931" s="218"/>
      <c r="Z1931" s="218"/>
      <c r="AA1931" s="330"/>
      <c r="AB1931" s="330"/>
      <c r="AC1931" s="330"/>
      <c r="AE1931" s="218"/>
    </row>
    <row r="1932" spans="22:31" s="228" customFormat="1" x14ac:dyDescent="0.2">
      <c r="V1932" s="218"/>
      <c r="Z1932" s="218"/>
      <c r="AA1932" s="330"/>
      <c r="AB1932" s="330"/>
      <c r="AC1932" s="330"/>
      <c r="AE1932" s="218"/>
    </row>
    <row r="1933" spans="22:31" s="228" customFormat="1" x14ac:dyDescent="0.2">
      <c r="V1933" s="218"/>
      <c r="Z1933" s="218"/>
      <c r="AA1933" s="330"/>
      <c r="AB1933" s="330"/>
      <c r="AC1933" s="330"/>
      <c r="AE1933" s="218"/>
    </row>
    <row r="1934" spans="22:31" s="228" customFormat="1" x14ac:dyDescent="0.2">
      <c r="V1934" s="218"/>
      <c r="Z1934" s="218"/>
      <c r="AA1934" s="330"/>
      <c r="AB1934" s="330"/>
      <c r="AC1934" s="330"/>
      <c r="AE1934" s="218"/>
    </row>
    <row r="1935" spans="22:31" s="228" customFormat="1" x14ac:dyDescent="0.2">
      <c r="V1935" s="218"/>
      <c r="Z1935" s="218"/>
      <c r="AA1935" s="330"/>
      <c r="AB1935" s="330"/>
      <c r="AC1935" s="330"/>
      <c r="AE1935" s="218"/>
    </row>
    <row r="1936" spans="22:31" s="228" customFormat="1" x14ac:dyDescent="0.2">
      <c r="V1936" s="218"/>
      <c r="Z1936" s="218"/>
      <c r="AA1936" s="330"/>
      <c r="AB1936" s="330"/>
      <c r="AC1936" s="330"/>
      <c r="AE1936" s="218"/>
    </row>
    <row r="1937" spans="22:31" s="228" customFormat="1" x14ac:dyDescent="0.2">
      <c r="V1937" s="218"/>
      <c r="Z1937" s="218"/>
      <c r="AA1937" s="330"/>
      <c r="AB1937" s="330"/>
      <c r="AC1937" s="330"/>
      <c r="AE1937" s="218"/>
    </row>
    <row r="1938" spans="22:31" s="228" customFormat="1" x14ac:dyDescent="0.2">
      <c r="V1938" s="218"/>
      <c r="Z1938" s="218"/>
      <c r="AA1938" s="330"/>
      <c r="AB1938" s="330"/>
      <c r="AC1938" s="330"/>
      <c r="AE1938" s="218"/>
    </row>
    <row r="1939" spans="22:31" s="228" customFormat="1" x14ac:dyDescent="0.2">
      <c r="V1939" s="218"/>
      <c r="Z1939" s="218"/>
      <c r="AA1939" s="330"/>
      <c r="AB1939" s="330"/>
      <c r="AC1939" s="330"/>
      <c r="AE1939" s="218"/>
    </row>
    <row r="1940" spans="22:31" s="228" customFormat="1" x14ac:dyDescent="0.2">
      <c r="V1940" s="218"/>
      <c r="Z1940" s="218"/>
      <c r="AA1940" s="330"/>
      <c r="AB1940" s="330"/>
      <c r="AC1940" s="330"/>
      <c r="AE1940" s="218"/>
    </row>
    <row r="1941" spans="22:31" s="228" customFormat="1" x14ac:dyDescent="0.2">
      <c r="V1941" s="218"/>
      <c r="Z1941" s="218"/>
      <c r="AA1941" s="330"/>
      <c r="AB1941" s="330"/>
      <c r="AC1941" s="330"/>
      <c r="AE1941" s="218"/>
    </row>
    <row r="1942" spans="22:31" s="228" customFormat="1" x14ac:dyDescent="0.2">
      <c r="V1942" s="218"/>
      <c r="Z1942" s="218"/>
      <c r="AA1942" s="330"/>
      <c r="AB1942" s="330"/>
      <c r="AC1942" s="330"/>
      <c r="AE1942" s="218"/>
    </row>
    <row r="1943" spans="22:31" s="228" customFormat="1" x14ac:dyDescent="0.2">
      <c r="V1943" s="218"/>
      <c r="Z1943" s="218"/>
      <c r="AA1943" s="330"/>
      <c r="AB1943" s="330"/>
      <c r="AC1943" s="330"/>
      <c r="AE1943" s="218"/>
    </row>
    <row r="1944" spans="22:31" s="228" customFormat="1" x14ac:dyDescent="0.2">
      <c r="V1944" s="218"/>
      <c r="Z1944" s="218"/>
      <c r="AA1944" s="330"/>
      <c r="AB1944" s="330"/>
      <c r="AC1944" s="330"/>
      <c r="AE1944" s="218"/>
    </row>
    <row r="1945" spans="22:31" s="228" customFormat="1" x14ac:dyDescent="0.2">
      <c r="V1945" s="218"/>
      <c r="Z1945" s="218"/>
      <c r="AA1945" s="330"/>
      <c r="AB1945" s="330"/>
      <c r="AC1945" s="330"/>
      <c r="AE1945" s="218"/>
    </row>
    <row r="1946" spans="22:31" s="228" customFormat="1" x14ac:dyDescent="0.2">
      <c r="V1946" s="218"/>
      <c r="Z1946" s="218"/>
      <c r="AA1946" s="330"/>
      <c r="AB1946" s="330"/>
      <c r="AC1946" s="330"/>
      <c r="AE1946" s="218"/>
    </row>
    <row r="1947" spans="22:31" s="228" customFormat="1" x14ac:dyDescent="0.2">
      <c r="V1947" s="218"/>
      <c r="Z1947" s="218"/>
      <c r="AA1947" s="330"/>
      <c r="AB1947" s="330"/>
      <c r="AC1947" s="330"/>
      <c r="AE1947" s="218"/>
    </row>
    <row r="1948" spans="22:31" s="228" customFormat="1" x14ac:dyDescent="0.2">
      <c r="V1948" s="218"/>
      <c r="Z1948" s="218"/>
      <c r="AA1948" s="330"/>
      <c r="AB1948" s="330"/>
      <c r="AC1948" s="330"/>
      <c r="AE1948" s="218"/>
    </row>
    <row r="1949" spans="22:31" s="228" customFormat="1" x14ac:dyDescent="0.2">
      <c r="V1949" s="218"/>
      <c r="Z1949" s="218"/>
      <c r="AA1949" s="330"/>
      <c r="AB1949" s="330"/>
      <c r="AC1949" s="330"/>
      <c r="AE1949" s="218"/>
    </row>
    <row r="1950" spans="22:31" s="228" customFormat="1" x14ac:dyDescent="0.2">
      <c r="V1950" s="218"/>
      <c r="Z1950" s="218"/>
      <c r="AA1950" s="330"/>
      <c r="AB1950" s="330"/>
      <c r="AC1950" s="330"/>
      <c r="AE1950" s="218"/>
    </row>
    <row r="1951" spans="22:31" s="228" customFormat="1" x14ac:dyDescent="0.2">
      <c r="V1951" s="218"/>
      <c r="Z1951" s="218"/>
      <c r="AA1951" s="330"/>
      <c r="AB1951" s="330"/>
      <c r="AC1951" s="330"/>
      <c r="AE1951" s="218"/>
    </row>
    <row r="1952" spans="22:31" s="228" customFormat="1" x14ac:dyDescent="0.2">
      <c r="V1952" s="218"/>
      <c r="Z1952" s="218"/>
      <c r="AA1952" s="330"/>
      <c r="AB1952" s="330"/>
      <c r="AC1952" s="330"/>
      <c r="AE1952" s="218"/>
    </row>
    <row r="1953" spans="22:31" s="228" customFormat="1" x14ac:dyDescent="0.2">
      <c r="V1953" s="218"/>
      <c r="Z1953" s="218"/>
      <c r="AA1953" s="330"/>
      <c r="AB1953" s="330"/>
      <c r="AC1953" s="330"/>
      <c r="AE1953" s="218"/>
    </row>
    <row r="1954" spans="22:31" s="228" customFormat="1" x14ac:dyDescent="0.2">
      <c r="V1954" s="218"/>
      <c r="Z1954" s="218"/>
      <c r="AA1954" s="330"/>
      <c r="AB1954" s="330"/>
      <c r="AC1954" s="330"/>
      <c r="AE1954" s="218"/>
    </row>
    <row r="1955" spans="22:31" s="228" customFormat="1" x14ac:dyDescent="0.2">
      <c r="V1955" s="218"/>
      <c r="Z1955" s="218"/>
      <c r="AA1955" s="330"/>
      <c r="AB1955" s="330"/>
      <c r="AC1955" s="330"/>
      <c r="AE1955" s="218"/>
    </row>
    <row r="1956" spans="22:31" s="228" customFormat="1" x14ac:dyDescent="0.2">
      <c r="V1956" s="218"/>
      <c r="Z1956" s="218"/>
      <c r="AA1956" s="330"/>
      <c r="AB1956" s="330"/>
      <c r="AC1956" s="330"/>
      <c r="AE1956" s="218"/>
    </row>
    <row r="1957" spans="22:31" s="228" customFormat="1" x14ac:dyDescent="0.2">
      <c r="V1957" s="218"/>
      <c r="Z1957" s="218"/>
      <c r="AA1957" s="330"/>
      <c r="AB1957" s="330"/>
      <c r="AC1957" s="330"/>
      <c r="AE1957" s="218"/>
    </row>
    <row r="1958" spans="22:31" s="228" customFormat="1" x14ac:dyDescent="0.2">
      <c r="V1958" s="218"/>
      <c r="Z1958" s="218"/>
      <c r="AA1958" s="330"/>
      <c r="AB1958" s="330"/>
      <c r="AC1958" s="330"/>
      <c r="AE1958" s="218"/>
    </row>
    <row r="1959" spans="22:31" s="228" customFormat="1" x14ac:dyDescent="0.2">
      <c r="V1959" s="218"/>
      <c r="Z1959" s="218"/>
      <c r="AA1959" s="330"/>
      <c r="AB1959" s="330"/>
      <c r="AC1959" s="330"/>
      <c r="AE1959" s="218"/>
    </row>
    <row r="1960" spans="22:31" s="228" customFormat="1" x14ac:dyDescent="0.2">
      <c r="V1960" s="218"/>
      <c r="Z1960" s="218"/>
      <c r="AA1960" s="330"/>
      <c r="AB1960" s="330"/>
      <c r="AC1960" s="330"/>
      <c r="AE1960" s="218"/>
    </row>
    <row r="1961" spans="22:31" s="228" customFormat="1" x14ac:dyDescent="0.2">
      <c r="V1961" s="218"/>
      <c r="Z1961" s="218"/>
      <c r="AA1961" s="330"/>
      <c r="AB1961" s="330"/>
      <c r="AC1961" s="330"/>
      <c r="AE1961" s="218"/>
    </row>
    <row r="1962" spans="22:31" s="228" customFormat="1" x14ac:dyDescent="0.2">
      <c r="V1962" s="218"/>
      <c r="Z1962" s="218"/>
      <c r="AA1962" s="330"/>
      <c r="AB1962" s="330"/>
      <c r="AC1962" s="330"/>
      <c r="AE1962" s="218"/>
    </row>
    <row r="1963" spans="22:31" s="228" customFormat="1" x14ac:dyDescent="0.2">
      <c r="V1963" s="218"/>
      <c r="Z1963" s="218"/>
      <c r="AA1963" s="330"/>
      <c r="AB1963" s="330"/>
      <c r="AC1963" s="330"/>
      <c r="AE1963" s="218"/>
    </row>
    <row r="1964" spans="22:31" s="228" customFormat="1" x14ac:dyDescent="0.2">
      <c r="V1964" s="218"/>
      <c r="Z1964" s="218"/>
      <c r="AA1964" s="330"/>
      <c r="AB1964" s="330"/>
      <c r="AC1964" s="330"/>
      <c r="AE1964" s="218"/>
    </row>
    <row r="1965" spans="22:31" s="228" customFormat="1" x14ac:dyDescent="0.2">
      <c r="V1965" s="218"/>
      <c r="Z1965" s="218"/>
      <c r="AA1965" s="330"/>
      <c r="AB1965" s="330"/>
      <c r="AC1965" s="330"/>
      <c r="AE1965" s="218"/>
    </row>
    <row r="1966" spans="22:31" s="228" customFormat="1" x14ac:dyDescent="0.2">
      <c r="V1966" s="218"/>
      <c r="Z1966" s="218"/>
      <c r="AA1966" s="330"/>
      <c r="AB1966" s="330"/>
      <c r="AC1966" s="330"/>
      <c r="AE1966" s="218"/>
    </row>
    <row r="1967" spans="22:31" s="228" customFormat="1" x14ac:dyDescent="0.2">
      <c r="V1967" s="218"/>
      <c r="Z1967" s="218"/>
      <c r="AA1967" s="330"/>
      <c r="AB1967" s="330"/>
      <c r="AC1967" s="330"/>
      <c r="AE1967" s="218"/>
    </row>
    <row r="1968" spans="22:31" s="228" customFormat="1" x14ac:dyDescent="0.2">
      <c r="V1968" s="218"/>
      <c r="Z1968" s="218"/>
      <c r="AA1968" s="330"/>
      <c r="AB1968" s="330"/>
      <c r="AC1968" s="330"/>
      <c r="AE1968" s="218"/>
    </row>
    <row r="1969" spans="22:31" s="228" customFormat="1" x14ac:dyDescent="0.2">
      <c r="V1969" s="218"/>
      <c r="Z1969" s="218"/>
      <c r="AA1969" s="330"/>
      <c r="AB1969" s="330"/>
      <c r="AC1969" s="330"/>
      <c r="AE1969" s="218"/>
    </row>
    <row r="1970" spans="22:31" s="228" customFormat="1" x14ac:dyDescent="0.2">
      <c r="V1970" s="218"/>
      <c r="Z1970" s="218"/>
      <c r="AA1970" s="330"/>
      <c r="AB1970" s="330"/>
      <c r="AC1970" s="330"/>
      <c r="AE1970" s="218"/>
    </row>
    <row r="1971" spans="22:31" s="228" customFormat="1" x14ac:dyDescent="0.2">
      <c r="V1971" s="218"/>
      <c r="Z1971" s="218"/>
      <c r="AA1971" s="330"/>
      <c r="AB1971" s="330"/>
      <c r="AC1971" s="330"/>
      <c r="AE1971" s="218"/>
    </row>
    <row r="1972" spans="22:31" s="228" customFormat="1" x14ac:dyDescent="0.2">
      <c r="V1972" s="218"/>
      <c r="Z1972" s="218"/>
      <c r="AA1972" s="330"/>
      <c r="AB1972" s="330"/>
      <c r="AC1972" s="330"/>
      <c r="AE1972" s="218"/>
    </row>
    <row r="1973" spans="22:31" s="228" customFormat="1" x14ac:dyDescent="0.2">
      <c r="V1973" s="218"/>
      <c r="Z1973" s="218"/>
      <c r="AA1973" s="330"/>
      <c r="AB1973" s="330"/>
      <c r="AC1973" s="330"/>
      <c r="AE1973" s="218"/>
    </row>
    <row r="1974" spans="22:31" s="228" customFormat="1" x14ac:dyDescent="0.2">
      <c r="V1974" s="218"/>
      <c r="Z1974" s="218"/>
      <c r="AA1974" s="330"/>
      <c r="AB1974" s="330"/>
      <c r="AC1974" s="330"/>
      <c r="AE1974" s="218"/>
    </row>
    <row r="1975" spans="22:31" s="228" customFormat="1" x14ac:dyDescent="0.2">
      <c r="V1975" s="218"/>
      <c r="Z1975" s="218"/>
      <c r="AA1975" s="330"/>
      <c r="AB1975" s="330"/>
      <c r="AC1975" s="330"/>
      <c r="AE1975" s="218"/>
    </row>
    <row r="1976" spans="22:31" s="228" customFormat="1" x14ac:dyDescent="0.2">
      <c r="V1976" s="218"/>
      <c r="Z1976" s="218"/>
      <c r="AA1976" s="330"/>
      <c r="AB1976" s="330"/>
      <c r="AC1976" s="330"/>
      <c r="AE1976" s="218"/>
    </row>
    <row r="1977" spans="22:31" s="228" customFormat="1" x14ac:dyDescent="0.2">
      <c r="V1977" s="218"/>
      <c r="Z1977" s="218"/>
      <c r="AA1977" s="330"/>
      <c r="AB1977" s="330"/>
      <c r="AC1977" s="330"/>
      <c r="AE1977" s="218"/>
    </row>
    <row r="1978" spans="22:31" s="228" customFormat="1" x14ac:dyDescent="0.2">
      <c r="V1978" s="218"/>
      <c r="Z1978" s="218"/>
      <c r="AA1978" s="330"/>
      <c r="AB1978" s="330"/>
      <c r="AC1978" s="330"/>
      <c r="AE1978" s="218"/>
    </row>
    <row r="1979" spans="22:31" s="228" customFormat="1" x14ac:dyDescent="0.2">
      <c r="V1979" s="218"/>
      <c r="Z1979" s="218"/>
      <c r="AA1979" s="330"/>
      <c r="AB1979" s="330"/>
      <c r="AC1979" s="330"/>
      <c r="AE1979" s="218"/>
    </row>
    <row r="1980" spans="22:31" s="228" customFormat="1" x14ac:dyDescent="0.2">
      <c r="V1980" s="218"/>
      <c r="Z1980" s="218"/>
      <c r="AA1980" s="330"/>
      <c r="AB1980" s="330"/>
      <c r="AC1980" s="330"/>
      <c r="AE1980" s="218"/>
    </row>
    <row r="1981" spans="22:31" s="228" customFormat="1" x14ac:dyDescent="0.2">
      <c r="V1981" s="218"/>
      <c r="Z1981" s="218"/>
      <c r="AA1981" s="330"/>
      <c r="AB1981" s="330"/>
      <c r="AC1981" s="330"/>
      <c r="AE1981" s="218"/>
    </row>
    <row r="1982" spans="22:31" s="228" customFormat="1" x14ac:dyDescent="0.2">
      <c r="V1982" s="218"/>
      <c r="Z1982" s="218"/>
      <c r="AA1982" s="330"/>
      <c r="AB1982" s="330"/>
      <c r="AC1982" s="330"/>
      <c r="AE1982" s="218"/>
    </row>
    <row r="1983" spans="22:31" s="228" customFormat="1" x14ac:dyDescent="0.2">
      <c r="V1983" s="218"/>
      <c r="Z1983" s="218"/>
      <c r="AA1983" s="330"/>
      <c r="AB1983" s="330"/>
      <c r="AC1983" s="330"/>
      <c r="AE1983" s="218"/>
    </row>
    <row r="1984" spans="22:31" s="228" customFormat="1" x14ac:dyDescent="0.2">
      <c r="V1984" s="218"/>
      <c r="Z1984" s="218"/>
      <c r="AA1984" s="330"/>
      <c r="AB1984" s="330"/>
      <c r="AC1984" s="330"/>
      <c r="AE1984" s="218"/>
    </row>
    <row r="1985" spans="22:31" s="228" customFormat="1" x14ac:dyDescent="0.2">
      <c r="V1985" s="218"/>
      <c r="Z1985" s="218"/>
      <c r="AA1985" s="330"/>
      <c r="AB1985" s="330"/>
      <c r="AC1985" s="330"/>
      <c r="AE1985" s="218"/>
    </row>
    <row r="1986" spans="22:31" s="228" customFormat="1" x14ac:dyDescent="0.2">
      <c r="V1986" s="218"/>
      <c r="Z1986" s="218"/>
      <c r="AA1986" s="330"/>
      <c r="AB1986" s="330"/>
      <c r="AC1986" s="330"/>
      <c r="AE1986" s="218"/>
    </row>
    <row r="1987" spans="22:31" s="228" customFormat="1" x14ac:dyDescent="0.2">
      <c r="V1987" s="218"/>
      <c r="Z1987" s="218"/>
      <c r="AA1987" s="330"/>
      <c r="AB1987" s="330"/>
      <c r="AC1987" s="330"/>
      <c r="AE1987" s="218"/>
    </row>
    <row r="1988" spans="22:31" s="228" customFormat="1" x14ac:dyDescent="0.2">
      <c r="V1988" s="218"/>
      <c r="Z1988" s="218"/>
      <c r="AA1988" s="330"/>
      <c r="AB1988" s="330"/>
      <c r="AC1988" s="330"/>
      <c r="AE1988" s="218"/>
    </row>
    <row r="1989" spans="22:31" s="228" customFormat="1" x14ac:dyDescent="0.2">
      <c r="V1989" s="218"/>
      <c r="Z1989" s="218"/>
      <c r="AA1989" s="330"/>
      <c r="AB1989" s="330"/>
      <c r="AC1989" s="330"/>
      <c r="AE1989" s="218"/>
    </row>
    <row r="1990" spans="22:31" s="228" customFormat="1" x14ac:dyDescent="0.2">
      <c r="V1990" s="218"/>
      <c r="Z1990" s="218"/>
      <c r="AA1990" s="330"/>
      <c r="AB1990" s="330"/>
      <c r="AC1990" s="330"/>
      <c r="AE1990" s="218"/>
    </row>
    <row r="1991" spans="22:31" s="228" customFormat="1" x14ac:dyDescent="0.2">
      <c r="V1991" s="218"/>
      <c r="Z1991" s="218"/>
      <c r="AA1991" s="330"/>
      <c r="AB1991" s="330"/>
      <c r="AC1991" s="330"/>
      <c r="AE1991" s="218"/>
    </row>
    <row r="1992" spans="22:31" s="228" customFormat="1" x14ac:dyDescent="0.2">
      <c r="V1992" s="218"/>
      <c r="Z1992" s="218"/>
      <c r="AA1992" s="330"/>
      <c r="AB1992" s="330"/>
      <c r="AC1992" s="330"/>
      <c r="AE1992" s="218"/>
    </row>
    <row r="1993" spans="22:31" s="228" customFormat="1" x14ac:dyDescent="0.2">
      <c r="V1993" s="218"/>
      <c r="Z1993" s="218"/>
      <c r="AA1993" s="330"/>
      <c r="AB1993" s="330"/>
      <c r="AC1993" s="330"/>
      <c r="AE1993" s="218"/>
    </row>
    <row r="1994" spans="22:31" s="228" customFormat="1" x14ac:dyDescent="0.2">
      <c r="V1994" s="218"/>
      <c r="Z1994" s="218"/>
      <c r="AA1994" s="330"/>
      <c r="AB1994" s="330"/>
      <c r="AC1994" s="330"/>
      <c r="AE1994" s="218"/>
    </row>
    <row r="1995" spans="22:31" s="228" customFormat="1" x14ac:dyDescent="0.2">
      <c r="V1995" s="218"/>
      <c r="Z1995" s="218"/>
      <c r="AA1995" s="330"/>
      <c r="AB1995" s="330"/>
      <c r="AC1995" s="330"/>
      <c r="AE1995" s="218"/>
    </row>
    <row r="1996" spans="22:31" s="228" customFormat="1" x14ac:dyDescent="0.2">
      <c r="V1996" s="218"/>
      <c r="Z1996" s="218"/>
      <c r="AA1996" s="330"/>
      <c r="AB1996" s="330"/>
      <c r="AC1996" s="330"/>
      <c r="AE1996" s="218"/>
    </row>
    <row r="1997" spans="22:31" s="228" customFormat="1" x14ac:dyDescent="0.2">
      <c r="V1997" s="218"/>
      <c r="Z1997" s="218"/>
      <c r="AA1997" s="330"/>
      <c r="AB1997" s="330"/>
      <c r="AC1997" s="330"/>
      <c r="AE1997" s="218"/>
    </row>
    <row r="1998" spans="22:31" s="228" customFormat="1" x14ac:dyDescent="0.2">
      <c r="V1998" s="218"/>
      <c r="Z1998" s="218"/>
      <c r="AA1998" s="330"/>
      <c r="AB1998" s="330"/>
      <c r="AC1998" s="330"/>
      <c r="AE1998" s="218"/>
    </row>
    <row r="1999" spans="22:31" s="228" customFormat="1" x14ac:dyDescent="0.2">
      <c r="V1999" s="218"/>
      <c r="Z1999" s="218"/>
      <c r="AA1999" s="330"/>
      <c r="AB1999" s="330"/>
      <c r="AC1999" s="330"/>
      <c r="AE1999" s="218"/>
    </row>
    <row r="2000" spans="22:31" s="228" customFormat="1" x14ac:dyDescent="0.2">
      <c r="V2000" s="218"/>
      <c r="Z2000" s="218"/>
      <c r="AA2000" s="330"/>
      <c r="AB2000" s="330"/>
      <c r="AC2000" s="330"/>
      <c r="AE2000" s="218"/>
    </row>
    <row r="2001" spans="22:31" s="228" customFormat="1" x14ac:dyDescent="0.2">
      <c r="V2001" s="218"/>
      <c r="Z2001" s="218"/>
      <c r="AA2001" s="330"/>
      <c r="AB2001" s="330"/>
      <c r="AC2001" s="330"/>
      <c r="AE2001" s="218"/>
    </row>
    <row r="2002" spans="22:31" s="228" customFormat="1" x14ac:dyDescent="0.2">
      <c r="V2002" s="218"/>
      <c r="Z2002" s="218"/>
      <c r="AA2002" s="330"/>
      <c r="AB2002" s="330"/>
      <c r="AC2002" s="330"/>
      <c r="AE2002" s="218"/>
    </row>
    <row r="2003" spans="22:31" s="228" customFormat="1" x14ac:dyDescent="0.2">
      <c r="V2003" s="218"/>
      <c r="Z2003" s="218"/>
      <c r="AA2003" s="330"/>
      <c r="AB2003" s="330"/>
      <c r="AC2003" s="330"/>
      <c r="AE2003" s="218"/>
    </row>
    <row r="2004" spans="22:31" s="228" customFormat="1" x14ac:dyDescent="0.2">
      <c r="V2004" s="218"/>
      <c r="Z2004" s="218"/>
      <c r="AA2004" s="330"/>
      <c r="AB2004" s="330"/>
      <c r="AC2004" s="330"/>
      <c r="AE2004" s="218"/>
    </row>
    <row r="2005" spans="22:31" s="228" customFormat="1" x14ac:dyDescent="0.2">
      <c r="V2005" s="218"/>
      <c r="Z2005" s="218"/>
      <c r="AA2005" s="330"/>
      <c r="AB2005" s="330"/>
      <c r="AC2005" s="330"/>
      <c r="AE2005" s="218"/>
    </row>
    <row r="2006" spans="22:31" s="228" customFormat="1" x14ac:dyDescent="0.2">
      <c r="V2006" s="218"/>
      <c r="Z2006" s="218"/>
      <c r="AA2006" s="330"/>
      <c r="AB2006" s="330"/>
      <c r="AC2006" s="330"/>
      <c r="AE2006" s="218"/>
    </row>
    <row r="2007" spans="22:31" s="228" customFormat="1" x14ac:dyDescent="0.2">
      <c r="V2007" s="218"/>
      <c r="Z2007" s="218"/>
      <c r="AA2007" s="330"/>
      <c r="AB2007" s="330"/>
      <c r="AC2007" s="330"/>
      <c r="AE2007" s="218"/>
    </row>
    <row r="2008" spans="22:31" s="228" customFormat="1" x14ac:dyDescent="0.2">
      <c r="V2008" s="218"/>
      <c r="Z2008" s="218"/>
      <c r="AA2008" s="330"/>
      <c r="AB2008" s="330"/>
      <c r="AC2008" s="330"/>
      <c r="AE2008" s="218"/>
    </row>
    <row r="2009" spans="22:31" s="228" customFormat="1" x14ac:dyDescent="0.2">
      <c r="V2009" s="218"/>
      <c r="Z2009" s="218"/>
      <c r="AA2009" s="330"/>
      <c r="AB2009" s="330"/>
      <c r="AC2009" s="330"/>
      <c r="AE2009" s="218"/>
    </row>
    <row r="2010" spans="22:31" s="228" customFormat="1" x14ac:dyDescent="0.2">
      <c r="V2010" s="218"/>
      <c r="Z2010" s="218"/>
      <c r="AA2010" s="330"/>
      <c r="AB2010" s="330"/>
      <c r="AC2010" s="330"/>
      <c r="AE2010" s="218"/>
    </row>
    <row r="2011" spans="22:31" s="228" customFormat="1" x14ac:dyDescent="0.2">
      <c r="V2011" s="218"/>
      <c r="Z2011" s="218"/>
      <c r="AA2011" s="330"/>
      <c r="AB2011" s="330"/>
      <c r="AC2011" s="330"/>
      <c r="AE2011" s="218"/>
    </row>
    <row r="2012" spans="22:31" s="228" customFormat="1" x14ac:dyDescent="0.2">
      <c r="V2012" s="218"/>
      <c r="Z2012" s="218"/>
      <c r="AA2012" s="330"/>
      <c r="AB2012" s="330"/>
      <c r="AC2012" s="330"/>
      <c r="AE2012" s="218"/>
    </row>
    <row r="2013" spans="22:31" s="228" customFormat="1" x14ac:dyDescent="0.2">
      <c r="V2013" s="218"/>
      <c r="Z2013" s="218"/>
      <c r="AA2013" s="330"/>
      <c r="AB2013" s="330"/>
      <c r="AC2013" s="330"/>
      <c r="AE2013" s="218"/>
    </row>
    <row r="2014" spans="22:31" s="228" customFormat="1" x14ac:dyDescent="0.2">
      <c r="V2014" s="218"/>
      <c r="Z2014" s="218"/>
      <c r="AA2014" s="330"/>
      <c r="AB2014" s="330"/>
      <c r="AC2014" s="330"/>
      <c r="AE2014" s="218"/>
    </row>
    <row r="2015" spans="22:31" s="228" customFormat="1" x14ac:dyDescent="0.2">
      <c r="V2015" s="218"/>
      <c r="Z2015" s="218"/>
      <c r="AA2015" s="330"/>
      <c r="AB2015" s="330"/>
      <c r="AC2015" s="330"/>
      <c r="AE2015" s="218"/>
    </row>
    <row r="2016" spans="22:31" s="228" customFormat="1" x14ac:dyDescent="0.2">
      <c r="V2016" s="218"/>
      <c r="Z2016" s="218"/>
      <c r="AA2016" s="330"/>
      <c r="AB2016" s="330"/>
      <c r="AC2016" s="330"/>
      <c r="AE2016" s="218"/>
    </row>
    <row r="2017" spans="22:31" s="228" customFormat="1" x14ac:dyDescent="0.2">
      <c r="V2017" s="218"/>
      <c r="Z2017" s="218"/>
      <c r="AA2017" s="330"/>
      <c r="AB2017" s="330"/>
      <c r="AC2017" s="330"/>
      <c r="AE2017" s="218"/>
    </row>
    <row r="2018" spans="22:31" s="228" customFormat="1" x14ac:dyDescent="0.2">
      <c r="V2018" s="218"/>
      <c r="Z2018" s="218"/>
      <c r="AA2018" s="330"/>
      <c r="AB2018" s="330"/>
      <c r="AC2018" s="330"/>
      <c r="AE2018" s="218"/>
    </row>
    <row r="2019" spans="22:31" s="228" customFormat="1" x14ac:dyDescent="0.2">
      <c r="V2019" s="218"/>
      <c r="Z2019" s="218"/>
      <c r="AA2019" s="330"/>
      <c r="AB2019" s="330"/>
      <c r="AC2019" s="330"/>
      <c r="AE2019" s="218"/>
    </row>
    <row r="2020" spans="22:31" s="228" customFormat="1" x14ac:dyDescent="0.2">
      <c r="V2020" s="218"/>
      <c r="Z2020" s="218"/>
      <c r="AA2020" s="330"/>
      <c r="AB2020" s="330"/>
      <c r="AC2020" s="330"/>
      <c r="AE2020" s="218"/>
    </row>
    <row r="2021" spans="22:31" s="228" customFormat="1" x14ac:dyDescent="0.2">
      <c r="V2021" s="218"/>
      <c r="Z2021" s="218"/>
      <c r="AA2021" s="330"/>
      <c r="AB2021" s="330"/>
      <c r="AC2021" s="330"/>
      <c r="AE2021" s="218"/>
    </row>
    <row r="2022" spans="22:31" s="228" customFormat="1" x14ac:dyDescent="0.2">
      <c r="V2022" s="218"/>
      <c r="Z2022" s="218"/>
      <c r="AA2022" s="330"/>
      <c r="AB2022" s="330"/>
      <c r="AC2022" s="330"/>
      <c r="AE2022" s="218"/>
    </row>
    <row r="2023" spans="22:31" s="228" customFormat="1" x14ac:dyDescent="0.2">
      <c r="V2023" s="218"/>
      <c r="Z2023" s="218"/>
      <c r="AA2023" s="330"/>
      <c r="AB2023" s="330"/>
      <c r="AC2023" s="330"/>
      <c r="AE2023" s="218"/>
    </row>
    <row r="2024" spans="22:31" s="228" customFormat="1" x14ac:dyDescent="0.2">
      <c r="V2024" s="218"/>
      <c r="Z2024" s="218"/>
      <c r="AA2024" s="330"/>
      <c r="AB2024" s="330"/>
      <c r="AC2024" s="330"/>
      <c r="AE2024" s="218"/>
    </row>
    <row r="2025" spans="22:31" s="228" customFormat="1" x14ac:dyDescent="0.2">
      <c r="V2025" s="218"/>
      <c r="Z2025" s="218"/>
      <c r="AA2025" s="330"/>
      <c r="AB2025" s="330"/>
      <c r="AC2025" s="330"/>
      <c r="AE2025" s="218"/>
    </row>
    <row r="2026" spans="22:31" s="228" customFormat="1" x14ac:dyDescent="0.2">
      <c r="V2026" s="218"/>
      <c r="Z2026" s="218"/>
      <c r="AA2026" s="330"/>
      <c r="AB2026" s="330"/>
      <c r="AC2026" s="330"/>
      <c r="AE2026" s="218"/>
    </row>
    <row r="2027" spans="22:31" s="228" customFormat="1" x14ac:dyDescent="0.2">
      <c r="V2027" s="218"/>
      <c r="Z2027" s="218"/>
      <c r="AA2027" s="330"/>
      <c r="AB2027" s="330"/>
      <c r="AC2027" s="330"/>
      <c r="AE2027" s="218"/>
    </row>
    <row r="2028" spans="22:31" s="228" customFormat="1" x14ac:dyDescent="0.2">
      <c r="V2028" s="218"/>
      <c r="Z2028" s="218"/>
      <c r="AA2028" s="330"/>
      <c r="AB2028" s="330"/>
      <c r="AC2028" s="330"/>
      <c r="AE2028" s="218"/>
    </row>
    <row r="2029" spans="22:31" s="228" customFormat="1" x14ac:dyDescent="0.2">
      <c r="V2029" s="218"/>
      <c r="Z2029" s="218"/>
      <c r="AA2029" s="330"/>
      <c r="AB2029" s="330"/>
      <c r="AC2029" s="330"/>
      <c r="AE2029" s="218"/>
    </row>
    <row r="2030" spans="22:31" s="228" customFormat="1" x14ac:dyDescent="0.2">
      <c r="V2030" s="218"/>
      <c r="Z2030" s="218"/>
      <c r="AA2030" s="330"/>
      <c r="AB2030" s="330"/>
      <c r="AC2030" s="330"/>
      <c r="AE2030" s="218"/>
    </row>
    <row r="2031" spans="22:31" s="228" customFormat="1" x14ac:dyDescent="0.2">
      <c r="V2031" s="218"/>
      <c r="Z2031" s="218"/>
      <c r="AA2031" s="330"/>
      <c r="AB2031" s="330"/>
      <c r="AC2031" s="330"/>
      <c r="AE2031" s="218"/>
    </row>
    <row r="2032" spans="22:31" s="228" customFormat="1" x14ac:dyDescent="0.2">
      <c r="V2032" s="218"/>
      <c r="Z2032" s="218"/>
      <c r="AA2032" s="330"/>
      <c r="AB2032" s="330"/>
      <c r="AC2032" s="330"/>
      <c r="AE2032" s="218"/>
    </row>
    <row r="2033" spans="22:31" s="228" customFormat="1" x14ac:dyDescent="0.2">
      <c r="V2033" s="218"/>
      <c r="Z2033" s="218"/>
      <c r="AA2033" s="330"/>
      <c r="AB2033" s="330"/>
      <c r="AC2033" s="330"/>
      <c r="AE2033" s="218"/>
    </row>
    <row r="2034" spans="22:31" s="228" customFormat="1" x14ac:dyDescent="0.2">
      <c r="V2034" s="218"/>
      <c r="Z2034" s="218"/>
      <c r="AA2034" s="330"/>
      <c r="AB2034" s="330"/>
      <c r="AC2034" s="330"/>
      <c r="AE2034" s="218"/>
    </row>
    <row r="2035" spans="22:31" s="228" customFormat="1" x14ac:dyDescent="0.2">
      <c r="V2035" s="218"/>
      <c r="Z2035" s="218"/>
      <c r="AA2035" s="330"/>
      <c r="AB2035" s="330"/>
      <c r="AC2035" s="330"/>
      <c r="AE2035" s="218"/>
    </row>
    <row r="2036" spans="22:31" s="228" customFormat="1" x14ac:dyDescent="0.2">
      <c r="V2036" s="218"/>
      <c r="Z2036" s="218"/>
      <c r="AA2036" s="330"/>
      <c r="AB2036" s="330"/>
      <c r="AC2036" s="330"/>
      <c r="AE2036" s="218"/>
    </row>
    <row r="2037" spans="22:31" s="228" customFormat="1" x14ac:dyDescent="0.2">
      <c r="V2037" s="218"/>
      <c r="Z2037" s="218"/>
      <c r="AA2037" s="330"/>
      <c r="AB2037" s="330"/>
      <c r="AC2037" s="330"/>
      <c r="AE2037" s="218"/>
    </row>
    <row r="2038" spans="22:31" s="228" customFormat="1" x14ac:dyDescent="0.2">
      <c r="V2038" s="218"/>
      <c r="Z2038" s="218"/>
      <c r="AA2038" s="330"/>
      <c r="AB2038" s="330"/>
      <c r="AC2038" s="330"/>
      <c r="AE2038" s="218"/>
    </row>
    <row r="2039" spans="22:31" s="228" customFormat="1" x14ac:dyDescent="0.2">
      <c r="V2039" s="218"/>
      <c r="Z2039" s="218"/>
      <c r="AA2039" s="330"/>
      <c r="AB2039" s="330"/>
      <c r="AC2039" s="330"/>
      <c r="AE2039" s="218"/>
    </row>
    <row r="2040" spans="22:31" s="228" customFormat="1" x14ac:dyDescent="0.2">
      <c r="V2040" s="218"/>
      <c r="Z2040" s="218"/>
      <c r="AA2040" s="330"/>
      <c r="AB2040" s="330"/>
      <c r="AC2040" s="330"/>
      <c r="AE2040" s="218"/>
    </row>
    <row r="2041" spans="22:31" s="228" customFormat="1" x14ac:dyDescent="0.2">
      <c r="V2041" s="218"/>
      <c r="Z2041" s="218"/>
      <c r="AA2041" s="330"/>
      <c r="AB2041" s="330"/>
      <c r="AC2041" s="330"/>
      <c r="AE2041" s="218"/>
    </row>
    <row r="2042" spans="22:31" s="228" customFormat="1" x14ac:dyDescent="0.2">
      <c r="V2042" s="218"/>
      <c r="Z2042" s="218"/>
      <c r="AA2042" s="330"/>
      <c r="AB2042" s="330"/>
      <c r="AC2042" s="330"/>
      <c r="AE2042" s="218"/>
    </row>
    <row r="2043" spans="22:31" s="228" customFormat="1" x14ac:dyDescent="0.2">
      <c r="V2043" s="218"/>
      <c r="Z2043" s="218"/>
      <c r="AA2043" s="330"/>
      <c r="AB2043" s="330"/>
      <c r="AC2043" s="330"/>
      <c r="AE2043" s="218"/>
    </row>
    <row r="2044" spans="22:31" s="228" customFormat="1" x14ac:dyDescent="0.2">
      <c r="V2044" s="218"/>
      <c r="Z2044" s="218"/>
      <c r="AA2044" s="330"/>
      <c r="AB2044" s="330"/>
      <c r="AC2044" s="330"/>
      <c r="AE2044" s="218"/>
    </row>
    <row r="2045" spans="22:31" s="228" customFormat="1" x14ac:dyDescent="0.2">
      <c r="V2045" s="218"/>
      <c r="Z2045" s="218"/>
      <c r="AA2045" s="330"/>
      <c r="AB2045" s="330"/>
      <c r="AC2045" s="330"/>
      <c r="AE2045" s="218"/>
    </row>
    <row r="2046" spans="22:31" s="228" customFormat="1" x14ac:dyDescent="0.2">
      <c r="V2046" s="218"/>
      <c r="Z2046" s="218"/>
      <c r="AA2046" s="330"/>
      <c r="AB2046" s="330"/>
      <c r="AC2046" s="330"/>
      <c r="AE2046" s="218"/>
    </row>
    <row r="2047" spans="22:31" s="228" customFormat="1" x14ac:dyDescent="0.2">
      <c r="V2047" s="218"/>
      <c r="Z2047" s="218"/>
      <c r="AA2047" s="330"/>
      <c r="AB2047" s="330"/>
      <c r="AC2047" s="330"/>
      <c r="AE2047" s="218"/>
    </row>
    <row r="2048" spans="22:31" s="228" customFormat="1" x14ac:dyDescent="0.2">
      <c r="V2048" s="218"/>
      <c r="Z2048" s="218"/>
      <c r="AA2048" s="330"/>
      <c r="AB2048" s="330"/>
      <c r="AC2048" s="330"/>
      <c r="AE2048" s="218"/>
    </row>
    <row r="2049" spans="22:31" s="228" customFormat="1" x14ac:dyDescent="0.2">
      <c r="V2049" s="218"/>
      <c r="Z2049" s="218"/>
      <c r="AA2049" s="330"/>
      <c r="AB2049" s="330"/>
      <c r="AC2049" s="330"/>
      <c r="AE2049" s="218"/>
    </row>
    <row r="2050" spans="22:31" s="228" customFormat="1" x14ac:dyDescent="0.2">
      <c r="V2050" s="218"/>
      <c r="Z2050" s="218"/>
      <c r="AA2050" s="330"/>
      <c r="AB2050" s="330"/>
      <c r="AC2050" s="330"/>
      <c r="AE2050" s="218"/>
    </row>
    <row r="2051" spans="22:31" s="228" customFormat="1" x14ac:dyDescent="0.2">
      <c r="V2051" s="218"/>
      <c r="Z2051" s="218"/>
      <c r="AA2051" s="330"/>
      <c r="AB2051" s="330"/>
      <c r="AC2051" s="330"/>
      <c r="AE2051" s="218"/>
    </row>
    <row r="2052" spans="22:31" s="228" customFormat="1" x14ac:dyDescent="0.2">
      <c r="V2052" s="218"/>
      <c r="Z2052" s="218"/>
      <c r="AA2052" s="330"/>
      <c r="AB2052" s="330"/>
      <c r="AC2052" s="330"/>
      <c r="AE2052" s="218"/>
    </row>
    <row r="2053" spans="22:31" s="228" customFormat="1" x14ac:dyDescent="0.2">
      <c r="V2053" s="218"/>
      <c r="Z2053" s="218"/>
      <c r="AA2053" s="330"/>
      <c r="AB2053" s="330"/>
      <c r="AC2053" s="330"/>
      <c r="AE2053" s="218"/>
    </row>
    <row r="2054" spans="22:31" s="228" customFormat="1" x14ac:dyDescent="0.2">
      <c r="V2054" s="218"/>
      <c r="Z2054" s="218"/>
      <c r="AA2054" s="330"/>
      <c r="AB2054" s="330"/>
      <c r="AC2054" s="330"/>
      <c r="AE2054" s="218"/>
    </row>
    <row r="2055" spans="22:31" s="228" customFormat="1" x14ac:dyDescent="0.2">
      <c r="V2055" s="218"/>
      <c r="Z2055" s="218"/>
      <c r="AA2055" s="330"/>
      <c r="AB2055" s="330"/>
      <c r="AC2055" s="330"/>
      <c r="AE2055" s="218"/>
    </row>
    <row r="2056" spans="22:31" s="228" customFormat="1" x14ac:dyDescent="0.2">
      <c r="V2056" s="218"/>
      <c r="Z2056" s="218"/>
      <c r="AA2056" s="330"/>
      <c r="AB2056" s="330"/>
      <c r="AC2056" s="330"/>
      <c r="AE2056" s="218"/>
    </row>
    <row r="2057" spans="22:31" s="228" customFormat="1" x14ac:dyDescent="0.2">
      <c r="V2057" s="218"/>
      <c r="Z2057" s="218"/>
      <c r="AA2057" s="330"/>
      <c r="AB2057" s="330"/>
      <c r="AC2057" s="330"/>
      <c r="AE2057" s="218"/>
    </row>
    <row r="2058" spans="22:31" s="228" customFormat="1" x14ac:dyDescent="0.2">
      <c r="V2058" s="218"/>
      <c r="Z2058" s="218"/>
      <c r="AA2058" s="330"/>
      <c r="AB2058" s="330"/>
      <c r="AC2058" s="330"/>
      <c r="AE2058" s="218"/>
    </row>
    <row r="2059" spans="22:31" s="228" customFormat="1" x14ac:dyDescent="0.2">
      <c r="V2059" s="218"/>
      <c r="Z2059" s="218"/>
      <c r="AA2059" s="330"/>
      <c r="AB2059" s="330"/>
      <c r="AC2059" s="330"/>
      <c r="AE2059" s="218"/>
    </row>
    <row r="2060" spans="22:31" s="228" customFormat="1" x14ac:dyDescent="0.2">
      <c r="V2060" s="218"/>
      <c r="Z2060" s="218"/>
      <c r="AA2060" s="330"/>
      <c r="AB2060" s="330"/>
      <c r="AC2060" s="330"/>
      <c r="AE2060" s="218"/>
    </row>
    <row r="2061" spans="22:31" s="228" customFormat="1" x14ac:dyDescent="0.2">
      <c r="V2061" s="218"/>
      <c r="Z2061" s="218"/>
      <c r="AA2061" s="330"/>
      <c r="AB2061" s="330"/>
      <c r="AC2061" s="330"/>
      <c r="AE2061" s="218"/>
    </row>
    <row r="2062" spans="22:31" s="228" customFormat="1" x14ac:dyDescent="0.2">
      <c r="V2062" s="218"/>
      <c r="Z2062" s="218"/>
      <c r="AA2062" s="330"/>
      <c r="AB2062" s="330"/>
      <c r="AC2062" s="330"/>
      <c r="AE2062" s="218"/>
    </row>
    <row r="2063" spans="22:31" s="228" customFormat="1" x14ac:dyDescent="0.2">
      <c r="V2063" s="218"/>
      <c r="Z2063" s="330"/>
      <c r="AA2063" s="330"/>
      <c r="AB2063" s="330"/>
      <c r="AC2063" s="330"/>
      <c r="AE2063" s="218"/>
    </row>
    <row r="2064" spans="22:31" s="228" customFormat="1" x14ac:dyDescent="0.2">
      <c r="V2064" s="218"/>
      <c r="Z2064" s="330"/>
      <c r="AA2064" s="330"/>
      <c r="AB2064" s="330"/>
      <c r="AC2064" s="330"/>
      <c r="AE2064" s="218"/>
    </row>
    <row r="2065" spans="22:31" s="228" customFormat="1" x14ac:dyDescent="0.2">
      <c r="V2065" s="218"/>
      <c r="Z2065" s="330"/>
      <c r="AA2065" s="330"/>
      <c r="AB2065" s="330"/>
      <c r="AC2065" s="330"/>
      <c r="AE2065" s="218"/>
    </row>
    <row r="2066" spans="22:31" s="228" customFormat="1" x14ac:dyDescent="0.2">
      <c r="V2066" s="218"/>
      <c r="Z2066" s="330"/>
      <c r="AA2066" s="330"/>
      <c r="AB2066" s="330"/>
      <c r="AC2066" s="330"/>
      <c r="AE2066" s="218"/>
    </row>
    <row r="2067" spans="22:31" s="228" customFormat="1" x14ac:dyDescent="0.2">
      <c r="V2067" s="218"/>
      <c r="Z2067" s="330"/>
      <c r="AA2067" s="330"/>
      <c r="AB2067" s="330"/>
      <c r="AC2067" s="330"/>
      <c r="AE2067" s="218"/>
    </row>
    <row r="2068" spans="22:31" s="228" customFormat="1" x14ac:dyDescent="0.2">
      <c r="V2068" s="218"/>
      <c r="Z2068" s="330"/>
      <c r="AA2068" s="330"/>
      <c r="AB2068" s="330"/>
      <c r="AC2068" s="330"/>
      <c r="AE2068" s="218"/>
    </row>
    <row r="2069" spans="22:31" s="228" customFormat="1" x14ac:dyDescent="0.2">
      <c r="V2069" s="218"/>
      <c r="Z2069" s="330"/>
      <c r="AA2069" s="330"/>
      <c r="AB2069" s="330"/>
      <c r="AC2069" s="330"/>
      <c r="AE2069" s="218"/>
    </row>
    <row r="2070" spans="22:31" s="228" customFormat="1" x14ac:dyDescent="0.2">
      <c r="V2070" s="218"/>
      <c r="Z2070" s="330"/>
      <c r="AA2070" s="330"/>
      <c r="AB2070" s="330"/>
      <c r="AC2070" s="330"/>
      <c r="AE2070" s="218"/>
    </row>
    <row r="2071" spans="22:31" s="228" customFormat="1" x14ac:dyDescent="0.2">
      <c r="V2071" s="218"/>
      <c r="Z2071" s="330"/>
      <c r="AA2071" s="330"/>
      <c r="AB2071" s="330"/>
      <c r="AC2071" s="330"/>
      <c r="AE2071" s="218"/>
    </row>
    <row r="2072" spans="22:31" s="228" customFormat="1" x14ac:dyDescent="0.2">
      <c r="V2072" s="218"/>
      <c r="Z2072" s="330"/>
      <c r="AA2072" s="330"/>
      <c r="AB2072" s="330"/>
      <c r="AC2072" s="330"/>
      <c r="AE2072" s="218"/>
    </row>
    <row r="2073" spans="22:31" s="228" customFormat="1" x14ac:dyDescent="0.2">
      <c r="V2073" s="218"/>
      <c r="Z2073" s="330"/>
      <c r="AA2073" s="330"/>
      <c r="AB2073" s="330"/>
      <c r="AC2073" s="330"/>
      <c r="AE2073" s="218"/>
    </row>
    <row r="2074" spans="22:31" s="228" customFormat="1" x14ac:dyDescent="0.2">
      <c r="V2074" s="218"/>
      <c r="Z2074" s="330"/>
      <c r="AA2074" s="330"/>
      <c r="AB2074" s="330"/>
      <c r="AC2074" s="330"/>
      <c r="AE2074" s="218"/>
    </row>
    <row r="2075" spans="22:31" s="228" customFormat="1" x14ac:dyDescent="0.2">
      <c r="V2075" s="218"/>
      <c r="Z2075" s="330"/>
      <c r="AA2075" s="330"/>
      <c r="AB2075" s="330"/>
      <c r="AC2075" s="330"/>
      <c r="AE2075" s="218"/>
    </row>
    <row r="2076" spans="22:31" s="228" customFormat="1" x14ac:dyDescent="0.2">
      <c r="V2076" s="218"/>
      <c r="Z2076" s="330"/>
      <c r="AA2076" s="330"/>
      <c r="AB2076" s="330"/>
      <c r="AC2076" s="330"/>
      <c r="AE2076" s="218"/>
    </row>
    <row r="2077" spans="22:31" s="228" customFormat="1" x14ac:dyDescent="0.2">
      <c r="V2077" s="218"/>
      <c r="Z2077" s="330"/>
      <c r="AA2077" s="330"/>
      <c r="AB2077" s="330"/>
      <c r="AC2077" s="330"/>
      <c r="AE2077" s="218"/>
    </row>
    <row r="2078" spans="22:31" s="228" customFormat="1" x14ac:dyDescent="0.2">
      <c r="V2078" s="218"/>
      <c r="Z2078" s="330"/>
      <c r="AA2078" s="330"/>
      <c r="AB2078" s="330"/>
      <c r="AC2078" s="330"/>
      <c r="AE2078" s="218"/>
    </row>
    <row r="2079" spans="22:31" s="228" customFormat="1" x14ac:dyDescent="0.2">
      <c r="V2079" s="218"/>
      <c r="Z2079" s="330"/>
      <c r="AA2079" s="330"/>
      <c r="AB2079" s="330"/>
      <c r="AC2079" s="330"/>
      <c r="AE2079" s="218"/>
    </row>
    <row r="2080" spans="22:31" s="228" customFormat="1" x14ac:dyDescent="0.2">
      <c r="V2080" s="218"/>
      <c r="Z2080" s="330"/>
      <c r="AA2080" s="330"/>
      <c r="AB2080" s="330"/>
      <c r="AC2080" s="330"/>
      <c r="AE2080" s="218"/>
    </row>
    <row r="2081" spans="22:31" s="228" customFormat="1" x14ac:dyDescent="0.2">
      <c r="V2081" s="218"/>
      <c r="Z2081" s="330"/>
      <c r="AA2081" s="330"/>
      <c r="AB2081" s="330"/>
      <c r="AC2081" s="330"/>
      <c r="AE2081" s="218"/>
    </row>
    <row r="2082" spans="22:31" s="228" customFormat="1" x14ac:dyDescent="0.2">
      <c r="V2082" s="218"/>
      <c r="Z2082" s="330"/>
      <c r="AA2082" s="330"/>
      <c r="AB2082" s="330"/>
      <c r="AC2082" s="330"/>
      <c r="AE2082" s="218"/>
    </row>
    <row r="2083" spans="22:31" s="228" customFormat="1" x14ac:dyDescent="0.2">
      <c r="V2083" s="218"/>
      <c r="Z2083" s="330"/>
      <c r="AA2083" s="330"/>
      <c r="AB2083" s="330"/>
      <c r="AC2083" s="330"/>
      <c r="AE2083" s="218"/>
    </row>
    <row r="2084" spans="22:31" s="228" customFormat="1" x14ac:dyDescent="0.2">
      <c r="V2084" s="218"/>
      <c r="Z2084" s="330"/>
      <c r="AA2084" s="330"/>
      <c r="AB2084" s="330"/>
      <c r="AC2084" s="330"/>
      <c r="AE2084" s="218"/>
    </row>
    <row r="2085" spans="22:31" s="228" customFormat="1" x14ac:dyDescent="0.2">
      <c r="V2085" s="218"/>
      <c r="Z2085" s="330"/>
      <c r="AA2085" s="330"/>
      <c r="AB2085" s="330"/>
      <c r="AC2085" s="330"/>
      <c r="AE2085" s="218"/>
    </row>
    <row r="2086" spans="22:31" s="228" customFormat="1" x14ac:dyDescent="0.2">
      <c r="V2086" s="218"/>
      <c r="Z2086" s="330"/>
      <c r="AA2086" s="330"/>
      <c r="AB2086" s="330"/>
      <c r="AC2086" s="330"/>
      <c r="AE2086" s="218"/>
    </row>
    <row r="2087" spans="22:31" s="228" customFormat="1" x14ac:dyDescent="0.2">
      <c r="V2087" s="218"/>
      <c r="Z2087" s="330"/>
      <c r="AA2087" s="330"/>
      <c r="AB2087" s="330"/>
      <c r="AC2087" s="330"/>
      <c r="AE2087" s="218"/>
    </row>
    <row r="2088" spans="22:31" s="228" customFormat="1" x14ac:dyDescent="0.2">
      <c r="V2088" s="218"/>
      <c r="Z2088" s="330"/>
      <c r="AA2088" s="330"/>
      <c r="AB2088" s="330"/>
      <c r="AC2088" s="330"/>
      <c r="AE2088" s="218"/>
    </row>
    <row r="2089" spans="22:31" s="228" customFormat="1" x14ac:dyDescent="0.2">
      <c r="V2089" s="218"/>
      <c r="Z2089" s="330"/>
      <c r="AA2089" s="330"/>
      <c r="AB2089" s="330"/>
      <c r="AC2089" s="330"/>
      <c r="AE2089" s="218"/>
    </row>
    <row r="2090" spans="22:31" s="228" customFormat="1" x14ac:dyDescent="0.2">
      <c r="V2090" s="218"/>
      <c r="Z2090" s="330"/>
      <c r="AA2090" s="330"/>
      <c r="AB2090" s="330"/>
      <c r="AC2090" s="330"/>
      <c r="AE2090" s="218"/>
    </row>
    <row r="2091" spans="22:31" s="228" customFormat="1" x14ac:dyDescent="0.2">
      <c r="V2091" s="218"/>
      <c r="Z2091" s="330"/>
      <c r="AA2091" s="330"/>
      <c r="AB2091" s="330"/>
      <c r="AC2091" s="330"/>
      <c r="AE2091" s="218"/>
    </row>
    <row r="2092" spans="22:31" s="228" customFormat="1" x14ac:dyDescent="0.2">
      <c r="V2092" s="218"/>
      <c r="Z2092" s="330"/>
      <c r="AA2092" s="330"/>
      <c r="AB2092" s="330"/>
      <c r="AC2092" s="330"/>
      <c r="AE2092" s="218"/>
    </row>
    <row r="2093" spans="22:31" s="228" customFormat="1" x14ac:dyDescent="0.2">
      <c r="V2093" s="218"/>
      <c r="Z2093" s="330"/>
      <c r="AA2093" s="330"/>
      <c r="AB2093" s="330"/>
      <c r="AC2093" s="330"/>
      <c r="AE2093" s="218"/>
    </row>
    <row r="2094" spans="22:31" s="228" customFormat="1" x14ac:dyDescent="0.2">
      <c r="V2094" s="218"/>
      <c r="Z2094" s="330"/>
      <c r="AA2094" s="330"/>
      <c r="AB2094" s="330"/>
      <c r="AC2094" s="330"/>
      <c r="AE2094" s="218"/>
    </row>
    <row r="2095" spans="22:31" s="228" customFormat="1" x14ac:dyDescent="0.2">
      <c r="V2095" s="218"/>
      <c r="Z2095" s="330"/>
      <c r="AA2095" s="330"/>
      <c r="AB2095" s="330"/>
      <c r="AC2095" s="330"/>
      <c r="AE2095" s="218"/>
    </row>
    <row r="2096" spans="22:31" s="228" customFormat="1" x14ac:dyDescent="0.2">
      <c r="V2096" s="218"/>
      <c r="Z2096" s="330"/>
      <c r="AA2096" s="330"/>
      <c r="AB2096" s="330"/>
      <c r="AC2096" s="330"/>
      <c r="AE2096" s="218"/>
    </row>
    <row r="2097" spans="22:31" s="228" customFormat="1" x14ac:dyDescent="0.2">
      <c r="V2097" s="218"/>
      <c r="Z2097" s="330"/>
      <c r="AA2097" s="330"/>
      <c r="AB2097" s="330"/>
      <c r="AC2097" s="330"/>
      <c r="AE2097" s="218"/>
    </row>
    <row r="2098" spans="22:31" s="228" customFormat="1" x14ac:dyDescent="0.2">
      <c r="V2098" s="218"/>
      <c r="Z2098" s="330"/>
      <c r="AA2098" s="330"/>
      <c r="AB2098" s="330"/>
      <c r="AC2098" s="330"/>
      <c r="AE2098" s="218"/>
    </row>
    <row r="2099" spans="22:31" s="228" customFormat="1" x14ac:dyDescent="0.2">
      <c r="V2099" s="218"/>
      <c r="Z2099" s="330"/>
      <c r="AA2099" s="330"/>
      <c r="AB2099" s="330"/>
      <c r="AC2099" s="330"/>
      <c r="AE2099" s="218"/>
    </row>
    <row r="2100" spans="22:31" s="228" customFormat="1" x14ac:dyDescent="0.2">
      <c r="V2100" s="218"/>
      <c r="Z2100" s="330"/>
      <c r="AA2100" s="330"/>
      <c r="AB2100" s="330"/>
      <c r="AC2100" s="330"/>
      <c r="AE2100" s="218"/>
    </row>
    <row r="2101" spans="22:31" s="228" customFormat="1" x14ac:dyDescent="0.2">
      <c r="V2101" s="218"/>
      <c r="Z2101" s="330"/>
      <c r="AA2101" s="330"/>
      <c r="AB2101" s="330"/>
      <c r="AC2101" s="330"/>
      <c r="AE2101" s="218"/>
    </row>
    <row r="2102" spans="22:31" s="228" customFormat="1" x14ac:dyDescent="0.2">
      <c r="V2102" s="218"/>
      <c r="Z2102" s="330"/>
      <c r="AA2102" s="330"/>
      <c r="AB2102" s="330"/>
      <c r="AC2102" s="330"/>
      <c r="AE2102" s="218"/>
    </row>
    <row r="2103" spans="22:31" s="228" customFormat="1" x14ac:dyDescent="0.2">
      <c r="V2103" s="218"/>
      <c r="Z2103" s="330"/>
      <c r="AA2103" s="330"/>
      <c r="AB2103" s="330"/>
      <c r="AC2103" s="330"/>
      <c r="AE2103" s="218"/>
    </row>
    <row r="2104" spans="22:31" s="228" customFormat="1" x14ac:dyDescent="0.2">
      <c r="V2104" s="330"/>
      <c r="Z2104" s="330"/>
      <c r="AA2104" s="330"/>
      <c r="AB2104" s="330"/>
      <c r="AC2104" s="330"/>
      <c r="AE2104" s="218"/>
    </row>
    <row r="2105" spans="22:31" s="228" customFormat="1" x14ac:dyDescent="0.2">
      <c r="V2105" s="330"/>
      <c r="Z2105" s="330"/>
      <c r="AA2105" s="330"/>
      <c r="AB2105" s="330"/>
      <c r="AC2105" s="330"/>
      <c r="AE2105" s="218"/>
    </row>
    <row r="2106" spans="22:31" s="228" customFormat="1" x14ac:dyDescent="0.2">
      <c r="V2106" s="330"/>
      <c r="Z2106" s="330"/>
      <c r="AA2106" s="330"/>
      <c r="AB2106" s="330"/>
      <c r="AC2106" s="330"/>
      <c r="AE2106" s="218"/>
    </row>
    <row r="2107" spans="22:31" s="228" customFormat="1" x14ac:dyDescent="0.2">
      <c r="V2107" s="330"/>
      <c r="Z2107" s="330"/>
      <c r="AA2107" s="330"/>
      <c r="AB2107" s="330"/>
      <c r="AC2107" s="330"/>
      <c r="AE2107" s="218"/>
    </row>
    <row r="2108" spans="22:31" s="228" customFormat="1" x14ac:dyDescent="0.2">
      <c r="V2108" s="330"/>
      <c r="Z2108" s="330"/>
      <c r="AA2108" s="330"/>
      <c r="AB2108" s="330"/>
      <c r="AC2108" s="330"/>
      <c r="AE2108" s="218"/>
    </row>
    <row r="2109" spans="22:31" s="228" customFormat="1" x14ac:dyDescent="0.2">
      <c r="V2109" s="330"/>
      <c r="Z2109" s="330"/>
      <c r="AA2109" s="330"/>
      <c r="AB2109" s="330"/>
      <c r="AC2109" s="330"/>
      <c r="AE2109" s="218"/>
    </row>
    <row r="2110" spans="22:31" s="228" customFormat="1" x14ac:dyDescent="0.2">
      <c r="V2110" s="330"/>
      <c r="Z2110" s="330"/>
      <c r="AA2110" s="330"/>
      <c r="AB2110" s="330"/>
      <c r="AC2110" s="330"/>
      <c r="AE2110" s="218"/>
    </row>
    <row r="2111" spans="22:31" s="228" customFormat="1" x14ac:dyDescent="0.2">
      <c r="V2111" s="330"/>
      <c r="Z2111" s="330"/>
      <c r="AA2111" s="330"/>
      <c r="AB2111" s="330"/>
      <c r="AC2111" s="330"/>
      <c r="AE2111" s="218"/>
    </row>
    <row r="2112" spans="22:31" s="228" customFormat="1" x14ac:dyDescent="0.2">
      <c r="V2112" s="330"/>
      <c r="Z2112" s="330"/>
      <c r="AA2112" s="330"/>
      <c r="AB2112" s="330"/>
      <c r="AC2112" s="330"/>
      <c r="AE2112" s="218"/>
    </row>
    <row r="2113" spans="31:31" s="228" customFormat="1" x14ac:dyDescent="0.2">
      <c r="AE2113" s="218"/>
    </row>
    <row r="2114" spans="31:31" s="228" customFormat="1" x14ac:dyDescent="0.2">
      <c r="AE2114" s="218"/>
    </row>
    <row r="2115" spans="31:31" s="228" customFormat="1" x14ac:dyDescent="0.2">
      <c r="AE2115" s="218"/>
    </row>
    <row r="2116" spans="31:31" s="228" customFormat="1" x14ac:dyDescent="0.2">
      <c r="AE2116" s="218"/>
    </row>
    <row r="2117" spans="31:31" s="228" customFormat="1" x14ac:dyDescent="0.2">
      <c r="AE2117" s="218"/>
    </row>
    <row r="2118" spans="31:31" s="228" customFormat="1" x14ac:dyDescent="0.2">
      <c r="AE2118" s="218"/>
    </row>
    <row r="2119" spans="31:31" s="228" customFormat="1" x14ac:dyDescent="0.2">
      <c r="AE2119" s="218"/>
    </row>
    <row r="2120" spans="31:31" s="228" customFormat="1" x14ac:dyDescent="0.2">
      <c r="AE2120" s="218"/>
    </row>
    <row r="2121" spans="31:31" s="228" customFormat="1" x14ac:dyDescent="0.2">
      <c r="AE2121" s="218"/>
    </row>
    <row r="2122" spans="31:31" s="228" customFormat="1" x14ac:dyDescent="0.2">
      <c r="AE2122" s="218"/>
    </row>
    <row r="2123" spans="31:31" s="228" customFormat="1" x14ac:dyDescent="0.2">
      <c r="AE2123" s="218"/>
    </row>
    <row r="2124" spans="31:31" s="228" customFormat="1" x14ac:dyDescent="0.2">
      <c r="AE2124" s="218"/>
    </row>
    <row r="2125" spans="31:31" s="228" customFormat="1" x14ac:dyDescent="0.2">
      <c r="AE2125" s="218"/>
    </row>
    <row r="2126" spans="31:31" s="228" customFormat="1" x14ac:dyDescent="0.2">
      <c r="AE2126" s="218"/>
    </row>
    <row r="2127" spans="31:31" s="228" customFormat="1" x14ac:dyDescent="0.2">
      <c r="AE2127" s="218"/>
    </row>
    <row r="2128" spans="31:31" s="228" customFormat="1" x14ac:dyDescent="0.2">
      <c r="AE2128" s="218"/>
    </row>
    <row r="2129" spans="31:31" s="228" customFormat="1" x14ac:dyDescent="0.2">
      <c r="AE2129" s="218"/>
    </row>
    <row r="2130" spans="31:31" s="228" customFormat="1" x14ac:dyDescent="0.2">
      <c r="AE2130" s="218"/>
    </row>
    <row r="2131" spans="31:31" s="228" customFormat="1" x14ac:dyDescent="0.2">
      <c r="AE2131" s="218"/>
    </row>
    <row r="2132" spans="31:31" s="228" customFormat="1" x14ac:dyDescent="0.2">
      <c r="AE2132" s="218"/>
    </row>
    <row r="2133" spans="31:31" s="228" customFormat="1" x14ac:dyDescent="0.2">
      <c r="AE2133" s="218"/>
    </row>
    <row r="2134" spans="31:31" s="228" customFormat="1" x14ac:dyDescent="0.2">
      <c r="AE2134" s="218"/>
    </row>
    <row r="2135" spans="31:31" s="228" customFormat="1" x14ac:dyDescent="0.2">
      <c r="AE2135" s="218"/>
    </row>
    <row r="2136" spans="31:31" s="228" customFormat="1" x14ac:dyDescent="0.2">
      <c r="AE2136" s="218"/>
    </row>
    <row r="2137" spans="31:31" s="228" customFormat="1" x14ac:dyDescent="0.2">
      <c r="AE2137" s="218"/>
    </row>
    <row r="2138" spans="31:31" s="228" customFormat="1" x14ac:dyDescent="0.2">
      <c r="AE2138" s="218"/>
    </row>
    <row r="2139" spans="31:31" s="228" customFormat="1" x14ac:dyDescent="0.2">
      <c r="AE2139" s="218"/>
    </row>
    <row r="2140" spans="31:31" s="228" customFormat="1" x14ac:dyDescent="0.2">
      <c r="AE2140" s="218"/>
    </row>
    <row r="2141" spans="31:31" s="228" customFormat="1" x14ac:dyDescent="0.2">
      <c r="AE2141" s="218"/>
    </row>
    <row r="2142" spans="31:31" s="228" customFormat="1" x14ac:dyDescent="0.2">
      <c r="AE2142" s="218"/>
    </row>
    <row r="2143" spans="31:31" s="228" customFormat="1" x14ac:dyDescent="0.2">
      <c r="AE2143" s="218"/>
    </row>
    <row r="2144" spans="31:31" s="228" customFormat="1" x14ac:dyDescent="0.2">
      <c r="AE2144" s="218"/>
    </row>
    <row r="2145" spans="31:31" s="228" customFormat="1" x14ac:dyDescent="0.2">
      <c r="AE2145" s="218"/>
    </row>
    <row r="2146" spans="31:31" s="228" customFormat="1" x14ac:dyDescent="0.2">
      <c r="AE2146" s="218"/>
    </row>
    <row r="2147" spans="31:31" s="228" customFormat="1" x14ac:dyDescent="0.2">
      <c r="AE2147" s="218"/>
    </row>
    <row r="2148" spans="31:31" s="228" customFormat="1" x14ac:dyDescent="0.2">
      <c r="AE2148" s="218"/>
    </row>
    <row r="2149" spans="31:31" s="228" customFormat="1" x14ac:dyDescent="0.2">
      <c r="AE2149" s="218"/>
    </row>
    <row r="2150" spans="31:31" s="228" customFormat="1" x14ac:dyDescent="0.2">
      <c r="AE2150" s="218"/>
    </row>
    <row r="2151" spans="31:31" s="228" customFormat="1" x14ac:dyDescent="0.2">
      <c r="AE2151" s="218"/>
    </row>
    <row r="2152" spans="31:31" s="228" customFormat="1" x14ac:dyDescent="0.2">
      <c r="AE2152" s="218"/>
    </row>
    <row r="2153" spans="31:31" s="228" customFormat="1" x14ac:dyDescent="0.2">
      <c r="AE2153" s="218"/>
    </row>
    <row r="2154" spans="31:31" s="228" customFormat="1" x14ac:dyDescent="0.2">
      <c r="AE2154" s="218"/>
    </row>
    <row r="2155" spans="31:31" s="228" customFormat="1" x14ac:dyDescent="0.2">
      <c r="AE2155" s="218"/>
    </row>
    <row r="2156" spans="31:31" s="228" customFormat="1" x14ac:dyDescent="0.2">
      <c r="AE2156" s="218"/>
    </row>
    <row r="2157" spans="31:31" s="228" customFormat="1" x14ac:dyDescent="0.2">
      <c r="AE2157" s="218"/>
    </row>
    <row r="2158" spans="31:31" s="228" customFormat="1" x14ac:dyDescent="0.2">
      <c r="AE2158" s="218"/>
    </row>
    <row r="2159" spans="31:31" s="228" customFormat="1" x14ac:dyDescent="0.2">
      <c r="AE2159" s="218"/>
    </row>
    <row r="2160" spans="31:31" s="228" customFormat="1" x14ac:dyDescent="0.2">
      <c r="AE2160" s="218"/>
    </row>
    <row r="2161" spans="31:31" s="228" customFormat="1" x14ac:dyDescent="0.2">
      <c r="AE2161" s="218"/>
    </row>
    <row r="2162" spans="31:31" s="228" customFormat="1" x14ac:dyDescent="0.2">
      <c r="AE2162" s="218"/>
    </row>
    <row r="2163" spans="31:31" s="228" customFormat="1" x14ac:dyDescent="0.2">
      <c r="AE2163" s="218"/>
    </row>
    <row r="2164" spans="31:31" s="228" customFormat="1" x14ac:dyDescent="0.2">
      <c r="AE2164" s="218"/>
    </row>
    <row r="2165" spans="31:31" s="228" customFormat="1" x14ac:dyDescent="0.2">
      <c r="AE2165" s="218"/>
    </row>
    <row r="2166" spans="31:31" s="228" customFormat="1" x14ac:dyDescent="0.2">
      <c r="AE2166" s="218"/>
    </row>
    <row r="2167" spans="31:31" s="228" customFormat="1" x14ac:dyDescent="0.2">
      <c r="AE2167" s="218"/>
    </row>
    <row r="2168" spans="31:31" s="228" customFormat="1" x14ac:dyDescent="0.2">
      <c r="AE2168" s="218"/>
    </row>
    <row r="2169" spans="31:31" s="228" customFormat="1" x14ac:dyDescent="0.2">
      <c r="AE2169" s="218"/>
    </row>
    <row r="2170" spans="31:31" s="228" customFormat="1" x14ac:dyDescent="0.2">
      <c r="AE2170" s="218"/>
    </row>
    <row r="2171" spans="31:31" s="228" customFormat="1" x14ac:dyDescent="0.2">
      <c r="AE2171" s="218"/>
    </row>
    <row r="2172" spans="31:31" s="228" customFormat="1" x14ac:dyDescent="0.2">
      <c r="AE2172" s="218"/>
    </row>
    <row r="2173" spans="31:31" s="228" customFormat="1" x14ac:dyDescent="0.2">
      <c r="AE2173" s="218"/>
    </row>
    <row r="2174" spans="31:31" s="228" customFormat="1" x14ac:dyDescent="0.2">
      <c r="AE2174" s="218"/>
    </row>
    <row r="2175" spans="31:31" s="228" customFormat="1" x14ac:dyDescent="0.2">
      <c r="AE2175" s="218"/>
    </row>
    <row r="2176" spans="31:31" s="228" customFormat="1" x14ac:dyDescent="0.2">
      <c r="AE2176" s="218"/>
    </row>
    <row r="2177" spans="31:31" s="228" customFormat="1" x14ac:dyDescent="0.2">
      <c r="AE2177" s="218"/>
    </row>
    <row r="2178" spans="31:31" s="228" customFormat="1" x14ac:dyDescent="0.2">
      <c r="AE2178" s="218"/>
    </row>
    <row r="2179" spans="31:31" s="228" customFormat="1" x14ac:dyDescent="0.2">
      <c r="AE2179" s="218"/>
    </row>
    <row r="2180" spans="31:31" s="228" customFormat="1" x14ac:dyDescent="0.2">
      <c r="AE2180" s="218"/>
    </row>
    <row r="2181" spans="31:31" s="228" customFormat="1" x14ac:dyDescent="0.2">
      <c r="AE2181" s="218"/>
    </row>
    <row r="2182" spans="31:31" s="228" customFormat="1" x14ac:dyDescent="0.2">
      <c r="AE2182" s="218"/>
    </row>
    <row r="2183" spans="31:31" s="228" customFormat="1" x14ac:dyDescent="0.2">
      <c r="AE2183" s="218"/>
    </row>
    <row r="2184" spans="31:31" s="228" customFormat="1" x14ac:dyDescent="0.2">
      <c r="AE2184" s="218"/>
    </row>
    <row r="2185" spans="31:31" s="228" customFormat="1" x14ac:dyDescent="0.2">
      <c r="AE2185" s="218"/>
    </row>
    <row r="2186" spans="31:31" s="228" customFormat="1" x14ac:dyDescent="0.2">
      <c r="AE2186" s="218"/>
    </row>
    <row r="2187" spans="31:31" s="228" customFormat="1" x14ac:dyDescent="0.2">
      <c r="AE2187" s="218"/>
    </row>
    <row r="2188" spans="31:31" s="228" customFormat="1" x14ac:dyDescent="0.2">
      <c r="AE2188" s="218"/>
    </row>
    <row r="2189" spans="31:31" s="228" customFormat="1" x14ac:dyDescent="0.2">
      <c r="AE2189" s="218"/>
    </row>
    <row r="2190" spans="31:31" s="228" customFormat="1" x14ac:dyDescent="0.2">
      <c r="AE2190" s="218"/>
    </row>
    <row r="2191" spans="31:31" s="228" customFormat="1" x14ac:dyDescent="0.2">
      <c r="AE2191" s="218"/>
    </row>
    <row r="2192" spans="31:31" s="228" customFormat="1" x14ac:dyDescent="0.2">
      <c r="AE2192" s="218"/>
    </row>
    <row r="2193" spans="31:31" s="228" customFormat="1" x14ac:dyDescent="0.2">
      <c r="AE2193" s="218"/>
    </row>
    <row r="2194" spans="31:31" s="228" customFormat="1" x14ac:dyDescent="0.2">
      <c r="AE2194" s="218"/>
    </row>
    <row r="2195" spans="31:31" s="228" customFormat="1" x14ac:dyDescent="0.2">
      <c r="AE2195" s="218"/>
    </row>
    <row r="2196" spans="31:31" s="228" customFormat="1" x14ac:dyDescent="0.2">
      <c r="AE2196" s="218"/>
    </row>
    <row r="2197" spans="31:31" s="228" customFormat="1" x14ac:dyDescent="0.2">
      <c r="AE2197" s="218"/>
    </row>
    <row r="2198" spans="31:31" s="228" customFormat="1" x14ac:dyDescent="0.2">
      <c r="AE2198" s="218"/>
    </row>
    <row r="2199" spans="31:31" s="228" customFormat="1" x14ac:dyDescent="0.2">
      <c r="AE2199" s="218"/>
    </row>
    <row r="2200" spans="31:31" s="228" customFormat="1" x14ac:dyDescent="0.2">
      <c r="AE2200" s="218"/>
    </row>
    <row r="2201" spans="31:31" s="228" customFormat="1" x14ac:dyDescent="0.2">
      <c r="AE2201" s="218"/>
    </row>
    <row r="2202" spans="31:31" s="228" customFormat="1" x14ac:dyDescent="0.2">
      <c r="AE2202" s="218"/>
    </row>
    <row r="2203" spans="31:31" s="228" customFormat="1" x14ac:dyDescent="0.2">
      <c r="AE2203" s="218"/>
    </row>
    <row r="2204" spans="31:31" s="228" customFormat="1" x14ac:dyDescent="0.2">
      <c r="AE2204" s="218"/>
    </row>
    <row r="2205" spans="31:31" s="228" customFormat="1" x14ac:dyDescent="0.2">
      <c r="AE2205" s="218"/>
    </row>
    <row r="2206" spans="31:31" s="228" customFormat="1" x14ac:dyDescent="0.2">
      <c r="AE2206" s="218"/>
    </row>
    <row r="2207" spans="31:31" s="228" customFormat="1" x14ac:dyDescent="0.2">
      <c r="AE2207" s="218"/>
    </row>
    <row r="2208" spans="31:31" s="228" customFormat="1" x14ac:dyDescent="0.2">
      <c r="AE2208" s="218"/>
    </row>
    <row r="2209" spans="31:31" s="228" customFormat="1" x14ac:dyDescent="0.2">
      <c r="AE2209" s="218"/>
    </row>
    <row r="2210" spans="31:31" s="228" customFormat="1" x14ac:dyDescent="0.2">
      <c r="AE2210" s="218"/>
    </row>
    <row r="2211" spans="31:31" s="228" customFormat="1" x14ac:dyDescent="0.2">
      <c r="AE2211" s="218"/>
    </row>
    <row r="2212" spans="31:31" s="228" customFormat="1" x14ac:dyDescent="0.2">
      <c r="AE2212" s="218"/>
    </row>
    <row r="2213" spans="31:31" s="228" customFormat="1" x14ac:dyDescent="0.2">
      <c r="AE2213" s="218"/>
    </row>
    <row r="2214" spans="31:31" s="228" customFormat="1" x14ac:dyDescent="0.2">
      <c r="AE2214" s="218"/>
    </row>
    <row r="2215" spans="31:31" s="228" customFormat="1" x14ac:dyDescent="0.2">
      <c r="AE2215" s="218"/>
    </row>
    <row r="2216" spans="31:31" s="228" customFormat="1" x14ac:dyDescent="0.2">
      <c r="AE2216" s="218"/>
    </row>
    <row r="2217" spans="31:31" s="228" customFormat="1" x14ac:dyDescent="0.2">
      <c r="AE2217" s="218"/>
    </row>
    <row r="2218" spans="31:31" s="228" customFormat="1" x14ac:dyDescent="0.2">
      <c r="AE2218" s="218"/>
    </row>
    <row r="2219" spans="31:31" s="228" customFormat="1" x14ac:dyDescent="0.2">
      <c r="AE2219" s="218"/>
    </row>
    <row r="2220" spans="31:31" s="228" customFormat="1" x14ac:dyDescent="0.2">
      <c r="AE2220" s="218"/>
    </row>
    <row r="2221" spans="31:31" s="228" customFormat="1" x14ac:dyDescent="0.2">
      <c r="AE2221" s="218"/>
    </row>
    <row r="2222" spans="31:31" s="228" customFormat="1" x14ac:dyDescent="0.2">
      <c r="AE2222" s="218"/>
    </row>
    <row r="2223" spans="31:31" s="228" customFormat="1" x14ac:dyDescent="0.2">
      <c r="AE2223" s="218"/>
    </row>
    <row r="2224" spans="31:31" s="228" customFormat="1" x14ac:dyDescent="0.2">
      <c r="AE2224" s="218"/>
    </row>
    <row r="2225" spans="31:31" s="228" customFormat="1" x14ac:dyDescent="0.2">
      <c r="AE2225" s="218"/>
    </row>
    <row r="2226" spans="31:31" s="228" customFormat="1" x14ac:dyDescent="0.2">
      <c r="AE2226" s="218"/>
    </row>
    <row r="2227" spans="31:31" s="228" customFormat="1" x14ac:dyDescent="0.2">
      <c r="AE2227" s="218"/>
    </row>
    <row r="2228" spans="31:31" s="228" customFormat="1" x14ac:dyDescent="0.2">
      <c r="AE2228" s="218"/>
    </row>
    <row r="2229" spans="31:31" s="228" customFormat="1" x14ac:dyDescent="0.2">
      <c r="AE2229" s="218"/>
    </row>
    <row r="2230" spans="31:31" s="228" customFormat="1" x14ac:dyDescent="0.2">
      <c r="AE2230" s="218"/>
    </row>
    <row r="2231" spans="31:31" s="228" customFormat="1" x14ac:dyDescent="0.2">
      <c r="AE2231" s="218"/>
    </row>
    <row r="2232" spans="31:31" s="228" customFormat="1" x14ac:dyDescent="0.2">
      <c r="AE2232" s="218"/>
    </row>
    <row r="2233" spans="31:31" s="228" customFormat="1" x14ac:dyDescent="0.2">
      <c r="AE2233" s="218"/>
    </row>
    <row r="2234" spans="31:31" s="228" customFormat="1" x14ac:dyDescent="0.2">
      <c r="AE2234" s="218"/>
    </row>
    <row r="2235" spans="31:31" s="228" customFormat="1" x14ac:dyDescent="0.2">
      <c r="AE2235" s="218"/>
    </row>
    <row r="2236" spans="31:31" s="228" customFormat="1" x14ac:dyDescent="0.2">
      <c r="AE2236" s="218"/>
    </row>
    <row r="2237" spans="31:31" s="228" customFormat="1" x14ac:dyDescent="0.2">
      <c r="AE2237" s="218"/>
    </row>
    <row r="2238" spans="31:31" s="228" customFormat="1" x14ac:dyDescent="0.2">
      <c r="AE2238" s="218"/>
    </row>
    <row r="2239" spans="31:31" s="228" customFormat="1" x14ac:dyDescent="0.2">
      <c r="AE2239" s="218"/>
    </row>
    <row r="2240" spans="31:31" s="228" customFormat="1" x14ac:dyDescent="0.2">
      <c r="AE2240" s="218"/>
    </row>
    <row r="2241" spans="31:31" s="228" customFormat="1" x14ac:dyDescent="0.2">
      <c r="AE2241" s="218"/>
    </row>
    <row r="2242" spans="31:31" s="228" customFormat="1" x14ac:dyDescent="0.2">
      <c r="AE2242" s="218"/>
    </row>
    <row r="2243" spans="31:31" s="228" customFormat="1" x14ac:dyDescent="0.2">
      <c r="AE2243" s="218"/>
    </row>
    <row r="2244" spans="31:31" s="228" customFormat="1" x14ac:dyDescent="0.2">
      <c r="AE2244" s="218"/>
    </row>
    <row r="2245" spans="31:31" s="228" customFormat="1" x14ac:dyDescent="0.2">
      <c r="AE2245" s="218"/>
    </row>
    <row r="2246" spans="31:31" s="228" customFormat="1" x14ac:dyDescent="0.2">
      <c r="AE2246" s="218"/>
    </row>
    <row r="2247" spans="31:31" s="228" customFormat="1" x14ac:dyDescent="0.2">
      <c r="AE2247" s="218"/>
    </row>
    <row r="2248" spans="31:31" s="228" customFormat="1" x14ac:dyDescent="0.2">
      <c r="AE2248" s="218"/>
    </row>
    <row r="2249" spans="31:31" s="228" customFormat="1" x14ac:dyDescent="0.2">
      <c r="AE2249" s="218"/>
    </row>
    <row r="2250" spans="31:31" s="228" customFormat="1" x14ac:dyDescent="0.2">
      <c r="AE2250" s="218"/>
    </row>
    <row r="2251" spans="31:31" s="228" customFormat="1" x14ac:dyDescent="0.2">
      <c r="AE2251" s="218"/>
    </row>
    <row r="2252" spans="31:31" s="228" customFormat="1" x14ac:dyDescent="0.2">
      <c r="AE2252" s="218"/>
    </row>
    <row r="2253" spans="31:31" s="228" customFormat="1" x14ac:dyDescent="0.2">
      <c r="AE2253" s="218"/>
    </row>
    <row r="2254" spans="31:31" s="228" customFormat="1" x14ac:dyDescent="0.2">
      <c r="AE2254" s="218"/>
    </row>
    <row r="2255" spans="31:31" s="228" customFormat="1" x14ac:dyDescent="0.2">
      <c r="AE2255" s="218"/>
    </row>
    <row r="2256" spans="31:31" s="228" customFormat="1" x14ac:dyDescent="0.2">
      <c r="AE2256" s="218"/>
    </row>
    <row r="2257" spans="31:31" s="228" customFormat="1" x14ac:dyDescent="0.2">
      <c r="AE2257" s="218"/>
    </row>
    <row r="2258" spans="31:31" s="228" customFormat="1" x14ac:dyDescent="0.2">
      <c r="AE2258" s="218"/>
    </row>
    <row r="2259" spans="31:31" s="228" customFormat="1" x14ac:dyDescent="0.2">
      <c r="AE2259" s="218"/>
    </row>
    <row r="2260" spans="31:31" s="228" customFormat="1" x14ac:dyDescent="0.2">
      <c r="AE2260" s="218"/>
    </row>
    <row r="2261" spans="31:31" s="228" customFormat="1" x14ac:dyDescent="0.2">
      <c r="AE2261" s="218"/>
    </row>
    <row r="2262" spans="31:31" s="228" customFormat="1" x14ac:dyDescent="0.2">
      <c r="AE2262" s="218"/>
    </row>
    <row r="2263" spans="31:31" s="228" customFormat="1" x14ac:dyDescent="0.2">
      <c r="AE2263" s="218"/>
    </row>
    <row r="2264" spans="31:31" s="228" customFormat="1" x14ac:dyDescent="0.2">
      <c r="AE2264" s="218"/>
    </row>
    <row r="2265" spans="31:31" s="228" customFormat="1" x14ac:dyDescent="0.2">
      <c r="AE2265" s="218"/>
    </row>
    <row r="2266" spans="31:31" s="228" customFormat="1" x14ac:dyDescent="0.2">
      <c r="AE2266" s="218"/>
    </row>
    <row r="2267" spans="31:31" s="228" customFormat="1" x14ac:dyDescent="0.2">
      <c r="AE2267" s="218"/>
    </row>
    <row r="2268" spans="31:31" s="228" customFormat="1" x14ac:dyDescent="0.2">
      <c r="AE2268" s="218"/>
    </row>
    <row r="2269" spans="31:31" s="228" customFormat="1" x14ac:dyDescent="0.2">
      <c r="AE2269" s="218"/>
    </row>
    <row r="2270" spans="31:31" s="228" customFormat="1" x14ac:dyDescent="0.2">
      <c r="AE2270" s="218"/>
    </row>
    <row r="2271" spans="31:31" s="228" customFormat="1" x14ac:dyDescent="0.2">
      <c r="AE2271" s="218"/>
    </row>
    <row r="2272" spans="31:31" s="228" customFormat="1" x14ac:dyDescent="0.2">
      <c r="AE2272" s="218"/>
    </row>
    <row r="2273" spans="31:31" s="228" customFormat="1" x14ac:dyDescent="0.2">
      <c r="AE2273" s="218"/>
    </row>
    <row r="2274" spans="31:31" s="228" customFormat="1" x14ac:dyDescent="0.2">
      <c r="AE2274" s="218"/>
    </row>
    <row r="2275" spans="31:31" s="228" customFormat="1" x14ac:dyDescent="0.2">
      <c r="AE2275" s="218"/>
    </row>
    <row r="2276" spans="31:31" s="228" customFormat="1" x14ac:dyDescent="0.2">
      <c r="AE2276" s="218"/>
    </row>
    <row r="2277" spans="31:31" s="228" customFormat="1" x14ac:dyDescent="0.2">
      <c r="AE2277" s="218"/>
    </row>
    <row r="2278" spans="31:31" s="228" customFormat="1" x14ac:dyDescent="0.2">
      <c r="AE2278" s="218"/>
    </row>
    <row r="2279" spans="31:31" s="228" customFormat="1" x14ac:dyDescent="0.2">
      <c r="AE2279" s="218"/>
    </row>
    <row r="2280" spans="31:31" s="228" customFormat="1" x14ac:dyDescent="0.2">
      <c r="AE2280" s="218"/>
    </row>
    <row r="2281" spans="31:31" s="228" customFormat="1" x14ac:dyDescent="0.2">
      <c r="AE2281" s="218"/>
    </row>
    <row r="2282" spans="31:31" s="228" customFormat="1" x14ac:dyDescent="0.2">
      <c r="AE2282" s="218"/>
    </row>
    <row r="2283" spans="31:31" s="228" customFormat="1" x14ac:dyDescent="0.2">
      <c r="AE2283" s="218"/>
    </row>
    <row r="2284" spans="31:31" s="228" customFormat="1" x14ac:dyDescent="0.2">
      <c r="AE2284" s="218"/>
    </row>
    <row r="2285" spans="31:31" s="228" customFormat="1" x14ac:dyDescent="0.2">
      <c r="AE2285" s="218"/>
    </row>
    <row r="2286" spans="31:31" s="228" customFormat="1" x14ac:dyDescent="0.2">
      <c r="AE2286" s="218"/>
    </row>
    <row r="2287" spans="31:31" s="228" customFormat="1" x14ac:dyDescent="0.2">
      <c r="AE2287" s="218"/>
    </row>
    <row r="2288" spans="31:31" s="228" customFormat="1" x14ac:dyDescent="0.2">
      <c r="AE2288" s="218"/>
    </row>
    <row r="2289" spans="31:31" s="228" customFormat="1" x14ac:dyDescent="0.2">
      <c r="AE2289" s="218"/>
    </row>
    <row r="2290" spans="31:31" s="228" customFormat="1" x14ac:dyDescent="0.2">
      <c r="AE2290" s="218"/>
    </row>
    <row r="2291" spans="31:31" s="228" customFormat="1" x14ac:dyDescent="0.2">
      <c r="AE2291" s="218"/>
    </row>
    <row r="2292" spans="31:31" s="228" customFormat="1" x14ac:dyDescent="0.2">
      <c r="AE2292" s="218"/>
    </row>
    <row r="2293" spans="31:31" s="228" customFormat="1" x14ac:dyDescent="0.2">
      <c r="AE2293" s="218"/>
    </row>
    <row r="2294" spans="31:31" s="228" customFormat="1" x14ac:dyDescent="0.2">
      <c r="AE2294" s="218"/>
    </row>
    <row r="2295" spans="31:31" s="228" customFormat="1" x14ac:dyDescent="0.2">
      <c r="AE2295" s="218"/>
    </row>
    <row r="2296" spans="31:31" s="228" customFormat="1" x14ac:dyDescent="0.2">
      <c r="AE2296" s="218"/>
    </row>
    <row r="2297" spans="31:31" s="228" customFormat="1" x14ac:dyDescent="0.2">
      <c r="AE2297" s="218"/>
    </row>
    <row r="2298" spans="31:31" s="228" customFormat="1" x14ac:dyDescent="0.2">
      <c r="AE2298" s="218"/>
    </row>
    <row r="2299" spans="31:31" s="228" customFormat="1" x14ac:dyDescent="0.2">
      <c r="AE2299" s="218"/>
    </row>
    <row r="2300" spans="31:31" s="228" customFormat="1" x14ac:dyDescent="0.2">
      <c r="AE2300" s="218"/>
    </row>
    <row r="2301" spans="31:31" s="228" customFormat="1" x14ac:dyDescent="0.2">
      <c r="AE2301" s="218"/>
    </row>
    <row r="2302" spans="31:31" s="228" customFormat="1" x14ac:dyDescent="0.2">
      <c r="AE2302" s="218"/>
    </row>
    <row r="2303" spans="31:31" s="228" customFormat="1" x14ac:dyDescent="0.2">
      <c r="AE2303" s="218"/>
    </row>
    <row r="2304" spans="31:31" s="228" customFormat="1" x14ac:dyDescent="0.2">
      <c r="AE2304" s="218"/>
    </row>
    <row r="2305" spans="31:31" s="228" customFormat="1" x14ac:dyDescent="0.2">
      <c r="AE2305" s="218"/>
    </row>
    <row r="2306" spans="31:31" s="228" customFormat="1" x14ac:dyDescent="0.2">
      <c r="AE2306" s="218"/>
    </row>
    <row r="2307" spans="31:31" s="228" customFormat="1" x14ac:dyDescent="0.2">
      <c r="AE2307" s="218"/>
    </row>
    <row r="2308" spans="31:31" s="228" customFormat="1" x14ac:dyDescent="0.2">
      <c r="AE2308" s="218"/>
    </row>
    <row r="2309" spans="31:31" s="228" customFormat="1" x14ac:dyDescent="0.2">
      <c r="AE2309" s="218"/>
    </row>
    <row r="2310" spans="31:31" s="228" customFormat="1" x14ac:dyDescent="0.2">
      <c r="AE2310" s="218"/>
    </row>
    <row r="2311" spans="31:31" s="228" customFormat="1" x14ac:dyDescent="0.2">
      <c r="AE2311" s="218"/>
    </row>
    <row r="2312" spans="31:31" s="228" customFormat="1" x14ac:dyDescent="0.2">
      <c r="AE2312" s="218"/>
    </row>
    <row r="2313" spans="31:31" s="228" customFormat="1" x14ac:dyDescent="0.2">
      <c r="AE2313" s="218"/>
    </row>
    <row r="2314" spans="31:31" s="228" customFormat="1" x14ac:dyDescent="0.2">
      <c r="AE2314" s="218"/>
    </row>
    <row r="2315" spans="31:31" s="228" customFormat="1" x14ac:dyDescent="0.2">
      <c r="AE2315" s="218"/>
    </row>
    <row r="2316" spans="31:31" s="228" customFormat="1" x14ac:dyDescent="0.2">
      <c r="AE2316" s="218"/>
    </row>
    <row r="2317" spans="31:31" s="228" customFormat="1" x14ac:dyDescent="0.2">
      <c r="AE2317" s="218"/>
    </row>
    <row r="2318" spans="31:31" s="228" customFormat="1" x14ac:dyDescent="0.2">
      <c r="AE2318" s="218"/>
    </row>
    <row r="2319" spans="31:31" s="228" customFormat="1" x14ac:dyDescent="0.2">
      <c r="AE2319" s="218"/>
    </row>
    <row r="2320" spans="31:31" s="228" customFormat="1" x14ac:dyDescent="0.2">
      <c r="AE2320" s="218"/>
    </row>
    <row r="2321" spans="31:31" s="228" customFormat="1" x14ac:dyDescent="0.2">
      <c r="AE2321" s="218"/>
    </row>
    <row r="2322" spans="31:31" s="228" customFormat="1" x14ac:dyDescent="0.2">
      <c r="AE2322" s="218"/>
    </row>
    <row r="2323" spans="31:31" s="228" customFormat="1" x14ac:dyDescent="0.2">
      <c r="AE2323" s="218"/>
    </row>
    <row r="2324" spans="31:31" s="228" customFormat="1" x14ac:dyDescent="0.2">
      <c r="AE2324" s="218"/>
    </row>
    <row r="2325" spans="31:31" s="228" customFormat="1" x14ac:dyDescent="0.2">
      <c r="AE2325" s="218"/>
    </row>
    <row r="2326" spans="31:31" s="228" customFormat="1" x14ac:dyDescent="0.2">
      <c r="AE2326" s="218"/>
    </row>
    <row r="2327" spans="31:31" s="228" customFormat="1" x14ac:dyDescent="0.2">
      <c r="AE2327" s="218"/>
    </row>
    <row r="2328" spans="31:31" s="228" customFormat="1" x14ac:dyDescent="0.2">
      <c r="AE2328" s="218"/>
    </row>
    <row r="2329" spans="31:31" s="228" customFormat="1" x14ac:dyDescent="0.2">
      <c r="AE2329" s="218"/>
    </row>
    <row r="2330" spans="31:31" s="228" customFormat="1" x14ac:dyDescent="0.2">
      <c r="AE2330" s="218"/>
    </row>
    <row r="2331" spans="31:31" s="228" customFormat="1" x14ac:dyDescent="0.2">
      <c r="AE2331" s="218"/>
    </row>
    <row r="2332" spans="31:31" s="228" customFormat="1" x14ac:dyDescent="0.2">
      <c r="AE2332" s="218"/>
    </row>
    <row r="2333" spans="31:31" s="228" customFormat="1" x14ac:dyDescent="0.2">
      <c r="AE2333" s="218"/>
    </row>
    <row r="2334" spans="31:31" s="228" customFormat="1" x14ac:dyDescent="0.2">
      <c r="AE2334" s="218"/>
    </row>
    <row r="2335" spans="31:31" s="228" customFormat="1" x14ac:dyDescent="0.2">
      <c r="AE2335" s="218"/>
    </row>
    <row r="2336" spans="31:31" s="228" customFormat="1" x14ac:dyDescent="0.2">
      <c r="AE2336" s="218"/>
    </row>
    <row r="2337" spans="31:31" s="228" customFormat="1" x14ac:dyDescent="0.2">
      <c r="AE2337" s="218"/>
    </row>
    <row r="2338" spans="31:31" s="228" customFormat="1" x14ac:dyDescent="0.2">
      <c r="AE2338" s="218"/>
    </row>
    <row r="2339" spans="31:31" s="228" customFormat="1" x14ac:dyDescent="0.2">
      <c r="AE2339" s="218"/>
    </row>
    <row r="2340" spans="31:31" s="228" customFormat="1" x14ac:dyDescent="0.2">
      <c r="AE2340" s="218"/>
    </row>
    <row r="2341" spans="31:31" s="228" customFormat="1" x14ac:dyDescent="0.2">
      <c r="AE2341" s="218"/>
    </row>
    <row r="2342" spans="31:31" s="228" customFormat="1" x14ac:dyDescent="0.2">
      <c r="AE2342" s="218"/>
    </row>
    <row r="2343" spans="31:31" s="228" customFormat="1" x14ac:dyDescent="0.2">
      <c r="AE2343" s="218"/>
    </row>
    <row r="2344" spans="31:31" s="228" customFormat="1" x14ac:dyDescent="0.2">
      <c r="AE2344" s="218"/>
    </row>
    <row r="2345" spans="31:31" s="228" customFormat="1" x14ac:dyDescent="0.2">
      <c r="AE2345" s="218"/>
    </row>
    <row r="2346" spans="31:31" s="228" customFormat="1" x14ac:dyDescent="0.2">
      <c r="AE2346" s="218"/>
    </row>
    <row r="2347" spans="31:31" s="228" customFormat="1" x14ac:dyDescent="0.2">
      <c r="AE2347" s="218"/>
    </row>
    <row r="2348" spans="31:31" s="228" customFormat="1" x14ac:dyDescent="0.2">
      <c r="AE2348" s="218"/>
    </row>
    <row r="2349" spans="31:31" s="228" customFormat="1" x14ac:dyDescent="0.2">
      <c r="AE2349" s="218"/>
    </row>
    <row r="2350" spans="31:31" s="228" customFormat="1" x14ac:dyDescent="0.2">
      <c r="AE2350" s="218"/>
    </row>
    <row r="2351" spans="31:31" s="228" customFormat="1" x14ac:dyDescent="0.2">
      <c r="AE2351" s="218"/>
    </row>
    <row r="2352" spans="31:31" s="228" customFormat="1" x14ac:dyDescent="0.2">
      <c r="AE2352" s="218"/>
    </row>
    <row r="2353" spans="31:31" s="228" customFormat="1" x14ac:dyDescent="0.2">
      <c r="AE2353" s="218"/>
    </row>
    <row r="2354" spans="31:31" s="228" customFormat="1" x14ac:dyDescent="0.2">
      <c r="AE2354" s="218"/>
    </row>
    <row r="2355" spans="31:31" s="228" customFormat="1" x14ac:dyDescent="0.2">
      <c r="AE2355" s="218"/>
    </row>
    <row r="2356" spans="31:31" s="228" customFormat="1" x14ac:dyDescent="0.2">
      <c r="AE2356" s="218"/>
    </row>
    <row r="2357" spans="31:31" s="228" customFormat="1" x14ac:dyDescent="0.2">
      <c r="AE2357" s="218"/>
    </row>
    <row r="2358" spans="31:31" s="228" customFormat="1" x14ac:dyDescent="0.2">
      <c r="AE2358" s="218"/>
    </row>
    <row r="2359" spans="31:31" s="228" customFormat="1" x14ac:dyDescent="0.2">
      <c r="AE2359" s="218"/>
    </row>
    <row r="2360" spans="31:31" s="228" customFormat="1" x14ac:dyDescent="0.2">
      <c r="AE2360" s="218"/>
    </row>
    <row r="2361" spans="31:31" s="228" customFormat="1" x14ac:dyDescent="0.2">
      <c r="AE2361" s="218"/>
    </row>
    <row r="2362" spans="31:31" s="228" customFormat="1" x14ac:dyDescent="0.2">
      <c r="AE2362" s="218"/>
    </row>
    <row r="2363" spans="31:31" s="228" customFormat="1" x14ac:dyDescent="0.2">
      <c r="AE2363" s="218"/>
    </row>
    <row r="2364" spans="31:31" s="228" customFormat="1" x14ac:dyDescent="0.2">
      <c r="AE2364" s="218"/>
    </row>
    <row r="2365" spans="31:31" s="228" customFormat="1" x14ac:dyDescent="0.2">
      <c r="AE2365" s="218"/>
    </row>
    <row r="2366" spans="31:31" s="228" customFormat="1" x14ac:dyDescent="0.2">
      <c r="AE2366" s="218"/>
    </row>
    <row r="2367" spans="31:31" s="228" customFormat="1" x14ac:dyDescent="0.2">
      <c r="AE2367" s="218"/>
    </row>
    <row r="2368" spans="31:31" s="228" customFormat="1" x14ac:dyDescent="0.2">
      <c r="AE2368" s="218"/>
    </row>
    <row r="2369" spans="31:31" s="228" customFormat="1" x14ac:dyDescent="0.2">
      <c r="AE2369" s="218"/>
    </row>
    <row r="2370" spans="31:31" s="228" customFormat="1" x14ac:dyDescent="0.2">
      <c r="AE2370" s="218"/>
    </row>
    <row r="2371" spans="31:31" s="228" customFormat="1" x14ac:dyDescent="0.2">
      <c r="AE2371" s="218"/>
    </row>
    <row r="2372" spans="31:31" s="228" customFormat="1" x14ac:dyDescent="0.2">
      <c r="AE2372" s="218"/>
    </row>
    <row r="2373" spans="31:31" s="228" customFormat="1" x14ac:dyDescent="0.2">
      <c r="AE2373" s="218"/>
    </row>
    <row r="2374" spans="31:31" s="228" customFormat="1" x14ac:dyDescent="0.2">
      <c r="AE2374" s="218"/>
    </row>
    <row r="2375" spans="31:31" s="228" customFormat="1" x14ac:dyDescent="0.2">
      <c r="AE2375" s="218"/>
    </row>
    <row r="2376" spans="31:31" s="228" customFormat="1" x14ac:dyDescent="0.2">
      <c r="AE2376" s="218"/>
    </row>
    <row r="2377" spans="31:31" s="228" customFormat="1" x14ac:dyDescent="0.2">
      <c r="AE2377" s="218"/>
    </row>
    <row r="2378" spans="31:31" s="228" customFormat="1" x14ac:dyDescent="0.2">
      <c r="AE2378" s="218"/>
    </row>
    <row r="2379" spans="31:31" s="228" customFormat="1" x14ac:dyDescent="0.2">
      <c r="AE2379" s="218"/>
    </row>
    <row r="2380" spans="31:31" s="228" customFormat="1" x14ac:dyDescent="0.2">
      <c r="AE2380" s="218"/>
    </row>
    <row r="2381" spans="31:31" s="228" customFormat="1" x14ac:dyDescent="0.2">
      <c r="AE2381" s="218"/>
    </row>
    <row r="2382" spans="31:31" s="228" customFormat="1" x14ac:dyDescent="0.2">
      <c r="AE2382" s="218"/>
    </row>
    <row r="2383" spans="31:31" s="228" customFormat="1" x14ac:dyDescent="0.2">
      <c r="AE2383" s="218"/>
    </row>
    <row r="2384" spans="31:31" s="228" customFormat="1" x14ac:dyDescent="0.2">
      <c r="AE2384" s="218"/>
    </row>
    <row r="2385" spans="31:31" s="228" customFormat="1" x14ac:dyDescent="0.2">
      <c r="AE2385" s="218"/>
    </row>
    <row r="2386" spans="31:31" s="228" customFormat="1" x14ac:dyDescent="0.2">
      <c r="AE2386" s="218"/>
    </row>
    <row r="2387" spans="31:31" s="228" customFormat="1" x14ac:dyDescent="0.2">
      <c r="AE2387" s="218"/>
    </row>
    <row r="2388" spans="31:31" s="228" customFormat="1" x14ac:dyDescent="0.2">
      <c r="AE2388" s="218"/>
    </row>
    <row r="2389" spans="31:31" s="228" customFormat="1" x14ac:dyDescent="0.2">
      <c r="AE2389" s="218"/>
    </row>
    <row r="2390" spans="31:31" s="228" customFormat="1" x14ac:dyDescent="0.2">
      <c r="AE2390" s="218"/>
    </row>
    <row r="2391" spans="31:31" s="228" customFormat="1" x14ac:dyDescent="0.2">
      <c r="AE2391" s="218"/>
    </row>
    <row r="2392" spans="31:31" s="228" customFormat="1" x14ac:dyDescent="0.2">
      <c r="AE2392" s="218"/>
    </row>
    <row r="2393" spans="31:31" s="228" customFormat="1" x14ac:dyDescent="0.2">
      <c r="AE2393" s="218"/>
    </row>
    <row r="2394" spans="31:31" s="228" customFormat="1" x14ac:dyDescent="0.2">
      <c r="AE2394" s="218"/>
    </row>
    <row r="2395" spans="31:31" s="228" customFormat="1" x14ac:dyDescent="0.2">
      <c r="AE2395" s="218"/>
    </row>
    <row r="2396" spans="31:31" s="228" customFormat="1" x14ac:dyDescent="0.2">
      <c r="AE2396" s="218"/>
    </row>
    <row r="2397" spans="31:31" s="228" customFormat="1" x14ac:dyDescent="0.2">
      <c r="AE2397" s="218"/>
    </row>
    <row r="2398" spans="31:31" s="228" customFormat="1" x14ac:dyDescent="0.2">
      <c r="AE2398" s="218"/>
    </row>
    <row r="2399" spans="31:31" s="228" customFormat="1" x14ac:dyDescent="0.2">
      <c r="AE2399" s="218"/>
    </row>
    <row r="2400" spans="31:31" s="228" customFormat="1" x14ac:dyDescent="0.2">
      <c r="AE2400" s="218"/>
    </row>
    <row r="2401" spans="31:31" s="228" customFormat="1" x14ac:dyDescent="0.2">
      <c r="AE2401" s="218"/>
    </row>
    <row r="2402" spans="31:31" s="228" customFormat="1" x14ac:dyDescent="0.2">
      <c r="AE2402" s="218"/>
    </row>
    <row r="2403" spans="31:31" s="228" customFormat="1" x14ac:dyDescent="0.2">
      <c r="AE2403" s="218"/>
    </row>
    <row r="2404" spans="31:31" s="228" customFormat="1" x14ac:dyDescent="0.2">
      <c r="AE2404" s="218"/>
    </row>
    <row r="2405" spans="31:31" s="228" customFormat="1" x14ac:dyDescent="0.2">
      <c r="AE2405" s="218"/>
    </row>
    <row r="2406" spans="31:31" s="228" customFormat="1" x14ac:dyDescent="0.2">
      <c r="AE2406" s="218"/>
    </row>
    <row r="2407" spans="31:31" s="228" customFormat="1" x14ac:dyDescent="0.2">
      <c r="AE2407" s="218"/>
    </row>
    <row r="2408" spans="31:31" s="228" customFormat="1" x14ac:dyDescent="0.2">
      <c r="AE2408" s="218"/>
    </row>
    <row r="2409" spans="31:31" s="228" customFormat="1" x14ac:dyDescent="0.2">
      <c r="AE2409" s="218"/>
    </row>
    <row r="2410" spans="31:31" s="228" customFormat="1" x14ac:dyDescent="0.2">
      <c r="AE2410" s="218"/>
    </row>
    <row r="2411" spans="31:31" s="228" customFormat="1" x14ac:dyDescent="0.2">
      <c r="AE2411" s="218"/>
    </row>
    <row r="2412" spans="31:31" s="228" customFormat="1" x14ac:dyDescent="0.2">
      <c r="AE2412" s="218"/>
    </row>
    <row r="2413" spans="31:31" s="228" customFormat="1" x14ac:dyDescent="0.2">
      <c r="AE2413" s="218"/>
    </row>
    <row r="2414" spans="31:31" s="228" customFormat="1" x14ac:dyDescent="0.2">
      <c r="AE2414" s="218"/>
    </row>
    <row r="2415" spans="31:31" s="228" customFormat="1" x14ac:dyDescent="0.2">
      <c r="AE2415" s="218"/>
    </row>
    <row r="2416" spans="31:31" s="228" customFormat="1" x14ac:dyDescent="0.2">
      <c r="AE2416" s="218"/>
    </row>
    <row r="2417" spans="31:31" s="228" customFormat="1" x14ac:dyDescent="0.2">
      <c r="AE2417" s="218"/>
    </row>
    <row r="2418" spans="31:31" s="228" customFormat="1" x14ac:dyDescent="0.2">
      <c r="AE2418" s="218"/>
    </row>
    <row r="2419" spans="31:31" s="228" customFormat="1" x14ac:dyDescent="0.2">
      <c r="AE2419" s="218"/>
    </row>
    <row r="2420" spans="31:31" s="228" customFormat="1" x14ac:dyDescent="0.2">
      <c r="AE2420" s="218"/>
    </row>
    <row r="2421" spans="31:31" s="228" customFormat="1" x14ac:dyDescent="0.2">
      <c r="AE2421" s="218"/>
    </row>
    <row r="2422" spans="31:31" s="228" customFormat="1" x14ac:dyDescent="0.2">
      <c r="AE2422" s="218"/>
    </row>
    <row r="2423" spans="31:31" s="228" customFormat="1" x14ac:dyDescent="0.2">
      <c r="AE2423" s="218"/>
    </row>
    <row r="2424" spans="31:31" s="228" customFormat="1" x14ac:dyDescent="0.2">
      <c r="AE2424" s="218"/>
    </row>
    <row r="2425" spans="31:31" s="228" customFormat="1" x14ac:dyDescent="0.2">
      <c r="AE2425" s="218"/>
    </row>
    <row r="2426" spans="31:31" s="228" customFormat="1" x14ac:dyDescent="0.2">
      <c r="AE2426" s="218"/>
    </row>
    <row r="2427" spans="31:31" s="228" customFormat="1" x14ac:dyDescent="0.2">
      <c r="AE2427" s="218"/>
    </row>
    <row r="2428" spans="31:31" s="228" customFormat="1" x14ac:dyDescent="0.2">
      <c r="AE2428" s="218"/>
    </row>
    <row r="2429" spans="31:31" s="228" customFormat="1" x14ac:dyDescent="0.2">
      <c r="AE2429" s="218"/>
    </row>
    <row r="2430" spans="31:31" s="228" customFormat="1" x14ac:dyDescent="0.2">
      <c r="AE2430" s="218"/>
    </row>
    <row r="2431" spans="31:31" s="228" customFormat="1" x14ac:dyDescent="0.2">
      <c r="AE2431" s="218"/>
    </row>
    <row r="2432" spans="31:31" s="228" customFormat="1" x14ac:dyDescent="0.2">
      <c r="AE2432" s="218"/>
    </row>
    <row r="2433" spans="31:31" s="228" customFormat="1" x14ac:dyDescent="0.2">
      <c r="AE2433" s="218"/>
    </row>
    <row r="2434" spans="31:31" s="228" customFormat="1" x14ac:dyDescent="0.2">
      <c r="AE2434" s="218"/>
    </row>
    <row r="2435" spans="31:31" s="228" customFormat="1" x14ac:dyDescent="0.2">
      <c r="AE2435" s="218"/>
    </row>
    <row r="2436" spans="31:31" s="228" customFormat="1" x14ac:dyDescent="0.2">
      <c r="AE2436" s="218"/>
    </row>
    <row r="2437" spans="31:31" s="228" customFormat="1" x14ac:dyDescent="0.2">
      <c r="AE2437" s="218"/>
    </row>
    <row r="2438" spans="31:31" s="228" customFormat="1" x14ac:dyDescent="0.2">
      <c r="AE2438" s="218"/>
    </row>
    <row r="2439" spans="31:31" s="228" customFormat="1" x14ac:dyDescent="0.2">
      <c r="AE2439" s="218"/>
    </row>
    <row r="2440" spans="31:31" s="228" customFormat="1" x14ac:dyDescent="0.2">
      <c r="AE2440" s="218"/>
    </row>
    <row r="2441" spans="31:31" s="228" customFormat="1" x14ac:dyDescent="0.2">
      <c r="AE2441" s="218"/>
    </row>
    <row r="2442" spans="31:31" s="228" customFormat="1" x14ac:dyDescent="0.2">
      <c r="AE2442" s="218"/>
    </row>
    <row r="2443" spans="31:31" s="228" customFormat="1" x14ac:dyDescent="0.2">
      <c r="AE2443" s="218"/>
    </row>
    <row r="2444" spans="31:31" s="228" customFormat="1" x14ac:dyDescent="0.2">
      <c r="AE2444" s="218"/>
    </row>
    <row r="2445" spans="31:31" s="228" customFormat="1" x14ac:dyDescent="0.2">
      <c r="AE2445" s="218"/>
    </row>
    <row r="2446" spans="31:31" s="228" customFormat="1" x14ac:dyDescent="0.2">
      <c r="AE2446" s="218"/>
    </row>
    <row r="2447" spans="31:31" s="228" customFormat="1" x14ac:dyDescent="0.2">
      <c r="AE2447" s="218"/>
    </row>
    <row r="2448" spans="31:31" s="228" customFormat="1" x14ac:dyDescent="0.2">
      <c r="AE2448" s="218"/>
    </row>
    <row r="2449" spans="31:31" s="228" customFormat="1" x14ac:dyDescent="0.2">
      <c r="AE2449" s="218"/>
    </row>
    <row r="2450" spans="31:31" s="228" customFormat="1" x14ac:dyDescent="0.2">
      <c r="AE2450" s="218"/>
    </row>
    <row r="2451" spans="31:31" s="228" customFormat="1" x14ac:dyDescent="0.2">
      <c r="AE2451" s="218"/>
    </row>
    <row r="2452" spans="31:31" s="228" customFormat="1" x14ac:dyDescent="0.2">
      <c r="AE2452" s="218"/>
    </row>
    <row r="2453" spans="31:31" s="228" customFormat="1" x14ac:dyDescent="0.2">
      <c r="AE2453" s="218"/>
    </row>
    <row r="2454" spans="31:31" s="228" customFormat="1" x14ac:dyDescent="0.2">
      <c r="AE2454" s="218"/>
    </row>
    <row r="2455" spans="31:31" s="228" customFormat="1" x14ac:dyDescent="0.2">
      <c r="AE2455" s="218"/>
    </row>
    <row r="2456" spans="31:31" s="228" customFormat="1" x14ac:dyDescent="0.2">
      <c r="AE2456" s="218"/>
    </row>
    <row r="2457" spans="31:31" s="228" customFormat="1" x14ac:dyDescent="0.2">
      <c r="AE2457" s="218"/>
    </row>
    <row r="2458" spans="31:31" s="228" customFormat="1" x14ac:dyDescent="0.2">
      <c r="AE2458" s="218"/>
    </row>
    <row r="2459" spans="31:31" s="228" customFormat="1" x14ac:dyDescent="0.2">
      <c r="AE2459" s="218"/>
    </row>
    <row r="2460" spans="31:31" s="228" customFormat="1" x14ac:dyDescent="0.2">
      <c r="AE2460" s="218"/>
    </row>
    <row r="2461" spans="31:31" s="228" customFormat="1" x14ac:dyDescent="0.2">
      <c r="AE2461" s="218"/>
    </row>
    <row r="2462" spans="31:31" s="228" customFormat="1" x14ac:dyDescent="0.2">
      <c r="AE2462" s="218"/>
    </row>
    <row r="2463" spans="31:31" s="228" customFormat="1" x14ac:dyDescent="0.2">
      <c r="AE2463" s="218"/>
    </row>
    <row r="2464" spans="31:31" s="228" customFormat="1" x14ac:dyDescent="0.2">
      <c r="AE2464" s="218"/>
    </row>
    <row r="2465" spans="31:31" s="228" customFormat="1" x14ac:dyDescent="0.2">
      <c r="AE2465" s="218"/>
    </row>
    <row r="2466" spans="31:31" s="228" customFormat="1" x14ac:dyDescent="0.2">
      <c r="AE2466" s="218"/>
    </row>
    <row r="2467" spans="31:31" s="228" customFormat="1" x14ac:dyDescent="0.2">
      <c r="AE2467" s="218"/>
    </row>
    <row r="2468" spans="31:31" s="228" customFormat="1" x14ac:dyDescent="0.2">
      <c r="AE2468" s="218"/>
    </row>
    <row r="2469" spans="31:31" s="228" customFormat="1" x14ac:dyDescent="0.2">
      <c r="AE2469" s="218"/>
    </row>
    <row r="2470" spans="31:31" s="228" customFormat="1" x14ac:dyDescent="0.2">
      <c r="AE2470" s="218"/>
    </row>
    <row r="2471" spans="31:31" s="228" customFormat="1" x14ac:dyDescent="0.2">
      <c r="AE2471" s="218"/>
    </row>
    <row r="2472" spans="31:31" s="228" customFormat="1" x14ac:dyDescent="0.2">
      <c r="AE2472" s="218"/>
    </row>
    <row r="2473" spans="31:31" s="228" customFormat="1" x14ac:dyDescent="0.2">
      <c r="AE2473" s="218"/>
    </row>
    <row r="2474" spans="31:31" s="228" customFormat="1" x14ac:dyDescent="0.2">
      <c r="AE2474" s="218"/>
    </row>
    <row r="2475" spans="31:31" s="228" customFormat="1" x14ac:dyDescent="0.2">
      <c r="AE2475" s="218"/>
    </row>
    <row r="2476" spans="31:31" s="228" customFormat="1" x14ac:dyDescent="0.2">
      <c r="AE2476" s="218"/>
    </row>
    <row r="2477" spans="31:31" s="228" customFormat="1" x14ac:dyDescent="0.2">
      <c r="AE2477" s="218"/>
    </row>
    <row r="2478" spans="31:31" s="228" customFormat="1" x14ac:dyDescent="0.2">
      <c r="AE2478" s="218"/>
    </row>
    <row r="2479" spans="31:31" s="228" customFormat="1" x14ac:dyDescent="0.2">
      <c r="AE2479" s="218"/>
    </row>
    <row r="2480" spans="31:31" s="228" customFormat="1" x14ac:dyDescent="0.2">
      <c r="AE2480" s="218"/>
    </row>
    <row r="2481" spans="31:31" s="228" customFormat="1" x14ac:dyDescent="0.2">
      <c r="AE2481" s="218"/>
    </row>
    <row r="2482" spans="31:31" s="228" customFormat="1" x14ac:dyDescent="0.2">
      <c r="AE2482" s="218"/>
    </row>
    <row r="2483" spans="31:31" s="228" customFormat="1" x14ac:dyDescent="0.2">
      <c r="AE2483" s="218"/>
    </row>
    <row r="2484" spans="31:31" s="228" customFormat="1" x14ac:dyDescent="0.2">
      <c r="AE2484" s="218"/>
    </row>
    <row r="2485" spans="31:31" s="228" customFormat="1" x14ac:dyDescent="0.2">
      <c r="AE2485" s="218"/>
    </row>
    <row r="2486" spans="31:31" s="228" customFormat="1" x14ac:dyDescent="0.2">
      <c r="AE2486" s="218"/>
    </row>
    <row r="2487" spans="31:31" s="228" customFormat="1" x14ac:dyDescent="0.2">
      <c r="AE2487" s="218"/>
    </row>
    <row r="2488" spans="31:31" s="228" customFormat="1" x14ac:dyDescent="0.2">
      <c r="AE2488" s="218"/>
    </row>
    <row r="2489" spans="31:31" s="228" customFormat="1" x14ac:dyDescent="0.2">
      <c r="AE2489" s="218"/>
    </row>
    <row r="2490" spans="31:31" s="228" customFormat="1" x14ac:dyDescent="0.2">
      <c r="AE2490" s="218"/>
    </row>
    <row r="2491" spans="31:31" s="228" customFormat="1" x14ac:dyDescent="0.2">
      <c r="AE2491" s="218"/>
    </row>
    <row r="2492" spans="31:31" s="228" customFormat="1" x14ac:dyDescent="0.2">
      <c r="AE2492" s="218"/>
    </row>
    <row r="2493" spans="31:31" s="228" customFormat="1" x14ac:dyDescent="0.2">
      <c r="AE2493" s="218"/>
    </row>
    <row r="2494" spans="31:31" s="228" customFormat="1" x14ac:dyDescent="0.2">
      <c r="AE2494" s="218"/>
    </row>
    <row r="2495" spans="31:31" s="228" customFormat="1" x14ac:dyDescent="0.2">
      <c r="AE2495" s="218"/>
    </row>
    <row r="2496" spans="31:31" s="228" customFormat="1" x14ac:dyDescent="0.2">
      <c r="AE2496" s="218"/>
    </row>
    <row r="2497" spans="31:31" s="228" customFormat="1" x14ac:dyDescent="0.2">
      <c r="AE2497" s="218"/>
    </row>
    <row r="2498" spans="31:31" s="228" customFormat="1" x14ac:dyDescent="0.2">
      <c r="AE2498" s="218"/>
    </row>
    <row r="2499" spans="31:31" s="228" customFormat="1" x14ac:dyDescent="0.2">
      <c r="AE2499" s="218"/>
    </row>
    <row r="2500" spans="31:31" s="228" customFormat="1" x14ac:dyDescent="0.2">
      <c r="AE2500" s="218"/>
    </row>
    <row r="2501" spans="31:31" s="228" customFormat="1" x14ac:dyDescent="0.2">
      <c r="AE2501" s="218"/>
    </row>
    <row r="2502" spans="31:31" s="228" customFormat="1" x14ac:dyDescent="0.2">
      <c r="AE2502" s="218"/>
    </row>
    <row r="2503" spans="31:31" s="228" customFormat="1" x14ac:dyDescent="0.2">
      <c r="AE2503" s="218"/>
    </row>
    <row r="2504" spans="31:31" s="228" customFormat="1" x14ac:dyDescent="0.2">
      <c r="AE2504" s="218"/>
    </row>
    <row r="2505" spans="31:31" s="228" customFormat="1" x14ac:dyDescent="0.2">
      <c r="AE2505" s="218"/>
    </row>
    <row r="2506" spans="31:31" s="228" customFormat="1" x14ac:dyDescent="0.2">
      <c r="AE2506" s="218"/>
    </row>
    <row r="2507" spans="31:31" s="228" customFormat="1" x14ac:dyDescent="0.2">
      <c r="AE2507" s="218"/>
    </row>
    <row r="2508" spans="31:31" s="228" customFormat="1" x14ac:dyDescent="0.2">
      <c r="AE2508" s="218"/>
    </row>
    <row r="2509" spans="31:31" s="228" customFormat="1" x14ac:dyDescent="0.2">
      <c r="AE2509" s="218"/>
    </row>
    <row r="2510" spans="31:31" s="228" customFormat="1" x14ac:dyDescent="0.2">
      <c r="AE2510" s="218"/>
    </row>
    <row r="2511" spans="31:31" s="228" customFormat="1" x14ac:dyDescent="0.2">
      <c r="AE2511" s="218"/>
    </row>
    <row r="2512" spans="31:31" s="228" customFormat="1" x14ac:dyDescent="0.2">
      <c r="AE2512" s="218"/>
    </row>
    <row r="2513" spans="31:31" s="228" customFormat="1" x14ac:dyDescent="0.2">
      <c r="AE2513" s="218"/>
    </row>
    <row r="2514" spans="31:31" s="228" customFormat="1" x14ac:dyDescent="0.2">
      <c r="AE2514" s="218"/>
    </row>
    <row r="2515" spans="31:31" s="228" customFormat="1" x14ac:dyDescent="0.2">
      <c r="AE2515" s="218"/>
    </row>
    <row r="2516" spans="31:31" s="228" customFormat="1" x14ac:dyDescent="0.2">
      <c r="AE2516" s="218"/>
    </row>
    <row r="2517" spans="31:31" s="228" customFormat="1" x14ac:dyDescent="0.2">
      <c r="AE2517" s="218"/>
    </row>
    <row r="2518" spans="31:31" s="228" customFormat="1" x14ac:dyDescent="0.2">
      <c r="AE2518" s="218"/>
    </row>
    <row r="2519" spans="31:31" s="228" customFormat="1" x14ac:dyDescent="0.2">
      <c r="AE2519" s="218"/>
    </row>
    <row r="2520" spans="31:31" s="228" customFormat="1" x14ac:dyDescent="0.2">
      <c r="AE2520" s="218"/>
    </row>
    <row r="2521" spans="31:31" s="228" customFormat="1" x14ac:dyDescent="0.2">
      <c r="AE2521" s="218"/>
    </row>
    <row r="2522" spans="31:31" s="228" customFormat="1" x14ac:dyDescent="0.2">
      <c r="AE2522" s="218"/>
    </row>
    <row r="2523" spans="31:31" s="228" customFormat="1" x14ac:dyDescent="0.2">
      <c r="AE2523" s="218"/>
    </row>
    <row r="2524" spans="31:31" s="228" customFormat="1" x14ac:dyDescent="0.2">
      <c r="AE2524" s="218"/>
    </row>
    <row r="2525" spans="31:31" s="228" customFormat="1" x14ac:dyDescent="0.2">
      <c r="AE2525" s="218"/>
    </row>
    <row r="2526" spans="31:31" s="228" customFormat="1" x14ac:dyDescent="0.2">
      <c r="AE2526" s="218"/>
    </row>
    <row r="2527" spans="31:31" s="228" customFormat="1" x14ac:dyDescent="0.2">
      <c r="AE2527" s="218"/>
    </row>
    <row r="2528" spans="31:31" s="228" customFormat="1" x14ac:dyDescent="0.2">
      <c r="AE2528" s="218"/>
    </row>
    <row r="2529" spans="31:31" s="228" customFormat="1" x14ac:dyDescent="0.2">
      <c r="AE2529" s="218"/>
    </row>
    <row r="2530" spans="31:31" s="228" customFormat="1" x14ac:dyDescent="0.2">
      <c r="AE2530" s="218"/>
    </row>
    <row r="2531" spans="31:31" s="228" customFormat="1" x14ac:dyDescent="0.2">
      <c r="AE2531" s="218"/>
    </row>
    <row r="2532" spans="31:31" s="228" customFormat="1" x14ac:dyDescent="0.2">
      <c r="AE2532" s="218"/>
    </row>
    <row r="2533" spans="31:31" s="228" customFormat="1" x14ac:dyDescent="0.2">
      <c r="AE2533" s="218"/>
    </row>
    <row r="2534" spans="31:31" s="228" customFormat="1" x14ac:dyDescent="0.2">
      <c r="AE2534" s="218"/>
    </row>
    <row r="2535" spans="31:31" s="228" customFormat="1" x14ac:dyDescent="0.2">
      <c r="AE2535" s="218"/>
    </row>
    <row r="2536" spans="31:31" s="228" customFormat="1" x14ac:dyDescent="0.2">
      <c r="AE2536" s="218"/>
    </row>
    <row r="2537" spans="31:31" s="228" customFormat="1" x14ac:dyDescent="0.2">
      <c r="AE2537" s="218"/>
    </row>
    <row r="2538" spans="31:31" s="228" customFormat="1" x14ac:dyDescent="0.2">
      <c r="AE2538" s="218"/>
    </row>
    <row r="2539" spans="31:31" s="228" customFormat="1" x14ac:dyDescent="0.2">
      <c r="AE2539" s="218"/>
    </row>
    <row r="2540" spans="31:31" s="228" customFormat="1" x14ac:dyDescent="0.2">
      <c r="AE2540" s="218"/>
    </row>
    <row r="2541" spans="31:31" s="228" customFormat="1" x14ac:dyDescent="0.2">
      <c r="AE2541" s="218"/>
    </row>
    <row r="2542" spans="31:31" s="228" customFormat="1" x14ac:dyDescent="0.2">
      <c r="AE2542" s="218"/>
    </row>
    <row r="2543" spans="31:31" s="228" customFormat="1" x14ac:dyDescent="0.2">
      <c r="AE2543" s="218"/>
    </row>
    <row r="2544" spans="31:31" s="228" customFormat="1" x14ac:dyDescent="0.2">
      <c r="AE2544" s="218"/>
    </row>
    <row r="2545" spans="31:31" s="228" customFormat="1" x14ac:dyDescent="0.2">
      <c r="AE2545" s="218"/>
    </row>
    <row r="2546" spans="31:31" s="228" customFormat="1" x14ac:dyDescent="0.2">
      <c r="AE2546" s="218"/>
    </row>
    <row r="2547" spans="31:31" s="228" customFormat="1" x14ac:dyDescent="0.2">
      <c r="AE2547" s="218"/>
    </row>
    <row r="2548" spans="31:31" s="228" customFormat="1" x14ac:dyDescent="0.2">
      <c r="AE2548" s="218"/>
    </row>
    <row r="2549" spans="31:31" s="228" customFormat="1" x14ac:dyDescent="0.2">
      <c r="AE2549" s="218"/>
    </row>
    <row r="2550" spans="31:31" s="228" customFormat="1" x14ac:dyDescent="0.2">
      <c r="AE2550" s="218"/>
    </row>
    <row r="2551" spans="31:31" s="228" customFormat="1" x14ac:dyDescent="0.2">
      <c r="AE2551" s="218"/>
    </row>
    <row r="2552" spans="31:31" s="228" customFormat="1" x14ac:dyDescent="0.2">
      <c r="AE2552" s="218"/>
    </row>
    <row r="2553" spans="31:31" s="228" customFormat="1" x14ac:dyDescent="0.2">
      <c r="AE2553" s="218"/>
    </row>
    <row r="2554" spans="31:31" s="228" customFormat="1" x14ac:dyDescent="0.2">
      <c r="AE2554" s="218"/>
    </row>
    <row r="2555" spans="31:31" s="228" customFormat="1" x14ac:dyDescent="0.2">
      <c r="AE2555" s="218"/>
    </row>
    <row r="2556" spans="31:31" s="228" customFormat="1" x14ac:dyDescent="0.2">
      <c r="AE2556" s="218"/>
    </row>
    <row r="2557" spans="31:31" s="228" customFormat="1" x14ac:dyDescent="0.2">
      <c r="AE2557" s="218"/>
    </row>
    <row r="2558" spans="31:31" s="228" customFormat="1" x14ac:dyDescent="0.2">
      <c r="AE2558" s="218"/>
    </row>
    <row r="2559" spans="31:31" s="228" customFormat="1" x14ac:dyDescent="0.2">
      <c r="AE2559" s="218"/>
    </row>
    <row r="2560" spans="31:31" s="228" customFormat="1" x14ac:dyDescent="0.2">
      <c r="AE2560" s="218"/>
    </row>
    <row r="2561" spans="31:31" s="228" customFormat="1" x14ac:dyDescent="0.2">
      <c r="AE2561" s="218"/>
    </row>
    <row r="2562" spans="31:31" s="228" customFormat="1" x14ac:dyDescent="0.2">
      <c r="AE2562" s="218"/>
    </row>
    <row r="2563" spans="31:31" s="228" customFormat="1" x14ac:dyDescent="0.2">
      <c r="AE2563" s="218"/>
    </row>
    <row r="2564" spans="31:31" s="228" customFormat="1" x14ac:dyDescent="0.2">
      <c r="AE2564" s="218"/>
    </row>
    <row r="2565" spans="31:31" s="228" customFormat="1" x14ac:dyDescent="0.2">
      <c r="AE2565" s="218"/>
    </row>
    <row r="2566" spans="31:31" s="228" customFormat="1" x14ac:dyDescent="0.2">
      <c r="AE2566" s="218"/>
    </row>
    <row r="2567" spans="31:31" s="228" customFormat="1" x14ac:dyDescent="0.2">
      <c r="AE2567" s="218"/>
    </row>
    <row r="2568" spans="31:31" s="228" customFormat="1" x14ac:dyDescent="0.2">
      <c r="AE2568" s="218"/>
    </row>
    <row r="2569" spans="31:31" s="228" customFormat="1" x14ac:dyDescent="0.2">
      <c r="AE2569" s="218"/>
    </row>
    <row r="2570" spans="31:31" s="228" customFormat="1" x14ac:dyDescent="0.2">
      <c r="AE2570" s="218"/>
    </row>
    <row r="2571" spans="31:31" s="228" customFormat="1" x14ac:dyDescent="0.2">
      <c r="AE2571" s="218"/>
    </row>
    <row r="2572" spans="31:31" s="228" customFormat="1" x14ac:dyDescent="0.2">
      <c r="AE2572" s="218"/>
    </row>
    <row r="2573" spans="31:31" s="228" customFormat="1" x14ac:dyDescent="0.2">
      <c r="AE2573" s="218"/>
    </row>
    <row r="2574" spans="31:31" s="228" customFormat="1" x14ac:dyDescent="0.2">
      <c r="AE2574" s="218"/>
    </row>
    <row r="2575" spans="31:31" s="228" customFormat="1" x14ac:dyDescent="0.2">
      <c r="AE2575" s="218"/>
    </row>
    <row r="2576" spans="31:31" s="228" customFormat="1" x14ac:dyDescent="0.2">
      <c r="AE2576" s="218"/>
    </row>
    <row r="2577" spans="31:31" s="228" customFormat="1" x14ac:dyDescent="0.2">
      <c r="AE2577" s="218"/>
    </row>
    <row r="2578" spans="31:31" s="228" customFormat="1" x14ac:dyDescent="0.2">
      <c r="AE2578" s="218"/>
    </row>
    <row r="2579" spans="31:31" s="228" customFormat="1" x14ac:dyDescent="0.2">
      <c r="AE2579" s="218"/>
    </row>
    <row r="2580" spans="31:31" s="228" customFormat="1" x14ac:dyDescent="0.2">
      <c r="AE2580" s="218"/>
    </row>
    <row r="2581" spans="31:31" s="228" customFormat="1" x14ac:dyDescent="0.2">
      <c r="AE2581" s="218"/>
    </row>
    <row r="2582" spans="31:31" s="228" customFormat="1" x14ac:dyDescent="0.2">
      <c r="AE2582" s="218"/>
    </row>
    <row r="2583" spans="31:31" s="228" customFormat="1" x14ac:dyDescent="0.2">
      <c r="AE2583" s="218"/>
    </row>
    <row r="2584" spans="31:31" s="228" customFormat="1" x14ac:dyDescent="0.2">
      <c r="AE2584" s="218"/>
    </row>
    <row r="2585" spans="31:31" s="228" customFormat="1" x14ac:dyDescent="0.2">
      <c r="AE2585" s="218"/>
    </row>
    <row r="2586" spans="31:31" s="228" customFormat="1" x14ac:dyDescent="0.2">
      <c r="AE2586" s="218"/>
    </row>
    <row r="2587" spans="31:31" s="228" customFormat="1" x14ac:dyDescent="0.2">
      <c r="AE2587" s="218"/>
    </row>
    <row r="2588" spans="31:31" s="228" customFormat="1" x14ac:dyDescent="0.2">
      <c r="AE2588" s="218"/>
    </row>
    <row r="2589" spans="31:31" s="228" customFormat="1" x14ac:dyDescent="0.2">
      <c r="AE2589" s="218"/>
    </row>
    <row r="2590" spans="31:31" s="228" customFormat="1" x14ac:dyDescent="0.2">
      <c r="AE2590" s="218"/>
    </row>
    <row r="2591" spans="31:31" s="228" customFormat="1" x14ac:dyDescent="0.2">
      <c r="AE2591" s="218"/>
    </row>
    <row r="2592" spans="31:31" s="228" customFormat="1" x14ac:dyDescent="0.2">
      <c r="AE2592" s="218"/>
    </row>
    <row r="2593" spans="31:31" s="228" customFormat="1" x14ac:dyDescent="0.2">
      <c r="AE2593" s="218"/>
    </row>
    <row r="2594" spans="31:31" s="228" customFormat="1" x14ac:dyDescent="0.2">
      <c r="AE2594" s="218"/>
    </row>
    <row r="2595" spans="31:31" s="228" customFormat="1" x14ac:dyDescent="0.2">
      <c r="AE2595" s="218"/>
    </row>
    <row r="2596" spans="31:31" s="228" customFormat="1" x14ac:dyDescent="0.2">
      <c r="AE2596" s="218"/>
    </row>
    <row r="2597" spans="31:31" s="228" customFormat="1" x14ac:dyDescent="0.2">
      <c r="AE2597" s="218"/>
    </row>
    <row r="2598" spans="31:31" s="228" customFormat="1" x14ac:dyDescent="0.2">
      <c r="AE2598" s="218"/>
    </row>
    <row r="2599" spans="31:31" s="228" customFormat="1" x14ac:dyDescent="0.2">
      <c r="AE2599" s="218"/>
    </row>
    <row r="2600" spans="31:31" s="228" customFormat="1" x14ac:dyDescent="0.2">
      <c r="AE2600" s="218"/>
    </row>
    <row r="2601" spans="31:31" s="228" customFormat="1" x14ac:dyDescent="0.2">
      <c r="AE2601" s="218"/>
    </row>
    <row r="2602" spans="31:31" s="228" customFormat="1" x14ac:dyDescent="0.2">
      <c r="AE2602" s="218"/>
    </row>
    <row r="2603" spans="31:31" s="228" customFormat="1" x14ac:dyDescent="0.2">
      <c r="AE2603" s="218"/>
    </row>
    <row r="2604" spans="31:31" s="228" customFormat="1" x14ac:dyDescent="0.2">
      <c r="AE2604" s="218"/>
    </row>
    <row r="2605" spans="31:31" s="228" customFormat="1" x14ac:dyDescent="0.2">
      <c r="AE2605" s="218"/>
    </row>
    <row r="2606" spans="31:31" s="228" customFormat="1" x14ac:dyDescent="0.2">
      <c r="AE2606" s="218"/>
    </row>
    <row r="2607" spans="31:31" s="228" customFormat="1" x14ac:dyDescent="0.2">
      <c r="AE2607" s="218"/>
    </row>
    <row r="2608" spans="31:31" s="228" customFormat="1" x14ac:dyDescent="0.2">
      <c r="AE2608" s="218"/>
    </row>
    <row r="2609" spans="31:31" s="228" customFormat="1" x14ac:dyDescent="0.2">
      <c r="AE2609" s="218"/>
    </row>
    <row r="2610" spans="31:31" s="228" customFormat="1" x14ac:dyDescent="0.2">
      <c r="AE2610" s="218"/>
    </row>
    <row r="2611" spans="31:31" s="228" customFormat="1" x14ac:dyDescent="0.2">
      <c r="AE2611" s="218"/>
    </row>
    <row r="2612" spans="31:31" s="228" customFormat="1" x14ac:dyDescent="0.2">
      <c r="AE2612" s="218"/>
    </row>
    <row r="2613" spans="31:31" s="228" customFormat="1" x14ac:dyDescent="0.2">
      <c r="AE2613" s="218"/>
    </row>
    <row r="2614" spans="31:31" s="228" customFormat="1" x14ac:dyDescent="0.2">
      <c r="AE2614" s="218"/>
    </row>
    <row r="2615" spans="31:31" s="228" customFormat="1" x14ac:dyDescent="0.2">
      <c r="AE2615" s="218"/>
    </row>
    <row r="2616" spans="31:31" s="228" customFormat="1" x14ac:dyDescent="0.2">
      <c r="AE2616" s="218"/>
    </row>
    <row r="2617" spans="31:31" s="228" customFormat="1" x14ac:dyDescent="0.2">
      <c r="AE2617" s="218"/>
    </row>
    <row r="2618" spans="31:31" s="228" customFormat="1" x14ac:dyDescent="0.2">
      <c r="AE2618" s="218"/>
    </row>
    <row r="2619" spans="31:31" s="228" customFormat="1" x14ac:dyDescent="0.2">
      <c r="AE2619" s="218"/>
    </row>
    <row r="2620" spans="31:31" s="228" customFormat="1" x14ac:dyDescent="0.2">
      <c r="AE2620" s="218"/>
    </row>
    <row r="2621" spans="31:31" s="228" customFormat="1" x14ac:dyDescent="0.2">
      <c r="AE2621" s="218"/>
    </row>
    <row r="2622" spans="31:31" s="228" customFormat="1" x14ac:dyDescent="0.2">
      <c r="AE2622" s="218"/>
    </row>
    <row r="2623" spans="31:31" s="228" customFormat="1" x14ac:dyDescent="0.2">
      <c r="AE2623" s="218"/>
    </row>
    <row r="2624" spans="31:31" s="228" customFormat="1" x14ac:dyDescent="0.2">
      <c r="AE2624" s="218"/>
    </row>
    <row r="2625" spans="31:31" s="228" customFormat="1" x14ac:dyDescent="0.2">
      <c r="AE2625" s="218"/>
    </row>
    <row r="2626" spans="31:31" s="228" customFormat="1" x14ac:dyDescent="0.2">
      <c r="AE2626" s="218"/>
    </row>
    <row r="2627" spans="31:31" s="228" customFormat="1" x14ac:dyDescent="0.2">
      <c r="AE2627" s="218"/>
    </row>
    <row r="2628" spans="31:31" s="228" customFormat="1" x14ac:dyDescent="0.2">
      <c r="AE2628" s="218"/>
    </row>
    <row r="2629" spans="31:31" s="228" customFormat="1" x14ac:dyDescent="0.2">
      <c r="AE2629" s="218"/>
    </row>
    <row r="2630" spans="31:31" s="228" customFormat="1" x14ac:dyDescent="0.2">
      <c r="AE2630" s="218"/>
    </row>
    <row r="2631" spans="31:31" s="228" customFormat="1" x14ac:dyDescent="0.2">
      <c r="AE2631" s="218"/>
    </row>
    <row r="2632" spans="31:31" s="228" customFormat="1" x14ac:dyDescent="0.2">
      <c r="AE2632" s="218"/>
    </row>
    <row r="2633" spans="31:31" s="228" customFormat="1" x14ac:dyDescent="0.2">
      <c r="AE2633" s="218"/>
    </row>
    <row r="2634" spans="31:31" s="228" customFormat="1" x14ac:dyDescent="0.2">
      <c r="AE2634" s="218"/>
    </row>
    <row r="2635" spans="31:31" s="228" customFormat="1" x14ac:dyDescent="0.2">
      <c r="AE2635" s="218"/>
    </row>
    <row r="2636" spans="31:31" s="228" customFormat="1" x14ac:dyDescent="0.2">
      <c r="AE2636" s="218"/>
    </row>
    <row r="2637" spans="31:31" s="228" customFormat="1" x14ac:dyDescent="0.2">
      <c r="AE2637" s="218"/>
    </row>
    <row r="2638" spans="31:31" s="228" customFormat="1" x14ac:dyDescent="0.2">
      <c r="AE2638" s="218"/>
    </row>
    <row r="2639" spans="31:31" s="228" customFormat="1" x14ac:dyDescent="0.2">
      <c r="AE2639" s="218"/>
    </row>
    <row r="2640" spans="31:31" s="228" customFormat="1" x14ac:dyDescent="0.2">
      <c r="AE2640" s="218"/>
    </row>
    <row r="2641" spans="31:31" s="228" customFormat="1" x14ac:dyDescent="0.2">
      <c r="AE2641" s="218"/>
    </row>
    <row r="2642" spans="31:31" s="228" customFormat="1" x14ac:dyDescent="0.2">
      <c r="AE2642" s="218"/>
    </row>
    <row r="2643" spans="31:31" s="228" customFormat="1" x14ac:dyDescent="0.2">
      <c r="AE2643" s="218"/>
    </row>
    <row r="2644" spans="31:31" s="228" customFormat="1" x14ac:dyDescent="0.2">
      <c r="AE2644" s="218"/>
    </row>
    <row r="2645" spans="31:31" s="228" customFormat="1" x14ac:dyDescent="0.2">
      <c r="AE2645" s="218"/>
    </row>
    <row r="2646" spans="31:31" s="228" customFormat="1" x14ac:dyDescent="0.2">
      <c r="AE2646" s="218"/>
    </row>
    <row r="2647" spans="31:31" s="228" customFormat="1" x14ac:dyDescent="0.2">
      <c r="AE2647" s="218"/>
    </row>
    <row r="2648" spans="31:31" s="228" customFormat="1" x14ac:dyDescent="0.2">
      <c r="AE2648" s="218"/>
    </row>
    <row r="2649" spans="31:31" s="228" customFormat="1" x14ac:dyDescent="0.2">
      <c r="AE2649" s="218"/>
    </row>
    <row r="2650" spans="31:31" s="228" customFormat="1" x14ac:dyDescent="0.2">
      <c r="AE2650" s="218"/>
    </row>
    <row r="2651" spans="31:31" s="228" customFormat="1" x14ac:dyDescent="0.2">
      <c r="AE2651" s="218"/>
    </row>
    <row r="2652" spans="31:31" s="228" customFormat="1" x14ac:dyDescent="0.2">
      <c r="AE2652" s="218"/>
    </row>
    <row r="2653" spans="31:31" s="228" customFormat="1" x14ac:dyDescent="0.2">
      <c r="AE2653" s="218"/>
    </row>
    <row r="2654" spans="31:31" s="228" customFormat="1" x14ac:dyDescent="0.2">
      <c r="AE2654" s="218"/>
    </row>
    <row r="2655" spans="31:31" s="228" customFormat="1" x14ac:dyDescent="0.2">
      <c r="AE2655" s="218"/>
    </row>
    <row r="2656" spans="31:31" s="228" customFormat="1" x14ac:dyDescent="0.2">
      <c r="AE2656" s="218"/>
    </row>
    <row r="2657" spans="31:31" s="228" customFormat="1" x14ac:dyDescent="0.2">
      <c r="AE2657" s="218"/>
    </row>
    <row r="2658" spans="31:31" s="228" customFormat="1" x14ac:dyDescent="0.2">
      <c r="AE2658" s="218"/>
    </row>
    <row r="2659" spans="31:31" s="228" customFormat="1" x14ac:dyDescent="0.2">
      <c r="AE2659" s="218"/>
    </row>
    <row r="2660" spans="31:31" s="228" customFormat="1" x14ac:dyDescent="0.2">
      <c r="AE2660" s="218"/>
    </row>
    <row r="2661" spans="31:31" s="228" customFormat="1" x14ac:dyDescent="0.2">
      <c r="AE2661" s="218"/>
    </row>
    <row r="2662" spans="31:31" s="228" customFormat="1" x14ac:dyDescent="0.2">
      <c r="AE2662" s="218"/>
    </row>
    <row r="2663" spans="31:31" s="228" customFormat="1" x14ac:dyDescent="0.2">
      <c r="AE2663" s="218"/>
    </row>
    <row r="2664" spans="31:31" s="228" customFormat="1" x14ac:dyDescent="0.2">
      <c r="AE2664" s="218"/>
    </row>
    <row r="2665" spans="31:31" s="228" customFormat="1" x14ac:dyDescent="0.2">
      <c r="AE2665" s="218"/>
    </row>
    <row r="2666" spans="31:31" s="228" customFormat="1" x14ac:dyDescent="0.2">
      <c r="AE2666" s="218"/>
    </row>
    <row r="2667" spans="31:31" s="228" customFormat="1" x14ac:dyDescent="0.2">
      <c r="AE2667" s="218"/>
    </row>
    <row r="2668" spans="31:31" s="228" customFormat="1" x14ac:dyDescent="0.2">
      <c r="AE2668" s="218"/>
    </row>
    <row r="2669" spans="31:31" s="228" customFormat="1" x14ac:dyDescent="0.2">
      <c r="AE2669" s="218"/>
    </row>
    <row r="2670" spans="31:31" s="228" customFormat="1" x14ac:dyDescent="0.2">
      <c r="AE2670" s="218"/>
    </row>
    <row r="2671" spans="31:31" s="228" customFormat="1" x14ac:dyDescent="0.2">
      <c r="AE2671" s="218"/>
    </row>
    <row r="2672" spans="31:31" s="228" customFormat="1" x14ac:dyDescent="0.2">
      <c r="AE2672" s="218"/>
    </row>
    <row r="2673" spans="31:31" s="228" customFormat="1" x14ac:dyDescent="0.2">
      <c r="AE2673" s="218"/>
    </row>
    <row r="2674" spans="31:31" s="228" customFormat="1" x14ac:dyDescent="0.2">
      <c r="AE2674" s="218"/>
    </row>
    <row r="2675" spans="31:31" s="228" customFormat="1" x14ac:dyDescent="0.2">
      <c r="AE2675" s="218"/>
    </row>
    <row r="2676" spans="31:31" s="228" customFormat="1" x14ac:dyDescent="0.2">
      <c r="AE2676" s="218"/>
    </row>
    <row r="2677" spans="31:31" s="228" customFormat="1" x14ac:dyDescent="0.2">
      <c r="AE2677" s="218"/>
    </row>
    <row r="2678" spans="31:31" s="228" customFormat="1" x14ac:dyDescent="0.2">
      <c r="AE2678" s="218"/>
    </row>
    <row r="2679" spans="31:31" s="228" customFormat="1" x14ac:dyDescent="0.2">
      <c r="AE2679" s="218"/>
    </row>
    <row r="2680" spans="31:31" s="228" customFormat="1" x14ac:dyDescent="0.2">
      <c r="AE2680" s="218"/>
    </row>
    <row r="2681" spans="31:31" s="228" customFormat="1" x14ac:dyDescent="0.2">
      <c r="AE2681" s="218"/>
    </row>
    <row r="2682" spans="31:31" s="228" customFormat="1" x14ac:dyDescent="0.2">
      <c r="AE2682" s="218"/>
    </row>
    <row r="2683" spans="31:31" s="228" customFormat="1" x14ac:dyDescent="0.2">
      <c r="AE2683" s="218"/>
    </row>
    <row r="2684" spans="31:31" s="228" customFormat="1" x14ac:dyDescent="0.2">
      <c r="AE2684" s="218"/>
    </row>
    <row r="2685" spans="31:31" s="228" customFormat="1" x14ac:dyDescent="0.2">
      <c r="AE2685" s="218"/>
    </row>
    <row r="2686" spans="31:31" s="228" customFormat="1" x14ac:dyDescent="0.2">
      <c r="AE2686" s="218"/>
    </row>
    <row r="2687" spans="31:31" s="228" customFormat="1" x14ac:dyDescent="0.2">
      <c r="AE2687" s="218"/>
    </row>
    <row r="2688" spans="31:31" s="228" customFormat="1" x14ac:dyDescent="0.2">
      <c r="AE2688" s="218"/>
    </row>
    <row r="2689" spans="31:31" s="228" customFormat="1" x14ac:dyDescent="0.2">
      <c r="AE2689" s="218"/>
    </row>
    <row r="2690" spans="31:31" s="228" customFormat="1" x14ac:dyDescent="0.2">
      <c r="AE2690" s="218"/>
    </row>
    <row r="2691" spans="31:31" s="228" customFormat="1" x14ac:dyDescent="0.2">
      <c r="AE2691" s="218"/>
    </row>
    <row r="2692" spans="31:31" s="228" customFormat="1" x14ac:dyDescent="0.2">
      <c r="AE2692" s="218"/>
    </row>
    <row r="2693" spans="31:31" s="228" customFormat="1" x14ac:dyDescent="0.2">
      <c r="AE2693" s="218"/>
    </row>
    <row r="2694" spans="31:31" s="228" customFormat="1" x14ac:dyDescent="0.2">
      <c r="AE2694" s="218"/>
    </row>
    <row r="2695" spans="31:31" s="228" customFormat="1" x14ac:dyDescent="0.2">
      <c r="AE2695" s="218"/>
    </row>
    <row r="2696" spans="31:31" s="228" customFormat="1" x14ac:dyDescent="0.2">
      <c r="AE2696" s="218"/>
    </row>
    <row r="2697" spans="31:31" s="228" customFormat="1" x14ac:dyDescent="0.2">
      <c r="AE2697" s="218"/>
    </row>
    <row r="2698" spans="31:31" s="228" customFormat="1" x14ac:dyDescent="0.2">
      <c r="AE2698" s="218"/>
    </row>
    <row r="2699" spans="31:31" s="228" customFormat="1" x14ac:dyDescent="0.2">
      <c r="AE2699" s="218"/>
    </row>
    <row r="2700" spans="31:31" s="228" customFormat="1" x14ac:dyDescent="0.2">
      <c r="AE2700" s="218"/>
    </row>
    <row r="2701" spans="31:31" s="228" customFormat="1" x14ac:dyDescent="0.2">
      <c r="AE2701" s="218"/>
    </row>
    <row r="2702" spans="31:31" s="228" customFormat="1" x14ac:dyDescent="0.2">
      <c r="AE2702" s="218"/>
    </row>
    <row r="2703" spans="31:31" s="228" customFormat="1" x14ac:dyDescent="0.2">
      <c r="AE2703" s="218"/>
    </row>
    <row r="2704" spans="31:31" s="228" customFormat="1" x14ac:dyDescent="0.2">
      <c r="AE2704" s="218"/>
    </row>
    <row r="2705" spans="31:31" s="228" customFormat="1" x14ac:dyDescent="0.2">
      <c r="AE2705" s="218"/>
    </row>
    <row r="2706" spans="31:31" s="228" customFormat="1" x14ac:dyDescent="0.2">
      <c r="AE2706" s="218"/>
    </row>
    <row r="2707" spans="31:31" s="228" customFormat="1" x14ac:dyDescent="0.2">
      <c r="AE2707" s="218"/>
    </row>
    <row r="2708" spans="31:31" s="228" customFormat="1" x14ac:dyDescent="0.2">
      <c r="AE2708" s="218"/>
    </row>
    <row r="2709" spans="31:31" s="228" customFormat="1" x14ac:dyDescent="0.2">
      <c r="AE2709" s="218"/>
    </row>
    <row r="2710" spans="31:31" s="228" customFormat="1" x14ac:dyDescent="0.2">
      <c r="AE2710" s="218"/>
    </row>
    <row r="2711" spans="31:31" s="228" customFormat="1" x14ac:dyDescent="0.2">
      <c r="AE2711" s="218"/>
    </row>
    <row r="2712" spans="31:31" s="228" customFormat="1" x14ac:dyDescent="0.2">
      <c r="AE2712" s="218"/>
    </row>
    <row r="2713" spans="31:31" s="228" customFormat="1" x14ac:dyDescent="0.2">
      <c r="AE2713" s="218"/>
    </row>
    <row r="2714" spans="31:31" s="228" customFormat="1" x14ac:dyDescent="0.2">
      <c r="AE2714" s="218"/>
    </row>
    <row r="2715" spans="31:31" s="228" customFormat="1" x14ac:dyDescent="0.2">
      <c r="AE2715" s="218"/>
    </row>
    <row r="2716" spans="31:31" s="228" customFormat="1" x14ac:dyDescent="0.2">
      <c r="AE2716" s="218"/>
    </row>
    <row r="2717" spans="31:31" s="228" customFormat="1" x14ac:dyDescent="0.2">
      <c r="AE2717" s="218"/>
    </row>
    <row r="2718" spans="31:31" s="228" customFormat="1" x14ac:dyDescent="0.2">
      <c r="AE2718" s="218"/>
    </row>
    <row r="2719" spans="31:31" s="228" customFormat="1" x14ac:dyDescent="0.2">
      <c r="AE2719" s="218"/>
    </row>
    <row r="2720" spans="31:31" s="228" customFormat="1" x14ac:dyDescent="0.2">
      <c r="AE2720" s="218"/>
    </row>
    <row r="2721" spans="31:31" s="228" customFormat="1" x14ac:dyDescent="0.2">
      <c r="AE2721" s="218"/>
    </row>
    <row r="2722" spans="31:31" s="228" customFormat="1" x14ac:dyDescent="0.2">
      <c r="AE2722" s="218"/>
    </row>
    <row r="2723" spans="31:31" s="228" customFormat="1" x14ac:dyDescent="0.2">
      <c r="AE2723" s="218"/>
    </row>
    <row r="2724" spans="31:31" s="228" customFormat="1" x14ac:dyDescent="0.2">
      <c r="AE2724" s="218"/>
    </row>
    <row r="2725" spans="31:31" s="228" customFormat="1" x14ac:dyDescent="0.2">
      <c r="AE2725" s="218"/>
    </row>
    <row r="2726" spans="31:31" s="228" customFormat="1" x14ac:dyDescent="0.2">
      <c r="AE2726" s="218"/>
    </row>
    <row r="2727" spans="31:31" s="228" customFormat="1" x14ac:dyDescent="0.2">
      <c r="AE2727" s="218"/>
    </row>
    <row r="2728" spans="31:31" s="228" customFormat="1" x14ac:dyDescent="0.2">
      <c r="AE2728" s="218"/>
    </row>
    <row r="2729" spans="31:31" s="228" customFormat="1" x14ac:dyDescent="0.2">
      <c r="AE2729" s="218"/>
    </row>
    <row r="2730" spans="31:31" s="228" customFormat="1" x14ac:dyDescent="0.2">
      <c r="AE2730" s="218"/>
    </row>
    <row r="2731" spans="31:31" s="228" customFormat="1" x14ac:dyDescent="0.2">
      <c r="AE2731" s="218"/>
    </row>
    <row r="2732" spans="31:31" s="228" customFormat="1" x14ac:dyDescent="0.2">
      <c r="AE2732" s="218"/>
    </row>
    <row r="2733" spans="31:31" s="228" customFormat="1" x14ac:dyDescent="0.2">
      <c r="AE2733" s="218"/>
    </row>
    <row r="2734" spans="31:31" s="228" customFormat="1" x14ac:dyDescent="0.2">
      <c r="AE2734" s="218"/>
    </row>
    <row r="2735" spans="31:31" s="228" customFormat="1" x14ac:dyDescent="0.2">
      <c r="AE2735" s="218"/>
    </row>
    <row r="2736" spans="31:31" s="228" customFormat="1" x14ac:dyDescent="0.2">
      <c r="AE2736" s="218"/>
    </row>
    <row r="2737" spans="31:31" s="228" customFormat="1" x14ac:dyDescent="0.2">
      <c r="AE2737" s="218"/>
    </row>
    <row r="2738" spans="31:31" s="228" customFormat="1" x14ac:dyDescent="0.2">
      <c r="AE2738" s="218"/>
    </row>
    <row r="2739" spans="31:31" s="228" customFormat="1" x14ac:dyDescent="0.2">
      <c r="AE2739" s="218"/>
    </row>
    <row r="2740" spans="31:31" s="228" customFormat="1" x14ac:dyDescent="0.2">
      <c r="AE2740" s="218"/>
    </row>
    <row r="2741" spans="31:31" s="228" customFormat="1" x14ac:dyDescent="0.2">
      <c r="AE2741" s="218"/>
    </row>
    <row r="2742" spans="31:31" s="228" customFormat="1" x14ac:dyDescent="0.2">
      <c r="AE2742" s="218"/>
    </row>
    <row r="2743" spans="31:31" s="228" customFormat="1" x14ac:dyDescent="0.2">
      <c r="AE2743" s="218"/>
    </row>
    <row r="2744" spans="31:31" s="228" customFormat="1" x14ac:dyDescent="0.2">
      <c r="AE2744" s="218"/>
    </row>
    <row r="2745" spans="31:31" s="228" customFormat="1" x14ac:dyDescent="0.2">
      <c r="AE2745" s="218"/>
    </row>
    <row r="2746" spans="31:31" s="228" customFormat="1" x14ac:dyDescent="0.2">
      <c r="AE2746" s="218"/>
    </row>
    <row r="2747" spans="31:31" s="228" customFormat="1" x14ac:dyDescent="0.2">
      <c r="AE2747" s="218"/>
    </row>
    <row r="2748" spans="31:31" s="228" customFormat="1" x14ac:dyDescent="0.2">
      <c r="AE2748" s="218"/>
    </row>
    <row r="2749" spans="31:31" s="228" customFormat="1" x14ac:dyDescent="0.2">
      <c r="AE2749" s="218"/>
    </row>
    <row r="2750" spans="31:31" s="228" customFormat="1" x14ac:dyDescent="0.2">
      <c r="AE2750" s="218"/>
    </row>
    <row r="2751" spans="31:31" s="228" customFormat="1" x14ac:dyDescent="0.2">
      <c r="AE2751" s="218"/>
    </row>
    <row r="2752" spans="31:31" s="228" customFormat="1" x14ac:dyDescent="0.2">
      <c r="AE2752" s="218"/>
    </row>
    <row r="2753" spans="31:31" s="228" customFormat="1" x14ac:dyDescent="0.2">
      <c r="AE2753" s="218"/>
    </row>
    <row r="2754" spans="31:31" s="228" customFormat="1" x14ac:dyDescent="0.2">
      <c r="AE2754" s="218"/>
    </row>
    <row r="2755" spans="31:31" s="228" customFormat="1" x14ac:dyDescent="0.2">
      <c r="AE2755" s="218"/>
    </row>
    <row r="2756" spans="31:31" s="228" customFormat="1" x14ac:dyDescent="0.2">
      <c r="AE2756" s="218"/>
    </row>
    <row r="2757" spans="31:31" s="228" customFormat="1" x14ac:dyDescent="0.2">
      <c r="AE2757" s="218"/>
    </row>
    <row r="2758" spans="31:31" s="228" customFormat="1" x14ac:dyDescent="0.2">
      <c r="AE2758" s="218"/>
    </row>
    <row r="2759" spans="31:31" s="228" customFormat="1" x14ac:dyDescent="0.2">
      <c r="AE2759" s="218"/>
    </row>
    <row r="2760" spans="31:31" s="228" customFormat="1" x14ac:dyDescent="0.2">
      <c r="AE2760" s="218"/>
    </row>
    <row r="2761" spans="31:31" s="228" customFormat="1" x14ac:dyDescent="0.2">
      <c r="AE2761" s="218"/>
    </row>
    <row r="2762" spans="31:31" s="228" customFormat="1" x14ac:dyDescent="0.2">
      <c r="AE2762" s="218"/>
    </row>
    <row r="2763" spans="31:31" s="228" customFormat="1" x14ac:dyDescent="0.2">
      <c r="AE2763" s="218"/>
    </row>
    <row r="2764" spans="31:31" s="228" customFormat="1" x14ac:dyDescent="0.2">
      <c r="AE2764" s="218"/>
    </row>
    <row r="2765" spans="31:31" s="228" customFormat="1" x14ac:dyDescent="0.2">
      <c r="AE2765" s="218"/>
    </row>
    <row r="2766" spans="31:31" s="228" customFormat="1" x14ac:dyDescent="0.2">
      <c r="AE2766" s="218"/>
    </row>
    <row r="2767" spans="31:31" s="228" customFormat="1" x14ac:dyDescent="0.2">
      <c r="AE2767" s="218"/>
    </row>
    <row r="2768" spans="31:31" s="228" customFormat="1" x14ac:dyDescent="0.2">
      <c r="AE2768" s="218"/>
    </row>
    <row r="2769" spans="31:31" s="228" customFormat="1" x14ac:dyDescent="0.2">
      <c r="AE2769" s="218"/>
    </row>
    <row r="2770" spans="31:31" s="228" customFormat="1" x14ac:dyDescent="0.2">
      <c r="AE2770" s="218"/>
    </row>
    <row r="2771" spans="31:31" s="228" customFormat="1" x14ac:dyDescent="0.2">
      <c r="AE2771" s="218"/>
    </row>
    <row r="2772" spans="31:31" s="228" customFormat="1" x14ac:dyDescent="0.2">
      <c r="AE2772" s="218"/>
    </row>
    <row r="2773" spans="31:31" s="228" customFormat="1" x14ac:dyDescent="0.2">
      <c r="AE2773" s="218"/>
    </row>
    <row r="2774" spans="31:31" s="228" customFormat="1" x14ac:dyDescent="0.2">
      <c r="AE2774" s="218"/>
    </row>
    <row r="2775" spans="31:31" s="228" customFormat="1" x14ac:dyDescent="0.2">
      <c r="AE2775" s="218"/>
    </row>
    <row r="2776" spans="31:31" s="228" customFormat="1" x14ac:dyDescent="0.2">
      <c r="AE2776" s="218"/>
    </row>
    <row r="2777" spans="31:31" s="228" customFormat="1" x14ac:dyDescent="0.2">
      <c r="AE2777" s="218"/>
    </row>
    <row r="2778" spans="31:31" s="228" customFormat="1" x14ac:dyDescent="0.2">
      <c r="AE2778" s="218"/>
    </row>
    <row r="2779" spans="31:31" s="228" customFormat="1" x14ac:dyDescent="0.2">
      <c r="AE2779" s="218"/>
    </row>
    <row r="2780" spans="31:31" s="228" customFormat="1" x14ac:dyDescent="0.2">
      <c r="AE2780" s="218"/>
    </row>
    <row r="2781" spans="31:31" s="228" customFormat="1" x14ac:dyDescent="0.2">
      <c r="AE2781" s="218"/>
    </row>
    <row r="2782" spans="31:31" s="228" customFormat="1" x14ac:dyDescent="0.2">
      <c r="AE2782" s="218"/>
    </row>
    <row r="2783" spans="31:31" s="228" customFormat="1" x14ac:dyDescent="0.2">
      <c r="AE2783" s="218"/>
    </row>
    <row r="2784" spans="31:31" s="228" customFormat="1" x14ac:dyDescent="0.2">
      <c r="AE2784" s="218"/>
    </row>
    <row r="2785" spans="31:31" s="228" customFormat="1" x14ac:dyDescent="0.2">
      <c r="AE2785" s="218"/>
    </row>
    <row r="2786" spans="31:31" s="228" customFormat="1" x14ac:dyDescent="0.2">
      <c r="AE2786" s="218"/>
    </row>
    <row r="2787" spans="31:31" s="228" customFormat="1" x14ac:dyDescent="0.2">
      <c r="AE2787" s="218"/>
    </row>
    <row r="2788" spans="31:31" s="228" customFormat="1" x14ac:dyDescent="0.2">
      <c r="AE2788" s="218"/>
    </row>
    <row r="2789" spans="31:31" s="228" customFormat="1" x14ac:dyDescent="0.2">
      <c r="AE2789" s="218"/>
    </row>
    <row r="2790" spans="31:31" s="228" customFormat="1" x14ac:dyDescent="0.2">
      <c r="AE2790" s="218"/>
    </row>
    <row r="2791" spans="31:31" s="228" customFormat="1" x14ac:dyDescent="0.2">
      <c r="AE2791" s="218"/>
    </row>
    <row r="2792" spans="31:31" s="228" customFormat="1" x14ac:dyDescent="0.2">
      <c r="AE2792" s="218"/>
    </row>
    <row r="2793" spans="31:31" s="228" customFormat="1" x14ac:dyDescent="0.2">
      <c r="AE2793" s="218"/>
    </row>
    <row r="2794" spans="31:31" s="228" customFormat="1" x14ac:dyDescent="0.2">
      <c r="AE2794" s="218"/>
    </row>
    <row r="2795" spans="31:31" s="228" customFormat="1" x14ac:dyDescent="0.2">
      <c r="AE2795" s="218"/>
    </row>
    <row r="2796" spans="31:31" s="228" customFormat="1" x14ac:dyDescent="0.2">
      <c r="AE2796" s="218"/>
    </row>
    <row r="2797" spans="31:31" s="228" customFormat="1" x14ac:dyDescent="0.2">
      <c r="AE2797" s="218"/>
    </row>
    <row r="2798" spans="31:31" s="228" customFormat="1" x14ac:dyDescent="0.2">
      <c r="AE2798" s="218"/>
    </row>
    <row r="2799" spans="31:31" s="228" customFormat="1" x14ac:dyDescent="0.2">
      <c r="AE2799" s="218"/>
    </row>
    <row r="2800" spans="31:31" s="228" customFormat="1" x14ac:dyDescent="0.2">
      <c r="AE2800" s="218"/>
    </row>
    <row r="2801" spans="31:31" s="228" customFormat="1" x14ac:dyDescent="0.2">
      <c r="AE2801" s="218"/>
    </row>
    <row r="2802" spans="31:31" s="228" customFormat="1" x14ac:dyDescent="0.2">
      <c r="AE2802" s="218"/>
    </row>
    <row r="2803" spans="31:31" s="228" customFormat="1" x14ac:dyDescent="0.2">
      <c r="AE2803" s="218"/>
    </row>
    <row r="2804" spans="31:31" s="228" customFormat="1" x14ac:dyDescent="0.2">
      <c r="AE2804" s="218"/>
    </row>
    <row r="2805" spans="31:31" s="228" customFormat="1" x14ac:dyDescent="0.2">
      <c r="AE2805" s="218"/>
    </row>
    <row r="2806" spans="31:31" s="228" customFormat="1" x14ac:dyDescent="0.2">
      <c r="AE2806" s="218"/>
    </row>
    <row r="2807" spans="31:31" s="228" customFormat="1" x14ac:dyDescent="0.2">
      <c r="AE2807" s="218"/>
    </row>
    <row r="2808" spans="31:31" s="228" customFormat="1" x14ac:dyDescent="0.2">
      <c r="AE2808" s="218"/>
    </row>
    <row r="2809" spans="31:31" s="228" customFormat="1" x14ac:dyDescent="0.2">
      <c r="AE2809" s="218"/>
    </row>
    <row r="2810" spans="31:31" s="228" customFormat="1" x14ac:dyDescent="0.2">
      <c r="AE2810" s="218"/>
    </row>
    <row r="2811" spans="31:31" s="228" customFormat="1" x14ac:dyDescent="0.2">
      <c r="AE2811" s="218"/>
    </row>
    <row r="2812" spans="31:31" s="228" customFormat="1" x14ac:dyDescent="0.2">
      <c r="AE2812" s="218"/>
    </row>
    <row r="2813" spans="31:31" s="228" customFormat="1" x14ac:dyDescent="0.2">
      <c r="AE2813" s="218"/>
    </row>
    <row r="2814" spans="31:31" s="228" customFormat="1" x14ac:dyDescent="0.2">
      <c r="AE2814" s="218"/>
    </row>
    <row r="2815" spans="31:31" s="228" customFormat="1" x14ac:dyDescent="0.2">
      <c r="AE2815" s="218"/>
    </row>
    <row r="2816" spans="31:31" s="228" customFormat="1" x14ac:dyDescent="0.2">
      <c r="AE2816" s="218"/>
    </row>
    <row r="2817" spans="31:31" s="228" customFormat="1" x14ac:dyDescent="0.2">
      <c r="AE2817" s="218"/>
    </row>
    <row r="2818" spans="31:31" s="228" customFormat="1" x14ac:dyDescent="0.2">
      <c r="AE2818" s="218"/>
    </row>
    <row r="2819" spans="31:31" s="228" customFormat="1" x14ac:dyDescent="0.2">
      <c r="AE2819" s="218"/>
    </row>
    <row r="2820" spans="31:31" s="228" customFormat="1" x14ac:dyDescent="0.2">
      <c r="AE2820" s="218"/>
    </row>
    <row r="2821" spans="31:31" s="228" customFormat="1" x14ac:dyDescent="0.2">
      <c r="AE2821" s="218"/>
    </row>
    <row r="2822" spans="31:31" s="228" customFormat="1" x14ac:dyDescent="0.2">
      <c r="AE2822" s="218"/>
    </row>
    <row r="2823" spans="31:31" s="228" customFormat="1" x14ac:dyDescent="0.2">
      <c r="AE2823" s="218"/>
    </row>
    <row r="2824" spans="31:31" s="228" customFormat="1" x14ac:dyDescent="0.2">
      <c r="AE2824" s="218"/>
    </row>
    <row r="2825" spans="31:31" s="228" customFormat="1" x14ac:dyDescent="0.2">
      <c r="AE2825" s="218"/>
    </row>
    <row r="2826" spans="31:31" s="228" customFormat="1" x14ac:dyDescent="0.2">
      <c r="AE2826" s="218"/>
    </row>
    <row r="2827" spans="31:31" s="228" customFormat="1" x14ac:dyDescent="0.2">
      <c r="AE2827" s="218"/>
    </row>
    <row r="2828" spans="31:31" s="228" customFormat="1" x14ac:dyDescent="0.2">
      <c r="AE2828" s="218"/>
    </row>
    <row r="2829" spans="31:31" s="228" customFormat="1" x14ac:dyDescent="0.2">
      <c r="AE2829" s="218"/>
    </row>
    <row r="2830" spans="31:31" s="228" customFormat="1" x14ac:dyDescent="0.2">
      <c r="AE2830" s="218"/>
    </row>
    <row r="2831" spans="31:31" s="228" customFormat="1" x14ac:dyDescent="0.2">
      <c r="AE2831" s="218"/>
    </row>
    <row r="2832" spans="31:31" s="228" customFormat="1" x14ac:dyDescent="0.2">
      <c r="AE2832" s="218"/>
    </row>
    <row r="2833" spans="31:31" s="228" customFormat="1" x14ac:dyDescent="0.2">
      <c r="AE2833" s="218"/>
    </row>
    <row r="2834" spans="31:31" s="228" customFormat="1" x14ac:dyDescent="0.2">
      <c r="AE2834" s="218"/>
    </row>
    <row r="2835" spans="31:31" s="228" customFormat="1" x14ac:dyDescent="0.2">
      <c r="AE2835" s="218"/>
    </row>
    <row r="2836" spans="31:31" s="228" customFormat="1" x14ac:dyDescent="0.2">
      <c r="AE2836" s="218"/>
    </row>
    <row r="2837" spans="31:31" s="228" customFormat="1" x14ac:dyDescent="0.2">
      <c r="AE2837" s="218"/>
    </row>
    <row r="2838" spans="31:31" s="228" customFormat="1" x14ac:dyDescent="0.2">
      <c r="AE2838" s="218"/>
    </row>
    <row r="2839" spans="31:31" s="228" customFormat="1" x14ac:dyDescent="0.2">
      <c r="AE2839" s="218"/>
    </row>
    <row r="2840" spans="31:31" s="228" customFormat="1" x14ac:dyDescent="0.2">
      <c r="AE2840" s="218"/>
    </row>
    <row r="2841" spans="31:31" s="228" customFormat="1" x14ac:dyDescent="0.2">
      <c r="AE2841" s="218"/>
    </row>
    <row r="2842" spans="31:31" s="228" customFormat="1" x14ac:dyDescent="0.2">
      <c r="AE2842" s="218"/>
    </row>
    <row r="2843" spans="31:31" s="228" customFormat="1" x14ac:dyDescent="0.2">
      <c r="AE2843" s="218"/>
    </row>
    <row r="2844" spans="31:31" s="228" customFormat="1" x14ac:dyDescent="0.2">
      <c r="AE2844" s="218"/>
    </row>
    <row r="2845" spans="31:31" s="228" customFormat="1" x14ac:dyDescent="0.2">
      <c r="AE2845" s="218"/>
    </row>
    <row r="2846" spans="31:31" s="228" customFormat="1" x14ac:dyDescent="0.2">
      <c r="AE2846" s="218"/>
    </row>
    <row r="2847" spans="31:31" s="228" customFormat="1" x14ac:dyDescent="0.2">
      <c r="AE2847" s="218"/>
    </row>
    <row r="2848" spans="31:31" s="228" customFormat="1" x14ac:dyDescent="0.2">
      <c r="AE2848" s="218"/>
    </row>
    <row r="2849" spans="31:31" s="228" customFormat="1" x14ac:dyDescent="0.2">
      <c r="AE2849" s="218"/>
    </row>
    <row r="2850" spans="31:31" s="228" customFormat="1" x14ac:dyDescent="0.2">
      <c r="AE2850" s="218"/>
    </row>
    <row r="2851" spans="31:31" s="228" customFormat="1" x14ac:dyDescent="0.2">
      <c r="AE2851" s="218"/>
    </row>
    <row r="2852" spans="31:31" s="228" customFormat="1" x14ac:dyDescent="0.2">
      <c r="AE2852" s="218"/>
    </row>
    <row r="2853" spans="31:31" s="228" customFormat="1" x14ac:dyDescent="0.2">
      <c r="AE2853" s="218"/>
    </row>
    <row r="2854" spans="31:31" s="228" customFormat="1" x14ac:dyDescent="0.2">
      <c r="AE2854" s="218"/>
    </row>
    <row r="2855" spans="31:31" s="228" customFormat="1" x14ac:dyDescent="0.2">
      <c r="AE2855" s="218"/>
    </row>
    <row r="2856" spans="31:31" s="228" customFormat="1" x14ac:dyDescent="0.2">
      <c r="AE2856" s="218"/>
    </row>
    <row r="2857" spans="31:31" s="228" customFormat="1" x14ac:dyDescent="0.2">
      <c r="AE2857" s="218"/>
    </row>
    <row r="2858" spans="31:31" s="228" customFormat="1" x14ac:dyDescent="0.2">
      <c r="AE2858" s="218"/>
    </row>
    <row r="2859" spans="31:31" s="228" customFormat="1" x14ac:dyDescent="0.2">
      <c r="AE2859" s="218"/>
    </row>
    <row r="2860" spans="31:31" s="228" customFormat="1" x14ac:dyDescent="0.2">
      <c r="AE2860" s="218"/>
    </row>
    <row r="2861" spans="31:31" s="228" customFormat="1" x14ac:dyDescent="0.2">
      <c r="AE2861" s="218"/>
    </row>
    <row r="2862" spans="31:31" s="228" customFormat="1" x14ac:dyDescent="0.2">
      <c r="AE2862" s="218"/>
    </row>
    <row r="2863" spans="31:31" s="228" customFormat="1" x14ac:dyDescent="0.2">
      <c r="AE2863" s="218"/>
    </row>
    <row r="2864" spans="31:31" s="228" customFormat="1" x14ac:dyDescent="0.2">
      <c r="AE2864" s="218"/>
    </row>
    <row r="2865" spans="31:31" s="228" customFormat="1" x14ac:dyDescent="0.2">
      <c r="AE2865" s="218"/>
    </row>
    <row r="2866" spans="31:31" s="228" customFormat="1" x14ac:dyDescent="0.2">
      <c r="AE2866" s="218"/>
    </row>
    <row r="2867" spans="31:31" s="228" customFormat="1" x14ac:dyDescent="0.2">
      <c r="AE2867" s="218"/>
    </row>
    <row r="2868" spans="31:31" s="228" customFormat="1" x14ac:dyDescent="0.2">
      <c r="AE2868" s="218"/>
    </row>
    <row r="2869" spans="31:31" s="228" customFormat="1" x14ac:dyDescent="0.2">
      <c r="AE2869" s="218"/>
    </row>
    <row r="2870" spans="31:31" s="228" customFormat="1" x14ac:dyDescent="0.2">
      <c r="AE2870" s="218"/>
    </row>
    <row r="2871" spans="31:31" s="228" customFormat="1" x14ac:dyDescent="0.2">
      <c r="AE2871" s="218"/>
    </row>
    <row r="2872" spans="31:31" s="228" customFormat="1" x14ac:dyDescent="0.2">
      <c r="AE2872" s="218"/>
    </row>
    <row r="2873" spans="31:31" s="228" customFormat="1" x14ac:dyDescent="0.2">
      <c r="AE2873" s="218"/>
    </row>
    <row r="2874" spans="31:31" s="228" customFormat="1" x14ac:dyDescent="0.2">
      <c r="AE2874" s="218"/>
    </row>
    <row r="2875" spans="31:31" s="228" customFormat="1" x14ac:dyDescent="0.2">
      <c r="AE2875" s="218"/>
    </row>
    <row r="2876" spans="31:31" s="228" customFormat="1" x14ac:dyDescent="0.2">
      <c r="AE2876" s="218"/>
    </row>
    <row r="2877" spans="31:31" s="228" customFormat="1" x14ac:dyDescent="0.2">
      <c r="AE2877" s="218"/>
    </row>
    <row r="2878" spans="31:31" s="228" customFormat="1" x14ac:dyDescent="0.2">
      <c r="AE2878" s="218"/>
    </row>
    <row r="2879" spans="31:31" s="228" customFormat="1" x14ac:dyDescent="0.2">
      <c r="AE2879" s="218"/>
    </row>
    <row r="2880" spans="31:31" s="228" customFormat="1" x14ac:dyDescent="0.2">
      <c r="AE2880" s="218"/>
    </row>
    <row r="2881" spans="31:31" s="228" customFormat="1" x14ac:dyDescent="0.2">
      <c r="AE2881" s="218"/>
    </row>
    <row r="2882" spans="31:31" s="228" customFormat="1" x14ac:dyDescent="0.2">
      <c r="AE2882" s="218"/>
    </row>
    <row r="2883" spans="31:31" s="228" customFormat="1" x14ac:dyDescent="0.2">
      <c r="AE2883" s="218"/>
    </row>
    <row r="2884" spans="31:31" s="228" customFormat="1" x14ac:dyDescent="0.2">
      <c r="AE2884" s="218"/>
    </row>
    <row r="2885" spans="31:31" s="228" customFormat="1" x14ac:dyDescent="0.2">
      <c r="AE2885" s="218"/>
    </row>
    <row r="2886" spans="31:31" s="228" customFormat="1" x14ac:dyDescent="0.2">
      <c r="AE2886" s="218"/>
    </row>
    <row r="2887" spans="31:31" s="228" customFormat="1" x14ac:dyDescent="0.2">
      <c r="AE2887" s="218"/>
    </row>
    <row r="2888" spans="31:31" s="228" customFormat="1" x14ac:dyDescent="0.2">
      <c r="AE2888" s="218"/>
    </row>
    <row r="2889" spans="31:31" s="228" customFormat="1" x14ac:dyDescent="0.2">
      <c r="AE2889" s="218"/>
    </row>
    <row r="2890" spans="31:31" s="228" customFormat="1" x14ac:dyDescent="0.2">
      <c r="AE2890" s="218"/>
    </row>
    <row r="2891" spans="31:31" s="228" customFormat="1" x14ac:dyDescent="0.2">
      <c r="AE2891" s="218"/>
    </row>
    <row r="2892" spans="31:31" s="228" customFormat="1" x14ac:dyDescent="0.2">
      <c r="AE2892" s="218"/>
    </row>
    <row r="2893" spans="31:31" s="228" customFormat="1" x14ac:dyDescent="0.2">
      <c r="AE2893" s="218"/>
    </row>
    <row r="2894" spans="31:31" s="228" customFormat="1" x14ac:dyDescent="0.2">
      <c r="AE2894" s="218"/>
    </row>
    <row r="2895" spans="31:31" s="228" customFormat="1" x14ac:dyDescent="0.2">
      <c r="AE2895" s="218"/>
    </row>
    <row r="2896" spans="31:31" s="228" customFormat="1" x14ac:dyDescent="0.2">
      <c r="AE2896" s="218"/>
    </row>
    <row r="2897" spans="31:31" s="228" customFormat="1" x14ac:dyDescent="0.2">
      <c r="AE2897" s="218"/>
    </row>
    <row r="2898" spans="31:31" s="228" customFormat="1" x14ac:dyDescent="0.2">
      <c r="AE2898" s="218"/>
    </row>
    <row r="2899" spans="31:31" s="228" customFormat="1" x14ac:dyDescent="0.2">
      <c r="AE2899" s="218"/>
    </row>
    <row r="2900" spans="31:31" s="228" customFormat="1" x14ac:dyDescent="0.2">
      <c r="AE2900" s="218"/>
    </row>
    <row r="2901" spans="31:31" s="228" customFormat="1" x14ac:dyDescent="0.2">
      <c r="AE2901" s="218"/>
    </row>
    <row r="2902" spans="31:31" s="228" customFormat="1" x14ac:dyDescent="0.2">
      <c r="AE2902" s="218"/>
    </row>
    <row r="2903" spans="31:31" s="228" customFormat="1" x14ac:dyDescent="0.2">
      <c r="AE2903" s="218"/>
    </row>
    <row r="2904" spans="31:31" s="228" customFormat="1" x14ac:dyDescent="0.2">
      <c r="AE2904" s="218"/>
    </row>
    <row r="2905" spans="31:31" s="228" customFormat="1" x14ac:dyDescent="0.2">
      <c r="AE2905" s="218"/>
    </row>
    <row r="2906" spans="31:31" s="228" customFormat="1" x14ac:dyDescent="0.2">
      <c r="AE2906" s="218"/>
    </row>
    <row r="2907" spans="31:31" s="228" customFormat="1" x14ac:dyDescent="0.2">
      <c r="AE2907" s="218"/>
    </row>
    <row r="2908" spans="31:31" s="228" customFormat="1" x14ac:dyDescent="0.2">
      <c r="AE2908" s="218"/>
    </row>
    <row r="2909" spans="31:31" s="228" customFormat="1" x14ac:dyDescent="0.2">
      <c r="AE2909" s="218"/>
    </row>
    <row r="2910" spans="31:31" s="228" customFormat="1" x14ac:dyDescent="0.2">
      <c r="AE2910" s="218"/>
    </row>
    <row r="2911" spans="31:31" s="228" customFormat="1" x14ac:dyDescent="0.2">
      <c r="AE2911" s="218"/>
    </row>
    <row r="2912" spans="31:31" s="228" customFormat="1" x14ac:dyDescent="0.2">
      <c r="AE2912" s="218"/>
    </row>
    <row r="2913" spans="31:31" s="228" customFormat="1" x14ac:dyDescent="0.2">
      <c r="AE2913" s="218"/>
    </row>
    <row r="2914" spans="31:31" s="228" customFormat="1" x14ac:dyDescent="0.2">
      <c r="AE2914" s="218"/>
    </row>
    <row r="2915" spans="31:31" s="228" customFormat="1" x14ac:dyDescent="0.2">
      <c r="AE2915" s="218"/>
    </row>
    <row r="2916" spans="31:31" s="228" customFormat="1" x14ac:dyDescent="0.2">
      <c r="AE2916" s="218"/>
    </row>
    <row r="2917" spans="31:31" s="228" customFormat="1" x14ac:dyDescent="0.2">
      <c r="AE2917" s="218"/>
    </row>
    <row r="2918" spans="31:31" s="228" customFormat="1" x14ac:dyDescent="0.2">
      <c r="AE2918" s="218"/>
    </row>
    <row r="2919" spans="31:31" s="228" customFormat="1" x14ac:dyDescent="0.2">
      <c r="AE2919" s="218"/>
    </row>
    <row r="2920" spans="31:31" s="228" customFormat="1" x14ac:dyDescent="0.2">
      <c r="AE2920" s="218"/>
    </row>
    <row r="2921" spans="31:31" s="228" customFormat="1" x14ac:dyDescent="0.2">
      <c r="AE2921" s="218"/>
    </row>
    <row r="2922" spans="31:31" s="228" customFormat="1" x14ac:dyDescent="0.2">
      <c r="AE2922" s="218"/>
    </row>
    <row r="2923" spans="31:31" s="228" customFormat="1" x14ac:dyDescent="0.2">
      <c r="AE2923" s="218"/>
    </row>
    <row r="2924" spans="31:31" s="228" customFormat="1" x14ac:dyDescent="0.2">
      <c r="AE2924" s="218"/>
    </row>
    <row r="2925" spans="31:31" s="228" customFormat="1" x14ac:dyDescent="0.2">
      <c r="AE2925" s="218"/>
    </row>
    <row r="2926" spans="31:31" s="228" customFormat="1" x14ac:dyDescent="0.2">
      <c r="AE2926" s="218"/>
    </row>
    <row r="2927" spans="31:31" s="228" customFormat="1" x14ac:dyDescent="0.2">
      <c r="AE2927" s="218"/>
    </row>
    <row r="2928" spans="31:31" s="228" customFormat="1" x14ac:dyDescent="0.2">
      <c r="AE2928" s="218"/>
    </row>
    <row r="2929" spans="31:31" s="228" customFormat="1" x14ac:dyDescent="0.2">
      <c r="AE2929" s="218"/>
    </row>
    <row r="2930" spans="31:31" s="228" customFormat="1" x14ac:dyDescent="0.2">
      <c r="AE2930" s="218"/>
    </row>
    <row r="2931" spans="31:31" s="228" customFormat="1" x14ac:dyDescent="0.2">
      <c r="AE2931" s="218"/>
    </row>
    <row r="2932" spans="31:31" s="228" customFormat="1" x14ac:dyDescent="0.2">
      <c r="AE2932" s="218"/>
    </row>
    <row r="2933" spans="31:31" s="228" customFormat="1" x14ac:dyDescent="0.2">
      <c r="AE2933" s="218"/>
    </row>
    <row r="2934" spans="31:31" s="228" customFormat="1" x14ac:dyDescent="0.2">
      <c r="AE2934" s="218"/>
    </row>
    <row r="2935" spans="31:31" s="228" customFormat="1" x14ac:dyDescent="0.2">
      <c r="AE2935" s="218"/>
    </row>
    <row r="2936" spans="31:31" s="228" customFormat="1" x14ac:dyDescent="0.2">
      <c r="AE2936" s="218"/>
    </row>
    <row r="2937" spans="31:31" s="228" customFormat="1" x14ac:dyDescent="0.2">
      <c r="AE2937" s="218"/>
    </row>
    <row r="2938" spans="31:31" s="228" customFormat="1" x14ac:dyDescent="0.2">
      <c r="AE2938" s="218"/>
    </row>
    <row r="2939" spans="31:31" s="228" customFormat="1" x14ac:dyDescent="0.2">
      <c r="AE2939" s="218"/>
    </row>
    <row r="2940" spans="31:31" s="228" customFormat="1" x14ac:dyDescent="0.2">
      <c r="AE2940" s="218"/>
    </row>
    <row r="2941" spans="31:31" s="228" customFormat="1" x14ac:dyDescent="0.2">
      <c r="AE2941" s="218"/>
    </row>
    <row r="2942" spans="31:31" s="228" customFormat="1" x14ac:dyDescent="0.2">
      <c r="AE2942" s="218"/>
    </row>
    <row r="2943" spans="31:31" s="228" customFormat="1" x14ac:dyDescent="0.2">
      <c r="AE2943" s="218"/>
    </row>
    <row r="2944" spans="31:31" s="228" customFormat="1" x14ac:dyDescent="0.2">
      <c r="AE2944" s="218"/>
    </row>
    <row r="2945" spans="31:31" s="228" customFormat="1" x14ac:dyDescent="0.2">
      <c r="AE2945" s="218"/>
    </row>
    <row r="2946" spans="31:31" s="228" customFormat="1" x14ac:dyDescent="0.2">
      <c r="AE2946" s="218"/>
    </row>
    <row r="2947" spans="31:31" s="228" customFormat="1" x14ac:dyDescent="0.2">
      <c r="AE2947" s="218"/>
    </row>
    <row r="2948" spans="31:31" s="228" customFormat="1" x14ac:dyDescent="0.2">
      <c r="AE2948" s="218"/>
    </row>
    <row r="2949" spans="31:31" s="228" customFormat="1" x14ac:dyDescent="0.2">
      <c r="AE2949" s="218"/>
    </row>
    <row r="2950" spans="31:31" s="228" customFormat="1" x14ac:dyDescent="0.2">
      <c r="AE2950" s="218"/>
    </row>
    <row r="2951" spans="31:31" s="228" customFormat="1" x14ac:dyDescent="0.2">
      <c r="AE2951" s="218"/>
    </row>
    <row r="2952" spans="31:31" s="228" customFormat="1" x14ac:dyDescent="0.2">
      <c r="AE2952" s="218"/>
    </row>
    <row r="2953" spans="31:31" s="228" customFormat="1" x14ac:dyDescent="0.2">
      <c r="AE2953" s="218"/>
    </row>
    <row r="2954" spans="31:31" s="228" customFormat="1" x14ac:dyDescent="0.2">
      <c r="AE2954" s="218"/>
    </row>
    <row r="2955" spans="31:31" s="228" customFormat="1" x14ac:dyDescent="0.2">
      <c r="AE2955" s="218"/>
    </row>
    <row r="2956" spans="31:31" s="228" customFormat="1" x14ac:dyDescent="0.2">
      <c r="AE2956" s="218"/>
    </row>
    <row r="2957" spans="31:31" s="228" customFormat="1" x14ac:dyDescent="0.2">
      <c r="AE2957" s="218"/>
    </row>
    <row r="2958" spans="31:31" s="228" customFormat="1" x14ac:dyDescent="0.2">
      <c r="AE2958" s="218"/>
    </row>
    <row r="2959" spans="31:31" s="228" customFormat="1" x14ac:dyDescent="0.2">
      <c r="AE2959" s="218"/>
    </row>
    <row r="2960" spans="31:31" s="228" customFormat="1" x14ac:dyDescent="0.2">
      <c r="AE2960" s="218"/>
    </row>
    <row r="2961" spans="31:31" s="228" customFormat="1" x14ac:dyDescent="0.2">
      <c r="AE2961" s="218"/>
    </row>
    <row r="2962" spans="31:31" s="228" customFormat="1" x14ac:dyDescent="0.2">
      <c r="AE2962" s="218"/>
    </row>
    <row r="2963" spans="31:31" s="228" customFormat="1" x14ac:dyDescent="0.2">
      <c r="AE2963" s="218"/>
    </row>
    <row r="2964" spans="31:31" s="228" customFormat="1" x14ac:dyDescent="0.2">
      <c r="AE2964" s="218"/>
    </row>
    <row r="2965" spans="31:31" s="228" customFormat="1" x14ac:dyDescent="0.2">
      <c r="AE2965" s="218"/>
    </row>
    <row r="2966" spans="31:31" s="228" customFormat="1" x14ac:dyDescent="0.2">
      <c r="AE2966" s="218"/>
    </row>
    <row r="2967" spans="31:31" s="228" customFormat="1" x14ac:dyDescent="0.2">
      <c r="AE2967" s="218"/>
    </row>
    <row r="2968" spans="31:31" s="228" customFormat="1" x14ac:dyDescent="0.2">
      <c r="AE2968" s="218"/>
    </row>
    <row r="2969" spans="31:31" s="228" customFormat="1" x14ac:dyDescent="0.2">
      <c r="AE2969" s="218"/>
    </row>
    <row r="2970" spans="31:31" s="228" customFormat="1" x14ac:dyDescent="0.2">
      <c r="AE2970" s="218"/>
    </row>
    <row r="2971" spans="31:31" s="228" customFormat="1" x14ac:dyDescent="0.2">
      <c r="AE2971" s="218"/>
    </row>
    <row r="2972" spans="31:31" s="228" customFormat="1" x14ac:dyDescent="0.2">
      <c r="AE2972" s="218"/>
    </row>
    <row r="2973" spans="31:31" s="228" customFormat="1" x14ac:dyDescent="0.2">
      <c r="AE2973" s="218"/>
    </row>
    <row r="2974" spans="31:31" s="228" customFormat="1" x14ac:dyDescent="0.2">
      <c r="AE2974" s="218"/>
    </row>
    <row r="2975" spans="31:31" s="228" customFormat="1" x14ac:dyDescent="0.2">
      <c r="AE2975" s="218"/>
    </row>
    <row r="2976" spans="31:31" s="228" customFormat="1" x14ac:dyDescent="0.2">
      <c r="AE2976" s="218"/>
    </row>
    <row r="2977" spans="31:31" s="228" customFormat="1" x14ac:dyDescent="0.2">
      <c r="AE2977" s="218"/>
    </row>
    <row r="2978" spans="31:31" s="228" customFormat="1" x14ac:dyDescent="0.2">
      <c r="AE2978" s="218"/>
    </row>
    <row r="2979" spans="31:31" s="228" customFormat="1" x14ac:dyDescent="0.2">
      <c r="AE2979" s="218"/>
    </row>
    <row r="2980" spans="31:31" s="228" customFormat="1" x14ac:dyDescent="0.2">
      <c r="AE2980" s="218"/>
    </row>
    <row r="2981" spans="31:31" s="228" customFormat="1" x14ac:dyDescent="0.2">
      <c r="AE2981" s="218"/>
    </row>
    <row r="2982" spans="31:31" s="228" customFormat="1" x14ac:dyDescent="0.2">
      <c r="AE2982" s="218"/>
    </row>
    <row r="2983" spans="31:31" s="228" customFormat="1" x14ac:dyDescent="0.2">
      <c r="AE2983" s="218"/>
    </row>
    <row r="2984" spans="31:31" s="228" customFormat="1" x14ac:dyDescent="0.2">
      <c r="AE2984" s="218"/>
    </row>
    <row r="2985" spans="31:31" s="228" customFormat="1" x14ac:dyDescent="0.2">
      <c r="AE2985" s="218"/>
    </row>
    <row r="2986" spans="31:31" s="228" customFormat="1" x14ac:dyDescent="0.2">
      <c r="AE2986" s="218"/>
    </row>
    <row r="2987" spans="31:31" s="228" customFormat="1" x14ac:dyDescent="0.2">
      <c r="AE2987" s="218"/>
    </row>
    <row r="2988" spans="31:31" s="228" customFormat="1" x14ac:dyDescent="0.2">
      <c r="AE2988" s="218"/>
    </row>
    <row r="2989" spans="31:31" s="228" customFormat="1" x14ac:dyDescent="0.2">
      <c r="AE2989" s="218"/>
    </row>
    <row r="2990" spans="31:31" s="228" customFormat="1" x14ac:dyDescent="0.2">
      <c r="AE2990" s="218"/>
    </row>
    <row r="2991" spans="31:31" s="228" customFormat="1" x14ac:dyDescent="0.2">
      <c r="AE2991" s="218"/>
    </row>
    <row r="2992" spans="31:31" s="228" customFormat="1" x14ac:dyDescent="0.2">
      <c r="AE2992" s="218"/>
    </row>
    <row r="2993" spans="31:31" s="228" customFormat="1" x14ac:dyDescent="0.2">
      <c r="AE2993" s="218"/>
    </row>
    <row r="2994" spans="31:31" s="228" customFormat="1" x14ac:dyDescent="0.2">
      <c r="AE2994" s="218"/>
    </row>
    <row r="2995" spans="31:31" s="228" customFormat="1" x14ac:dyDescent="0.2">
      <c r="AE2995" s="218"/>
    </row>
    <row r="2996" spans="31:31" s="228" customFormat="1" x14ac:dyDescent="0.2">
      <c r="AE2996" s="218"/>
    </row>
    <row r="2997" spans="31:31" s="228" customFormat="1" x14ac:dyDescent="0.2">
      <c r="AE2997" s="218"/>
    </row>
    <row r="2998" spans="31:31" s="228" customFormat="1" x14ac:dyDescent="0.2">
      <c r="AE2998" s="218"/>
    </row>
    <row r="2999" spans="31:31" s="228" customFormat="1" x14ac:dyDescent="0.2">
      <c r="AE2999" s="218"/>
    </row>
    <row r="3000" spans="31:31" s="228" customFormat="1" x14ac:dyDescent="0.2">
      <c r="AE3000" s="218"/>
    </row>
    <row r="3001" spans="31:31" s="228" customFormat="1" x14ac:dyDescent="0.2">
      <c r="AE3001" s="218"/>
    </row>
    <row r="3002" spans="31:31" s="228" customFormat="1" x14ac:dyDescent="0.2">
      <c r="AE3002" s="218"/>
    </row>
    <row r="3003" spans="31:31" s="228" customFormat="1" x14ac:dyDescent="0.2">
      <c r="AE3003" s="218"/>
    </row>
    <row r="3004" spans="31:31" s="228" customFormat="1" x14ac:dyDescent="0.2">
      <c r="AE3004" s="218"/>
    </row>
    <row r="3005" spans="31:31" s="228" customFormat="1" x14ac:dyDescent="0.2">
      <c r="AE3005" s="218"/>
    </row>
    <row r="3006" spans="31:31" s="228" customFormat="1" x14ac:dyDescent="0.2">
      <c r="AE3006" s="218"/>
    </row>
    <row r="3007" spans="31:31" s="228" customFormat="1" x14ac:dyDescent="0.2">
      <c r="AE3007" s="218"/>
    </row>
    <row r="3008" spans="31:31" s="228" customFormat="1" x14ac:dyDescent="0.2">
      <c r="AE3008" s="218"/>
    </row>
    <row r="3009" spans="31:31" s="228" customFormat="1" x14ac:dyDescent="0.2">
      <c r="AE3009" s="218"/>
    </row>
    <row r="3010" spans="31:31" s="228" customFormat="1" x14ac:dyDescent="0.2">
      <c r="AE3010" s="218"/>
    </row>
    <row r="3011" spans="31:31" s="228" customFormat="1" x14ac:dyDescent="0.2">
      <c r="AE3011" s="218"/>
    </row>
    <row r="3012" spans="31:31" s="228" customFormat="1" x14ac:dyDescent="0.2">
      <c r="AE3012" s="218"/>
    </row>
    <row r="3013" spans="31:31" s="228" customFormat="1" x14ac:dyDescent="0.2">
      <c r="AE3013" s="218"/>
    </row>
    <row r="3014" spans="31:31" s="228" customFormat="1" x14ac:dyDescent="0.2">
      <c r="AE3014" s="218"/>
    </row>
    <row r="3015" spans="31:31" s="228" customFormat="1" x14ac:dyDescent="0.2">
      <c r="AE3015" s="218"/>
    </row>
    <row r="3016" spans="31:31" s="228" customFormat="1" x14ac:dyDescent="0.2">
      <c r="AE3016" s="218"/>
    </row>
    <row r="3017" spans="31:31" s="228" customFormat="1" x14ac:dyDescent="0.2">
      <c r="AE3017" s="218"/>
    </row>
    <row r="3018" spans="31:31" s="228" customFormat="1" x14ac:dyDescent="0.2">
      <c r="AE3018" s="218"/>
    </row>
    <row r="3019" spans="31:31" s="228" customFormat="1" x14ac:dyDescent="0.2">
      <c r="AE3019" s="218"/>
    </row>
    <row r="3020" spans="31:31" s="228" customFormat="1" x14ac:dyDescent="0.2">
      <c r="AE3020" s="218"/>
    </row>
    <row r="3021" spans="31:31" s="228" customFormat="1" x14ac:dyDescent="0.2">
      <c r="AE3021" s="218"/>
    </row>
    <row r="3022" spans="31:31" s="228" customFormat="1" x14ac:dyDescent="0.2">
      <c r="AE3022" s="218"/>
    </row>
    <row r="3023" spans="31:31" s="228" customFormat="1" x14ac:dyDescent="0.2">
      <c r="AE3023" s="218"/>
    </row>
    <row r="3024" spans="31:31" s="228" customFormat="1" x14ac:dyDescent="0.2">
      <c r="AE3024" s="218"/>
    </row>
    <row r="3025" spans="31:31" s="228" customFormat="1" x14ac:dyDescent="0.2">
      <c r="AE3025" s="218"/>
    </row>
    <row r="3026" spans="31:31" s="228" customFormat="1" x14ac:dyDescent="0.2">
      <c r="AE3026" s="218"/>
    </row>
    <row r="3027" spans="31:31" s="228" customFormat="1" x14ac:dyDescent="0.2">
      <c r="AE3027" s="218"/>
    </row>
    <row r="3028" spans="31:31" s="228" customFormat="1" x14ac:dyDescent="0.2">
      <c r="AE3028" s="218"/>
    </row>
    <row r="3029" spans="31:31" s="228" customFormat="1" x14ac:dyDescent="0.2">
      <c r="AE3029" s="218"/>
    </row>
    <row r="3030" spans="31:31" s="228" customFormat="1" x14ac:dyDescent="0.2">
      <c r="AE3030" s="218"/>
    </row>
    <row r="3031" spans="31:31" s="228" customFormat="1" x14ac:dyDescent="0.2">
      <c r="AE3031" s="218"/>
    </row>
    <row r="3032" spans="31:31" s="228" customFormat="1" x14ac:dyDescent="0.2">
      <c r="AE3032" s="218"/>
    </row>
    <row r="3033" spans="31:31" s="228" customFormat="1" x14ac:dyDescent="0.2">
      <c r="AE3033" s="218"/>
    </row>
    <row r="3034" spans="31:31" s="228" customFormat="1" x14ac:dyDescent="0.2">
      <c r="AE3034" s="218"/>
    </row>
    <row r="3035" spans="31:31" s="228" customFormat="1" x14ac:dyDescent="0.2">
      <c r="AE3035" s="218"/>
    </row>
    <row r="3036" spans="31:31" s="228" customFormat="1" x14ac:dyDescent="0.2">
      <c r="AE3036" s="218"/>
    </row>
    <row r="3037" spans="31:31" s="228" customFormat="1" x14ac:dyDescent="0.2">
      <c r="AE3037" s="218"/>
    </row>
    <row r="3038" spans="31:31" s="228" customFormat="1" x14ac:dyDescent="0.2">
      <c r="AE3038" s="218"/>
    </row>
    <row r="3039" spans="31:31" s="228" customFormat="1" x14ac:dyDescent="0.2">
      <c r="AE3039" s="218"/>
    </row>
    <row r="3040" spans="31:31" s="228" customFormat="1" x14ac:dyDescent="0.2">
      <c r="AE3040" s="218"/>
    </row>
    <row r="3041" spans="31:31" s="228" customFormat="1" x14ac:dyDescent="0.2">
      <c r="AE3041" s="218"/>
    </row>
    <row r="3042" spans="31:31" s="228" customFormat="1" x14ac:dyDescent="0.2">
      <c r="AE3042" s="218"/>
    </row>
    <row r="3043" spans="31:31" s="228" customFormat="1" x14ac:dyDescent="0.2">
      <c r="AE3043" s="218"/>
    </row>
    <row r="3044" spans="31:31" s="228" customFormat="1" x14ac:dyDescent="0.2">
      <c r="AE3044" s="218"/>
    </row>
    <row r="3045" spans="31:31" s="228" customFormat="1" x14ac:dyDescent="0.2">
      <c r="AE3045" s="218"/>
    </row>
    <row r="3046" spans="31:31" s="228" customFormat="1" x14ac:dyDescent="0.2">
      <c r="AE3046" s="218"/>
    </row>
    <row r="3047" spans="31:31" s="228" customFormat="1" x14ac:dyDescent="0.2">
      <c r="AE3047" s="218"/>
    </row>
    <row r="3048" spans="31:31" s="228" customFormat="1" x14ac:dyDescent="0.2">
      <c r="AE3048" s="218"/>
    </row>
    <row r="3049" spans="31:31" s="228" customFormat="1" x14ac:dyDescent="0.2">
      <c r="AE3049" s="218"/>
    </row>
    <row r="3050" spans="31:31" s="228" customFormat="1" x14ac:dyDescent="0.2">
      <c r="AE3050" s="218"/>
    </row>
    <row r="3051" spans="31:31" s="228" customFormat="1" x14ac:dyDescent="0.2">
      <c r="AE3051" s="218"/>
    </row>
    <row r="3052" spans="31:31" s="228" customFormat="1" x14ac:dyDescent="0.2">
      <c r="AE3052" s="218"/>
    </row>
    <row r="3053" spans="31:31" s="228" customFormat="1" x14ac:dyDescent="0.2">
      <c r="AE3053" s="218"/>
    </row>
    <row r="3054" spans="31:31" s="228" customFormat="1" x14ac:dyDescent="0.2">
      <c r="AE3054" s="218"/>
    </row>
    <row r="3055" spans="31:31" s="228" customFormat="1" x14ac:dyDescent="0.2">
      <c r="AE3055" s="218"/>
    </row>
    <row r="3056" spans="31:31" s="228" customFormat="1" x14ac:dyDescent="0.2">
      <c r="AE3056" s="218"/>
    </row>
    <row r="3057" spans="31:31" s="228" customFormat="1" x14ac:dyDescent="0.2">
      <c r="AE3057" s="218"/>
    </row>
    <row r="3058" spans="31:31" s="228" customFormat="1" x14ac:dyDescent="0.2">
      <c r="AE3058" s="218"/>
    </row>
    <row r="3059" spans="31:31" s="228" customFormat="1" x14ac:dyDescent="0.2">
      <c r="AE3059" s="218"/>
    </row>
    <row r="3060" spans="31:31" s="228" customFormat="1" x14ac:dyDescent="0.2">
      <c r="AE3060" s="218"/>
    </row>
    <row r="3061" spans="31:31" s="228" customFormat="1" x14ac:dyDescent="0.2">
      <c r="AE3061" s="218"/>
    </row>
    <row r="3062" spans="31:31" s="228" customFormat="1" x14ac:dyDescent="0.2">
      <c r="AE3062" s="218"/>
    </row>
    <row r="3063" spans="31:31" s="228" customFormat="1" x14ac:dyDescent="0.2">
      <c r="AE3063" s="218"/>
    </row>
    <row r="3064" spans="31:31" s="228" customFormat="1" x14ac:dyDescent="0.2">
      <c r="AE3064" s="218"/>
    </row>
    <row r="3065" spans="31:31" s="228" customFormat="1" x14ac:dyDescent="0.2">
      <c r="AE3065" s="218"/>
    </row>
    <row r="3066" spans="31:31" s="228" customFormat="1" x14ac:dyDescent="0.2">
      <c r="AE3066" s="218"/>
    </row>
    <row r="3067" spans="31:31" s="228" customFormat="1" x14ac:dyDescent="0.2">
      <c r="AE3067" s="218"/>
    </row>
    <row r="3068" spans="31:31" s="228" customFormat="1" x14ac:dyDescent="0.2">
      <c r="AE3068" s="218"/>
    </row>
    <row r="3069" spans="31:31" s="228" customFormat="1" x14ac:dyDescent="0.2">
      <c r="AE3069" s="218"/>
    </row>
    <row r="3070" spans="31:31" s="228" customFormat="1" x14ac:dyDescent="0.2">
      <c r="AE3070" s="218"/>
    </row>
    <row r="3071" spans="31:31" s="228" customFormat="1" x14ac:dyDescent="0.2">
      <c r="AE3071" s="218"/>
    </row>
    <row r="3072" spans="31:31" s="228" customFormat="1" x14ac:dyDescent="0.2">
      <c r="AE3072" s="218"/>
    </row>
    <row r="3073" spans="31:31" s="228" customFormat="1" x14ac:dyDescent="0.2">
      <c r="AE3073" s="218"/>
    </row>
    <row r="3074" spans="31:31" s="228" customFormat="1" x14ac:dyDescent="0.2">
      <c r="AE3074" s="218"/>
    </row>
    <row r="3075" spans="31:31" s="228" customFormat="1" x14ac:dyDescent="0.2">
      <c r="AE3075" s="218"/>
    </row>
    <row r="3076" spans="31:31" s="228" customFormat="1" x14ac:dyDescent="0.2">
      <c r="AE3076" s="218"/>
    </row>
    <row r="3077" spans="31:31" s="228" customFormat="1" x14ac:dyDescent="0.2">
      <c r="AE3077" s="218"/>
    </row>
    <row r="3078" spans="31:31" s="228" customFormat="1" x14ac:dyDescent="0.2">
      <c r="AE3078" s="218"/>
    </row>
    <row r="3079" spans="31:31" s="228" customFormat="1" x14ac:dyDescent="0.2">
      <c r="AE3079" s="218"/>
    </row>
    <row r="3080" spans="31:31" s="228" customFormat="1" x14ac:dyDescent="0.2">
      <c r="AE3080" s="218"/>
    </row>
    <row r="3081" spans="31:31" s="228" customFormat="1" x14ac:dyDescent="0.2">
      <c r="AE3081" s="218"/>
    </row>
    <row r="3082" spans="31:31" s="228" customFormat="1" x14ac:dyDescent="0.2">
      <c r="AE3082" s="218"/>
    </row>
    <row r="3083" spans="31:31" s="228" customFormat="1" x14ac:dyDescent="0.2">
      <c r="AE3083" s="218"/>
    </row>
    <row r="3084" spans="31:31" s="228" customFormat="1" x14ac:dyDescent="0.2">
      <c r="AE3084" s="218"/>
    </row>
    <row r="3085" spans="31:31" s="228" customFormat="1" x14ac:dyDescent="0.2">
      <c r="AE3085" s="218"/>
    </row>
    <row r="3086" spans="31:31" s="228" customFormat="1" x14ac:dyDescent="0.2">
      <c r="AE3086" s="218"/>
    </row>
    <row r="3087" spans="31:31" s="228" customFormat="1" x14ac:dyDescent="0.2">
      <c r="AE3087" s="218"/>
    </row>
    <row r="3088" spans="31:31" s="228" customFormat="1" x14ac:dyDescent="0.2">
      <c r="AE3088" s="218"/>
    </row>
    <row r="3089" spans="31:31" s="228" customFormat="1" x14ac:dyDescent="0.2">
      <c r="AE3089" s="218"/>
    </row>
    <row r="3090" spans="31:31" s="228" customFormat="1" x14ac:dyDescent="0.2">
      <c r="AE3090" s="218"/>
    </row>
    <row r="3091" spans="31:31" s="228" customFormat="1" x14ac:dyDescent="0.2">
      <c r="AE3091" s="218"/>
    </row>
    <row r="3092" spans="31:31" s="228" customFormat="1" x14ac:dyDescent="0.2">
      <c r="AE3092" s="218"/>
    </row>
    <row r="3093" spans="31:31" s="228" customFormat="1" x14ac:dyDescent="0.2">
      <c r="AE3093" s="218"/>
    </row>
    <row r="3094" spans="31:31" s="228" customFormat="1" x14ac:dyDescent="0.2">
      <c r="AE3094" s="218"/>
    </row>
    <row r="3095" spans="31:31" s="228" customFormat="1" x14ac:dyDescent="0.2">
      <c r="AE3095" s="218"/>
    </row>
    <row r="3096" spans="31:31" s="228" customFormat="1" x14ac:dyDescent="0.2">
      <c r="AE3096" s="218"/>
    </row>
    <row r="3097" spans="31:31" s="228" customFormat="1" x14ac:dyDescent="0.2">
      <c r="AE3097" s="218"/>
    </row>
    <row r="3098" spans="31:31" s="228" customFormat="1" x14ac:dyDescent="0.2">
      <c r="AE3098" s="218"/>
    </row>
    <row r="3099" spans="31:31" s="228" customFormat="1" x14ac:dyDescent="0.2">
      <c r="AE3099" s="218"/>
    </row>
    <row r="3100" spans="31:31" s="228" customFormat="1" x14ac:dyDescent="0.2">
      <c r="AE3100" s="218"/>
    </row>
    <row r="3101" spans="31:31" s="228" customFormat="1" x14ac:dyDescent="0.2">
      <c r="AE3101" s="218"/>
    </row>
    <row r="3102" spans="31:31" s="228" customFormat="1" x14ac:dyDescent="0.2">
      <c r="AE3102" s="218"/>
    </row>
    <row r="3103" spans="31:31" s="228" customFormat="1" x14ac:dyDescent="0.2">
      <c r="AE3103" s="218"/>
    </row>
    <row r="3104" spans="31:31" s="228" customFormat="1" x14ac:dyDescent="0.2">
      <c r="AE3104" s="218"/>
    </row>
    <row r="3105" spans="31:31" s="228" customFormat="1" x14ac:dyDescent="0.2">
      <c r="AE3105" s="218"/>
    </row>
    <row r="3106" spans="31:31" s="228" customFormat="1" x14ac:dyDescent="0.2">
      <c r="AE3106" s="218"/>
    </row>
    <row r="3107" spans="31:31" s="228" customFormat="1" x14ac:dyDescent="0.2">
      <c r="AE3107" s="218"/>
    </row>
    <row r="3108" spans="31:31" s="228" customFormat="1" x14ac:dyDescent="0.2">
      <c r="AE3108" s="218"/>
    </row>
    <row r="3109" spans="31:31" s="228" customFormat="1" x14ac:dyDescent="0.2">
      <c r="AE3109" s="218"/>
    </row>
    <row r="3110" spans="31:31" s="228" customFormat="1" x14ac:dyDescent="0.2">
      <c r="AE3110" s="218"/>
    </row>
    <row r="3111" spans="31:31" s="228" customFormat="1" x14ac:dyDescent="0.2">
      <c r="AE3111" s="218"/>
    </row>
    <row r="3112" spans="31:31" s="228" customFormat="1" x14ac:dyDescent="0.2">
      <c r="AE3112" s="218"/>
    </row>
    <row r="3113" spans="31:31" s="228" customFormat="1" x14ac:dyDescent="0.2">
      <c r="AE3113" s="218"/>
    </row>
    <row r="3114" spans="31:31" s="228" customFormat="1" x14ac:dyDescent="0.2">
      <c r="AE3114" s="218"/>
    </row>
    <row r="3115" spans="31:31" s="228" customFormat="1" x14ac:dyDescent="0.2">
      <c r="AE3115" s="218"/>
    </row>
    <row r="3116" spans="31:31" s="228" customFormat="1" x14ac:dyDescent="0.2">
      <c r="AE3116" s="218"/>
    </row>
    <row r="3117" spans="31:31" s="228" customFormat="1" x14ac:dyDescent="0.2">
      <c r="AE3117" s="218"/>
    </row>
    <row r="3118" spans="31:31" s="228" customFormat="1" x14ac:dyDescent="0.2">
      <c r="AE3118" s="218"/>
    </row>
    <row r="3119" spans="31:31" s="228" customFormat="1" x14ac:dyDescent="0.2">
      <c r="AE3119" s="218"/>
    </row>
    <row r="3120" spans="31:31" s="228" customFormat="1" x14ac:dyDescent="0.2">
      <c r="AE3120" s="218"/>
    </row>
    <row r="3121" spans="31:31" s="228" customFormat="1" x14ac:dyDescent="0.2">
      <c r="AE3121" s="218"/>
    </row>
    <row r="3122" spans="31:31" s="228" customFormat="1" x14ac:dyDescent="0.2">
      <c r="AE3122" s="218"/>
    </row>
    <row r="3123" spans="31:31" s="228" customFormat="1" x14ac:dyDescent="0.2">
      <c r="AE3123" s="218"/>
    </row>
    <row r="3124" spans="31:31" s="228" customFormat="1" x14ac:dyDescent="0.2">
      <c r="AE3124" s="218"/>
    </row>
    <row r="3125" spans="31:31" s="228" customFormat="1" x14ac:dyDescent="0.2">
      <c r="AE3125" s="218"/>
    </row>
    <row r="3126" spans="31:31" s="228" customFormat="1" x14ac:dyDescent="0.2">
      <c r="AE3126" s="218"/>
    </row>
    <row r="3127" spans="31:31" s="228" customFormat="1" x14ac:dyDescent="0.2">
      <c r="AE3127" s="218"/>
    </row>
    <row r="3128" spans="31:31" s="228" customFormat="1" x14ac:dyDescent="0.2">
      <c r="AE3128" s="218"/>
    </row>
    <row r="3129" spans="31:31" s="228" customFormat="1" x14ac:dyDescent="0.2">
      <c r="AE3129" s="218"/>
    </row>
    <row r="3130" spans="31:31" s="228" customFormat="1" x14ac:dyDescent="0.2">
      <c r="AE3130" s="218"/>
    </row>
    <row r="3131" spans="31:31" s="228" customFormat="1" x14ac:dyDescent="0.2">
      <c r="AE3131" s="218"/>
    </row>
    <row r="3132" spans="31:31" s="228" customFormat="1" x14ac:dyDescent="0.2">
      <c r="AE3132" s="218"/>
    </row>
    <row r="3133" spans="31:31" s="228" customFormat="1" x14ac:dyDescent="0.2">
      <c r="AE3133" s="218"/>
    </row>
    <row r="3134" spans="31:31" s="228" customFormat="1" x14ac:dyDescent="0.2">
      <c r="AE3134" s="218"/>
    </row>
    <row r="3135" spans="31:31" s="228" customFormat="1" x14ac:dyDescent="0.2">
      <c r="AE3135" s="218"/>
    </row>
    <row r="3136" spans="31:31" s="228" customFormat="1" x14ac:dyDescent="0.2">
      <c r="AE3136" s="218"/>
    </row>
    <row r="3137" spans="31:31" s="228" customFormat="1" x14ac:dyDescent="0.2">
      <c r="AE3137" s="218"/>
    </row>
    <row r="3138" spans="31:31" s="228" customFormat="1" x14ac:dyDescent="0.2">
      <c r="AE3138" s="218"/>
    </row>
    <row r="3139" spans="31:31" s="228" customFormat="1" x14ac:dyDescent="0.2">
      <c r="AE3139" s="218"/>
    </row>
    <row r="3140" spans="31:31" s="228" customFormat="1" x14ac:dyDescent="0.2">
      <c r="AE3140" s="218"/>
    </row>
    <row r="3141" spans="31:31" s="228" customFormat="1" x14ac:dyDescent="0.2">
      <c r="AE3141" s="218"/>
    </row>
    <row r="3142" spans="31:31" s="228" customFormat="1" x14ac:dyDescent="0.2">
      <c r="AE3142" s="218"/>
    </row>
    <row r="3143" spans="31:31" s="228" customFormat="1" x14ac:dyDescent="0.2">
      <c r="AE3143" s="218"/>
    </row>
    <row r="3144" spans="31:31" s="228" customFormat="1" x14ac:dyDescent="0.2">
      <c r="AE3144" s="218"/>
    </row>
    <row r="3145" spans="31:31" s="228" customFormat="1" x14ac:dyDescent="0.2">
      <c r="AE3145" s="218"/>
    </row>
    <row r="3146" spans="31:31" s="228" customFormat="1" x14ac:dyDescent="0.2">
      <c r="AE3146" s="218"/>
    </row>
    <row r="3147" spans="31:31" s="228" customFormat="1" x14ac:dyDescent="0.2">
      <c r="AE3147" s="218"/>
    </row>
    <row r="3148" spans="31:31" s="228" customFormat="1" x14ac:dyDescent="0.2">
      <c r="AE3148" s="218"/>
    </row>
    <row r="3149" spans="31:31" s="228" customFormat="1" x14ac:dyDescent="0.2">
      <c r="AE3149" s="218"/>
    </row>
    <row r="3150" spans="31:31" s="228" customFormat="1" x14ac:dyDescent="0.2">
      <c r="AE3150" s="218"/>
    </row>
    <row r="3151" spans="31:31" s="228" customFormat="1" x14ac:dyDescent="0.2">
      <c r="AE3151" s="218"/>
    </row>
    <row r="3152" spans="31:31" s="228" customFormat="1" x14ac:dyDescent="0.2">
      <c r="AE3152" s="218"/>
    </row>
    <row r="3153" spans="31:31" s="228" customFormat="1" x14ac:dyDescent="0.2">
      <c r="AE3153" s="218"/>
    </row>
    <row r="3154" spans="31:31" s="228" customFormat="1" x14ac:dyDescent="0.2">
      <c r="AE3154" s="218"/>
    </row>
    <row r="3155" spans="31:31" s="228" customFormat="1" x14ac:dyDescent="0.2">
      <c r="AE3155" s="218"/>
    </row>
    <row r="3156" spans="31:31" s="228" customFormat="1" x14ac:dyDescent="0.2">
      <c r="AE3156" s="218"/>
    </row>
    <row r="3157" spans="31:31" s="228" customFormat="1" x14ac:dyDescent="0.2">
      <c r="AE3157" s="218"/>
    </row>
    <row r="3158" spans="31:31" s="228" customFormat="1" x14ac:dyDescent="0.2">
      <c r="AE3158" s="218"/>
    </row>
    <row r="3159" spans="31:31" s="228" customFormat="1" x14ac:dyDescent="0.2">
      <c r="AE3159" s="218"/>
    </row>
    <row r="3160" spans="31:31" s="228" customFormat="1" x14ac:dyDescent="0.2">
      <c r="AE3160" s="218"/>
    </row>
    <row r="3161" spans="31:31" s="228" customFormat="1" x14ac:dyDescent="0.2">
      <c r="AE3161" s="218"/>
    </row>
    <row r="3162" spans="31:31" s="228" customFormat="1" x14ac:dyDescent="0.2">
      <c r="AE3162" s="218"/>
    </row>
    <row r="3163" spans="31:31" s="228" customFormat="1" x14ac:dyDescent="0.2">
      <c r="AE3163" s="218"/>
    </row>
    <row r="3164" spans="31:31" s="228" customFormat="1" x14ac:dyDescent="0.2">
      <c r="AE3164" s="218"/>
    </row>
    <row r="3165" spans="31:31" s="228" customFormat="1" x14ac:dyDescent="0.2">
      <c r="AE3165" s="218"/>
    </row>
    <row r="3166" spans="31:31" s="228" customFormat="1" x14ac:dyDescent="0.2">
      <c r="AE3166" s="218"/>
    </row>
    <row r="3167" spans="31:31" s="228" customFormat="1" x14ac:dyDescent="0.2">
      <c r="AE3167" s="218"/>
    </row>
    <row r="3168" spans="31:31" s="228" customFormat="1" x14ac:dyDescent="0.2">
      <c r="AE3168" s="218"/>
    </row>
    <row r="3169" spans="31:31" s="228" customFormat="1" x14ac:dyDescent="0.2">
      <c r="AE3169" s="218"/>
    </row>
    <row r="3170" spans="31:31" s="228" customFormat="1" x14ac:dyDescent="0.2">
      <c r="AE3170" s="218"/>
    </row>
    <row r="3171" spans="31:31" s="228" customFormat="1" x14ac:dyDescent="0.2">
      <c r="AE3171" s="218"/>
    </row>
    <row r="3172" spans="31:31" s="228" customFormat="1" x14ac:dyDescent="0.2">
      <c r="AE3172" s="218"/>
    </row>
    <row r="3173" spans="31:31" s="228" customFormat="1" x14ac:dyDescent="0.2">
      <c r="AE3173" s="218"/>
    </row>
    <row r="3174" spans="31:31" s="228" customFormat="1" x14ac:dyDescent="0.2">
      <c r="AE3174" s="218"/>
    </row>
    <row r="3175" spans="31:31" s="228" customFormat="1" x14ac:dyDescent="0.2">
      <c r="AE3175" s="218"/>
    </row>
    <row r="3176" spans="31:31" s="228" customFormat="1" x14ac:dyDescent="0.2">
      <c r="AE3176" s="218"/>
    </row>
    <row r="3177" spans="31:31" s="228" customFormat="1" x14ac:dyDescent="0.2">
      <c r="AE3177" s="218"/>
    </row>
    <row r="3178" spans="31:31" s="228" customFormat="1" x14ac:dyDescent="0.2">
      <c r="AE3178" s="218"/>
    </row>
    <row r="3179" spans="31:31" s="228" customFormat="1" x14ac:dyDescent="0.2">
      <c r="AE3179" s="218"/>
    </row>
    <row r="3180" spans="31:31" s="228" customFormat="1" x14ac:dyDescent="0.2">
      <c r="AE3180" s="218"/>
    </row>
    <row r="3181" spans="31:31" s="228" customFormat="1" x14ac:dyDescent="0.2">
      <c r="AE3181" s="218"/>
    </row>
    <row r="3182" spans="31:31" s="228" customFormat="1" x14ac:dyDescent="0.2">
      <c r="AE3182" s="218"/>
    </row>
    <row r="3183" spans="31:31" s="228" customFormat="1" x14ac:dyDescent="0.2">
      <c r="AE3183" s="218"/>
    </row>
    <row r="3184" spans="31:31" s="228" customFormat="1" x14ac:dyDescent="0.2">
      <c r="AE3184" s="218"/>
    </row>
    <row r="3185" spans="31:31" s="228" customFormat="1" x14ac:dyDescent="0.2">
      <c r="AE3185" s="218"/>
    </row>
    <row r="3186" spans="31:31" s="228" customFormat="1" x14ac:dyDescent="0.2">
      <c r="AE3186" s="218"/>
    </row>
    <row r="3187" spans="31:31" s="228" customFormat="1" x14ac:dyDescent="0.2">
      <c r="AE3187" s="218"/>
    </row>
    <row r="3188" spans="31:31" s="228" customFormat="1" x14ac:dyDescent="0.2">
      <c r="AE3188" s="218"/>
    </row>
    <row r="3189" spans="31:31" s="228" customFormat="1" x14ac:dyDescent="0.2">
      <c r="AE3189" s="218"/>
    </row>
    <row r="3190" spans="31:31" s="228" customFormat="1" x14ac:dyDescent="0.2">
      <c r="AE3190" s="218"/>
    </row>
    <row r="3191" spans="31:31" s="228" customFormat="1" x14ac:dyDescent="0.2">
      <c r="AE3191" s="218"/>
    </row>
    <row r="3192" spans="31:31" s="228" customFormat="1" x14ac:dyDescent="0.2">
      <c r="AE3192" s="218"/>
    </row>
    <row r="3193" spans="31:31" s="228" customFormat="1" x14ac:dyDescent="0.2">
      <c r="AE3193" s="218"/>
    </row>
    <row r="3194" spans="31:31" s="228" customFormat="1" x14ac:dyDescent="0.2">
      <c r="AE3194" s="218"/>
    </row>
    <row r="3195" spans="31:31" s="228" customFormat="1" x14ac:dyDescent="0.2">
      <c r="AE3195" s="218"/>
    </row>
    <row r="3196" spans="31:31" s="228" customFormat="1" x14ac:dyDescent="0.2">
      <c r="AE3196" s="218"/>
    </row>
    <row r="3197" spans="31:31" s="228" customFormat="1" x14ac:dyDescent="0.2">
      <c r="AE3197" s="218"/>
    </row>
    <row r="3198" spans="31:31" s="228" customFormat="1" x14ac:dyDescent="0.2">
      <c r="AE3198" s="218"/>
    </row>
    <row r="3199" spans="31:31" s="228" customFormat="1" x14ac:dyDescent="0.2">
      <c r="AE3199" s="218"/>
    </row>
    <row r="3200" spans="31:31" s="228" customFormat="1" x14ac:dyDescent="0.2">
      <c r="AE3200" s="218"/>
    </row>
    <row r="3201" spans="31:31" s="228" customFormat="1" x14ac:dyDescent="0.2">
      <c r="AE3201" s="218"/>
    </row>
    <row r="3202" spans="31:31" s="228" customFormat="1" x14ac:dyDescent="0.2">
      <c r="AE3202" s="218"/>
    </row>
    <row r="3203" spans="31:31" s="228" customFormat="1" x14ac:dyDescent="0.2">
      <c r="AE3203" s="218"/>
    </row>
    <row r="3204" spans="31:31" s="228" customFormat="1" x14ac:dyDescent="0.2">
      <c r="AE3204" s="218"/>
    </row>
    <row r="3205" spans="31:31" s="228" customFormat="1" x14ac:dyDescent="0.2">
      <c r="AE3205" s="218"/>
    </row>
    <row r="3206" spans="31:31" s="228" customFormat="1" x14ac:dyDescent="0.2">
      <c r="AE3206" s="218"/>
    </row>
    <row r="3207" spans="31:31" s="228" customFormat="1" x14ac:dyDescent="0.2">
      <c r="AE3207" s="218"/>
    </row>
    <row r="3208" spans="31:31" s="228" customFormat="1" x14ac:dyDescent="0.2">
      <c r="AE3208" s="218"/>
    </row>
    <row r="3209" spans="31:31" s="228" customFormat="1" x14ac:dyDescent="0.2">
      <c r="AE3209" s="218"/>
    </row>
    <row r="3210" spans="31:31" s="228" customFormat="1" x14ac:dyDescent="0.2">
      <c r="AE3210" s="218"/>
    </row>
    <row r="3211" spans="31:31" s="228" customFormat="1" x14ac:dyDescent="0.2">
      <c r="AE3211" s="218"/>
    </row>
    <row r="3212" spans="31:31" s="228" customFormat="1" x14ac:dyDescent="0.2">
      <c r="AE3212" s="218"/>
    </row>
    <row r="3213" spans="31:31" s="228" customFormat="1" x14ac:dyDescent="0.2">
      <c r="AE3213" s="218"/>
    </row>
    <row r="3214" spans="31:31" s="228" customFormat="1" x14ac:dyDescent="0.2">
      <c r="AE3214" s="218"/>
    </row>
    <row r="3215" spans="31:31" s="228" customFormat="1" x14ac:dyDescent="0.2">
      <c r="AE3215" s="218"/>
    </row>
    <row r="3216" spans="31:31" s="228" customFormat="1" x14ac:dyDescent="0.2">
      <c r="AE3216" s="218"/>
    </row>
    <row r="3217" spans="31:31" s="228" customFormat="1" x14ac:dyDescent="0.2">
      <c r="AE3217" s="218"/>
    </row>
    <row r="3218" spans="31:31" s="228" customFormat="1" x14ac:dyDescent="0.2">
      <c r="AE3218" s="218"/>
    </row>
    <row r="3219" spans="31:31" s="228" customFormat="1" x14ac:dyDescent="0.2">
      <c r="AE3219" s="218"/>
    </row>
    <row r="3220" spans="31:31" s="228" customFormat="1" x14ac:dyDescent="0.2">
      <c r="AE3220" s="218"/>
    </row>
    <row r="3221" spans="31:31" s="228" customFormat="1" x14ac:dyDescent="0.2">
      <c r="AE3221" s="218"/>
    </row>
    <row r="3222" spans="31:31" s="228" customFormat="1" x14ac:dyDescent="0.2">
      <c r="AE3222" s="218"/>
    </row>
    <row r="3223" spans="31:31" s="228" customFormat="1" x14ac:dyDescent="0.2">
      <c r="AE3223" s="218"/>
    </row>
    <row r="3224" spans="31:31" s="228" customFormat="1" x14ac:dyDescent="0.2">
      <c r="AE3224" s="218"/>
    </row>
    <row r="3225" spans="31:31" s="228" customFormat="1" x14ac:dyDescent="0.2">
      <c r="AE3225" s="218"/>
    </row>
    <row r="3226" spans="31:31" s="228" customFormat="1" x14ac:dyDescent="0.2">
      <c r="AE3226" s="218"/>
    </row>
    <row r="3227" spans="31:31" s="228" customFormat="1" x14ac:dyDescent="0.2">
      <c r="AE3227" s="218"/>
    </row>
    <row r="3228" spans="31:31" s="228" customFormat="1" x14ac:dyDescent="0.2">
      <c r="AE3228" s="218"/>
    </row>
    <row r="3229" spans="31:31" s="228" customFormat="1" x14ac:dyDescent="0.2">
      <c r="AE3229" s="218"/>
    </row>
    <row r="3230" spans="31:31" s="228" customFormat="1" x14ac:dyDescent="0.2">
      <c r="AE3230" s="218"/>
    </row>
    <row r="3231" spans="31:31" s="228" customFormat="1" x14ac:dyDescent="0.2">
      <c r="AE3231" s="218"/>
    </row>
    <row r="3232" spans="31:31" s="228" customFormat="1" x14ac:dyDescent="0.2">
      <c r="AE3232" s="218"/>
    </row>
    <row r="3233" spans="31:31" s="228" customFormat="1" x14ac:dyDescent="0.2">
      <c r="AE3233" s="218"/>
    </row>
    <row r="3234" spans="31:31" s="228" customFormat="1" x14ac:dyDescent="0.2">
      <c r="AE3234" s="218"/>
    </row>
    <row r="3235" spans="31:31" s="228" customFormat="1" x14ac:dyDescent="0.2">
      <c r="AE3235" s="218"/>
    </row>
    <row r="3236" spans="31:31" s="228" customFormat="1" x14ac:dyDescent="0.2">
      <c r="AE3236" s="218"/>
    </row>
    <row r="3237" spans="31:31" s="228" customFormat="1" x14ac:dyDescent="0.2">
      <c r="AE3237" s="218"/>
    </row>
    <row r="3238" spans="31:31" s="228" customFormat="1" x14ac:dyDescent="0.2">
      <c r="AE3238" s="218"/>
    </row>
    <row r="3239" spans="31:31" s="228" customFormat="1" x14ac:dyDescent="0.2">
      <c r="AE3239" s="218"/>
    </row>
    <row r="3240" spans="31:31" s="228" customFormat="1" x14ac:dyDescent="0.2">
      <c r="AE3240" s="218"/>
    </row>
    <row r="3241" spans="31:31" s="228" customFormat="1" x14ac:dyDescent="0.2">
      <c r="AE3241" s="218"/>
    </row>
    <row r="3242" spans="31:31" s="228" customFormat="1" x14ac:dyDescent="0.2">
      <c r="AE3242" s="218"/>
    </row>
    <row r="3243" spans="31:31" s="228" customFormat="1" x14ac:dyDescent="0.2">
      <c r="AE3243" s="218"/>
    </row>
    <row r="3244" spans="31:31" s="228" customFormat="1" x14ac:dyDescent="0.2">
      <c r="AE3244" s="218"/>
    </row>
    <row r="3245" spans="31:31" s="228" customFormat="1" x14ac:dyDescent="0.2">
      <c r="AE3245" s="218"/>
    </row>
    <row r="3246" spans="31:31" s="228" customFormat="1" x14ac:dyDescent="0.2">
      <c r="AE3246" s="218"/>
    </row>
    <row r="3247" spans="31:31" s="228" customFormat="1" x14ac:dyDescent="0.2">
      <c r="AE3247" s="218"/>
    </row>
    <row r="3248" spans="31:31" s="228" customFormat="1" x14ac:dyDescent="0.2">
      <c r="AE3248" s="218"/>
    </row>
    <row r="3249" spans="31:31" s="228" customFormat="1" x14ac:dyDescent="0.2">
      <c r="AE3249" s="218"/>
    </row>
    <row r="3250" spans="31:31" s="228" customFormat="1" x14ac:dyDescent="0.2">
      <c r="AE3250" s="218"/>
    </row>
    <row r="3251" spans="31:31" s="228" customFormat="1" x14ac:dyDescent="0.2">
      <c r="AE3251" s="218"/>
    </row>
    <row r="3252" spans="31:31" s="228" customFormat="1" x14ac:dyDescent="0.2">
      <c r="AE3252" s="218"/>
    </row>
    <row r="3253" spans="31:31" s="228" customFormat="1" x14ac:dyDescent="0.2">
      <c r="AE3253" s="218"/>
    </row>
    <row r="3254" spans="31:31" s="228" customFormat="1" x14ac:dyDescent="0.2">
      <c r="AE3254" s="218"/>
    </row>
    <row r="3255" spans="31:31" s="228" customFormat="1" x14ac:dyDescent="0.2">
      <c r="AE3255" s="218"/>
    </row>
    <row r="3256" spans="31:31" s="228" customFormat="1" x14ac:dyDescent="0.2">
      <c r="AE3256" s="218"/>
    </row>
    <row r="3257" spans="31:31" s="228" customFormat="1" x14ac:dyDescent="0.2">
      <c r="AE3257" s="218"/>
    </row>
    <row r="3258" spans="31:31" s="228" customFormat="1" x14ac:dyDescent="0.2">
      <c r="AE3258" s="218"/>
    </row>
    <row r="3259" spans="31:31" s="228" customFormat="1" x14ac:dyDescent="0.2">
      <c r="AE3259" s="218"/>
    </row>
    <row r="3260" spans="31:31" s="228" customFormat="1" x14ac:dyDescent="0.2">
      <c r="AE3260" s="218"/>
    </row>
    <row r="3261" spans="31:31" s="228" customFormat="1" x14ac:dyDescent="0.2">
      <c r="AE3261" s="218"/>
    </row>
    <row r="3262" spans="31:31" s="228" customFormat="1" x14ac:dyDescent="0.2">
      <c r="AE3262" s="218"/>
    </row>
    <row r="3263" spans="31:31" s="228" customFormat="1" x14ac:dyDescent="0.2">
      <c r="AE3263" s="218"/>
    </row>
    <row r="3264" spans="31:31" s="228" customFormat="1" x14ac:dyDescent="0.2">
      <c r="AE3264" s="218"/>
    </row>
    <row r="3265" spans="31:31" s="228" customFormat="1" x14ac:dyDescent="0.2">
      <c r="AE3265" s="218"/>
    </row>
    <row r="3266" spans="31:31" s="228" customFormat="1" x14ac:dyDescent="0.2">
      <c r="AE3266" s="218"/>
    </row>
    <row r="3267" spans="31:31" s="228" customFormat="1" x14ac:dyDescent="0.2">
      <c r="AE3267" s="218"/>
    </row>
    <row r="3268" spans="31:31" s="228" customFormat="1" x14ac:dyDescent="0.2">
      <c r="AE3268" s="218"/>
    </row>
    <row r="3269" spans="31:31" s="228" customFormat="1" x14ac:dyDescent="0.2">
      <c r="AE3269" s="218"/>
    </row>
    <row r="3270" spans="31:31" s="228" customFormat="1" x14ac:dyDescent="0.2">
      <c r="AE3270" s="218"/>
    </row>
    <row r="3271" spans="31:31" s="228" customFormat="1" x14ac:dyDescent="0.2">
      <c r="AE3271" s="218"/>
    </row>
    <row r="3272" spans="31:31" s="228" customFormat="1" x14ac:dyDescent="0.2">
      <c r="AE3272" s="218"/>
    </row>
    <row r="3273" spans="31:31" s="228" customFormat="1" x14ac:dyDescent="0.2">
      <c r="AE3273" s="218"/>
    </row>
    <row r="3274" spans="31:31" s="228" customFormat="1" x14ac:dyDescent="0.2">
      <c r="AE3274" s="218"/>
    </row>
    <row r="3275" spans="31:31" s="228" customFormat="1" x14ac:dyDescent="0.2">
      <c r="AE3275" s="218"/>
    </row>
    <row r="3276" spans="31:31" s="228" customFormat="1" x14ac:dyDescent="0.2">
      <c r="AE3276" s="218"/>
    </row>
    <row r="3277" spans="31:31" s="228" customFormat="1" x14ac:dyDescent="0.2">
      <c r="AE3277" s="218"/>
    </row>
    <row r="3278" spans="31:31" s="228" customFormat="1" x14ac:dyDescent="0.2">
      <c r="AE3278" s="218"/>
    </row>
    <row r="3279" spans="31:31" s="228" customFormat="1" x14ac:dyDescent="0.2">
      <c r="AE3279" s="218"/>
    </row>
    <row r="3280" spans="31:31" s="228" customFormat="1" x14ac:dyDescent="0.2">
      <c r="AE3280" s="218"/>
    </row>
    <row r="3281" spans="31:31" s="228" customFormat="1" x14ac:dyDescent="0.2">
      <c r="AE3281" s="218"/>
    </row>
    <row r="3282" spans="31:31" s="228" customFormat="1" x14ac:dyDescent="0.2">
      <c r="AE3282" s="218"/>
    </row>
    <row r="3283" spans="31:31" s="228" customFormat="1" x14ac:dyDescent="0.2">
      <c r="AE3283" s="218"/>
    </row>
    <row r="3284" spans="31:31" s="228" customFormat="1" x14ac:dyDescent="0.2">
      <c r="AE3284" s="218"/>
    </row>
    <row r="3285" spans="31:31" s="228" customFormat="1" x14ac:dyDescent="0.2">
      <c r="AE3285" s="218"/>
    </row>
    <row r="3286" spans="31:31" s="228" customFormat="1" x14ac:dyDescent="0.2">
      <c r="AE3286" s="218"/>
    </row>
    <row r="3287" spans="31:31" s="228" customFormat="1" x14ac:dyDescent="0.2">
      <c r="AE3287" s="218"/>
    </row>
    <row r="3288" spans="31:31" s="228" customFormat="1" x14ac:dyDescent="0.2">
      <c r="AE3288" s="218"/>
    </row>
    <row r="3289" spans="31:31" s="228" customFormat="1" x14ac:dyDescent="0.2">
      <c r="AE3289" s="218"/>
    </row>
    <row r="3290" spans="31:31" s="228" customFormat="1" x14ac:dyDescent="0.2">
      <c r="AE3290" s="218"/>
    </row>
    <row r="3291" spans="31:31" s="228" customFormat="1" x14ac:dyDescent="0.2">
      <c r="AE3291" s="218"/>
    </row>
    <row r="3292" spans="31:31" s="228" customFormat="1" x14ac:dyDescent="0.2">
      <c r="AE3292" s="218"/>
    </row>
    <row r="3293" spans="31:31" s="228" customFormat="1" x14ac:dyDescent="0.2">
      <c r="AE3293" s="218"/>
    </row>
    <row r="3294" spans="31:31" s="228" customFormat="1" x14ac:dyDescent="0.2">
      <c r="AE3294" s="218"/>
    </row>
    <row r="3295" spans="31:31" s="228" customFormat="1" x14ac:dyDescent="0.2">
      <c r="AE3295" s="218"/>
    </row>
    <row r="3296" spans="31:31" s="228" customFormat="1" x14ac:dyDescent="0.2">
      <c r="AE3296" s="218"/>
    </row>
    <row r="3297" spans="31:31" s="228" customFormat="1" x14ac:dyDescent="0.2">
      <c r="AE3297" s="218"/>
    </row>
    <row r="3298" spans="31:31" s="228" customFormat="1" x14ac:dyDescent="0.2">
      <c r="AE3298" s="218"/>
    </row>
    <row r="3299" spans="31:31" s="228" customFormat="1" x14ac:dyDescent="0.2">
      <c r="AE3299" s="218"/>
    </row>
    <row r="3300" spans="31:31" s="228" customFormat="1" x14ac:dyDescent="0.2">
      <c r="AE3300" s="218"/>
    </row>
    <row r="3301" spans="31:31" s="228" customFormat="1" x14ac:dyDescent="0.2">
      <c r="AE3301" s="218"/>
    </row>
    <row r="3302" spans="31:31" s="228" customFormat="1" x14ac:dyDescent="0.2">
      <c r="AE3302" s="218"/>
    </row>
    <row r="3303" spans="31:31" s="228" customFormat="1" x14ac:dyDescent="0.2">
      <c r="AE3303" s="218"/>
    </row>
    <row r="3304" spans="31:31" s="228" customFormat="1" x14ac:dyDescent="0.2">
      <c r="AE3304" s="218"/>
    </row>
    <row r="3305" spans="31:31" s="228" customFormat="1" x14ac:dyDescent="0.2">
      <c r="AE3305" s="218"/>
    </row>
    <row r="3306" spans="31:31" s="228" customFormat="1" x14ac:dyDescent="0.2">
      <c r="AE3306" s="218"/>
    </row>
    <row r="3307" spans="31:31" s="228" customFormat="1" x14ac:dyDescent="0.2">
      <c r="AE3307" s="218"/>
    </row>
    <row r="3308" spans="31:31" s="228" customFormat="1" x14ac:dyDescent="0.2">
      <c r="AE3308" s="218"/>
    </row>
    <row r="3309" spans="31:31" s="228" customFormat="1" x14ac:dyDescent="0.2">
      <c r="AE3309" s="218"/>
    </row>
    <row r="3310" spans="31:31" s="228" customFormat="1" x14ac:dyDescent="0.2">
      <c r="AE3310" s="218"/>
    </row>
    <row r="3311" spans="31:31" s="228" customFormat="1" x14ac:dyDescent="0.2">
      <c r="AE3311" s="218"/>
    </row>
    <row r="3312" spans="31:31" s="228" customFormat="1" x14ac:dyDescent="0.2">
      <c r="AE3312" s="218"/>
    </row>
    <row r="3313" spans="31:31" s="228" customFormat="1" x14ac:dyDescent="0.2">
      <c r="AE3313" s="218"/>
    </row>
    <row r="3314" spans="31:31" s="228" customFormat="1" x14ac:dyDescent="0.2">
      <c r="AE3314" s="218"/>
    </row>
    <row r="3315" spans="31:31" s="228" customFormat="1" x14ac:dyDescent="0.2">
      <c r="AE3315" s="218"/>
    </row>
    <row r="3316" spans="31:31" s="228" customFormat="1" x14ac:dyDescent="0.2">
      <c r="AE3316" s="218"/>
    </row>
    <row r="3317" spans="31:31" s="228" customFormat="1" x14ac:dyDescent="0.2">
      <c r="AE3317" s="218"/>
    </row>
    <row r="3318" spans="31:31" s="228" customFormat="1" x14ac:dyDescent="0.2">
      <c r="AE3318" s="218"/>
    </row>
    <row r="3319" spans="31:31" s="228" customFormat="1" x14ac:dyDescent="0.2">
      <c r="AE3319" s="218"/>
    </row>
    <row r="3320" spans="31:31" s="228" customFormat="1" x14ac:dyDescent="0.2">
      <c r="AE3320" s="218"/>
    </row>
    <row r="3321" spans="31:31" s="228" customFormat="1" x14ac:dyDescent="0.2">
      <c r="AE3321" s="218"/>
    </row>
    <row r="3322" spans="31:31" s="228" customFormat="1" x14ac:dyDescent="0.2">
      <c r="AE3322" s="218"/>
    </row>
    <row r="3323" spans="31:31" s="228" customFormat="1" x14ac:dyDescent="0.2">
      <c r="AE3323" s="218"/>
    </row>
    <row r="3324" spans="31:31" s="228" customFormat="1" x14ac:dyDescent="0.2">
      <c r="AE3324" s="218"/>
    </row>
    <row r="3325" spans="31:31" s="228" customFormat="1" x14ac:dyDescent="0.2">
      <c r="AE3325" s="218"/>
    </row>
    <row r="3326" spans="31:31" s="228" customFormat="1" x14ac:dyDescent="0.2">
      <c r="AE3326" s="218"/>
    </row>
    <row r="3327" spans="31:31" s="228" customFormat="1" x14ac:dyDescent="0.2">
      <c r="AE3327" s="218"/>
    </row>
    <row r="3328" spans="31:31" s="228" customFormat="1" x14ac:dyDescent="0.2">
      <c r="AE3328" s="218"/>
    </row>
    <row r="3329" spans="31:31" s="228" customFormat="1" x14ac:dyDescent="0.2">
      <c r="AE3329" s="218"/>
    </row>
    <row r="3330" spans="31:31" s="228" customFormat="1" x14ac:dyDescent="0.2">
      <c r="AE3330" s="218"/>
    </row>
    <row r="3331" spans="31:31" s="228" customFormat="1" x14ac:dyDescent="0.2">
      <c r="AE3331" s="218"/>
    </row>
    <row r="3332" spans="31:31" s="228" customFormat="1" x14ac:dyDescent="0.2">
      <c r="AE3332" s="218"/>
    </row>
    <row r="3333" spans="31:31" s="228" customFormat="1" x14ac:dyDescent="0.2">
      <c r="AE3333" s="218"/>
    </row>
    <row r="3334" spans="31:31" s="228" customFormat="1" x14ac:dyDescent="0.2">
      <c r="AE3334" s="218"/>
    </row>
    <row r="3335" spans="31:31" s="228" customFormat="1" x14ac:dyDescent="0.2">
      <c r="AE3335" s="218"/>
    </row>
    <row r="3336" spans="31:31" s="228" customFormat="1" x14ac:dyDescent="0.2">
      <c r="AE3336" s="218"/>
    </row>
    <row r="3337" spans="31:31" s="228" customFormat="1" x14ac:dyDescent="0.2">
      <c r="AE3337" s="218"/>
    </row>
    <row r="3338" spans="31:31" s="228" customFormat="1" x14ac:dyDescent="0.2">
      <c r="AE3338" s="218"/>
    </row>
    <row r="3339" spans="31:31" s="228" customFormat="1" x14ac:dyDescent="0.2">
      <c r="AE3339" s="218"/>
    </row>
    <row r="3340" spans="31:31" s="228" customFormat="1" x14ac:dyDescent="0.2">
      <c r="AE3340" s="218"/>
    </row>
    <row r="3341" spans="31:31" s="228" customFormat="1" x14ac:dyDescent="0.2">
      <c r="AE3341" s="218"/>
    </row>
    <row r="3342" spans="31:31" s="228" customFormat="1" x14ac:dyDescent="0.2">
      <c r="AE3342" s="218"/>
    </row>
    <row r="3343" spans="31:31" s="228" customFormat="1" x14ac:dyDescent="0.2">
      <c r="AE3343" s="218"/>
    </row>
    <row r="3344" spans="31:31" s="228" customFormat="1" x14ac:dyDescent="0.2">
      <c r="AE3344" s="218"/>
    </row>
    <row r="3345" spans="31:31" s="228" customFormat="1" x14ac:dyDescent="0.2">
      <c r="AE3345" s="218"/>
    </row>
    <row r="3346" spans="31:31" s="228" customFormat="1" x14ac:dyDescent="0.2">
      <c r="AE3346" s="218"/>
    </row>
    <row r="3347" spans="31:31" s="228" customFormat="1" x14ac:dyDescent="0.2">
      <c r="AE3347" s="218"/>
    </row>
    <row r="3348" spans="31:31" s="228" customFormat="1" x14ac:dyDescent="0.2">
      <c r="AE3348" s="218"/>
    </row>
    <row r="3349" spans="31:31" s="228" customFormat="1" x14ac:dyDescent="0.2">
      <c r="AE3349" s="218"/>
    </row>
    <row r="3350" spans="31:31" s="228" customFormat="1" x14ac:dyDescent="0.2">
      <c r="AE3350" s="218"/>
    </row>
    <row r="3351" spans="31:31" s="228" customFormat="1" x14ac:dyDescent="0.2">
      <c r="AE3351" s="218"/>
    </row>
    <row r="3352" spans="31:31" s="228" customFormat="1" x14ac:dyDescent="0.2">
      <c r="AE3352" s="218"/>
    </row>
    <row r="3353" spans="31:31" s="228" customFormat="1" x14ac:dyDescent="0.2">
      <c r="AE3353" s="218"/>
    </row>
    <row r="3354" spans="31:31" s="228" customFormat="1" x14ac:dyDescent="0.2">
      <c r="AE3354" s="218"/>
    </row>
    <row r="3355" spans="31:31" s="228" customFormat="1" x14ac:dyDescent="0.2">
      <c r="AE3355" s="218"/>
    </row>
    <row r="3356" spans="31:31" s="228" customFormat="1" x14ac:dyDescent="0.2">
      <c r="AE3356" s="218"/>
    </row>
    <row r="3357" spans="31:31" s="228" customFormat="1" x14ac:dyDescent="0.2">
      <c r="AE3357" s="218"/>
    </row>
    <row r="3358" spans="31:31" s="228" customFormat="1" x14ac:dyDescent="0.2">
      <c r="AE3358" s="218"/>
    </row>
    <row r="3359" spans="31:31" s="228" customFormat="1" x14ac:dyDescent="0.2">
      <c r="AE3359" s="218"/>
    </row>
    <row r="3360" spans="31:31" s="228" customFormat="1" x14ac:dyDescent="0.2">
      <c r="AE3360" s="218"/>
    </row>
    <row r="3361" spans="31:31" s="228" customFormat="1" x14ac:dyDescent="0.2">
      <c r="AE3361" s="218"/>
    </row>
    <row r="3362" spans="31:31" s="228" customFormat="1" x14ac:dyDescent="0.2">
      <c r="AE3362" s="218"/>
    </row>
    <row r="3363" spans="31:31" s="228" customFormat="1" x14ac:dyDescent="0.2">
      <c r="AE3363" s="218"/>
    </row>
    <row r="3364" spans="31:31" s="228" customFormat="1" x14ac:dyDescent="0.2">
      <c r="AE3364" s="218"/>
    </row>
    <row r="3365" spans="31:31" s="228" customFormat="1" x14ac:dyDescent="0.2">
      <c r="AE3365" s="218"/>
    </row>
    <row r="3366" spans="31:31" s="228" customFormat="1" x14ac:dyDescent="0.2">
      <c r="AE3366" s="218"/>
    </row>
    <row r="3367" spans="31:31" s="228" customFormat="1" x14ac:dyDescent="0.2">
      <c r="AE3367" s="218"/>
    </row>
    <row r="3368" spans="31:31" s="228" customFormat="1" x14ac:dyDescent="0.2">
      <c r="AE3368" s="218"/>
    </row>
    <row r="3369" spans="31:31" s="228" customFormat="1" x14ac:dyDescent="0.2">
      <c r="AE3369" s="218"/>
    </row>
    <row r="3370" spans="31:31" s="228" customFormat="1" x14ac:dyDescent="0.2">
      <c r="AE3370" s="218"/>
    </row>
    <row r="3371" spans="31:31" s="228" customFormat="1" x14ac:dyDescent="0.2">
      <c r="AE3371" s="218"/>
    </row>
    <row r="3372" spans="31:31" s="228" customFormat="1" x14ac:dyDescent="0.2">
      <c r="AE3372" s="218"/>
    </row>
    <row r="3373" spans="31:31" s="228" customFormat="1" x14ac:dyDescent="0.2">
      <c r="AE3373" s="218"/>
    </row>
    <row r="3374" spans="31:31" s="228" customFormat="1" x14ac:dyDescent="0.2">
      <c r="AE3374" s="218"/>
    </row>
    <row r="3375" spans="31:31" s="228" customFormat="1" x14ac:dyDescent="0.2">
      <c r="AE3375" s="218"/>
    </row>
    <row r="3376" spans="31:31" s="228" customFormat="1" x14ac:dyDescent="0.2">
      <c r="AE3376" s="218"/>
    </row>
    <row r="3377" spans="31:31" s="228" customFormat="1" x14ac:dyDescent="0.2">
      <c r="AE3377" s="218"/>
    </row>
    <row r="3378" spans="31:31" s="228" customFormat="1" x14ac:dyDescent="0.2">
      <c r="AE3378" s="218"/>
    </row>
    <row r="3379" spans="31:31" s="228" customFormat="1" x14ac:dyDescent="0.2">
      <c r="AE3379" s="218"/>
    </row>
    <row r="3380" spans="31:31" s="228" customFormat="1" x14ac:dyDescent="0.2">
      <c r="AE3380" s="218"/>
    </row>
    <row r="3381" spans="31:31" s="228" customFormat="1" x14ac:dyDescent="0.2">
      <c r="AE3381" s="218"/>
    </row>
    <row r="3382" spans="31:31" s="228" customFormat="1" x14ac:dyDescent="0.2">
      <c r="AE3382" s="218"/>
    </row>
    <row r="3383" spans="31:31" s="228" customFormat="1" x14ac:dyDescent="0.2">
      <c r="AE3383" s="218"/>
    </row>
    <row r="3384" spans="31:31" s="228" customFormat="1" x14ac:dyDescent="0.2">
      <c r="AE3384" s="218"/>
    </row>
    <row r="3385" spans="31:31" s="228" customFormat="1" x14ac:dyDescent="0.2">
      <c r="AE3385" s="218"/>
    </row>
    <row r="3386" spans="31:31" s="228" customFormat="1" x14ac:dyDescent="0.2">
      <c r="AE3386" s="218"/>
    </row>
    <row r="3387" spans="31:31" s="228" customFormat="1" x14ac:dyDescent="0.2">
      <c r="AE3387" s="218"/>
    </row>
    <row r="3388" spans="31:31" s="228" customFormat="1" x14ac:dyDescent="0.2">
      <c r="AE3388" s="218"/>
    </row>
    <row r="3389" spans="31:31" s="228" customFormat="1" x14ac:dyDescent="0.2">
      <c r="AE3389" s="218"/>
    </row>
    <row r="3390" spans="31:31" s="228" customFormat="1" x14ac:dyDescent="0.2">
      <c r="AE3390" s="218"/>
    </row>
    <row r="3391" spans="31:31" s="228" customFormat="1" x14ac:dyDescent="0.2">
      <c r="AE3391" s="218"/>
    </row>
    <row r="3392" spans="31:31" s="228" customFormat="1" x14ac:dyDescent="0.2">
      <c r="AE3392" s="218"/>
    </row>
    <row r="3393" spans="31:31" s="228" customFormat="1" x14ac:dyDescent="0.2">
      <c r="AE3393" s="218"/>
    </row>
    <row r="3394" spans="31:31" s="228" customFormat="1" x14ac:dyDescent="0.2">
      <c r="AE3394" s="218"/>
    </row>
    <row r="3395" spans="31:31" s="228" customFormat="1" x14ac:dyDescent="0.2">
      <c r="AE3395" s="218"/>
    </row>
    <row r="3396" spans="31:31" s="228" customFormat="1" x14ac:dyDescent="0.2">
      <c r="AE3396" s="218"/>
    </row>
    <row r="3397" spans="31:31" s="228" customFormat="1" x14ac:dyDescent="0.2">
      <c r="AE3397" s="218"/>
    </row>
    <row r="3398" spans="31:31" s="228" customFormat="1" x14ac:dyDescent="0.2">
      <c r="AE3398" s="218"/>
    </row>
    <row r="3399" spans="31:31" s="228" customFormat="1" x14ac:dyDescent="0.2">
      <c r="AE3399" s="218"/>
    </row>
    <row r="3400" spans="31:31" s="228" customFormat="1" x14ac:dyDescent="0.2">
      <c r="AE3400" s="218"/>
    </row>
    <row r="3401" spans="31:31" s="228" customFormat="1" x14ac:dyDescent="0.2">
      <c r="AE3401" s="218"/>
    </row>
    <row r="3402" spans="31:31" s="228" customFormat="1" x14ac:dyDescent="0.2">
      <c r="AE3402" s="218"/>
    </row>
    <row r="3403" spans="31:31" s="228" customFormat="1" x14ac:dyDescent="0.2">
      <c r="AE3403" s="218"/>
    </row>
    <row r="3404" spans="31:31" s="228" customFormat="1" x14ac:dyDescent="0.2">
      <c r="AE3404" s="218"/>
    </row>
    <row r="3405" spans="31:31" s="228" customFormat="1" x14ac:dyDescent="0.2">
      <c r="AE3405" s="218"/>
    </row>
    <row r="3406" spans="31:31" s="228" customFormat="1" x14ac:dyDescent="0.2">
      <c r="AE3406" s="218"/>
    </row>
    <row r="3407" spans="31:31" s="228" customFormat="1" x14ac:dyDescent="0.2">
      <c r="AE3407" s="218"/>
    </row>
    <row r="3408" spans="31:31" s="228" customFormat="1" x14ac:dyDescent="0.2">
      <c r="AE3408" s="218"/>
    </row>
    <row r="3409" spans="31:31" s="228" customFormat="1" x14ac:dyDescent="0.2">
      <c r="AE3409" s="218"/>
    </row>
    <row r="3410" spans="31:31" s="228" customFormat="1" x14ac:dyDescent="0.2">
      <c r="AE3410" s="218"/>
    </row>
    <row r="3411" spans="31:31" s="228" customFormat="1" x14ac:dyDescent="0.2">
      <c r="AE3411" s="218"/>
    </row>
    <row r="3412" spans="31:31" s="228" customFormat="1" x14ac:dyDescent="0.2">
      <c r="AE3412" s="218"/>
    </row>
    <row r="3413" spans="31:31" s="228" customFormat="1" x14ac:dyDescent="0.2">
      <c r="AE3413" s="218"/>
    </row>
    <row r="3414" spans="31:31" s="228" customFormat="1" x14ac:dyDescent="0.2">
      <c r="AE3414" s="218"/>
    </row>
    <row r="3415" spans="31:31" s="228" customFormat="1" x14ac:dyDescent="0.2">
      <c r="AE3415" s="218"/>
    </row>
    <row r="3416" spans="31:31" s="228" customFormat="1" x14ac:dyDescent="0.2">
      <c r="AE3416" s="218"/>
    </row>
    <row r="3417" spans="31:31" s="228" customFormat="1" x14ac:dyDescent="0.2">
      <c r="AE3417" s="218"/>
    </row>
    <row r="3418" spans="31:31" s="228" customFormat="1" x14ac:dyDescent="0.2">
      <c r="AE3418" s="218"/>
    </row>
    <row r="3419" spans="31:31" s="228" customFormat="1" x14ac:dyDescent="0.2">
      <c r="AE3419" s="218"/>
    </row>
    <row r="3420" spans="31:31" s="228" customFormat="1" x14ac:dyDescent="0.2">
      <c r="AE3420" s="218"/>
    </row>
    <row r="3421" spans="31:31" s="228" customFormat="1" x14ac:dyDescent="0.2">
      <c r="AE3421" s="218"/>
    </row>
    <row r="3422" spans="31:31" s="228" customFormat="1" x14ac:dyDescent="0.2">
      <c r="AE3422" s="218"/>
    </row>
    <row r="3423" spans="31:31" s="228" customFormat="1" x14ac:dyDescent="0.2">
      <c r="AE3423" s="218"/>
    </row>
    <row r="3424" spans="31:31" s="228" customFormat="1" x14ac:dyDescent="0.2">
      <c r="AE3424" s="218"/>
    </row>
    <row r="3425" spans="31:31" s="228" customFormat="1" x14ac:dyDescent="0.2">
      <c r="AE3425" s="218"/>
    </row>
    <row r="3426" spans="31:31" s="228" customFormat="1" x14ac:dyDescent="0.2">
      <c r="AE3426" s="218"/>
    </row>
    <row r="3427" spans="31:31" s="228" customFormat="1" x14ac:dyDescent="0.2">
      <c r="AE3427" s="218"/>
    </row>
    <row r="3428" spans="31:31" s="228" customFormat="1" x14ac:dyDescent="0.2">
      <c r="AE3428" s="218"/>
    </row>
    <row r="3429" spans="31:31" s="228" customFormat="1" x14ac:dyDescent="0.2">
      <c r="AE3429" s="218"/>
    </row>
    <row r="3430" spans="31:31" s="228" customFormat="1" x14ac:dyDescent="0.2">
      <c r="AE3430" s="218"/>
    </row>
    <row r="3431" spans="31:31" s="228" customFormat="1" x14ac:dyDescent="0.2">
      <c r="AE3431" s="218"/>
    </row>
    <row r="3432" spans="31:31" s="228" customFormat="1" x14ac:dyDescent="0.2">
      <c r="AE3432" s="218"/>
    </row>
    <row r="3433" spans="31:31" s="228" customFormat="1" x14ac:dyDescent="0.2">
      <c r="AE3433" s="218"/>
    </row>
    <row r="3434" spans="31:31" s="228" customFormat="1" x14ac:dyDescent="0.2">
      <c r="AE3434" s="218"/>
    </row>
    <row r="3435" spans="31:31" s="228" customFormat="1" x14ac:dyDescent="0.2">
      <c r="AE3435" s="218"/>
    </row>
    <row r="3436" spans="31:31" s="228" customFormat="1" x14ac:dyDescent="0.2">
      <c r="AE3436" s="218"/>
    </row>
    <row r="3437" spans="31:31" s="228" customFormat="1" x14ac:dyDescent="0.2">
      <c r="AE3437" s="218"/>
    </row>
    <row r="3438" spans="31:31" s="228" customFormat="1" x14ac:dyDescent="0.2">
      <c r="AE3438" s="218"/>
    </row>
    <row r="3439" spans="31:31" s="228" customFormat="1" x14ac:dyDescent="0.2">
      <c r="AE3439" s="218"/>
    </row>
    <row r="3440" spans="31:31" s="228" customFormat="1" x14ac:dyDescent="0.2">
      <c r="AE3440" s="218"/>
    </row>
    <row r="3441" spans="31:31" s="228" customFormat="1" x14ac:dyDescent="0.2">
      <c r="AE3441" s="218"/>
    </row>
    <row r="3442" spans="31:31" s="228" customFormat="1" x14ac:dyDescent="0.2">
      <c r="AE3442" s="218"/>
    </row>
    <row r="3443" spans="31:31" s="228" customFormat="1" x14ac:dyDescent="0.2">
      <c r="AE3443" s="218"/>
    </row>
    <row r="3444" spans="31:31" s="228" customFormat="1" x14ac:dyDescent="0.2">
      <c r="AE3444" s="218"/>
    </row>
    <row r="3445" spans="31:31" s="228" customFormat="1" x14ac:dyDescent="0.2">
      <c r="AE3445" s="218"/>
    </row>
    <row r="3446" spans="31:31" s="228" customFormat="1" x14ac:dyDescent="0.2">
      <c r="AE3446" s="218"/>
    </row>
    <row r="3447" spans="31:31" s="228" customFormat="1" x14ac:dyDescent="0.2">
      <c r="AE3447" s="218"/>
    </row>
    <row r="3448" spans="31:31" s="228" customFormat="1" x14ac:dyDescent="0.2">
      <c r="AE3448" s="218"/>
    </row>
    <row r="3449" spans="31:31" s="228" customFormat="1" x14ac:dyDescent="0.2">
      <c r="AE3449" s="218"/>
    </row>
    <row r="3450" spans="31:31" s="228" customFormat="1" x14ac:dyDescent="0.2">
      <c r="AE3450" s="218"/>
    </row>
    <row r="3451" spans="31:31" s="228" customFormat="1" x14ac:dyDescent="0.2">
      <c r="AE3451" s="218"/>
    </row>
    <row r="3452" spans="31:31" s="228" customFormat="1" x14ac:dyDescent="0.2">
      <c r="AE3452" s="218"/>
    </row>
    <row r="3453" spans="31:31" s="228" customFormat="1" x14ac:dyDescent="0.2">
      <c r="AE3453" s="218"/>
    </row>
    <row r="3454" spans="31:31" s="228" customFormat="1" x14ac:dyDescent="0.2">
      <c r="AE3454" s="218"/>
    </row>
    <row r="3455" spans="31:31" s="228" customFormat="1" x14ac:dyDescent="0.2">
      <c r="AE3455" s="218"/>
    </row>
    <row r="3456" spans="31:31" s="228" customFormat="1" x14ac:dyDescent="0.2">
      <c r="AE3456" s="218"/>
    </row>
    <row r="3457" spans="31:31" s="228" customFormat="1" x14ac:dyDescent="0.2">
      <c r="AE3457" s="218"/>
    </row>
    <row r="3458" spans="31:31" s="228" customFormat="1" x14ac:dyDescent="0.2">
      <c r="AE3458" s="218"/>
    </row>
    <row r="3459" spans="31:31" s="228" customFormat="1" x14ac:dyDescent="0.2">
      <c r="AE3459" s="218"/>
    </row>
    <row r="3460" spans="31:31" s="228" customFormat="1" x14ac:dyDescent="0.2">
      <c r="AE3460" s="218"/>
    </row>
    <row r="3461" spans="31:31" s="228" customFormat="1" x14ac:dyDescent="0.2">
      <c r="AE3461" s="218"/>
    </row>
    <row r="3462" spans="31:31" s="228" customFormat="1" x14ac:dyDescent="0.2">
      <c r="AE3462" s="218"/>
    </row>
    <row r="3463" spans="31:31" s="228" customFormat="1" x14ac:dyDescent="0.2">
      <c r="AE3463" s="218"/>
    </row>
    <row r="3464" spans="31:31" s="228" customFormat="1" x14ac:dyDescent="0.2">
      <c r="AE3464" s="218"/>
    </row>
    <row r="3465" spans="31:31" s="228" customFormat="1" x14ac:dyDescent="0.2">
      <c r="AE3465" s="218"/>
    </row>
    <row r="3466" spans="31:31" s="228" customFormat="1" x14ac:dyDescent="0.2">
      <c r="AE3466" s="218"/>
    </row>
    <row r="3467" spans="31:31" s="228" customFormat="1" x14ac:dyDescent="0.2">
      <c r="AE3467" s="218"/>
    </row>
    <row r="3468" spans="31:31" s="228" customFormat="1" x14ac:dyDescent="0.2">
      <c r="AE3468" s="218"/>
    </row>
    <row r="3469" spans="31:31" s="228" customFormat="1" x14ac:dyDescent="0.2">
      <c r="AE3469" s="218"/>
    </row>
    <row r="3470" spans="31:31" s="228" customFormat="1" x14ac:dyDescent="0.2">
      <c r="AE3470" s="218"/>
    </row>
    <row r="3471" spans="31:31" s="228" customFormat="1" x14ac:dyDescent="0.2">
      <c r="AE3471" s="218"/>
    </row>
    <row r="3472" spans="31:31" s="228" customFormat="1" x14ac:dyDescent="0.2">
      <c r="AE3472" s="218"/>
    </row>
    <row r="3473" spans="31:31" s="228" customFormat="1" x14ac:dyDescent="0.2">
      <c r="AE3473" s="218"/>
    </row>
    <row r="3474" spans="31:31" s="228" customFormat="1" x14ac:dyDescent="0.2">
      <c r="AE3474" s="218"/>
    </row>
    <row r="3475" spans="31:31" s="228" customFormat="1" x14ac:dyDescent="0.2">
      <c r="AE3475" s="218"/>
    </row>
    <row r="3476" spans="31:31" s="228" customFormat="1" x14ac:dyDescent="0.2">
      <c r="AE3476" s="218"/>
    </row>
    <row r="3477" spans="31:31" s="228" customFormat="1" x14ac:dyDescent="0.2">
      <c r="AE3477" s="218"/>
    </row>
    <row r="3478" spans="31:31" s="228" customFormat="1" x14ac:dyDescent="0.2">
      <c r="AE3478" s="218"/>
    </row>
    <row r="3479" spans="31:31" s="228" customFormat="1" x14ac:dyDescent="0.2">
      <c r="AE3479" s="218"/>
    </row>
    <row r="3480" spans="31:31" s="228" customFormat="1" x14ac:dyDescent="0.2">
      <c r="AE3480" s="218"/>
    </row>
    <row r="3481" spans="31:31" s="228" customFormat="1" x14ac:dyDescent="0.2">
      <c r="AE3481" s="218"/>
    </row>
    <row r="3482" spans="31:31" s="228" customFormat="1" x14ac:dyDescent="0.2">
      <c r="AE3482" s="218"/>
    </row>
    <row r="3483" spans="31:31" s="228" customFormat="1" x14ac:dyDescent="0.2">
      <c r="AE3483" s="218"/>
    </row>
    <row r="3484" spans="31:31" s="228" customFormat="1" x14ac:dyDescent="0.2">
      <c r="AE3484" s="218"/>
    </row>
    <row r="3485" spans="31:31" s="228" customFormat="1" x14ac:dyDescent="0.2">
      <c r="AE3485" s="218"/>
    </row>
    <row r="3486" spans="31:31" s="228" customFormat="1" x14ac:dyDescent="0.2">
      <c r="AE3486" s="218"/>
    </row>
    <row r="3487" spans="31:31" s="228" customFormat="1" x14ac:dyDescent="0.2">
      <c r="AE3487" s="218"/>
    </row>
    <row r="3488" spans="31:31" s="228" customFormat="1" x14ac:dyDescent="0.2">
      <c r="AE3488" s="218"/>
    </row>
    <row r="3489" spans="31:31" s="228" customFormat="1" x14ac:dyDescent="0.2">
      <c r="AE3489" s="218"/>
    </row>
    <row r="3490" spans="31:31" s="228" customFormat="1" x14ac:dyDescent="0.2">
      <c r="AE3490" s="218"/>
    </row>
    <row r="3491" spans="31:31" s="228" customFormat="1" x14ac:dyDescent="0.2">
      <c r="AE3491" s="218"/>
    </row>
    <row r="3492" spans="31:31" s="228" customFormat="1" x14ac:dyDescent="0.2">
      <c r="AE3492" s="218"/>
    </row>
    <row r="3493" spans="31:31" s="228" customFormat="1" x14ac:dyDescent="0.2">
      <c r="AE3493" s="218"/>
    </row>
    <row r="3494" spans="31:31" s="228" customFormat="1" x14ac:dyDescent="0.2">
      <c r="AE3494" s="218"/>
    </row>
    <row r="3495" spans="31:31" s="228" customFormat="1" x14ac:dyDescent="0.2">
      <c r="AE3495" s="218"/>
    </row>
    <row r="3496" spans="31:31" s="228" customFormat="1" x14ac:dyDescent="0.2">
      <c r="AE3496" s="218"/>
    </row>
    <row r="3497" spans="31:31" s="228" customFormat="1" x14ac:dyDescent="0.2">
      <c r="AE3497" s="218"/>
    </row>
    <row r="3498" spans="31:31" s="228" customFormat="1" x14ac:dyDescent="0.2">
      <c r="AE3498" s="218"/>
    </row>
    <row r="3499" spans="31:31" s="228" customFormat="1" x14ac:dyDescent="0.2">
      <c r="AE3499" s="218"/>
    </row>
    <row r="3500" spans="31:31" s="228" customFormat="1" x14ac:dyDescent="0.2">
      <c r="AE3500" s="218"/>
    </row>
    <row r="3501" spans="31:31" s="228" customFormat="1" x14ac:dyDescent="0.2">
      <c r="AE3501" s="218"/>
    </row>
    <row r="3502" spans="31:31" s="228" customFormat="1" x14ac:dyDescent="0.2">
      <c r="AE3502" s="218"/>
    </row>
    <row r="3503" spans="31:31" s="228" customFormat="1" x14ac:dyDescent="0.2">
      <c r="AE3503" s="218"/>
    </row>
    <row r="3504" spans="31:31" s="228" customFormat="1" x14ac:dyDescent="0.2">
      <c r="AE3504" s="218"/>
    </row>
    <row r="3505" spans="31:31" s="228" customFormat="1" x14ac:dyDescent="0.2">
      <c r="AE3505" s="218"/>
    </row>
    <row r="3506" spans="31:31" s="228" customFormat="1" x14ac:dyDescent="0.2">
      <c r="AE3506" s="218"/>
    </row>
    <row r="3507" spans="31:31" s="228" customFormat="1" x14ac:dyDescent="0.2">
      <c r="AE3507" s="218"/>
    </row>
    <row r="3508" spans="31:31" s="228" customFormat="1" x14ac:dyDescent="0.2">
      <c r="AE3508" s="218"/>
    </row>
    <row r="3509" spans="31:31" s="228" customFormat="1" x14ac:dyDescent="0.2">
      <c r="AE3509" s="218"/>
    </row>
    <row r="3510" spans="31:31" s="228" customFormat="1" x14ac:dyDescent="0.2">
      <c r="AE3510" s="218"/>
    </row>
    <row r="3511" spans="31:31" s="228" customFormat="1" x14ac:dyDescent="0.2">
      <c r="AE3511" s="218"/>
    </row>
    <row r="3512" spans="31:31" s="228" customFormat="1" x14ac:dyDescent="0.2">
      <c r="AE3512" s="218"/>
    </row>
    <row r="3513" spans="31:31" s="228" customFormat="1" x14ac:dyDescent="0.2">
      <c r="AE3513" s="218"/>
    </row>
    <row r="3514" spans="31:31" s="228" customFormat="1" x14ac:dyDescent="0.2">
      <c r="AE3514" s="218"/>
    </row>
    <row r="3515" spans="31:31" s="228" customFormat="1" x14ac:dyDescent="0.2">
      <c r="AE3515" s="218"/>
    </row>
    <row r="3516" spans="31:31" s="228" customFormat="1" x14ac:dyDescent="0.2">
      <c r="AE3516" s="218"/>
    </row>
    <row r="3517" spans="31:31" s="228" customFormat="1" x14ac:dyDescent="0.2">
      <c r="AE3517" s="218"/>
    </row>
    <row r="3518" spans="31:31" s="228" customFormat="1" x14ac:dyDescent="0.2">
      <c r="AE3518" s="218"/>
    </row>
    <row r="3519" spans="31:31" s="228" customFormat="1" x14ac:dyDescent="0.2">
      <c r="AE3519" s="218"/>
    </row>
    <row r="3520" spans="31:31" s="228" customFormat="1" x14ac:dyDescent="0.2">
      <c r="AE3520" s="218"/>
    </row>
    <row r="3521" spans="31:31" s="228" customFormat="1" x14ac:dyDescent="0.2">
      <c r="AE3521" s="218"/>
    </row>
    <row r="3522" spans="31:31" s="228" customFormat="1" x14ac:dyDescent="0.2">
      <c r="AE3522" s="218"/>
    </row>
    <row r="3523" spans="31:31" s="228" customFormat="1" x14ac:dyDescent="0.2">
      <c r="AE3523" s="218"/>
    </row>
    <row r="3524" spans="31:31" s="228" customFormat="1" x14ac:dyDescent="0.2">
      <c r="AE3524" s="218"/>
    </row>
    <row r="3525" spans="31:31" s="228" customFormat="1" x14ac:dyDescent="0.2">
      <c r="AE3525" s="218"/>
    </row>
    <row r="3526" spans="31:31" s="228" customFormat="1" x14ac:dyDescent="0.2">
      <c r="AE3526" s="218"/>
    </row>
    <row r="3527" spans="31:31" s="228" customFormat="1" x14ac:dyDescent="0.2">
      <c r="AE3527" s="218"/>
    </row>
    <row r="3528" spans="31:31" s="228" customFormat="1" x14ac:dyDescent="0.2">
      <c r="AE3528" s="218"/>
    </row>
    <row r="3529" spans="31:31" s="228" customFormat="1" x14ac:dyDescent="0.2">
      <c r="AE3529" s="218"/>
    </row>
    <row r="3530" spans="31:31" s="228" customFormat="1" x14ac:dyDescent="0.2">
      <c r="AE3530" s="218"/>
    </row>
    <row r="3531" spans="31:31" s="228" customFormat="1" x14ac:dyDescent="0.2">
      <c r="AE3531" s="218"/>
    </row>
    <row r="3532" spans="31:31" s="228" customFormat="1" x14ac:dyDescent="0.2">
      <c r="AE3532" s="218"/>
    </row>
    <row r="3533" spans="31:31" s="228" customFormat="1" x14ac:dyDescent="0.2">
      <c r="AE3533" s="218"/>
    </row>
    <row r="3534" spans="31:31" s="228" customFormat="1" x14ac:dyDescent="0.2">
      <c r="AE3534" s="218"/>
    </row>
    <row r="3535" spans="31:31" s="228" customFormat="1" x14ac:dyDescent="0.2">
      <c r="AE3535" s="218"/>
    </row>
    <row r="3536" spans="31:31" s="228" customFormat="1" x14ac:dyDescent="0.2">
      <c r="AE3536" s="218"/>
    </row>
    <row r="3537" spans="31:31" s="228" customFormat="1" x14ac:dyDescent="0.2">
      <c r="AE3537" s="218"/>
    </row>
    <row r="3538" spans="31:31" s="228" customFormat="1" x14ac:dyDescent="0.2">
      <c r="AE3538" s="218"/>
    </row>
    <row r="3539" spans="31:31" s="228" customFormat="1" x14ac:dyDescent="0.2">
      <c r="AE3539" s="218"/>
    </row>
    <row r="3540" spans="31:31" s="228" customFormat="1" x14ac:dyDescent="0.2">
      <c r="AE3540" s="218"/>
    </row>
    <row r="3541" spans="31:31" s="228" customFormat="1" x14ac:dyDescent="0.2">
      <c r="AE3541" s="218"/>
    </row>
    <row r="3542" spans="31:31" s="228" customFormat="1" x14ac:dyDescent="0.2">
      <c r="AE3542" s="218"/>
    </row>
    <row r="3543" spans="31:31" s="228" customFormat="1" x14ac:dyDescent="0.2">
      <c r="AE3543" s="218"/>
    </row>
    <row r="3544" spans="31:31" s="228" customFormat="1" x14ac:dyDescent="0.2">
      <c r="AE3544" s="218"/>
    </row>
    <row r="3545" spans="31:31" s="228" customFormat="1" x14ac:dyDescent="0.2">
      <c r="AE3545" s="218"/>
    </row>
    <row r="3546" spans="31:31" s="228" customFormat="1" x14ac:dyDescent="0.2">
      <c r="AE3546" s="218"/>
    </row>
    <row r="3547" spans="31:31" s="228" customFormat="1" x14ac:dyDescent="0.2">
      <c r="AE3547" s="218"/>
    </row>
    <row r="3548" spans="31:31" s="228" customFormat="1" x14ac:dyDescent="0.2">
      <c r="AE3548" s="218"/>
    </row>
    <row r="3549" spans="31:31" s="228" customFormat="1" x14ac:dyDescent="0.2">
      <c r="AE3549" s="218"/>
    </row>
    <row r="3550" spans="31:31" s="228" customFormat="1" x14ac:dyDescent="0.2">
      <c r="AE3550" s="218"/>
    </row>
    <row r="3551" spans="31:31" s="228" customFormat="1" x14ac:dyDescent="0.2">
      <c r="AE3551" s="218"/>
    </row>
    <row r="3552" spans="31:31" s="228" customFormat="1" x14ac:dyDescent="0.2">
      <c r="AE3552" s="218"/>
    </row>
    <row r="3553" spans="31:31" s="228" customFormat="1" x14ac:dyDescent="0.2">
      <c r="AE3553" s="218"/>
    </row>
    <row r="3554" spans="31:31" s="228" customFormat="1" x14ac:dyDescent="0.2">
      <c r="AE3554" s="218"/>
    </row>
    <row r="3555" spans="31:31" s="228" customFormat="1" x14ac:dyDescent="0.2">
      <c r="AE3555" s="218"/>
    </row>
    <row r="3556" spans="31:31" s="228" customFormat="1" x14ac:dyDescent="0.2">
      <c r="AE3556" s="218"/>
    </row>
    <row r="3557" spans="31:31" s="228" customFormat="1" x14ac:dyDescent="0.2">
      <c r="AE3557" s="218"/>
    </row>
    <row r="3558" spans="31:31" s="228" customFormat="1" x14ac:dyDescent="0.2">
      <c r="AE3558" s="218"/>
    </row>
    <row r="3559" spans="31:31" s="228" customFormat="1" x14ac:dyDescent="0.2">
      <c r="AE3559" s="218"/>
    </row>
    <row r="3560" spans="31:31" s="228" customFormat="1" x14ac:dyDescent="0.2">
      <c r="AE3560" s="218"/>
    </row>
    <row r="3561" spans="31:31" s="228" customFormat="1" x14ac:dyDescent="0.2">
      <c r="AE3561" s="218"/>
    </row>
    <row r="3562" spans="31:31" s="228" customFormat="1" x14ac:dyDescent="0.2">
      <c r="AE3562" s="218"/>
    </row>
    <row r="3563" spans="31:31" s="228" customFormat="1" x14ac:dyDescent="0.2">
      <c r="AE3563" s="218"/>
    </row>
    <row r="3564" spans="31:31" s="228" customFormat="1" x14ac:dyDescent="0.2">
      <c r="AE3564" s="218"/>
    </row>
    <row r="3565" spans="31:31" s="228" customFormat="1" x14ac:dyDescent="0.2">
      <c r="AE3565" s="218"/>
    </row>
    <row r="3566" spans="31:31" s="228" customFormat="1" x14ac:dyDescent="0.2">
      <c r="AE3566" s="218"/>
    </row>
    <row r="3567" spans="31:31" s="228" customFormat="1" x14ac:dyDescent="0.2">
      <c r="AE3567" s="218"/>
    </row>
    <row r="3568" spans="31:31" s="228" customFormat="1" x14ac:dyDescent="0.2">
      <c r="AE3568" s="218"/>
    </row>
    <row r="3569" spans="31:31" s="228" customFormat="1" x14ac:dyDescent="0.2">
      <c r="AE3569" s="218"/>
    </row>
    <row r="3570" spans="31:31" s="228" customFormat="1" x14ac:dyDescent="0.2">
      <c r="AE3570" s="218"/>
    </row>
    <row r="3571" spans="31:31" s="228" customFormat="1" x14ac:dyDescent="0.2">
      <c r="AE3571" s="218"/>
    </row>
    <row r="3572" spans="31:31" s="228" customFormat="1" x14ac:dyDescent="0.2">
      <c r="AE3572" s="218"/>
    </row>
    <row r="3573" spans="31:31" s="228" customFormat="1" x14ac:dyDescent="0.2">
      <c r="AE3573" s="218"/>
    </row>
    <row r="3574" spans="31:31" s="228" customFormat="1" x14ac:dyDescent="0.2">
      <c r="AE3574" s="218"/>
    </row>
    <row r="3575" spans="31:31" s="228" customFormat="1" x14ac:dyDescent="0.2">
      <c r="AE3575" s="218"/>
    </row>
    <row r="3576" spans="31:31" s="228" customFormat="1" x14ac:dyDescent="0.2">
      <c r="AE3576" s="218"/>
    </row>
    <row r="3577" spans="31:31" s="228" customFormat="1" x14ac:dyDescent="0.2">
      <c r="AE3577" s="218"/>
    </row>
    <row r="3578" spans="31:31" s="228" customFormat="1" x14ac:dyDescent="0.2">
      <c r="AE3578" s="218"/>
    </row>
    <row r="3579" spans="31:31" s="228" customFormat="1" x14ac:dyDescent="0.2">
      <c r="AE3579" s="218"/>
    </row>
    <row r="3580" spans="31:31" s="228" customFormat="1" x14ac:dyDescent="0.2">
      <c r="AE3580" s="218"/>
    </row>
    <row r="3581" spans="31:31" s="228" customFormat="1" x14ac:dyDescent="0.2">
      <c r="AE3581" s="218"/>
    </row>
    <row r="3582" spans="31:31" s="228" customFormat="1" x14ac:dyDescent="0.2">
      <c r="AE3582" s="218"/>
    </row>
    <row r="3583" spans="31:31" s="228" customFormat="1" x14ac:dyDescent="0.2">
      <c r="AE3583" s="218"/>
    </row>
    <row r="3584" spans="31:31" s="228" customFormat="1" x14ac:dyDescent="0.2">
      <c r="AE3584" s="218"/>
    </row>
    <row r="3585" spans="31:31" s="228" customFormat="1" x14ac:dyDescent="0.2">
      <c r="AE3585" s="218"/>
    </row>
    <row r="3586" spans="31:31" s="228" customFormat="1" x14ac:dyDescent="0.2">
      <c r="AE3586" s="218"/>
    </row>
    <row r="3587" spans="31:31" s="228" customFormat="1" x14ac:dyDescent="0.2">
      <c r="AE3587" s="218"/>
    </row>
    <row r="3588" spans="31:31" s="228" customFormat="1" x14ac:dyDescent="0.2">
      <c r="AE3588" s="218"/>
    </row>
    <row r="3589" spans="31:31" s="228" customFormat="1" x14ac:dyDescent="0.2">
      <c r="AE3589" s="218"/>
    </row>
    <row r="3590" spans="31:31" s="228" customFormat="1" x14ac:dyDescent="0.2">
      <c r="AE3590" s="218"/>
    </row>
    <row r="3591" spans="31:31" s="228" customFormat="1" x14ac:dyDescent="0.2">
      <c r="AE3591" s="218"/>
    </row>
    <row r="3592" spans="31:31" s="228" customFormat="1" x14ac:dyDescent="0.2">
      <c r="AE3592" s="218"/>
    </row>
    <row r="3593" spans="31:31" s="228" customFormat="1" x14ac:dyDescent="0.2">
      <c r="AE3593" s="218"/>
    </row>
    <row r="3594" spans="31:31" s="228" customFormat="1" x14ac:dyDescent="0.2">
      <c r="AE3594" s="218"/>
    </row>
    <row r="3595" spans="31:31" s="228" customFormat="1" x14ac:dyDescent="0.2">
      <c r="AE3595" s="218"/>
    </row>
    <row r="3596" spans="31:31" s="228" customFormat="1" x14ac:dyDescent="0.2">
      <c r="AE3596" s="218"/>
    </row>
    <row r="3597" spans="31:31" s="228" customFormat="1" x14ac:dyDescent="0.2">
      <c r="AE3597" s="218"/>
    </row>
    <row r="3598" spans="31:31" s="228" customFormat="1" x14ac:dyDescent="0.2">
      <c r="AE3598" s="218"/>
    </row>
    <row r="3599" spans="31:31" s="228" customFormat="1" x14ac:dyDescent="0.2">
      <c r="AE3599" s="218"/>
    </row>
    <row r="3600" spans="31:31" s="228" customFormat="1" x14ac:dyDescent="0.2">
      <c r="AE3600" s="218"/>
    </row>
    <row r="3601" spans="31:31" s="228" customFormat="1" x14ac:dyDescent="0.2">
      <c r="AE3601" s="218"/>
    </row>
    <row r="3602" spans="31:31" s="228" customFormat="1" x14ac:dyDescent="0.2">
      <c r="AE3602" s="218"/>
    </row>
    <row r="3603" spans="31:31" s="228" customFormat="1" x14ac:dyDescent="0.2">
      <c r="AE3603" s="218"/>
    </row>
    <row r="3604" spans="31:31" s="228" customFormat="1" x14ac:dyDescent="0.2">
      <c r="AE3604" s="218"/>
    </row>
    <row r="3605" spans="31:31" s="228" customFormat="1" x14ac:dyDescent="0.2">
      <c r="AE3605" s="218"/>
    </row>
    <row r="3606" spans="31:31" s="228" customFormat="1" x14ac:dyDescent="0.2">
      <c r="AE3606" s="218"/>
    </row>
    <row r="3607" spans="31:31" s="228" customFormat="1" x14ac:dyDescent="0.2">
      <c r="AE3607" s="218"/>
    </row>
    <row r="3608" spans="31:31" s="228" customFormat="1" x14ac:dyDescent="0.2">
      <c r="AE3608" s="218"/>
    </row>
    <row r="3609" spans="31:31" s="228" customFormat="1" x14ac:dyDescent="0.2">
      <c r="AE3609" s="218"/>
    </row>
    <row r="3610" spans="31:31" s="228" customFormat="1" x14ac:dyDescent="0.2">
      <c r="AE3610" s="218"/>
    </row>
    <row r="3611" spans="31:31" s="228" customFormat="1" x14ac:dyDescent="0.2">
      <c r="AE3611" s="218"/>
    </row>
    <row r="3612" spans="31:31" s="228" customFormat="1" x14ac:dyDescent="0.2">
      <c r="AE3612" s="218"/>
    </row>
    <row r="3613" spans="31:31" s="228" customFormat="1" x14ac:dyDescent="0.2">
      <c r="AE3613" s="218"/>
    </row>
    <row r="3614" spans="31:31" s="228" customFormat="1" x14ac:dyDescent="0.2">
      <c r="AE3614" s="218"/>
    </row>
    <row r="3615" spans="31:31" s="228" customFormat="1" x14ac:dyDescent="0.2">
      <c r="AE3615" s="218"/>
    </row>
    <row r="3616" spans="31:31" s="228" customFormat="1" x14ac:dyDescent="0.2">
      <c r="AE3616" s="218"/>
    </row>
    <row r="3617" spans="31:31" s="228" customFormat="1" x14ac:dyDescent="0.2">
      <c r="AE3617" s="218"/>
    </row>
    <row r="3618" spans="31:31" s="228" customFormat="1" x14ac:dyDescent="0.2">
      <c r="AE3618" s="218"/>
    </row>
    <row r="3619" spans="31:31" s="228" customFormat="1" x14ac:dyDescent="0.2">
      <c r="AE3619" s="218"/>
    </row>
    <row r="3620" spans="31:31" s="228" customFormat="1" x14ac:dyDescent="0.2">
      <c r="AE3620" s="218"/>
    </row>
    <row r="3621" spans="31:31" s="228" customFormat="1" x14ac:dyDescent="0.2">
      <c r="AE3621" s="218"/>
    </row>
    <row r="3622" spans="31:31" s="228" customFormat="1" x14ac:dyDescent="0.2">
      <c r="AE3622" s="218"/>
    </row>
    <row r="3623" spans="31:31" s="228" customFormat="1" x14ac:dyDescent="0.2">
      <c r="AE3623" s="218"/>
    </row>
    <row r="3624" spans="31:31" s="228" customFormat="1" x14ac:dyDescent="0.2">
      <c r="AE3624" s="218"/>
    </row>
    <row r="3625" spans="31:31" s="228" customFormat="1" x14ac:dyDescent="0.2">
      <c r="AE3625" s="218"/>
    </row>
    <row r="3626" spans="31:31" s="228" customFormat="1" x14ac:dyDescent="0.2">
      <c r="AE3626" s="218"/>
    </row>
    <row r="3627" spans="31:31" s="228" customFormat="1" x14ac:dyDescent="0.2">
      <c r="AE3627" s="218"/>
    </row>
    <row r="3628" spans="31:31" s="228" customFormat="1" x14ac:dyDescent="0.2">
      <c r="AE3628" s="218"/>
    </row>
    <row r="3629" spans="31:31" s="228" customFormat="1" x14ac:dyDescent="0.2">
      <c r="AE3629" s="218"/>
    </row>
    <row r="3630" spans="31:31" s="228" customFormat="1" x14ac:dyDescent="0.2">
      <c r="AE3630" s="218"/>
    </row>
    <row r="3631" spans="31:31" s="228" customFormat="1" x14ac:dyDescent="0.2">
      <c r="AE3631" s="218"/>
    </row>
    <row r="3632" spans="31:31" s="228" customFormat="1" x14ac:dyDescent="0.2">
      <c r="AE3632" s="218"/>
    </row>
    <row r="3633" spans="31:31" s="228" customFormat="1" x14ac:dyDescent="0.2">
      <c r="AE3633" s="218"/>
    </row>
    <row r="3634" spans="31:31" s="228" customFormat="1" x14ac:dyDescent="0.2">
      <c r="AE3634" s="218"/>
    </row>
    <row r="3635" spans="31:31" s="228" customFormat="1" x14ac:dyDescent="0.2">
      <c r="AE3635" s="218"/>
    </row>
    <row r="3636" spans="31:31" s="228" customFormat="1" x14ac:dyDescent="0.2">
      <c r="AE3636" s="218"/>
    </row>
    <row r="3637" spans="31:31" s="228" customFormat="1" x14ac:dyDescent="0.2">
      <c r="AE3637" s="218"/>
    </row>
    <row r="3638" spans="31:31" s="228" customFormat="1" x14ac:dyDescent="0.2">
      <c r="AE3638" s="218"/>
    </row>
    <row r="3639" spans="31:31" s="228" customFormat="1" x14ac:dyDescent="0.2">
      <c r="AE3639" s="218"/>
    </row>
    <row r="3640" spans="31:31" s="228" customFormat="1" x14ac:dyDescent="0.2">
      <c r="AE3640" s="218"/>
    </row>
    <row r="3641" spans="31:31" s="228" customFormat="1" x14ac:dyDescent="0.2">
      <c r="AE3641" s="218"/>
    </row>
    <row r="3642" spans="31:31" s="228" customFormat="1" x14ac:dyDescent="0.2">
      <c r="AE3642" s="218"/>
    </row>
    <row r="3643" spans="31:31" s="228" customFormat="1" x14ac:dyDescent="0.2">
      <c r="AE3643" s="218"/>
    </row>
    <row r="3644" spans="31:31" s="228" customFormat="1" x14ac:dyDescent="0.2">
      <c r="AE3644" s="218"/>
    </row>
    <row r="3645" spans="31:31" s="228" customFormat="1" x14ac:dyDescent="0.2">
      <c r="AE3645" s="218"/>
    </row>
    <row r="3646" spans="31:31" s="228" customFormat="1" x14ac:dyDescent="0.2">
      <c r="AE3646" s="218"/>
    </row>
    <row r="3647" spans="31:31" s="228" customFormat="1" x14ac:dyDescent="0.2">
      <c r="AE3647" s="218"/>
    </row>
    <row r="3648" spans="31:31" s="228" customFormat="1" x14ac:dyDescent="0.2">
      <c r="AE3648" s="218"/>
    </row>
    <row r="3649" spans="31:31" s="228" customFormat="1" x14ac:dyDescent="0.2">
      <c r="AE3649" s="218"/>
    </row>
    <row r="3650" spans="31:31" s="228" customFormat="1" x14ac:dyDescent="0.2">
      <c r="AE3650" s="218"/>
    </row>
    <row r="3651" spans="31:31" s="228" customFormat="1" x14ac:dyDescent="0.2">
      <c r="AE3651" s="218"/>
    </row>
    <row r="3652" spans="31:31" s="228" customFormat="1" x14ac:dyDescent="0.2">
      <c r="AE3652" s="218"/>
    </row>
    <row r="3653" spans="31:31" s="228" customFormat="1" x14ac:dyDescent="0.2">
      <c r="AE3653" s="218"/>
    </row>
    <row r="3654" spans="31:31" s="228" customFormat="1" x14ac:dyDescent="0.2">
      <c r="AE3654" s="218"/>
    </row>
    <row r="3655" spans="31:31" s="228" customFormat="1" x14ac:dyDescent="0.2">
      <c r="AE3655" s="218"/>
    </row>
    <row r="3656" spans="31:31" s="228" customFormat="1" x14ac:dyDescent="0.2">
      <c r="AE3656" s="218"/>
    </row>
    <row r="3657" spans="31:31" s="228" customFormat="1" x14ac:dyDescent="0.2">
      <c r="AE3657" s="218"/>
    </row>
    <row r="3658" spans="31:31" s="228" customFormat="1" x14ac:dyDescent="0.2">
      <c r="AE3658" s="218"/>
    </row>
    <row r="3659" spans="31:31" s="228" customFormat="1" x14ac:dyDescent="0.2">
      <c r="AE3659" s="218"/>
    </row>
    <row r="3660" spans="31:31" s="228" customFormat="1" x14ac:dyDescent="0.2">
      <c r="AE3660" s="218"/>
    </row>
    <row r="3661" spans="31:31" s="228" customFormat="1" x14ac:dyDescent="0.2">
      <c r="AE3661" s="218"/>
    </row>
    <row r="3662" spans="31:31" s="228" customFormat="1" x14ac:dyDescent="0.2">
      <c r="AE3662" s="218"/>
    </row>
    <row r="3663" spans="31:31" s="228" customFormat="1" x14ac:dyDescent="0.2">
      <c r="AE3663" s="218"/>
    </row>
    <row r="3664" spans="31:31" s="228" customFormat="1" x14ac:dyDescent="0.2">
      <c r="AE3664" s="218"/>
    </row>
    <row r="3665" spans="31:31" s="228" customFormat="1" x14ac:dyDescent="0.2">
      <c r="AE3665" s="218"/>
    </row>
    <row r="3666" spans="31:31" s="228" customFormat="1" x14ac:dyDescent="0.2">
      <c r="AE3666" s="218"/>
    </row>
    <row r="3667" spans="31:31" s="228" customFormat="1" x14ac:dyDescent="0.2">
      <c r="AE3667" s="218"/>
    </row>
    <row r="3668" spans="31:31" s="228" customFormat="1" x14ac:dyDescent="0.2">
      <c r="AE3668" s="218"/>
    </row>
    <row r="3669" spans="31:31" s="228" customFormat="1" x14ac:dyDescent="0.2">
      <c r="AE3669" s="218"/>
    </row>
    <row r="3670" spans="31:31" s="228" customFormat="1" x14ac:dyDescent="0.2">
      <c r="AE3670" s="218"/>
    </row>
    <row r="3671" spans="31:31" s="228" customFormat="1" x14ac:dyDescent="0.2">
      <c r="AE3671" s="218"/>
    </row>
    <row r="3672" spans="31:31" s="228" customFormat="1" x14ac:dyDescent="0.2">
      <c r="AE3672" s="218"/>
    </row>
    <row r="3673" spans="31:31" s="228" customFormat="1" x14ac:dyDescent="0.2">
      <c r="AE3673" s="218"/>
    </row>
    <row r="3674" spans="31:31" s="228" customFormat="1" x14ac:dyDescent="0.2">
      <c r="AE3674" s="218"/>
    </row>
    <row r="3675" spans="31:31" s="228" customFormat="1" x14ac:dyDescent="0.2">
      <c r="AE3675" s="218"/>
    </row>
    <row r="3676" spans="31:31" s="228" customFormat="1" x14ac:dyDescent="0.2">
      <c r="AE3676" s="218"/>
    </row>
    <row r="3677" spans="31:31" s="228" customFormat="1" x14ac:dyDescent="0.2">
      <c r="AE3677" s="218"/>
    </row>
    <row r="3678" spans="31:31" s="228" customFormat="1" x14ac:dyDescent="0.2">
      <c r="AE3678" s="218"/>
    </row>
    <row r="3679" spans="31:31" s="228" customFormat="1" x14ac:dyDescent="0.2">
      <c r="AE3679" s="218"/>
    </row>
    <row r="3680" spans="31:31" s="228" customFormat="1" x14ac:dyDescent="0.2">
      <c r="AE3680" s="218"/>
    </row>
    <row r="3681" spans="31:31" s="228" customFormat="1" x14ac:dyDescent="0.2">
      <c r="AE3681" s="218"/>
    </row>
    <row r="3682" spans="31:31" s="228" customFormat="1" x14ac:dyDescent="0.2">
      <c r="AE3682" s="218"/>
    </row>
    <row r="3683" spans="31:31" s="228" customFormat="1" x14ac:dyDescent="0.2">
      <c r="AE3683" s="218"/>
    </row>
    <row r="3684" spans="31:31" s="228" customFormat="1" x14ac:dyDescent="0.2">
      <c r="AE3684" s="218"/>
    </row>
    <row r="3685" spans="31:31" s="228" customFormat="1" x14ac:dyDescent="0.2">
      <c r="AE3685" s="218"/>
    </row>
    <row r="3686" spans="31:31" s="228" customFormat="1" x14ac:dyDescent="0.2">
      <c r="AE3686" s="218"/>
    </row>
    <row r="3687" spans="31:31" s="228" customFormat="1" x14ac:dyDescent="0.2">
      <c r="AE3687" s="218"/>
    </row>
    <row r="3688" spans="31:31" s="228" customFormat="1" x14ac:dyDescent="0.2">
      <c r="AE3688" s="218"/>
    </row>
    <row r="3689" spans="31:31" s="228" customFormat="1" x14ac:dyDescent="0.2">
      <c r="AE3689" s="218"/>
    </row>
    <row r="3690" spans="31:31" s="228" customFormat="1" x14ac:dyDescent="0.2">
      <c r="AE3690" s="218"/>
    </row>
    <row r="3691" spans="31:31" s="228" customFormat="1" x14ac:dyDescent="0.2">
      <c r="AE3691" s="218"/>
    </row>
    <row r="3692" spans="31:31" s="228" customFormat="1" x14ac:dyDescent="0.2">
      <c r="AE3692" s="218"/>
    </row>
    <row r="3693" spans="31:31" s="228" customFormat="1" x14ac:dyDescent="0.2">
      <c r="AE3693" s="218"/>
    </row>
    <row r="3694" spans="31:31" s="228" customFormat="1" x14ac:dyDescent="0.2">
      <c r="AE3694" s="218"/>
    </row>
    <row r="3695" spans="31:31" s="228" customFormat="1" x14ac:dyDescent="0.2">
      <c r="AE3695" s="218"/>
    </row>
    <row r="3696" spans="31:31" s="228" customFormat="1" x14ac:dyDescent="0.2">
      <c r="AE3696" s="218"/>
    </row>
    <row r="3697" spans="31:31" s="228" customFormat="1" x14ac:dyDescent="0.2">
      <c r="AE3697" s="218"/>
    </row>
    <row r="3698" spans="31:31" s="228" customFormat="1" x14ac:dyDescent="0.2">
      <c r="AE3698" s="218"/>
    </row>
    <row r="3699" spans="31:31" s="228" customFormat="1" x14ac:dyDescent="0.2">
      <c r="AE3699" s="218"/>
    </row>
    <row r="3700" spans="31:31" s="228" customFormat="1" x14ac:dyDescent="0.2">
      <c r="AE3700" s="218"/>
    </row>
    <row r="3701" spans="31:31" s="228" customFormat="1" x14ac:dyDescent="0.2">
      <c r="AE3701" s="218"/>
    </row>
    <row r="3702" spans="31:31" s="228" customFormat="1" x14ac:dyDescent="0.2">
      <c r="AE3702" s="218"/>
    </row>
    <row r="3703" spans="31:31" s="228" customFormat="1" x14ac:dyDescent="0.2">
      <c r="AE3703" s="218"/>
    </row>
    <row r="3704" spans="31:31" s="228" customFormat="1" x14ac:dyDescent="0.2">
      <c r="AE3704" s="218"/>
    </row>
    <row r="3705" spans="31:31" s="228" customFormat="1" x14ac:dyDescent="0.2">
      <c r="AE3705" s="218"/>
    </row>
    <row r="3706" spans="31:31" s="228" customFormat="1" x14ac:dyDescent="0.2">
      <c r="AE3706" s="218"/>
    </row>
    <row r="3707" spans="31:31" s="228" customFormat="1" x14ac:dyDescent="0.2">
      <c r="AE3707" s="218"/>
    </row>
    <row r="3708" spans="31:31" s="228" customFormat="1" x14ac:dyDescent="0.2">
      <c r="AE3708" s="218"/>
    </row>
    <row r="3709" spans="31:31" s="228" customFormat="1" x14ac:dyDescent="0.2">
      <c r="AE3709" s="218"/>
    </row>
    <row r="3710" spans="31:31" s="228" customFormat="1" x14ac:dyDescent="0.2">
      <c r="AE3710" s="218"/>
    </row>
    <row r="3711" spans="31:31" s="228" customFormat="1" x14ac:dyDescent="0.2">
      <c r="AE3711" s="218"/>
    </row>
    <row r="3712" spans="31:31" s="228" customFormat="1" x14ac:dyDescent="0.2">
      <c r="AE3712" s="218"/>
    </row>
    <row r="3713" spans="31:31" s="228" customFormat="1" x14ac:dyDescent="0.2">
      <c r="AE3713" s="218"/>
    </row>
    <row r="3714" spans="31:31" s="228" customFormat="1" x14ac:dyDescent="0.2">
      <c r="AE3714" s="218"/>
    </row>
    <row r="3715" spans="31:31" s="228" customFormat="1" x14ac:dyDescent="0.2">
      <c r="AE3715" s="218"/>
    </row>
    <row r="3716" spans="31:31" s="228" customFormat="1" x14ac:dyDescent="0.2">
      <c r="AE3716" s="218"/>
    </row>
    <row r="3717" spans="31:31" s="228" customFormat="1" x14ac:dyDescent="0.2">
      <c r="AE3717" s="218"/>
    </row>
    <row r="3718" spans="31:31" s="228" customFormat="1" x14ac:dyDescent="0.2">
      <c r="AE3718" s="218"/>
    </row>
    <row r="3719" spans="31:31" s="228" customFormat="1" x14ac:dyDescent="0.2">
      <c r="AE3719" s="218"/>
    </row>
    <row r="3720" spans="31:31" s="228" customFormat="1" x14ac:dyDescent="0.2">
      <c r="AE3720" s="218"/>
    </row>
    <row r="3721" spans="31:31" s="228" customFormat="1" x14ac:dyDescent="0.2">
      <c r="AE3721" s="218"/>
    </row>
    <row r="3722" spans="31:31" s="228" customFormat="1" x14ac:dyDescent="0.2">
      <c r="AE3722" s="218"/>
    </row>
    <row r="3723" spans="31:31" s="228" customFormat="1" x14ac:dyDescent="0.2">
      <c r="AE3723" s="218"/>
    </row>
    <row r="3724" spans="31:31" s="228" customFormat="1" x14ac:dyDescent="0.2">
      <c r="AE3724" s="218"/>
    </row>
    <row r="3725" spans="31:31" s="228" customFormat="1" x14ac:dyDescent="0.2">
      <c r="AE3725" s="218"/>
    </row>
    <row r="3726" spans="31:31" s="228" customFormat="1" x14ac:dyDescent="0.2">
      <c r="AE3726" s="218"/>
    </row>
    <row r="3727" spans="31:31" s="228" customFormat="1" x14ac:dyDescent="0.2">
      <c r="AE3727" s="218"/>
    </row>
    <row r="3728" spans="31:31" s="228" customFormat="1" x14ac:dyDescent="0.2">
      <c r="AE3728" s="218"/>
    </row>
    <row r="3729" spans="31:31" s="228" customFormat="1" x14ac:dyDescent="0.2">
      <c r="AE3729" s="218"/>
    </row>
    <row r="3730" spans="31:31" s="228" customFormat="1" x14ac:dyDescent="0.2">
      <c r="AE3730" s="218"/>
    </row>
    <row r="3731" spans="31:31" s="228" customFormat="1" x14ac:dyDescent="0.2">
      <c r="AE3731" s="218"/>
    </row>
    <row r="3732" spans="31:31" s="228" customFormat="1" x14ac:dyDescent="0.2">
      <c r="AE3732" s="218"/>
    </row>
    <row r="3733" spans="31:31" s="228" customFormat="1" x14ac:dyDescent="0.2">
      <c r="AE3733" s="218"/>
    </row>
    <row r="3734" spans="31:31" s="228" customFormat="1" x14ac:dyDescent="0.2">
      <c r="AE3734" s="218"/>
    </row>
    <row r="3735" spans="31:31" s="228" customFormat="1" x14ac:dyDescent="0.2">
      <c r="AE3735" s="218"/>
    </row>
    <row r="3736" spans="31:31" s="228" customFormat="1" x14ac:dyDescent="0.2">
      <c r="AE3736" s="218"/>
    </row>
    <row r="3737" spans="31:31" s="228" customFormat="1" x14ac:dyDescent="0.2">
      <c r="AE3737" s="218"/>
    </row>
    <row r="3738" spans="31:31" s="228" customFormat="1" x14ac:dyDescent="0.2">
      <c r="AE3738" s="218"/>
    </row>
    <row r="3739" spans="31:31" s="228" customFormat="1" x14ac:dyDescent="0.2">
      <c r="AE3739" s="218"/>
    </row>
    <row r="3740" spans="31:31" s="228" customFormat="1" x14ac:dyDescent="0.2">
      <c r="AE3740" s="218"/>
    </row>
    <row r="3741" spans="31:31" s="228" customFormat="1" x14ac:dyDescent="0.2">
      <c r="AE3741" s="218"/>
    </row>
    <row r="3742" spans="31:31" s="228" customFormat="1" x14ac:dyDescent="0.2">
      <c r="AE3742" s="218"/>
    </row>
    <row r="3743" spans="31:31" s="228" customFormat="1" x14ac:dyDescent="0.2">
      <c r="AE3743" s="218"/>
    </row>
    <row r="3744" spans="31:31" s="228" customFormat="1" x14ac:dyDescent="0.2">
      <c r="AE3744" s="218"/>
    </row>
    <row r="3745" spans="31:31" s="228" customFormat="1" x14ac:dyDescent="0.2">
      <c r="AE3745" s="218"/>
    </row>
    <row r="3746" spans="31:31" s="228" customFormat="1" x14ac:dyDescent="0.2">
      <c r="AE3746" s="218"/>
    </row>
    <row r="3747" spans="31:31" s="228" customFormat="1" x14ac:dyDescent="0.2">
      <c r="AE3747" s="218"/>
    </row>
    <row r="3748" spans="31:31" s="228" customFormat="1" x14ac:dyDescent="0.2">
      <c r="AE3748" s="218"/>
    </row>
    <row r="3749" spans="31:31" s="228" customFormat="1" x14ac:dyDescent="0.2">
      <c r="AE3749" s="218"/>
    </row>
    <row r="3750" spans="31:31" s="228" customFormat="1" x14ac:dyDescent="0.2">
      <c r="AE3750" s="218"/>
    </row>
    <row r="3751" spans="31:31" s="228" customFormat="1" x14ac:dyDescent="0.2">
      <c r="AE3751" s="218"/>
    </row>
    <row r="3752" spans="31:31" s="228" customFormat="1" x14ac:dyDescent="0.2">
      <c r="AE3752" s="218"/>
    </row>
    <row r="3753" spans="31:31" s="228" customFormat="1" x14ac:dyDescent="0.2">
      <c r="AE3753" s="218"/>
    </row>
    <row r="3754" spans="31:31" s="228" customFormat="1" x14ac:dyDescent="0.2">
      <c r="AE3754" s="218"/>
    </row>
    <row r="3755" spans="31:31" s="228" customFormat="1" x14ac:dyDescent="0.2">
      <c r="AE3755" s="218"/>
    </row>
    <row r="3756" spans="31:31" s="228" customFormat="1" x14ac:dyDescent="0.2">
      <c r="AE3756" s="218"/>
    </row>
    <row r="3757" spans="31:31" s="228" customFormat="1" x14ac:dyDescent="0.2">
      <c r="AE3757" s="218"/>
    </row>
    <row r="3758" spans="31:31" s="228" customFormat="1" x14ac:dyDescent="0.2">
      <c r="AE3758" s="218"/>
    </row>
    <row r="3759" spans="31:31" s="228" customFormat="1" x14ac:dyDescent="0.2">
      <c r="AE3759" s="218"/>
    </row>
    <row r="3760" spans="31:31" s="228" customFormat="1" x14ac:dyDescent="0.2">
      <c r="AE3760" s="218"/>
    </row>
    <row r="3761" spans="31:31" s="228" customFormat="1" x14ac:dyDescent="0.2">
      <c r="AE3761" s="218"/>
    </row>
    <row r="3762" spans="31:31" s="228" customFormat="1" x14ac:dyDescent="0.2">
      <c r="AE3762" s="218"/>
    </row>
    <row r="3763" spans="31:31" s="228" customFormat="1" x14ac:dyDescent="0.2">
      <c r="AE3763" s="218"/>
    </row>
    <row r="3764" spans="31:31" s="228" customFormat="1" x14ac:dyDescent="0.2">
      <c r="AE3764" s="218"/>
    </row>
    <row r="3765" spans="31:31" s="228" customFormat="1" x14ac:dyDescent="0.2">
      <c r="AE3765" s="218"/>
    </row>
    <row r="3766" spans="31:31" s="228" customFormat="1" x14ac:dyDescent="0.2">
      <c r="AE3766" s="218"/>
    </row>
    <row r="3767" spans="31:31" s="228" customFormat="1" x14ac:dyDescent="0.2">
      <c r="AE3767" s="218"/>
    </row>
    <row r="3768" spans="31:31" s="228" customFormat="1" x14ac:dyDescent="0.2">
      <c r="AE3768" s="218"/>
    </row>
    <row r="3769" spans="31:31" s="228" customFormat="1" x14ac:dyDescent="0.2">
      <c r="AE3769" s="218"/>
    </row>
    <row r="3770" spans="31:31" s="228" customFormat="1" x14ac:dyDescent="0.2">
      <c r="AE3770" s="218"/>
    </row>
    <row r="3771" spans="31:31" s="228" customFormat="1" x14ac:dyDescent="0.2">
      <c r="AE3771" s="218"/>
    </row>
    <row r="3772" spans="31:31" s="228" customFormat="1" x14ac:dyDescent="0.2">
      <c r="AE3772" s="218"/>
    </row>
    <row r="3773" spans="31:31" s="228" customFormat="1" x14ac:dyDescent="0.2">
      <c r="AE3773" s="218"/>
    </row>
    <row r="3774" spans="31:31" s="228" customFormat="1" x14ac:dyDescent="0.2">
      <c r="AE3774" s="218"/>
    </row>
    <row r="3775" spans="31:31" s="228" customFormat="1" x14ac:dyDescent="0.2">
      <c r="AE3775" s="218"/>
    </row>
    <row r="3776" spans="31:31" s="228" customFormat="1" x14ac:dyDescent="0.2">
      <c r="AE3776" s="218"/>
    </row>
    <row r="3777" spans="31:31" s="228" customFormat="1" x14ac:dyDescent="0.2">
      <c r="AE3777" s="218"/>
    </row>
    <row r="3778" spans="31:31" s="228" customFormat="1" x14ac:dyDescent="0.2">
      <c r="AE3778" s="218"/>
    </row>
    <row r="3779" spans="31:31" s="228" customFormat="1" x14ac:dyDescent="0.2">
      <c r="AE3779" s="218"/>
    </row>
    <row r="3780" spans="31:31" s="228" customFormat="1" x14ac:dyDescent="0.2">
      <c r="AE3780" s="218"/>
    </row>
    <row r="3781" spans="31:31" s="228" customFormat="1" x14ac:dyDescent="0.2">
      <c r="AE3781" s="218"/>
    </row>
    <row r="3782" spans="31:31" s="228" customFormat="1" x14ac:dyDescent="0.2">
      <c r="AE3782" s="218"/>
    </row>
    <row r="3783" spans="31:31" s="228" customFormat="1" x14ac:dyDescent="0.2">
      <c r="AE3783" s="218"/>
    </row>
    <row r="3784" spans="31:31" s="228" customFormat="1" x14ac:dyDescent="0.2">
      <c r="AE3784" s="218"/>
    </row>
    <row r="3785" spans="31:31" s="228" customFormat="1" x14ac:dyDescent="0.2">
      <c r="AE3785" s="218"/>
    </row>
    <row r="3786" spans="31:31" s="228" customFormat="1" x14ac:dyDescent="0.2">
      <c r="AE3786" s="218"/>
    </row>
    <row r="3787" spans="31:31" s="228" customFormat="1" x14ac:dyDescent="0.2">
      <c r="AE3787" s="218"/>
    </row>
    <row r="3788" spans="31:31" s="228" customFormat="1" x14ac:dyDescent="0.2">
      <c r="AE3788" s="218"/>
    </row>
    <row r="3789" spans="31:31" s="228" customFormat="1" x14ac:dyDescent="0.2">
      <c r="AE3789" s="218"/>
    </row>
    <row r="3790" spans="31:31" s="228" customFormat="1" x14ac:dyDescent="0.2">
      <c r="AE3790" s="218"/>
    </row>
    <row r="3791" spans="31:31" s="228" customFormat="1" x14ac:dyDescent="0.2">
      <c r="AE3791" s="218"/>
    </row>
    <row r="3792" spans="31:31" s="228" customFormat="1" x14ac:dyDescent="0.2">
      <c r="AE3792" s="218"/>
    </row>
    <row r="3793" spans="31:31" s="228" customFormat="1" x14ac:dyDescent="0.2">
      <c r="AE3793" s="218"/>
    </row>
    <row r="3794" spans="31:31" s="228" customFormat="1" x14ac:dyDescent="0.2">
      <c r="AE3794" s="218"/>
    </row>
    <row r="3795" spans="31:31" s="228" customFormat="1" x14ac:dyDescent="0.2">
      <c r="AE3795" s="218"/>
    </row>
    <row r="3796" spans="31:31" s="228" customFormat="1" x14ac:dyDescent="0.2">
      <c r="AE3796" s="218"/>
    </row>
    <row r="3797" spans="31:31" s="228" customFormat="1" x14ac:dyDescent="0.2">
      <c r="AE3797" s="218"/>
    </row>
    <row r="3798" spans="31:31" s="228" customFormat="1" x14ac:dyDescent="0.2">
      <c r="AE3798" s="218"/>
    </row>
    <row r="3799" spans="31:31" s="228" customFormat="1" x14ac:dyDescent="0.2">
      <c r="AE3799" s="218"/>
    </row>
    <row r="3800" spans="31:31" s="228" customFormat="1" x14ac:dyDescent="0.2">
      <c r="AE3800" s="218"/>
    </row>
    <row r="3801" spans="31:31" s="228" customFormat="1" x14ac:dyDescent="0.2">
      <c r="AE3801" s="218"/>
    </row>
    <row r="3802" spans="31:31" s="228" customFormat="1" x14ac:dyDescent="0.2">
      <c r="AE3802" s="218"/>
    </row>
    <row r="3803" spans="31:31" s="228" customFormat="1" x14ac:dyDescent="0.2">
      <c r="AE3803" s="218"/>
    </row>
    <row r="3804" spans="31:31" s="228" customFormat="1" x14ac:dyDescent="0.2">
      <c r="AE3804" s="218"/>
    </row>
    <row r="3805" spans="31:31" s="228" customFormat="1" x14ac:dyDescent="0.2">
      <c r="AE3805" s="218"/>
    </row>
    <row r="3806" spans="31:31" s="228" customFormat="1" x14ac:dyDescent="0.2">
      <c r="AE3806" s="218"/>
    </row>
    <row r="3807" spans="31:31" s="228" customFormat="1" x14ac:dyDescent="0.2">
      <c r="AE3807" s="218"/>
    </row>
    <row r="3808" spans="31:31" s="228" customFormat="1" x14ac:dyDescent="0.2">
      <c r="AE3808" s="218"/>
    </row>
    <row r="3809" spans="31:31" s="228" customFormat="1" x14ac:dyDescent="0.2">
      <c r="AE3809" s="218"/>
    </row>
    <row r="3810" spans="31:31" s="228" customFormat="1" x14ac:dyDescent="0.2">
      <c r="AE3810" s="218"/>
    </row>
    <row r="3811" spans="31:31" s="228" customFormat="1" x14ac:dyDescent="0.2">
      <c r="AE3811" s="218"/>
    </row>
    <row r="3812" spans="31:31" s="228" customFormat="1" x14ac:dyDescent="0.2">
      <c r="AE3812" s="218"/>
    </row>
    <row r="3813" spans="31:31" s="228" customFormat="1" x14ac:dyDescent="0.2">
      <c r="AE3813" s="218"/>
    </row>
    <row r="3814" spans="31:31" s="228" customFormat="1" x14ac:dyDescent="0.2">
      <c r="AE3814" s="218"/>
    </row>
    <row r="3815" spans="31:31" s="228" customFormat="1" x14ac:dyDescent="0.2">
      <c r="AE3815" s="218"/>
    </row>
    <row r="3816" spans="31:31" s="228" customFormat="1" x14ac:dyDescent="0.2">
      <c r="AE3816" s="218"/>
    </row>
    <row r="3817" spans="31:31" s="228" customFormat="1" x14ac:dyDescent="0.2">
      <c r="AE3817" s="218"/>
    </row>
    <row r="3818" spans="31:31" s="228" customFormat="1" x14ac:dyDescent="0.2">
      <c r="AE3818" s="218"/>
    </row>
    <row r="3819" spans="31:31" s="228" customFormat="1" x14ac:dyDescent="0.2">
      <c r="AE3819" s="218"/>
    </row>
    <row r="3820" spans="31:31" s="228" customFormat="1" x14ac:dyDescent="0.2">
      <c r="AE3820" s="218"/>
    </row>
    <row r="3821" spans="31:31" s="228" customFormat="1" x14ac:dyDescent="0.2">
      <c r="AE3821" s="218"/>
    </row>
    <row r="3822" spans="31:31" s="228" customFormat="1" x14ac:dyDescent="0.2">
      <c r="AE3822" s="218"/>
    </row>
    <row r="3823" spans="31:31" s="228" customFormat="1" x14ac:dyDescent="0.2">
      <c r="AE3823" s="218"/>
    </row>
    <row r="3824" spans="31:31" s="228" customFormat="1" x14ac:dyDescent="0.2">
      <c r="AE3824" s="218"/>
    </row>
    <row r="3825" spans="31:31" s="228" customFormat="1" x14ac:dyDescent="0.2">
      <c r="AE3825" s="218"/>
    </row>
    <row r="3826" spans="31:31" s="228" customFormat="1" x14ac:dyDescent="0.2">
      <c r="AE3826" s="218"/>
    </row>
    <row r="3827" spans="31:31" s="228" customFormat="1" x14ac:dyDescent="0.2">
      <c r="AE3827" s="218"/>
    </row>
    <row r="3828" spans="31:31" s="228" customFormat="1" x14ac:dyDescent="0.2">
      <c r="AE3828" s="218"/>
    </row>
    <row r="3829" spans="31:31" s="228" customFormat="1" x14ac:dyDescent="0.2">
      <c r="AE3829" s="218"/>
    </row>
    <row r="3830" spans="31:31" s="228" customFormat="1" x14ac:dyDescent="0.2">
      <c r="AE3830" s="218"/>
    </row>
    <row r="3831" spans="31:31" s="228" customFormat="1" x14ac:dyDescent="0.2">
      <c r="AE3831" s="218"/>
    </row>
    <row r="3832" spans="31:31" s="228" customFormat="1" x14ac:dyDescent="0.2">
      <c r="AE3832" s="218"/>
    </row>
    <row r="3833" spans="31:31" s="228" customFormat="1" x14ac:dyDescent="0.2">
      <c r="AE3833" s="218"/>
    </row>
    <row r="3834" spans="31:31" s="228" customFormat="1" x14ac:dyDescent="0.2">
      <c r="AE3834" s="218"/>
    </row>
    <row r="3835" spans="31:31" s="228" customFormat="1" x14ac:dyDescent="0.2">
      <c r="AE3835" s="218"/>
    </row>
    <row r="3836" spans="31:31" s="228" customFormat="1" x14ac:dyDescent="0.2">
      <c r="AE3836" s="218"/>
    </row>
    <row r="3837" spans="31:31" s="228" customFormat="1" x14ac:dyDescent="0.2">
      <c r="AE3837" s="218"/>
    </row>
    <row r="3838" spans="31:31" s="228" customFormat="1" x14ac:dyDescent="0.2">
      <c r="AE3838" s="218"/>
    </row>
    <row r="3839" spans="31:31" s="228" customFormat="1" x14ac:dyDescent="0.2">
      <c r="AE3839" s="218"/>
    </row>
    <row r="3840" spans="31:31" s="228" customFormat="1" x14ac:dyDescent="0.2">
      <c r="AE3840" s="218"/>
    </row>
    <row r="3841" spans="31:31" s="228" customFormat="1" x14ac:dyDescent="0.2">
      <c r="AE3841" s="218"/>
    </row>
    <row r="3842" spans="31:31" s="228" customFormat="1" x14ac:dyDescent="0.2">
      <c r="AE3842" s="218"/>
    </row>
    <row r="3843" spans="31:31" s="228" customFormat="1" x14ac:dyDescent="0.2">
      <c r="AE3843" s="218"/>
    </row>
    <row r="3844" spans="31:31" s="228" customFormat="1" x14ac:dyDescent="0.2">
      <c r="AE3844" s="218"/>
    </row>
    <row r="3845" spans="31:31" s="228" customFormat="1" x14ac:dyDescent="0.2">
      <c r="AE3845" s="218"/>
    </row>
    <row r="3846" spans="31:31" s="228" customFormat="1" x14ac:dyDescent="0.2">
      <c r="AE3846" s="218"/>
    </row>
    <row r="3847" spans="31:31" s="228" customFormat="1" x14ac:dyDescent="0.2">
      <c r="AE3847" s="218"/>
    </row>
    <row r="3848" spans="31:31" s="228" customFormat="1" x14ac:dyDescent="0.2">
      <c r="AE3848" s="218"/>
    </row>
    <row r="3849" spans="31:31" s="228" customFormat="1" x14ac:dyDescent="0.2">
      <c r="AE3849" s="218"/>
    </row>
    <row r="3850" spans="31:31" s="228" customFormat="1" x14ac:dyDescent="0.2">
      <c r="AE3850" s="218"/>
    </row>
    <row r="3851" spans="31:31" s="228" customFormat="1" x14ac:dyDescent="0.2">
      <c r="AE3851" s="218"/>
    </row>
    <row r="3852" spans="31:31" s="228" customFormat="1" x14ac:dyDescent="0.2">
      <c r="AE3852" s="218"/>
    </row>
    <row r="3853" spans="31:31" s="228" customFormat="1" x14ac:dyDescent="0.2">
      <c r="AE3853" s="218"/>
    </row>
    <row r="3854" spans="31:31" s="228" customFormat="1" x14ac:dyDescent="0.2">
      <c r="AE3854" s="218"/>
    </row>
    <row r="3855" spans="31:31" s="228" customFormat="1" x14ac:dyDescent="0.2">
      <c r="AE3855" s="218"/>
    </row>
    <row r="3856" spans="31:31" s="228" customFormat="1" x14ac:dyDescent="0.2">
      <c r="AE3856" s="218"/>
    </row>
    <row r="3857" spans="31:31" s="228" customFormat="1" x14ac:dyDescent="0.2">
      <c r="AE3857" s="218"/>
    </row>
    <row r="3858" spans="31:31" s="228" customFormat="1" x14ac:dyDescent="0.2">
      <c r="AE3858" s="218"/>
    </row>
    <row r="3859" spans="31:31" s="228" customFormat="1" x14ac:dyDescent="0.2">
      <c r="AE3859" s="218"/>
    </row>
    <row r="3860" spans="31:31" s="228" customFormat="1" x14ac:dyDescent="0.2">
      <c r="AE3860" s="218"/>
    </row>
    <row r="3861" spans="31:31" s="228" customFormat="1" x14ac:dyDescent="0.2">
      <c r="AE3861" s="218"/>
    </row>
    <row r="3862" spans="31:31" s="228" customFormat="1" x14ac:dyDescent="0.2">
      <c r="AE3862" s="218"/>
    </row>
    <row r="3863" spans="31:31" s="228" customFormat="1" x14ac:dyDescent="0.2">
      <c r="AE3863" s="218"/>
    </row>
    <row r="3864" spans="31:31" s="228" customFormat="1" x14ac:dyDescent="0.2">
      <c r="AE3864" s="218"/>
    </row>
    <row r="3865" spans="31:31" s="228" customFormat="1" x14ac:dyDescent="0.2">
      <c r="AE3865" s="218"/>
    </row>
    <row r="3866" spans="31:31" s="228" customFormat="1" x14ac:dyDescent="0.2">
      <c r="AE3866" s="218"/>
    </row>
    <row r="3867" spans="31:31" s="228" customFormat="1" x14ac:dyDescent="0.2">
      <c r="AE3867" s="218"/>
    </row>
    <row r="3868" spans="31:31" s="228" customFormat="1" x14ac:dyDescent="0.2">
      <c r="AE3868" s="218"/>
    </row>
    <row r="3869" spans="31:31" s="228" customFormat="1" x14ac:dyDescent="0.2">
      <c r="AE3869" s="218"/>
    </row>
    <row r="3870" spans="31:31" s="228" customFormat="1" x14ac:dyDescent="0.2">
      <c r="AE3870" s="218"/>
    </row>
    <row r="3871" spans="31:31" s="228" customFormat="1" x14ac:dyDescent="0.2">
      <c r="AE3871" s="218"/>
    </row>
    <row r="3872" spans="31:31" s="228" customFormat="1" x14ac:dyDescent="0.2">
      <c r="AE3872" s="218"/>
    </row>
    <row r="3873" spans="31:31" s="228" customFormat="1" x14ac:dyDescent="0.2">
      <c r="AE3873" s="218"/>
    </row>
    <row r="3874" spans="31:31" s="228" customFormat="1" x14ac:dyDescent="0.2">
      <c r="AE3874" s="218"/>
    </row>
    <row r="3875" spans="31:31" s="228" customFormat="1" x14ac:dyDescent="0.2">
      <c r="AE3875" s="218"/>
    </row>
    <row r="3876" spans="31:31" s="228" customFormat="1" x14ac:dyDescent="0.2">
      <c r="AE3876" s="218"/>
    </row>
    <row r="3877" spans="31:31" s="228" customFormat="1" x14ac:dyDescent="0.2">
      <c r="AE3877" s="218"/>
    </row>
    <row r="3878" spans="31:31" s="228" customFormat="1" x14ac:dyDescent="0.2">
      <c r="AE3878" s="218"/>
    </row>
    <row r="3879" spans="31:31" s="228" customFormat="1" x14ac:dyDescent="0.2">
      <c r="AE3879" s="218"/>
    </row>
    <row r="3880" spans="31:31" s="228" customFormat="1" x14ac:dyDescent="0.2">
      <c r="AE3880" s="218"/>
    </row>
    <row r="3881" spans="31:31" s="228" customFormat="1" x14ac:dyDescent="0.2">
      <c r="AE3881" s="218"/>
    </row>
    <row r="3882" spans="31:31" s="228" customFormat="1" x14ac:dyDescent="0.2">
      <c r="AE3882" s="218"/>
    </row>
    <row r="3883" spans="31:31" s="228" customFormat="1" x14ac:dyDescent="0.2">
      <c r="AE3883" s="218"/>
    </row>
    <row r="3884" spans="31:31" s="228" customFormat="1" x14ac:dyDescent="0.2">
      <c r="AE3884" s="218"/>
    </row>
    <row r="3885" spans="31:31" s="228" customFormat="1" x14ac:dyDescent="0.2">
      <c r="AE3885" s="218"/>
    </row>
    <row r="3886" spans="31:31" s="228" customFormat="1" x14ac:dyDescent="0.2">
      <c r="AE3886" s="218"/>
    </row>
    <row r="3887" spans="31:31" s="228" customFormat="1" x14ac:dyDescent="0.2">
      <c r="AE3887" s="218"/>
    </row>
    <row r="3888" spans="31:31" s="228" customFormat="1" x14ac:dyDescent="0.2">
      <c r="AE3888" s="218"/>
    </row>
    <row r="3889" spans="31:31" s="228" customFormat="1" x14ac:dyDescent="0.2">
      <c r="AE3889" s="218"/>
    </row>
    <row r="3890" spans="31:31" s="228" customFormat="1" x14ac:dyDescent="0.2">
      <c r="AE3890" s="218"/>
    </row>
    <row r="3891" spans="31:31" s="228" customFormat="1" x14ac:dyDescent="0.2">
      <c r="AE3891" s="218"/>
    </row>
    <row r="3892" spans="31:31" s="228" customFormat="1" x14ac:dyDescent="0.2">
      <c r="AE3892" s="218"/>
    </row>
    <row r="3893" spans="31:31" s="228" customFormat="1" x14ac:dyDescent="0.2">
      <c r="AE3893" s="218"/>
    </row>
    <row r="3894" spans="31:31" s="228" customFormat="1" x14ac:dyDescent="0.2">
      <c r="AE3894" s="218"/>
    </row>
    <row r="3895" spans="31:31" s="228" customFormat="1" x14ac:dyDescent="0.2">
      <c r="AE3895" s="218"/>
    </row>
    <row r="3896" spans="31:31" s="228" customFormat="1" x14ac:dyDescent="0.2">
      <c r="AE3896" s="218"/>
    </row>
    <row r="3897" spans="31:31" s="228" customFormat="1" x14ac:dyDescent="0.2">
      <c r="AE3897" s="218"/>
    </row>
    <row r="3898" spans="31:31" s="228" customFormat="1" x14ac:dyDescent="0.2">
      <c r="AE3898" s="218"/>
    </row>
    <row r="3899" spans="31:31" s="228" customFormat="1" x14ac:dyDescent="0.2">
      <c r="AE3899" s="218"/>
    </row>
    <row r="3900" spans="31:31" s="228" customFormat="1" x14ac:dyDescent="0.2">
      <c r="AE3900" s="218"/>
    </row>
    <row r="3901" spans="31:31" s="228" customFormat="1" x14ac:dyDescent="0.2">
      <c r="AE3901" s="218"/>
    </row>
    <row r="3902" spans="31:31" s="228" customFormat="1" x14ac:dyDescent="0.2">
      <c r="AE3902" s="218"/>
    </row>
    <row r="3903" spans="31:31" s="228" customFormat="1" x14ac:dyDescent="0.2">
      <c r="AE3903" s="218"/>
    </row>
    <row r="3904" spans="31:31" s="228" customFormat="1" x14ac:dyDescent="0.2">
      <c r="AE3904" s="218"/>
    </row>
    <row r="3905" spans="31:31" s="228" customFormat="1" x14ac:dyDescent="0.2">
      <c r="AE3905" s="218"/>
    </row>
    <row r="3906" spans="31:31" s="228" customFormat="1" x14ac:dyDescent="0.2">
      <c r="AE3906" s="218"/>
    </row>
    <row r="3907" spans="31:31" s="228" customFormat="1" x14ac:dyDescent="0.2">
      <c r="AE3907" s="218"/>
    </row>
    <row r="3908" spans="31:31" s="228" customFormat="1" x14ac:dyDescent="0.2">
      <c r="AE3908" s="218"/>
    </row>
    <row r="3909" spans="31:31" s="228" customFormat="1" x14ac:dyDescent="0.2">
      <c r="AE3909" s="218"/>
    </row>
    <row r="3910" spans="31:31" s="228" customFormat="1" x14ac:dyDescent="0.2">
      <c r="AE3910" s="218"/>
    </row>
    <row r="3911" spans="31:31" s="228" customFormat="1" x14ac:dyDescent="0.2">
      <c r="AE3911" s="218"/>
    </row>
    <row r="3912" spans="31:31" s="228" customFormat="1" x14ac:dyDescent="0.2">
      <c r="AE3912" s="218"/>
    </row>
    <row r="3913" spans="31:31" s="228" customFormat="1" x14ac:dyDescent="0.2">
      <c r="AE3913" s="218"/>
    </row>
    <row r="3914" spans="31:31" s="228" customFormat="1" x14ac:dyDescent="0.2">
      <c r="AE3914" s="218"/>
    </row>
    <row r="3915" spans="31:31" s="228" customFormat="1" x14ac:dyDescent="0.2">
      <c r="AE3915" s="218"/>
    </row>
    <row r="3916" spans="31:31" s="228" customFormat="1" x14ac:dyDescent="0.2">
      <c r="AE3916" s="218"/>
    </row>
    <row r="3917" spans="31:31" s="228" customFormat="1" x14ac:dyDescent="0.2">
      <c r="AE3917" s="218"/>
    </row>
    <row r="3918" spans="31:31" s="228" customFormat="1" x14ac:dyDescent="0.2">
      <c r="AE3918" s="218"/>
    </row>
    <row r="3919" spans="31:31" s="228" customFormat="1" x14ac:dyDescent="0.2">
      <c r="AE3919" s="218"/>
    </row>
    <row r="3920" spans="31:31" s="228" customFormat="1" x14ac:dyDescent="0.2">
      <c r="AE3920" s="218"/>
    </row>
    <row r="3921" spans="31:31" s="228" customFormat="1" x14ac:dyDescent="0.2">
      <c r="AE3921" s="218"/>
    </row>
    <row r="3922" spans="31:31" s="228" customFormat="1" x14ac:dyDescent="0.2">
      <c r="AE3922" s="218"/>
    </row>
    <row r="3923" spans="31:31" s="228" customFormat="1" x14ac:dyDescent="0.2">
      <c r="AE3923" s="218"/>
    </row>
    <row r="3924" spans="31:31" s="228" customFormat="1" x14ac:dyDescent="0.2">
      <c r="AE3924" s="218"/>
    </row>
    <row r="3925" spans="31:31" s="228" customFormat="1" x14ac:dyDescent="0.2">
      <c r="AE3925" s="218"/>
    </row>
    <row r="3926" spans="31:31" s="228" customFormat="1" x14ac:dyDescent="0.2">
      <c r="AE3926" s="218"/>
    </row>
    <row r="3927" spans="31:31" s="228" customFormat="1" x14ac:dyDescent="0.2">
      <c r="AE3927" s="218"/>
    </row>
    <row r="3928" spans="31:31" s="228" customFormat="1" x14ac:dyDescent="0.2">
      <c r="AE3928" s="218"/>
    </row>
    <row r="3929" spans="31:31" s="228" customFormat="1" x14ac:dyDescent="0.2">
      <c r="AE3929" s="218"/>
    </row>
    <row r="3930" spans="31:31" s="228" customFormat="1" x14ac:dyDescent="0.2">
      <c r="AE3930" s="218"/>
    </row>
    <row r="3931" spans="31:31" s="228" customFormat="1" x14ac:dyDescent="0.2">
      <c r="AE3931" s="218"/>
    </row>
    <row r="3932" spans="31:31" s="228" customFormat="1" x14ac:dyDescent="0.2">
      <c r="AE3932" s="218"/>
    </row>
    <row r="3933" spans="31:31" s="228" customFormat="1" x14ac:dyDescent="0.2">
      <c r="AE3933" s="218"/>
    </row>
    <row r="3934" spans="31:31" s="228" customFormat="1" x14ac:dyDescent="0.2">
      <c r="AE3934" s="218"/>
    </row>
    <row r="3935" spans="31:31" s="228" customFormat="1" x14ac:dyDescent="0.2">
      <c r="AE3935" s="218"/>
    </row>
    <row r="3936" spans="31:31" s="228" customFormat="1" x14ac:dyDescent="0.2">
      <c r="AE3936" s="218"/>
    </row>
    <row r="3937" spans="31:31" s="228" customFormat="1" x14ac:dyDescent="0.2">
      <c r="AE3937" s="218"/>
    </row>
    <row r="3938" spans="31:31" s="228" customFormat="1" x14ac:dyDescent="0.2">
      <c r="AE3938" s="218"/>
    </row>
    <row r="3939" spans="31:31" s="228" customFormat="1" x14ac:dyDescent="0.2">
      <c r="AE3939" s="218"/>
    </row>
    <row r="3940" spans="31:31" s="228" customFormat="1" x14ac:dyDescent="0.2">
      <c r="AE3940" s="218"/>
    </row>
    <row r="3941" spans="31:31" s="228" customFormat="1" x14ac:dyDescent="0.2">
      <c r="AE3941" s="218"/>
    </row>
    <row r="3942" spans="31:31" s="228" customFormat="1" x14ac:dyDescent="0.2">
      <c r="AE3942" s="218"/>
    </row>
    <row r="3943" spans="31:31" s="228" customFormat="1" x14ac:dyDescent="0.2">
      <c r="AE3943" s="218"/>
    </row>
    <row r="3944" spans="31:31" s="228" customFormat="1" x14ac:dyDescent="0.2">
      <c r="AE3944" s="218"/>
    </row>
    <row r="3945" spans="31:31" s="228" customFormat="1" x14ac:dyDescent="0.2">
      <c r="AE3945" s="218"/>
    </row>
    <row r="3946" spans="31:31" s="228" customFormat="1" x14ac:dyDescent="0.2">
      <c r="AE3946" s="218"/>
    </row>
    <row r="3947" spans="31:31" s="228" customFormat="1" x14ac:dyDescent="0.2">
      <c r="AE3947" s="218"/>
    </row>
    <row r="3948" spans="31:31" s="228" customFormat="1" x14ac:dyDescent="0.2">
      <c r="AE3948" s="218"/>
    </row>
    <row r="3949" spans="31:31" s="228" customFormat="1" x14ac:dyDescent="0.2">
      <c r="AE3949" s="218"/>
    </row>
    <row r="3950" spans="31:31" s="228" customFormat="1" x14ac:dyDescent="0.2">
      <c r="AE3950" s="218"/>
    </row>
    <row r="3951" spans="31:31" s="228" customFormat="1" x14ac:dyDescent="0.2">
      <c r="AE3951" s="218"/>
    </row>
    <row r="3952" spans="31:31" s="228" customFormat="1" x14ac:dyDescent="0.2">
      <c r="AE3952" s="218"/>
    </row>
    <row r="3953" spans="31:31" s="228" customFormat="1" x14ac:dyDescent="0.2">
      <c r="AE3953" s="218"/>
    </row>
    <row r="3954" spans="31:31" s="228" customFormat="1" x14ac:dyDescent="0.2">
      <c r="AE3954" s="218"/>
    </row>
    <row r="3955" spans="31:31" s="228" customFormat="1" x14ac:dyDescent="0.2">
      <c r="AE3955" s="218"/>
    </row>
    <row r="3956" spans="31:31" s="228" customFormat="1" x14ac:dyDescent="0.2">
      <c r="AE3956" s="218"/>
    </row>
    <row r="3957" spans="31:31" s="228" customFormat="1" x14ac:dyDescent="0.2">
      <c r="AE3957" s="218"/>
    </row>
    <row r="3958" spans="31:31" s="228" customFormat="1" x14ac:dyDescent="0.2">
      <c r="AE3958" s="218"/>
    </row>
    <row r="3959" spans="31:31" s="228" customFormat="1" x14ac:dyDescent="0.2">
      <c r="AE3959" s="218"/>
    </row>
    <row r="3960" spans="31:31" s="228" customFormat="1" x14ac:dyDescent="0.2">
      <c r="AE3960" s="218"/>
    </row>
    <row r="3961" spans="31:31" s="228" customFormat="1" x14ac:dyDescent="0.2">
      <c r="AE3961" s="218"/>
    </row>
    <row r="3962" spans="31:31" s="228" customFormat="1" x14ac:dyDescent="0.2">
      <c r="AE3962" s="218"/>
    </row>
    <row r="3963" spans="31:31" s="228" customFormat="1" x14ac:dyDescent="0.2">
      <c r="AE3963" s="218"/>
    </row>
    <row r="3964" spans="31:31" s="228" customFormat="1" x14ac:dyDescent="0.2">
      <c r="AE3964" s="218"/>
    </row>
    <row r="3965" spans="31:31" s="228" customFormat="1" x14ac:dyDescent="0.2">
      <c r="AE3965" s="218"/>
    </row>
    <row r="3966" spans="31:31" s="228" customFormat="1" x14ac:dyDescent="0.2">
      <c r="AE3966" s="218"/>
    </row>
    <row r="3967" spans="31:31" s="228" customFormat="1" x14ac:dyDescent="0.2">
      <c r="AE3967" s="218"/>
    </row>
    <row r="3968" spans="31:31" s="228" customFormat="1" x14ac:dyDescent="0.2">
      <c r="AE3968" s="218"/>
    </row>
    <row r="3969" spans="31:31" s="228" customFormat="1" x14ac:dyDescent="0.2">
      <c r="AE3969" s="218"/>
    </row>
    <row r="3970" spans="31:31" s="228" customFormat="1" x14ac:dyDescent="0.2">
      <c r="AE3970" s="218"/>
    </row>
    <row r="3971" spans="31:31" s="228" customFormat="1" x14ac:dyDescent="0.2">
      <c r="AE3971" s="218"/>
    </row>
    <row r="3972" spans="31:31" s="228" customFormat="1" x14ac:dyDescent="0.2">
      <c r="AE3972" s="218"/>
    </row>
    <row r="3973" spans="31:31" s="228" customFormat="1" x14ac:dyDescent="0.2">
      <c r="AE3973" s="218"/>
    </row>
    <row r="3974" spans="31:31" s="228" customFormat="1" x14ac:dyDescent="0.2">
      <c r="AE3974" s="218"/>
    </row>
    <row r="3975" spans="31:31" s="228" customFormat="1" x14ac:dyDescent="0.2">
      <c r="AE3975" s="218"/>
    </row>
    <row r="3976" spans="31:31" s="228" customFormat="1" x14ac:dyDescent="0.2">
      <c r="AE3976" s="218"/>
    </row>
    <row r="3977" spans="31:31" s="228" customFormat="1" x14ac:dyDescent="0.2">
      <c r="AE3977" s="218"/>
    </row>
    <row r="3978" spans="31:31" s="228" customFormat="1" x14ac:dyDescent="0.2">
      <c r="AE3978" s="218"/>
    </row>
    <row r="3979" spans="31:31" s="228" customFormat="1" x14ac:dyDescent="0.2">
      <c r="AE3979" s="218"/>
    </row>
    <row r="3980" spans="31:31" s="228" customFormat="1" x14ac:dyDescent="0.2">
      <c r="AE3980" s="218"/>
    </row>
    <row r="3981" spans="31:31" s="228" customFormat="1" x14ac:dyDescent="0.2">
      <c r="AE3981" s="218"/>
    </row>
    <row r="3982" spans="31:31" s="228" customFormat="1" x14ac:dyDescent="0.2">
      <c r="AE3982" s="218"/>
    </row>
    <row r="3983" spans="31:31" s="228" customFormat="1" x14ac:dyDescent="0.2">
      <c r="AE3983" s="218"/>
    </row>
    <row r="3984" spans="31:31" s="228" customFormat="1" x14ac:dyDescent="0.2">
      <c r="AE3984" s="218"/>
    </row>
    <row r="3985" spans="31:31" s="228" customFormat="1" x14ac:dyDescent="0.2">
      <c r="AE3985" s="218"/>
    </row>
    <row r="3986" spans="31:31" s="228" customFormat="1" x14ac:dyDescent="0.2">
      <c r="AE3986" s="218"/>
    </row>
    <row r="3987" spans="31:31" s="228" customFormat="1" x14ac:dyDescent="0.2">
      <c r="AE3987" s="218"/>
    </row>
    <row r="3988" spans="31:31" s="228" customFormat="1" x14ac:dyDescent="0.2">
      <c r="AE3988" s="218"/>
    </row>
    <row r="3989" spans="31:31" s="228" customFormat="1" x14ac:dyDescent="0.2">
      <c r="AE3989" s="218"/>
    </row>
    <row r="3990" spans="31:31" s="228" customFormat="1" x14ac:dyDescent="0.2">
      <c r="AE3990" s="218"/>
    </row>
    <row r="3991" spans="31:31" s="228" customFormat="1" x14ac:dyDescent="0.2">
      <c r="AE3991" s="218"/>
    </row>
    <row r="3992" spans="31:31" s="228" customFormat="1" x14ac:dyDescent="0.2">
      <c r="AE3992" s="218"/>
    </row>
    <row r="3993" spans="31:31" s="228" customFormat="1" x14ac:dyDescent="0.2">
      <c r="AE3993" s="218"/>
    </row>
    <row r="3994" spans="31:31" s="228" customFormat="1" x14ac:dyDescent="0.2">
      <c r="AE3994" s="218"/>
    </row>
    <row r="3995" spans="31:31" s="228" customFormat="1" x14ac:dyDescent="0.2">
      <c r="AE3995" s="218"/>
    </row>
    <row r="3996" spans="31:31" s="228" customFormat="1" x14ac:dyDescent="0.2">
      <c r="AE3996" s="218"/>
    </row>
    <row r="3997" spans="31:31" s="228" customFormat="1" x14ac:dyDescent="0.2">
      <c r="AE3997" s="218"/>
    </row>
    <row r="3998" spans="31:31" s="228" customFormat="1" x14ac:dyDescent="0.2">
      <c r="AE3998" s="218"/>
    </row>
    <row r="3999" spans="31:31" s="228" customFormat="1" x14ac:dyDescent="0.2">
      <c r="AE3999" s="218"/>
    </row>
    <row r="4000" spans="31:31" s="228" customFormat="1" x14ac:dyDescent="0.2">
      <c r="AE4000" s="218"/>
    </row>
    <row r="4001" spans="31:31" s="228" customFormat="1" x14ac:dyDescent="0.2">
      <c r="AE4001" s="218"/>
    </row>
    <row r="4002" spans="31:31" s="228" customFormat="1" x14ac:dyDescent="0.2">
      <c r="AE4002" s="218"/>
    </row>
    <row r="4003" spans="31:31" s="228" customFormat="1" x14ac:dyDescent="0.2">
      <c r="AE4003" s="218"/>
    </row>
    <row r="4004" spans="31:31" s="228" customFormat="1" x14ac:dyDescent="0.2">
      <c r="AE4004" s="218"/>
    </row>
    <row r="4005" spans="31:31" s="228" customFormat="1" x14ac:dyDescent="0.2">
      <c r="AE4005" s="218"/>
    </row>
    <row r="4006" spans="31:31" s="228" customFormat="1" x14ac:dyDescent="0.2">
      <c r="AE4006" s="218"/>
    </row>
    <row r="4007" spans="31:31" s="228" customFormat="1" x14ac:dyDescent="0.2">
      <c r="AE4007" s="218"/>
    </row>
    <row r="4008" spans="31:31" s="228" customFormat="1" x14ac:dyDescent="0.2">
      <c r="AE4008" s="218"/>
    </row>
    <row r="4009" spans="31:31" s="228" customFormat="1" x14ac:dyDescent="0.2">
      <c r="AE4009" s="218"/>
    </row>
    <row r="4010" spans="31:31" s="228" customFormat="1" x14ac:dyDescent="0.2">
      <c r="AE4010" s="218"/>
    </row>
    <row r="4011" spans="31:31" s="228" customFormat="1" x14ac:dyDescent="0.2">
      <c r="AE4011" s="218"/>
    </row>
    <row r="4012" spans="31:31" s="228" customFormat="1" x14ac:dyDescent="0.2">
      <c r="AE4012" s="218"/>
    </row>
    <row r="4013" spans="31:31" s="228" customFormat="1" x14ac:dyDescent="0.2">
      <c r="AE4013" s="218"/>
    </row>
    <row r="4014" spans="31:31" s="228" customFormat="1" x14ac:dyDescent="0.2">
      <c r="AE4014" s="218"/>
    </row>
    <row r="4015" spans="31:31" s="228" customFormat="1" x14ac:dyDescent="0.2">
      <c r="AE4015" s="218"/>
    </row>
    <row r="4016" spans="31:31" s="228" customFormat="1" x14ac:dyDescent="0.2">
      <c r="AE4016" s="218"/>
    </row>
    <row r="4017" spans="31:31" s="228" customFormat="1" x14ac:dyDescent="0.2">
      <c r="AE4017" s="218"/>
    </row>
    <row r="4018" spans="31:31" s="228" customFormat="1" x14ac:dyDescent="0.2">
      <c r="AE4018" s="218"/>
    </row>
    <row r="4019" spans="31:31" s="228" customFormat="1" x14ac:dyDescent="0.2">
      <c r="AE4019" s="218"/>
    </row>
    <row r="4020" spans="31:31" s="228" customFormat="1" x14ac:dyDescent="0.2">
      <c r="AE4020" s="218"/>
    </row>
    <row r="4021" spans="31:31" s="228" customFormat="1" x14ac:dyDescent="0.2">
      <c r="AE4021" s="218"/>
    </row>
    <row r="4022" spans="31:31" s="228" customFormat="1" x14ac:dyDescent="0.2">
      <c r="AE4022" s="218"/>
    </row>
    <row r="4023" spans="31:31" s="228" customFormat="1" x14ac:dyDescent="0.2">
      <c r="AE4023" s="218"/>
    </row>
    <row r="4024" spans="31:31" s="228" customFormat="1" x14ac:dyDescent="0.2">
      <c r="AE4024" s="218"/>
    </row>
    <row r="4025" spans="31:31" s="228" customFormat="1" x14ac:dyDescent="0.2">
      <c r="AE4025" s="218"/>
    </row>
    <row r="4026" spans="31:31" s="228" customFormat="1" x14ac:dyDescent="0.2">
      <c r="AE4026" s="218"/>
    </row>
    <row r="4027" spans="31:31" s="228" customFormat="1" x14ac:dyDescent="0.2">
      <c r="AE4027" s="218"/>
    </row>
    <row r="4028" spans="31:31" s="228" customFormat="1" x14ac:dyDescent="0.2">
      <c r="AE4028" s="218"/>
    </row>
    <row r="4029" spans="31:31" s="228" customFormat="1" x14ac:dyDescent="0.2">
      <c r="AE4029" s="218"/>
    </row>
    <row r="4030" spans="31:31" s="228" customFormat="1" x14ac:dyDescent="0.2">
      <c r="AE4030" s="218"/>
    </row>
    <row r="4031" spans="31:31" s="228" customFormat="1" x14ac:dyDescent="0.2">
      <c r="AE4031" s="218"/>
    </row>
    <row r="4032" spans="31:31" s="228" customFormat="1" x14ac:dyDescent="0.2">
      <c r="AE4032" s="218"/>
    </row>
    <row r="4033" spans="31:31" s="228" customFormat="1" x14ac:dyDescent="0.2">
      <c r="AE4033" s="218"/>
    </row>
    <row r="4034" spans="31:31" s="228" customFormat="1" x14ac:dyDescent="0.2">
      <c r="AE4034" s="218"/>
    </row>
    <row r="4035" spans="31:31" s="228" customFormat="1" x14ac:dyDescent="0.2">
      <c r="AE4035" s="218"/>
    </row>
    <row r="4036" spans="31:31" s="228" customFormat="1" x14ac:dyDescent="0.2">
      <c r="AE4036" s="218"/>
    </row>
    <row r="4037" spans="31:31" s="228" customFormat="1" x14ac:dyDescent="0.2">
      <c r="AE4037" s="218"/>
    </row>
    <row r="4038" spans="31:31" s="228" customFormat="1" x14ac:dyDescent="0.2">
      <c r="AE4038" s="218"/>
    </row>
    <row r="4039" spans="31:31" s="228" customFormat="1" x14ac:dyDescent="0.2">
      <c r="AE4039" s="218"/>
    </row>
    <row r="4040" spans="31:31" s="228" customFormat="1" x14ac:dyDescent="0.2">
      <c r="AE4040" s="218"/>
    </row>
    <row r="4041" spans="31:31" s="228" customFormat="1" x14ac:dyDescent="0.2">
      <c r="AE4041" s="218"/>
    </row>
    <row r="4042" spans="31:31" s="228" customFormat="1" x14ac:dyDescent="0.2">
      <c r="AE4042" s="218"/>
    </row>
    <row r="4043" spans="31:31" s="228" customFormat="1" x14ac:dyDescent="0.2">
      <c r="AE4043" s="218"/>
    </row>
    <row r="4044" spans="31:31" s="228" customFormat="1" x14ac:dyDescent="0.2">
      <c r="AE4044" s="218"/>
    </row>
    <row r="4045" spans="31:31" s="228" customFormat="1" x14ac:dyDescent="0.2">
      <c r="AE4045" s="218"/>
    </row>
    <row r="4046" spans="31:31" s="228" customFormat="1" x14ac:dyDescent="0.2">
      <c r="AE4046" s="218"/>
    </row>
    <row r="4047" spans="31:31" s="228" customFormat="1" x14ac:dyDescent="0.2">
      <c r="AE4047" s="218"/>
    </row>
    <row r="4048" spans="31:31" s="228" customFormat="1" x14ac:dyDescent="0.2">
      <c r="AE4048" s="218"/>
    </row>
    <row r="4049" spans="31:31" s="228" customFormat="1" x14ac:dyDescent="0.2">
      <c r="AE4049" s="218"/>
    </row>
    <row r="4050" spans="31:31" s="228" customFormat="1" x14ac:dyDescent="0.2">
      <c r="AE4050" s="218"/>
    </row>
    <row r="4051" spans="31:31" s="228" customFormat="1" x14ac:dyDescent="0.2">
      <c r="AE4051" s="218"/>
    </row>
    <row r="4052" spans="31:31" s="228" customFormat="1" x14ac:dyDescent="0.2">
      <c r="AE4052" s="218"/>
    </row>
    <row r="4053" spans="31:31" s="228" customFormat="1" x14ac:dyDescent="0.2">
      <c r="AE4053" s="218"/>
    </row>
    <row r="4054" spans="31:31" s="228" customFormat="1" x14ac:dyDescent="0.2">
      <c r="AE4054" s="218"/>
    </row>
    <row r="4055" spans="31:31" s="228" customFormat="1" x14ac:dyDescent="0.2">
      <c r="AE4055" s="218"/>
    </row>
    <row r="4056" spans="31:31" s="228" customFormat="1" x14ac:dyDescent="0.2">
      <c r="AE4056" s="218"/>
    </row>
    <row r="4057" spans="31:31" s="228" customFormat="1" x14ac:dyDescent="0.2">
      <c r="AE4057" s="218"/>
    </row>
    <row r="4058" spans="31:31" s="228" customFormat="1" x14ac:dyDescent="0.2">
      <c r="AE4058" s="218"/>
    </row>
    <row r="4059" spans="31:31" s="228" customFormat="1" x14ac:dyDescent="0.2">
      <c r="AE4059" s="218"/>
    </row>
    <row r="4060" spans="31:31" s="228" customFormat="1" x14ac:dyDescent="0.2">
      <c r="AE4060" s="218"/>
    </row>
    <row r="4061" spans="31:31" s="228" customFormat="1" x14ac:dyDescent="0.2">
      <c r="AE4061" s="218"/>
    </row>
    <row r="4062" spans="31:31" s="228" customFormat="1" x14ac:dyDescent="0.2">
      <c r="AE4062" s="218"/>
    </row>
    <row r="4063" spans="31:31" s="228" customFormat="1" x14ac:dyDescent="0.2">
      <c r="AE4063" s="218"/>
    </row>
    <row r="4064" spans="31:31" s="228" customFormat="1" x14ac:dyDescent="0.2">
      <c r="AE4064" s="218"/>
    </row>
    <row r="4065" spans="31:31" s="228" customFormat="1" x14ac:dyDescent="0.2">
      <c r="AE4065" s="218"/>
    </row>
    <row r="4066" spans="31:31" s="228" customFormat="1" x14ac:dyDescent="0.2">
      <c r="AE4066" s="218"/>
    </row>
    <row r="4067" spans="31:31" s="228" customFormat="1" x14ac:dyDescent="0.2">
      <c r="AE4067" s="218"/>
    </row>
    <row r="4068" spans="31:31" s="228" customFormat="1" x14ac:dyDescent="0.2">
      <c r="AE4068" s="218"/>
    </row>
    <row r="4069" spans="31:31" s="228" customFormat="1" x14ac:dyDescent="0.2">
      <c r="AE4069" s="218"/>
    </row>
    <row r="4070" spans="31:31" s="228" customFormat="1" x14ac:dyDescent="0.2">
      <c r="AE4070" s="218"/>
    </row>
    <row r="4071" spans="31:31" s="228" customFormat="1" x14ac:dyDescent="0.2">
      <c r="AE4071" s="218"/>
    </row>
    <row r="4072" spans="31:31" s="228" customFormat="1" x14ac:dyDescent="0.2">
      <c r="AE4072" s="218"/>
    </row>
    <row r="4073" spans="31:31" s="228" customFormat="1" x14ac:dyDescent="0.2">
      <c r="AE4073" s="218"/>
    </row>
    <row r="4074" spans="31:31" s="228" customFormat="1" x14ac:dyDescent="0.2">
      <c r="AE4074" s="218"/>
    </row>
    <row r="4075" spans="31:31" s="228" customFormat="1" x14ac:dyDescent="0.2">
      <c r="AE4075" s="218"/>
    </row>
    <row r="4076" spans="31:31" s="228" customFormat="1" x14ac:dyDescent="0.2">
      <c r="AE4076" s="218"/>
    </row>
    <row r="4077" spans="31:31" s="228" customFormat="1" x14ac:dyDescent="0.2">
      <c r="AE4077" s="218"/>
    </row>
    <row r="4078" spans="31:31" s="228" customFormat="1" x14ac:dyDescent="0.2">
      <c r="AE4078" s="218"/>
    </row>
    <row r="4079" spans="31:31" s="228" customFormat="1" x14ac:dyDescent="0.2">
      <c r="AE4079" s="218"/>
    </row>
    <row r="4080" spans="31:31" s="228" customFormat="1" x14ac:dyDescent="0.2">
      <c r="AE4080" s="218"/>
    </row>
    <row r="4081" spans="31:31" s="228" customFormat="1" x14ac:dyDescent="0.2">
      <c r="AE4081" s="218"/>
    </row>
    <row r="4082" spans="31:31" s="228" customFormat="1" x14ac:dyDescent="0.2">
      <c r="AE4082" s="218"/>
    </row>
    <row r="4083" spans="31:31" s="228" customFormat="1" x14ac:dyDescent="0.2">
      <c r="AE4083" s="218"/>
    </row>
    <row r="4084" spans="31:31" s="228" customFormat="1" x14ac:dyDescent="0.2">
      <c r="AE4084" s="218"/>
    </row>
    <row r="4085" spans="31:31" s="228" customFormat="1" x14ac:dyDescent="0.2">
      <c r="AE4085" s="218"/>
    </row>
    <row r="4086" spans="31:31" s="228" customFormat="1" x14ac:dyDescent="0.2">
      <c r="AE4086" s="218"/>
    </row>
    <row r="4087" spans="31:31" s="228" customFormat="1" x14ac:dyDescent="0.2">
      <c r="AE4087" s="218"/>
    </row>
    <row r="4088" spans="31:31" s="228" customFormat="1" x14ac:dyDescent="0.2">
      <c r="AE4088" s="218"/>
    </row>
    <row r="4089" spans="31:31" s="228" customFormat="1" x14ac:dyDescent="0.2">
      <c r="AE4089" s="218"/>
    </row>
    <row r="4090" spans="31:31" s="228" customFormat="1" x14ac:dyDescent="0.2">
      <c r="AE4090" s="218"/>
    </row>
    <row r="4091" spans="31:31" s="228" customFormat="1" x14ac:dyDescent="0.2">
      <c r="AE4091" s="218"/>
    </row>
    <row r="4092" spans="31:31" s="228" customFormat="1" x14ac:dyDescent="0.2">
      <c r="AE4092" s="218"/>
    </row>
    <row r="4093" spans="31:31" s="228" customFormat="1" x14ac:dyDescent="0.2">
      <c r="AE4093" s="218"/>
    </row>
    <row r="4094" spans="31:31" s="228" customFormat="1" x14ac:dyDescent="0.2">
      <c r="AE4094" s="218"/>
    </row>
    <row r="4095" spans="31:31" s="228" customFormat="1" x14ac:dyDescent="0.2">
      <c r="AE4095" s="218"/>
    </row>
    <row r="4096" spans="31:31" s="228" customFormat="1" x14ac:dyDescent="0.2">
      <c r="AE4096" s="218"/>
    </row>
    <row r="4097" spans="31:31" s="228" customFormat="1" x14ac:dyDescent="0.2">
      <c r="AE4097" s="218"/>
    </row>
    <row r="4098" spans="31:31" s="228" customFormat="1" x14ac:dyDescent="0.2">
      <c r="AE4098" s="218"/>
    </row>
    <row r="4099" spans="31:31" s="228" customFormat="1" x14ac:dyDescent="0.2">
      <c r="AE4099" s="218"/>
    </row>
    <row r="4100" spans="31:31" s="228" customFormat="1" x14ac:dyDescent="0.2">
      <c r="AE4100" s="218"/>
    </row>
    <row r="4101" spans="31:31" s="228" customFormat="1" x14ac:dyDescent="0.2">
      <c r="AE4101" s="218"/>
    </row>
    <row r="4102" spans="31:31" s="228" customFormat="1" x14ac:dyDescent="0.2">
      <c r="AE4102" s="218"/>
    </row>
    <row r="4103" spans="31:31" s="228" customFormat="1" x14ac:dyDescent="0.2">
      <c r="AE4103" s="218"/>
    </row>
    <row r="4104" spans="31:31" s="228" customFormat="1" x14ac:dyDescent="0.2">
      <c r="AE4104" s="218"/>
    </row>
    <row r="4105" spans="31:31" s="228" customFormat="1" x14ac:dyDescent="0.2">
      <c r="AE4105" s="218"/>
    </row>
    <row r="4106" spans="31:31" s="228" customFormat="1" x14ac:dyDescent="0.2">
      <c r="AE4106" s="218"/>
    </row>
    <row r="4107" spans="31:31" s="228" customFormat="1" x14ac:dyDescent="0.2">
      <c r="AE4107" s="218"/>
    </row>
    <row r="4108" spans="31:31" s="228" customFormat="1" x14ac:dyDescent="0.2">
      <c r="AE4108" s="218"/>
    </row>
    <row r="4109" spans="31:31" s="228" customFormat="1" x14ac:dyDescent="0.2">
      <c r="AE4109" s="218"/>
    </row>
    <row r="4110" spans="31:31" s="228" customFormat="1" x14ac:dyDescent="0.2">
      <c r="AE4110" s="218"/>
    </row>
    <row r="4111" spans="31:31" s="228" customFormat="1" x14ac:dyDescent="0.2">
      <c r="AE4111" s="218"/>
    </row>
    <row r="4112" spans="31:31" s="228" customFormat="1" x14ac:dyDescent="0.2">
      <c r="AE4112" s="218"/>
    </row>
    <row r="4113" spans="31:31" s="228" customFormat="1" x14ac:dyDescent="0.2">
      <c r="AE4113" s="218"/>
    </row>
    <row r="4114" spans="31:31" s="228" customFormat="1" x14ac:dyDescent="0.2">
      <c r="AE4114" s="218"/>
    </row>
    <row r="4115" spans="31:31" s="228" customFormat="1" x14ac:dyDescent="0.2">
      <c r="AE4115" s="218"/>
    </row>
    <row r="4116" spans="31:31" s="228" customFormat="1" x14ac:dyDescent="0.2">
      <c r="AE4116" s="218"/>
    </row>
    <row r="4117" spans="31:31" s="228" customFormat="1" x14ac:dyDescent="0.2">
      <c r="AE4117" s="218"/>
    </row>
    <row r="4118" spans="31:31" s="228" customFormat="1" x14ac:dyDescent="0.2">
      <c r="AE4118" s="218"/>
    </row>
    <row r="4119" spans="31:31" s="228" customFormat="1" x14ac:dyDescent="0.2">
      <c r="AE4119" s="218"/>
    </row>
    <row r="4120" spans="31:31" s="228" customFormat="1" x14ac:dyDescent="0.2">
      <c r="AE4120" s="218"/>
    </row>
    <row r="4121" spans="31:31" s="228" customFormat="1" x14ac:dyDescent="0.2">
      <c r="AE4121" s="218"/>
    </row>
    <row r="4122" spans="31:31" s="228" customFormat="1" x14ac:dyDescent="0.2">
      <c r="AE4122" s="218"/>
    </row>
    <row r="4123" spans="31:31" s="228" customFormat="1" x14ac:dyDescent="0.2">
      <c r="AE4123" s="218"/>
    </row>
    <row r="4124" spans="31:31" s="228" customFormat="1" x14ac:dyDescent="0.2">
      <c r="AE4124" s="218"/>
    </row>
    <row r="4125" spans="31:31" s="228" customFormat="1" x14ac:dyDescent="0.2">
      <c r="AE4125" s="218"/>
    </row>
    <row r="4126" spans="31:31" s="228" customFormat="1" x14ac:dyDescent="0.2">
      <c r="AE4126" s="218"/>
    </row>
    <row r="4127" spans="31:31" s="228" customFormat="1" x14ac:dyDescent="0.2">
      <c r="AE4127" s="218"/>
    </row>
    <row r="4128" spans="31:31" s="228" customFormat="1" x14ac:dyDescent="0.2">
      <c r="AE4128" s="218"/>
    </row>
    <row r="4129" spans="31:31" s="228" customFormat="1" x14ac:dyDescent="0.2">
      <c r="AE4129" s="218"/>
    </row>
    <row r="4130" spans="31:31" s="228" customFormat="1" x14ac:dyDescent="0.2">
      <c r="AE4130" s="218"/>
    </row>
    <row r="4131" spans="31:31" s="228" customFormat="1" x14ac:dyDescent="0.2">
      <c r="AE4131" s="218"/>
    </row>
    <row r="4132" spans="31:31" s="228" customFormat="1" x14ac:dyDescent="0.2">
      <c r="AE4132" s="218"/>
    </row>
    <row r="4133" spans="31:31" s="228" customFormat="1" x14ac:dyDescent="0.2">
      <c r="AE4133" s="218"/>
    </row>
    <row r="4134" spans="31:31" s="228" customFormat="1" x14ac:dyDescent="0.2">
      <c r="AE4134" s="218"/>
    </row>
    <row r="4135" spans="31:31" s="228" customFormat="1" x14ac:dyDescent="0.2">
      <c r="AE4135" s="218"/>
    </row>
    <row r="4136" spans="31:31" s="228" customFormat="1" x14ac:dyDescent="0.2">
      <c r="AE4136" s="218"/>
    </row>
    <row r="4137" spans="31:31" s="228" customFormat="1" x14ac:dyDescent="0.2">
      <c r="AE4137" s="218"/>
    </row>
    <row r="4138" spans="31:31" s="228" customFormat="1" x14ac:dyDescent="0.2">
      <c r="AE4138" s="218"/>
    </row>
    <row r="4139" spans="31:31" s="228" customFormat="1" x14ac:dyDescent="0.2">
      <c r="AE4139" s="218"/>
    </row>
    <row r="4140" spans="31:31" s="228" customFormat="1" x14ac:dyDescent="0.2">
      <c r="AE4140" s="218"/>
    </row>
    <row r="4141" spans="31:31" s="228" customFormat="1" x14ac:dyDescent="0.2">
      <c r="AE4141" s="218"/>
    </row>
    <row r="4142" spans="31:31" s="228" customFormat="1" x14ac:dyDescent="0.2">
      <c r="AE4142" s="218"/>
    </row>
    <row r="4143" spans="31:31" s="228" customFormat="1" x14ac:dyDescent="0.2">
      <c r="AE4143" s="218"/>
    </row>
    <row r="4144" spans="31:31" s="228" customFormat="1" x14ac:dyDescent="0.2">
      <c r="AE4144" s="218"/>
    </row>
    <row r="4145" spans="31:31" s="228" customFormat="1" x14ac:dyDescent="0.2">
      <c r="AE4145" s="218"/>
    </row>
    <row r="4146" spans="31:31" s="228" customFormat="1" x14ac:dyDescent="0.2">
      <c r="AE4146" s="218"/>
    </row>
    <row r="4147" spans="31:31" s="228" customFormat="1" x14ac:dyDescent="0.2">
      <c r="AE4147" s="218"/>
    </row>
    <row r="4148" spans="31:31" s="228" customFormat="1" x14ac:dyDescent="0.2">
      <c r="AE4148" s="218"/>
    </row>
    <row r="4149" spans="31:31" s="228" customFormat="1" x14ac:dyDescent="0.2">
      <c r="AE4149" s="218"/>
    </row>
    <row r="4150" spans="31:31" s="228" customFormat="1" x14ac:dyDescent="0.2">
      <c r="AE4150" s="218"/>
    </row>
    <row r="4151" spans="31:31" s="228" customFormat="1" x14ac:dyDescent="0.2">
      <c r="AE4151" s="218"/>
    </row>
    <row r="4152" spans="31:31" s="228" customFormat="1" x14ac:dyDescent="0.2">
      <c r="AE4152" s="218"/>
    </row>
    <row r="4153" spans="31:31" s="228" customFormat="1" x14ac:dyDescent="0.2">
      <c r="AE4153" s="218"/>
    </row>
    <row r="4154" spans="31:31" s="228" customFormat="1" x14ac:dyDescent="0.2">
      <c r="AE4154" s="218"/>
    </row>
    <row r="4155" spans="31:31" s="228" customFormat="1" x14ac:dyDescent="0.2">
      <c r="AE4155" s="218"/>
    </row>
    <row r="4156" spans="31:31" s="228" customFormat="1" x14ac:dyDescent="0.2">
      <c r="AE4156" s="218"/>
    </row>
    <row r="4157" spans="31:31" s="228" customFormat="1" x14ac:dyDescent="0.2">
      <c r="AE4157" s="218"/>
    </row>
    <row r="4158" spans="31:31" s="228" customFormat="1" x14ac:dyDescent="0.2">
      <c r="AE4158" s="218"/>
    </row>
    <row r="4159" spans="31:31" s="228" customFormat="1" x14ac:dyDescent="0.2">
      <c r="AE4159" s="218"/>
    </row>
    <row r="4160" spans="31:31" s="228" customFormat="1" x14ac:dyDescent="0.2">
      <c r="AE4160" s="218"/>
    </row>
    <row r="4161" spans="31:31" s="228" customFormat="1" x14ac:dyDescent="0.2">
      <c r="AE4161" s="218"/>
    </row>
    <row r="4162" spans="31:31" s="228" customFormat="1" x14ac:dyDescent="0.2">
      <c r="AE4162" s="218"/>
    </row>
    <row r="4163" spans="31:31" s="228" customFormat="1" x14ac:dyDescent="0.2">
      <c r="AE4163" s="218"/>
    </row>
    <row r="4164" spans="31:31" s="228" customFormat="1" x14ac:dyDescent="0.2">
      <c r="AE4164" s="218"/>
    </row>
    <row r="4165" spans="31:31" s="228" customFormat="1" x14ac:dyDescent="0.2">
      <c r="AE4165" s="218"/>
    </row>
    <row r="4166" spans="31:31" s="228" customFormat="1" x14ac:dyDescent="0.2">
      <c r="AE4166" s="218"/>
    </row>
    <row r="4167" spans="31:31" s="228" customFormat="1" x14ac:dyDescent="0.2">
      <c r="AE4167" s="218"/>
    </row>
    <row r="4168" spans="31:31" s="228" customFormat="1" x14ac:dyDescent="0.2">
      <c r="AE4168" s="218"/>
    </row>
    <row r="4169" spans="31:31" s="228" customFormat="1" x14ac:dyDescent="0.2">
      <c r="AE4169" s="218"/>
    </row>
    <row r="4170" spans="31:31" s="228" customFormat="1" x14ac:dyDescent="0.2">
      <c r="AE4170" s="218"/>
    </row>
    <row r="4171" spans="31:31" s="228" customFormat="1" x14ac:dyDescent="0.2">
      <c r="AE4171" s="218"/>
    </row>
    <row r="4172" spans="31:31" s="228" customFormat="1" x14ac:dyDescent="0.2">
      <c r="AE4172" s="218"/>
    </row>
    <row r="4173" spans="31:31" s="228" customFormat="1" x14ac:dyDescent="0.2">
      <c r="AE4173" s="218"/>
    </row>
    <row r="4174" spans="31:31" s="228" customFormat="1" x14ac:dyDescent="0.2">
      <c r="AE4174" s="218"/>
    </row>
    <row r="4175" spans="31:31" s="228" customFormat="1" x14ac:dyDescent="0.2">
      <c r="AE4175" s="218"/>
    </row>
    <row r="4176" spans="31:31" s="228" customFormat="1" x14ac:dyDescent="0.2">
      <c r="AE4176" s="218"/>
    </row>
    <row r="4177" spans="31:31" s="228" customFormat="1" x14ac:dyDescent="0.2">
      <c r="AE4177" s="218"/>
    </row>
    <row r="4178" spans="31:31" s="228" customFormat="1" x14ac:dyDescent="0.2">
      <c r="AE4178" s="218"/>
    </row>
    <row r="4179" spans="31:31" s="228" customFormat="1" x14ac:dyDescent="0.2">
      <c r="AE4179" s="218"/>
    </row>
    <row r="4180" spans="31:31" s="228" customFormat="1" x14ac:dyDescent="0.2">
      <c r="AE4180" s="218"/>
    </row>
    <row r="4181" spans="31:31" s="228" customFormat="1" x14ac:dyDescent="0.2">
      <c r="AE4181" s="218"/>
    </row>
    <row r="4182" spans="31:31" s="228" customFormat="1" x14ac:dyDescent="0.2">
      <c r="AE4182" s="218"/>
    </row>
    <row r="4183" spans="31:31" s="228" customFormat="1" x14ac:dyDescent="0.2">
      <c r="AE4183" s="218"/>
    </row>
    <row r="4184" spans="31:31" s="228" customFormat="1" x14ac:dyDescent="0.2">
      <c r="AE4184" s="218"/>
    </row>
    <row r="4185" spans="31:31" s="228" customFormat="1" x14ac:dyDescent="0.2">
      <c r="AE4185" s="218"/>
    </row>
    <row r="4186" spans="31:31" s="228" customFormat="1" x14ac:dyDescent="0.2">
      <c r="AE4186" s="218"/>
    </row>
    <row r="4187" spans="31:31" s="228" customFormat="1" x14ac:dyDescent="0.2">
      <c r="AE4187" s="218"/>
    </row>
    <row r="4188" spans="31:31" s="228" customFormat="1" x14ac:dyDescent="0.2">
      <c r="AE4188" s="218"/>
    </row>
    <row r="4189" spans="31:31" s="228" customFormat="1" x14ac:dyDescent="0.2">
      <c r="AE4189" s="218"/>
    </row>
    <row r="4190" spans="31:31" s="228" customFormat="1" x14ac:dyDescent="0.2">
      <c r="AE4190" s="218"/>
    </row>
    <row r="4191" spans="31:31" s="228" customFormat="1" x14ac:dyDescent="0.2">
      <c r="AE4191" s="218"/>
    </row>
    <row r="4192" spans="31:31" s="228" customFormat="1" x14ac:dyDescent="0.2">
      <c r="AE4192" s="218"/>
    </row>
    <row r="4193" spans="31:31" s="228" customFormat="1" x14ac:dyDescent="0.2">
      <c r="AE4193" s="218"/>
    </row>
    <row r="4194" spans="31:31" s="228" customFormat="1" x14ac:dyDescent="0.2">
      <c r="AE4194" s="218"/>
    </row>
    <row r="4195" spans="31:31" s="228" customFormat="1" x14ac:dyDescent="0.2">
      <c r="AE4195" s="218"/>
    </row>
    <row r="4196" spans="31:31" s="228" customFormat="1" x14ac:dyDescent="0.2">
      <c r="AE4196" s="218"/>
    </row>
    <row r="4197" spans="31:31" s="228" customFormat="1" x14ac:dyDescent="0.2">
      <c r="AE4197" s="218"/>
    </row>
    <row r="4198" spans="31:31" s="228" customFormat="1" x14ac:dyDescent="0.2">
      <c r="AE4198" s="218"/>
    </row>
    <row r="4199" spans="31:31" s="228" customFormat="1" x14ac:dyDescent="0.2">
      <c r="AE4199" s="218"/>
    </row>
    <row r="4200" spans="31:31" s="228" customFormat="1" x14ac:dyDescent="0.2">
      <c r="AE4200" s="218"/>
    </row>
    <row r="4201" spans="31:31" s="228" customFormat="1" x14ac:dyDescent="0.2">
      <c r="AE4201" s="218"/>
    </row>
    <row r="4202" spans="31:31" s="228" customFormat="1" x14ac:dyDescent="0.2">
      <c r="AE4202" s="218"/>
    </row>
    <row r="4203" spans="31:31" s="228" customFormat="1" x14ac:dyDescent="0.2">
      <c r="AE4203" s="218"/>
    </row>
    <row r="4204" spans="31:31" s="228" customFormat="1" x14ac:dyDescent="0.2">
      <c r="AE4204" s="218"/>
    </row>
    <row r="4205" spans="31:31" s="228" customFormat="1" x14ac:dyDescent="0.2">
      <c r="AE4205" s="218"/>
    </row>
    <row r="4206" spans="31:31" s="228" customFormat="1" x14ac:dyDescent="0.2">
      <c r="AE4206" s="218"/>
    </row>
    <row r="4207" spans="31:31" s="228" customFormat="1" x14ac:dyDescent="0.2">
      <c r="AE4207" s="218"/>
    </row>
    <row r="4208" spans="31:31" s="228" customFormat="1" x14ac:dyDescent="0.2">
      <c r="AE4208" s="218"/>
    </row>
    <row r="4209" spans="31:31" s="228" customFormat="1" x14ac:dyDescent="0.2">
      <c r="AE4209" s="218"/>
    </row>
    <row r="4210" spans="31:31" s="228" customFormat="1" x14ac:dyDescent="0.2">
      <c r="AE4210" s="218"/>
    </row>
    <row r="4211" spans="31:31" s="228" customFormat="1" x14ac:dyDescent="0.2">
      <c r="AE4211" s="218"/>
    </row>
    <row r="4212" spans="31:31" s="228" customFormat="1" x14ac:dyDescent="0.2">
      <c r="AE4212" s="218"/>
    </row>
    <row r="4213" spans="31:31" s="228" customFormat="1" x14ac:dyDescent="0.2">
      <c r="AE4213" s="218"/>
    </row>
    <row r="4214" spans="31:31" s="228" customFormat="1" x14ac:dyDescent="0.2">
      <c r="AE4214" s="218"/>
    </row>
    <row r="4215" spans="31:31" s="228" customFormat="1" x14ac:dyDescent="0.2">
      <c r="AE4215" s="218"/>
    </row>
    <row r="4216" spans="31:31" s="228" customFormat="1" x14ac:dyDescent="0.2">
      <c r="AE4216" s="218"/>
    </row>
    <row r="4217" spans="31:31" s="228" customFormat="1" x14ac:dyDescent="0.2">
      <c r="AE4217" s="218"/>
    </row>
    <row r="4218" spans="31:31" s="228" customFormat="1" x14ac:dyDescent="0.2">
      <c r="AE4218" s="218"/>
    </row>
    <row r="4219" spans="31:31" s="228" customFormat="1" x14ac:dyDescent="0.2">
      <c r="AE4219" s="218"/>
    </row>
    <row r="4220" spans="31:31" s="228" customFormat="1" x14ac:dyDescent="0.2">
      <c r="AE4220" s="218"/>
    </row>
    <row r="4221" spans="31:31" s="228" customFormat="1" x14ac:dyDescent="0.2">
      <c r="AE4221" s="218"/>
    </row>
    <row r="4222" spans="31:31" s="228" customFormat="1" x14ac:dyDescent="0.2">
      <c r="AE4222" s="218"/>
    </row>
    <row r="4223" spans="31:31" s="228" customFormat="1" x14ac:dyDescent="0.2">
      <c r="AE4223" s="218"/>
    </row>
    <row r="4224" spans="31:31" s="228" customFormat="1" x14ac:dyDescent="0.2">
      <c r="AE4224" s="218"/>
    </row>
    <row r="4225" spans="31:31" s="228" customFormat="1" x14ac:dyDescent="0.2">
      <c r="AE4225" s="218"/>
    </row>
    <row r="4226" spans="31:31" s="228" customFormat="1" x14ac:dyDescent="0.2">
      <c r="AE4226" s="218"/>
    </row>
    <row r="4227" spans="31:31" s="228" customFormat="1" x14ac:dyDescent="0.2">
      <c r="AE4227" s="218"/>
    </row>
    <row r="4228" spans="31:31" s="228" customFormat="1" x14ac:dyDescent="0.2">
      <c r="AE4228" s="218"/>
    </row>
    <row r="4229" spans="31:31" s="228" customFormat="1" x14ac:dyDescent="0.2">
      <c r="AE4229" s="218"/>
    </row>
    <row r="4230" spans="31:31" s="228" customFormat="1" x14ac:dyDescent="0.2">
      <c r="AE4230" s="218"/>
    </row>
    <row r="4231" spans="31:31" s="228" customFormat="1" x14ac:dyDescent="0.2">
      <c r="AE4231" s="218"/>
    </row>
    <row r="4232" spans="31:31" s="228" customFormat="1" x14ac:dyDescent="0.2">
      <c r="AE4232" s="218"/>
    </row>
    <row r="4233" spans="31:31" s="228" customFormat="1" x14ac:dyDescent="0.2">
      <c r="AE4233" s="218"/>
    </row>
    <row r="4234" spans="31:31" s="228" customFormat="1" x14ac:dyDescent="0.2">
      <c r="AE4234" s="218"/>
    </row>
    <row r="4235" spans="31:31" s="228" customFormat="1" x14ac:dyDescent="0.2">
      <c r="AE4235" s="218"/>
    </row>
    <row r="4236" spans="31:31" s="228" customFormat="1" x14ac:dyDescent="0.2">
      <c r="AE4236" s="218"/>
    </row>
    <row r="4237" spans="31:31" s="228" customFormat="1" x14ac:dyDescent="0.2">
      <c r="AE4237" s="218"/>
    </row>
    <row r="4238" spans="31:31" s="228" customFormat="1" x14ac:dyDescent="0.2">
      <c r="AE4238" s="218"/>
    </row>
    <row r="4239" spans="31:31" s="228" customFormat="1" x14ac:dyDescent="0.2">
      <c r="AE4239" s="218"/>
    </row>
    <row r="4240" spans="31:31" s="228" customFormat="1" x14ac:dyDescent="0.2">
      <c r="AE4240" s="218"/>
    </row>
    <row r="4241" spans="31:31" s="228" customFormat="1" x14ac:dyDescent="0.2">
      <c r="AE4241" s="218"/>
    </row>
    <row r="4242" spans="31:31" s="228" customFormat="1" x14ac:dyDescent="0.2">
      <c r="AE4242" s="218"/>
    </row>
    <row r="4243" spans="31:31" s="228" customFormat="1" x14ac:dyDescent="0.2">
      <c r="AE4243" s="218"/>
    </row>
    <row r="4244" spans="31:31" s="228" customFormat="1" x14ac:dyDescent="0.2">
      <c r="AE4244" s="218"/>
    </row>
    <row r="4245" spans="31:31" s="228" customFormat="1" x14ac:dyDescent="0.2">
      <c r="AE4245" s="218"/>
    </row>
    <row r="4246" spans="31:31" s="228" customFormat="1" x14ac:dyDescent="0.2">
      <c r="AE4246" s="218"/>
    </row>
    <row r="4247" spans="31:31" s="228" customFormat="1" x14ac:dyDescent="0.2">
      <c r="AE4247" s="218"/>
    </row>
    <row r="4248" spans="31:31" s="228" customFormat="1" x14ac:dyDescent="0.2">
      <c r="AE4248" s="218"/>
    </row>
    <row r="4249" spans="31:31" s="228" customFormat="1" x14ac:dyDescent="0.2">
      <c r="AE4249" s="218"/>
    </row>
    <row r="4250" spans="31:31" s="228" customFormat="1" x14ac:dyDescent="0.2">
      <c r="AE4250" s="218"/>
    </row>
    <row r="4251" spans="31:31" s="228" customFormat="1" x14ac:dyDescent="0.2">
      <c r="AE4251" s="218"/>
    </row>
    <row r="4252" spans="31:31" s="228" customFormat="1" x14ac:dyDescent="0.2">
      <c r="AE4252" s="218"/>
    </row>
    <row r="4253" spans="31:31" s="228" customFormat="1" x14ac:dyDescent="0.2">
      <c r="AE4253" s="218"/>
    </row>
    <row r="4254" spans="31:31" s="228" customFormat="1" x14ac:dyDescent="0.2">
      <c r="AE4254" s="218"/>
    </row>
    <row r="4255" spans="31:31" s="228" customFormat="1" x14ac:dyDescent="0.2">
      <c r="AE4255" s="218"/>
    </row>
    <row r="4256" spans="31:31" s="228" customFormat="1" x14ac:dyDescent="0.2">
      <c r="AE4256" s="218"/>
    </row>
    <row r="4257" spans="31:31" s="228" customFormat="1" x14ac:dyDescent="0.2">
      <c r="AE4257" s="218"/>
    </row>
    <row r="4258" spans="31:31" s="228" customFormat="1" x14ac:dyDescent="0.2">
      <c r="AE4258" s="218"/>
    </row>
    <row r="4259" spans="31:31" s="228" customFormat="1" x14ac:dyDescent="0.2">
      <c r="AE4259" s="218"/>
    </row>
    <row r="4260" spans="31:31" s="228" customFormat="1" x14ac:dyDescent="0.2">
      <c r="AE4260" s="218"/>
    </row>
    <row r="4261" spans="31:31" s="228" customFormat="1" x14ac:dyDescent="0.2">
      <c r="AE4261" s="218"/>
    </row>
    <row r="4262" spans="31:31" s="228" customFormat="1" x14ac:dyDescent="0.2">
      <c r="AE4262" s="218"/>
    </row>
    <row r="4263" spans="31:31" s="228" customFormat="1" x14ac:dyDescent="0.2">
      <c r="AE4263" s="218"/>
    </row>
    <row r="4264" spans="31:31" s="228" customFormat="1" x14ac:dyDescent="0.2">
      <c r="AE4264" s="218"/>
    </row>
    <row r="4265" spans="31:31" s="228" customFormat="1" x14ac:dyDescent="0.2">
      <c r="AE4265" s="218"/>
    </row>
    <row r="4266" spans="31:31" s="228" customFormat="1" x14ac:dyDescent="0.2">
      <c r="AE4266" s="218"/>
    </row>
    <row r="4267" spans="31:31" s="228" customFormat="1" x14ac:dyDescent="0.2">
      <c r="AE4267" s="218"/>
    </row>
    <row r="4268" spans="31:31" s="228" customFormat="1" x14ac:dyDescent="0.2">
      <c r="AE4268" s="218"/>
    </row>
    <row r="4269" spans="31:31" s="228" customFormat="1" x14ac:dyDescent="0.2">
      <c r="AE4269" s="218"/>
    </row>
    <row r="4270" spans="31:31" s="228" customFormat="1" x14ac:dyDescent="0.2">
      <c r="AE4270" s="218"/>
    </row>
    <row r="4271" spans="31:31" s="228" customFormat="1" x14ac:dyDescent="0.2">
      <c r="AE4271" s="218"/>
    </row>
    <row r="4272" spans="31:31" s="228" customFormat="1" x14ac:dyDescent="0.2">
      <c r="AE4272" s="218"/>
    </row>
    <row r="4273" spans="31:31" s="228" customFormat="1" x14ac:dyDescent="0.2">
      <c r="AE4273" s="218"/>
    </row>
    <row r="4274" spans="31:31" s="228" customFormat="1" x14ac:dyDescent="0.2">
      <c r="AE4274" s="218"/>
    </row>
    <row r="4275" spans="31:31" s="228" customFormat="1" x14ac:dyDescent="0.2">
      <c r="AE4275" s="218"/>
    </row>
    <row r="4276" spans="31:31" s="228" customFormat="1" x14ac:dyDescent="0.2">
      <c r="AE4276" s="218"/>
    </row>
    <row r="4277" spans="31:31" s="228" customFormat="1" x14ac:dyDescent="0.2">
      <c r="AE4277" s="218"/>
    </row>
    <row r="4278" spans="31:31" s="228" customFormat="1" x14ac:dyDescent="0.2">
      <c r="AE4278" s="218"/>
    </row>
    <row r="4279" spans="31:31" s="228" customFormat="1" x14ac:dyDescent="0.2">
      <c r="AE4279" s="218"/>
    </row>
    <row r="4280" spans="31:31" s="228" customFormat="1" x14ac:dyDescent="0.2">
      <c r="AE4280" s="218"/>
    </row>
    <row r="4281" spans="31:31" s="228" customFormat="1" x14ac:dyDescent="0.2">
      <c r="AE4281" s="218"/>
    </row>
    <row r="4282" spans="31:31" s="228" customFormat="1" x14ac:dyDescent="0.2">
      <c r="AE4282" s="218"/>
    </row>
    <row r="4283" spans="31:31" s="228" customFormat="1" x14ac:dyDescent="0.2">
      <c r="AE4283" s="218"/>
    </row>
    <row r="4284" spans="31:31" s="228" customFormat="1" x14ac:dyDescent="0.2">
      <c r="AE4284" s="218"/>
    </row>
    <row r="4285" spans="31:31" s="228" customFormat="1" x14ac:dyDescent="0.2">
      <c r="AE4285" s="218"/>
    </row>
    <row r="4286" spans="31:31" s="228" customFormat="1" x14ac:dyDescent="0.2">
      <c r="AE4286" s="218"/>
    </row>
    <row r="4287" spans="31:31" s="228" customFormat="1" x14ac:dyDescent="0.2">
      <c r="AE4287" s="218"/>
    </row>
    <row r="4288" spans="31:31" s="228" customFormat="1" x14ac:dyDescent="0.2">
      <c r="AE4288" s="218"/>
    </row>
    <row r="4289" spans="31:31" s="228" customFormat="1" x14ac:dyDescent="0.2">
      <c r="AE4289" s="218"/>
    </row>
    <row r="4290" spans="31:31" s="228" customFormat="1" x14ac:dyDescent="0.2">
      <c r="AE4290" s="218"/>
    </row>
    <row r="4291" spans="31:31" s="228" customFormat="1" x14ac:dyDescent="0.2">
      <c r="AE4291" s="218"/>
    </row>
    <row r="4292" spans="31:31" s="228" customFormat="1" x14ac:dyDescent="0.2">
      <c r="AE4292" s="218"/>
    </row>
    <row r="4293" spans="31:31" s="228" customFormat="1" x14ac:dyDescent="0.2">
      <c r="AE4293" s="218"/>
    </row>
    <row r="4294" spans="31:31" s="228" customFormat="1" x14ac:dyDescent="0.2">
      <c r="AE4294" s="218"/>
    </row>
    <row r="4295" spans="31:31" s="228" customFormat="1" x14ac:dyDescent="0.2">
      <c r="AE4295" s="218"/>
    </row>
    <row r="4296" spans="31:31" s="228" customFormat="1" x14ac:dyDescent="0.2">
      <c r="AE4296" s="218"/>
    </row>
    <row r="4297" spans="31:31" s="228" customFormat="1" x14ac:dyDescent="0.2">
      <c r="AE4297" s="218"/>
    </row>
    <row r="4298" spans="31:31" s="228" customFormat="1" x14ac:dyDescent="0.2">
      <c r="AE4298" s="218"/>
    </row>
    <row r="4299" spans="31:31" s="228" customFormat="1" x14ac:dyDescent="0.2">
      <c r="AE4299" s="218"/>
    </row>
    <row r="4300" spans="31:31" s="228" customFormat="1" x14ac:dyDescent="0.2">
      <c r="AE4300" s="218"/>
    </row>
    <row r="4301" spans="31:31" s="228" customFormat="1" x14ac:dyDescent="0.2">
      <c r="AE4301" s="218"/>
    </row>
    <row r="4302" spans="31:31" s="228" customFormat="1" x14ac:dyDescent="0.2">
      <c r="AE4302" s="218"/>
    </row>
    <row r="4303" spans="31:31" s="228" customFormat="1" x14ac:dyDescent="0.2">
      <c r="AE4303" s="218"/>
    </row>
    <row r="4304" spans="31:31" s="228" customFormat="1" x14ac:dyDescent="0.2">
      <c r="AE4304" s="218"/>
    </row>
    <row r="4305" spans="31:31" s="228" customFormat="1" x14ac:dyDescent="0.2">
      <c r="AE4305" s="218"/>
    </row>
    <row r="4306" spans="31:31" s="228" customFormat="1" x14ac:dyDescent="0.2">
      <c r="AE4306" s="218"/>
    </row>
    <row r="4307" spans="31:31" s="228" customFormat="1" x14ac:dyDescent="0.2">
      <c r="AE4307" s="218"/>
    </row>
    <row r="4308" spans="31:31" s="228" customFormat="1" x14ac:dyDescent="0.2">
      <c r="AE4308" s="218"/>
    </row>
    <row r="4309" spans="31:31" s="228" customFormat="1" x14ac:dyDescent="0.2">
      <c r="AE4309" s="218"/>
    </row>
    <row r="4310" spans="31:31" s="228" customFormat="1" x14ac:dyDescent="0.2">
      <c r="AE4310" s="218"/>
    </row>
    <row r="4311" spans="31:31" s="228" customFormat="1" x14ac:dyDescent="0.2">
      <c r="AE4311" s="218"/>
    </row>
    <row r="4312" spans="31:31" s="228" customFormat="1" x14ac:dyDescent="0.2">
      <c r="AE4312" s="218"/>
    </row>
    <row r="4313" spans="31:31" s="228" customFormat="1" x14ac:dyDescent="0.2">
      <c r="AE4313" s="218"/>
    </row>
    <row r="4314" spans="31:31" s="228" customFormat="1" x14ac:dyDescent="0.2">
      <c r="AE4314" s="218"/>
    </row>
    <row r="4315" spans="31:31" s="228" customFormat="1" x14ac:dyDescent="0.2">
      <c r="AE4315" s="218"/>
    </row>
    <row r="4316" spans="31:31" s="228" customFormat="1" x14ac:dyDescent="0.2">
      <c r="AE4316" s="218"/>
    </row>
    <row r="4317" spans="31:31" s="228" customFormat="1" x14ac:dyDescent="0.2">
      <c r="AE4317" s="218"/>
    </row>
    <row r="4318" spans="31:31" s="228" customFormat="1" x14ac:dyDescent="0.2">
      <c r="AE4318" s="218"/>
    </row>
    <row r="4319" spans="31:31" s="228" customFormat="1" x14ac:dyDescent="0.2">
      <c r="AE4319" s="218"/>
    </row>
    <row r="4320" spans="31:31" s="228" customFormat="1" x14ac:dyDescent="0.2">
      <c r="AE4320" s="218"/>
    </row>
    <row r="4321" spans="31:31" s="228" customFormat="1" x14ac:dyDescent="0.2">
      <c r="AE4321" s="218"/>
    </row>
    <row r="4322" spans="31:31" s="228" customFormat="1" x14ac:dyDescent="0.2">
      <c r="AE4322" s="218"/>
    </row>
    <row r="4323" spans="31:31" s="228" customFormat="1" x14ac:dyDescent="0.2">
      <c r="AE4323" s="218"/>
    </row>
    <row r="4324" spans="31:31" s="228" customFormat="1" x14ac:dyDescent="0.2">
      <c r="AE4324" s="218"/>
    </row>
    <row r="4325" spans="31:31" s="228" customFormat="1" x14ac:dyDescent="0.2">
      <c r="AE4325" s="218"/>
    </row>
    <row r="4326" spans="31:31" s="228" customFormat="1" x14ac:dyDescent="0.2">
      <c r="AE4326" s="218"/>
    </row>
    <row r="4327" spans="31:31" s="228" customFormat="1" x14ac:dyDescent="0.2">
      <c r="AE4327" s="218"/>
    </row>
    <row r="4328" spans="31:31" s="228" customFormat="1" x14ac:dyDescent="0.2">
      <c r="AE4328" s="218"/>
    </row>
    <row r="4329" spans="31:31" s="228" customFormat="1" x14ac:dyDescent="0.2">
      <c r="AE4329" s="218"/>
    </row>
    <row r="4330" spans="31:31" s="228" customFormat="1" x14ac:dyDescent="0.2">
      <c r="AE4330" s="218"/>
    </row>
    <row r="4331" spans="31:31" s="228" customFormat="1" x14ac:dyDescent="0.2">
      <c r="AE4331" s="218"/>
    </row>
    <row r="4332" spans="31:31" s="228" customFormat="1" x14ac:dyDescent="0.2">
      <c r="AE4332" s="218"/>
    </row>
    <row r="4333" spans="31:31" s="228" customFormat="1" x14ac:dyDescent="0.2">
      <c r="AE4333" s="218"/>
    </row>
    <row r="4334" spans="31:31" s="228" customFormat="1" x14ac:dyDescent="0.2">
      <c r="AE4334" s="218"/>
    </row>
    <row r="4335" spans="31:31" s="228" customFormat="1" x14ac:dyDescent="0.2">
      <c r="AE4335" s="218"/>
    </row>
    <row r="4336" spans="31:31" s="228" customFormat="1" x14ac:dyDescent="0.2">
      <c r="AE4336" s="218"/>
    </row>
    <row r="4337" spans="31:31" s="228" customFormat="1" x14ac:dyDescent="0.2">
      <c r="AE4337" s="218"/>
    </row>
    <row r="4338" spans="31:31" s="228" customFormat="1" x14ac:dyDescent="0.2">
      <c r="AE4338" s="218"/>
    </row>
    <row r="4339" spans="31:31" s="228" customFormat="1" x14ac:dyDescent="0.2">
      <c r="AE4339" s="218"/>
    </row>
    <row r="4340" spans="31:31" s="228" customFormat="1" x14ac:dyDescent="0.2">
      <c r="AE4340" s="218"/>
    </row>
    <row r="4341" spans="31:31" s="228" customFormat="1" x14ac:dyDescent="0.2">
      <c r="AE4341" s="218"/>
    </row>
    <row r="4342" spans="31:31" s="228" customFormat="1" x14ac:dyDescent="0.2">
      <c r="AE4342" s="218"/>
    </row>
    <row r="4343" spans="31:31" s="228" customFormat="1" x14ac:dyDescent="0.2">
      <c r="AE4343" s="218"/>
    </row>
    <row r="4344" spans="31:31" s="228" customFormat="1" x14ac:dyDescent="0.2">
      <c r="AE4344" s="218"/>
    </row>
    <row r="4345" spans="31:31" s="228" customFormat="1" x14ac:dyDescent="0.2">
      <c r="AE4345" s="218"/>
    </row>
    <row r="4346" spans="31:31" s="228" customFormat="1" x14ac:dyDescent="0.2">
      <c r="AE4346" s="218"/>
    </row>
    <row r="4347" spans="31:31" s="228" customFormat="1" x14ac:dyDescent="0.2">
      <c r="AE4347" s="218"/>
    </row>
    <row r="4348" spans="31:31" s="228" customFormat="1" x14ac:dyDescent="0.2">
      <c r="AE4348" s="218"/>
    </row>
    <row r="4349" spans="31:31" s="228" customFormat="1" x14ac:dyDescent="0.2">
      <c r="AE4349" s="218"/>
    </row>
    <row r="4350" spans="31:31" s="228" customFormat="1" x14ac:dyDescent="0.2">
      <c r="AE4350" s="218"/>
    </row>
    <row r="4351" spans="31:31" s="228" customFormat="1" x14ac:dyDescent="0.2">
      <c r="AE4351" s="218"/>
    </row>
    <row r="4352" spans="31:31" s="228" customFormat="1" x14ac:dyDescent="0.2">
      <c r="AE4352" s="218"/>
    </row>
    <row r="4353" spans="31:31" s="228" customFormat="1" x14ac:dyDescent="0.2">
      <c r="AE4353" s="218"/>
    </row>
    <row r="4354" spans="31:31" s="228" customFormat="1" x14ac:dyDescent="0.2">
      <c r="AE4354" s="218"/>
    </row>
    <row r="4355" spans="31:31" s="228" customFormat="1" x14ac:dyDescent="0.2">
      <c r="AE4355" s="218"/>
    </row>
    <row r="4356" spans="31:31" s="228" customFormat="1" x14ac:dyDescent="0.2">
      <c r="AE4356" s="218"/>
    </row>
    <row r="4357" spans="31:31" s="228" customFormat="1" x14ac:dyDescent="0.2">
      <c r="AE4357" s="218"/>
    </row>
    <row r="4358" spans="31:31" s="228" customFormat="1" x14ac:dyDescent="0.2">
      <c r="AE4358" s="218"/>
    </row>
    <row r="4359" spans="31:31" s="228" customFormat="1" x14ac:dyDescent="0.2">
      <c r="AE4359" s="218"/>
    </row>
    <row r="4360" spans="31:31" s="228" customFormat="1" x14ac:dyDescent="0.2">
      <c r="AE4360" s="218"/>
    </row>
    <row r="4361" spans="31:31" s="228" customFormat="1" x14ac:dyDescent="0.2">
      <c r="AE4361" s="218"/>
    </row>
    <row r="4362" spans="31:31" s="228" customFormat="1" x14ac:dyDescent="0.2">
      <c r="AE4362" s="218"/>
    </row>
    <row r="4363" spans="31:31" s="228" customFormat="1" x14ac:dyDescent="0.2">
      <c r="AE4363" s="218"/>
    </row>
    <row r="4364" spans="31:31" s="228" customFormat="1" x14ac:dyDescent="0.2">
      <c r="AE4364" s="218"/>
    </row>
    <row r="4365" spans="31:31" s="228" customFormat="1" x14ac:dyDescent="0.2">
      <c r="AE4365" s="218"/>
    </row>
    <row r="4366" spans="31:31" s="228" customFormat="1" x14ac:dyDescent="0.2">
      <c r="AE4366" s="218"/>
    </row>
    <row r="4367" spans="31:31" s="228" customFormat="1" x14ac:dyDescent="0.2">
      <c r="AE4367" s="218"/>
    </row>
    <row r="4368" spans="31:31" s="228" customFormat="1" x14ac:dyDescent="0.2">
      <c r="AE4368" s="218"/>
    </row>
    <row r="4369" spans="31:31" s="228" customFormat="1" x14ac:dyDescent="0.2">
      <c r="AE4369" s="218"/>
    </row>
    <row r="4370" spans="31:31" s="228" customFormat="1" x14ac:dyDescent="0.2">
      <c r="AE4370" s="218"/>
    </row>
    <row r="4371" spans="31:31" s="228" customFormat="1" x14ac:dyDescent="0.2">
      <c r="AE4371" s="218"/>
    </row>
    <row r="4372" spans="31:31" s="228" customFormat="1" x14ac:dyDescent="0.2">
      <c r="AE4372" s="218"/>
    </row>
    <row r="4373" spans="31:31" s="228" customFormat="1" x14ac:dyDescent="0.2">
      <c r="AE4373" s="218"/>
    </row>
    <row r="4374" spans="31:31" s="228" customFormat="1" x14ac:dyDescent="0.2">
      <c r="AE4374" s="218"/>
    </row>
    <row r="4375" spans="31:31" s="228" customFormat="1" x14ac:dyDescent="0.2">
      <c r="AE4375" s="218"/>
    </row>
    <row r="4376" spans="31:31" s="228" customFormat="1" x14ac:dyDescent="0.2">
      <c r="AE4376" s="218"/>
    </row>
    <row r="4377" spans="31:31" s="228" customFormat="1" x14ac:dyDescent="0.2">
      <c r="AE4377" s="218"/>
    </row>
    <row r="4378" spans="31:31" s="228" customFormat="1" x14ac:dyDescent="0.2">
      <c r="AE4378" s="218"/>
    </row>
    <row r="4379" spans="31:31" s="228" customFormat="1" x14ac:dyDescent="0.2">
      <c r="AE4379" s="218"/>
    </row>
    <row r="4380" spans="31:31" s="228" customFormat="1" x14ac:dyDescent="0.2">
      <c r="AE4380" s="218"/>
    </row>
    <row r="4381" spans="31:31" s="228" customFormat="1" x14ac:dyDescent="0.2">
      <c r="AE4381" s="218"/>
    </row>
    <row r="4382" spans="31:31" s="228" customFormat="1" x14ac:dyDescent="0.2">
      <c r="AE4382" s="218"/>
    </row>
    <row r="4383" spans="31:31" s="228" customFormat="1" x14ac:dyDescent="0.2">
      <c r="AE4383" s="218"/>
    </row>
    <row r="4384" spans="31:31" s="228" customFormat="1" x14ac:dyDescent="0.2">
      <c r="AE4384" s="218"/>
    </row>
    <row r="4385" spans="31:31" s="228" customFormat="1" x14ac:dyDescent="0.2">
      <c r="AE4385" s="218"/>
    </row>
    <row r="4386" spans="31:31" s="228" customFormat="1" x14ac:dyDescent="0.2">
      <c r="AE4386" s="218"/>
    </row>
    <row r="4387" spans="31:31" s="228" customFormat="1" x14ac:dyDescent="0.2">
      <c r="AE4387" s="218"/>
    </row>
    <row r="4388" spans="31:31" s="228" customFormat="1" x14ac:dyDescent="0.2">
      <c r="AE4388" s="218"/>
    </row>
    <row r="4389" spans="31:31" s="228" customFormat="1" x14ac:dyDescent="0.2">
      <c r="AE4389" s="218"/>
    </row>
    <row r="4390" spans="31:31" s="228" customFormat="1" x14ac:dyDescent="0.2">
      <c r="AE4390" s="218"/>
    </row>
    <row r="4391" spans="31:31" s="228" customFormat="1" x14ac:dyDescent="0.2">
      <c r="AE4391" s="218"/>
    </row>
    <row r="4392" spans="31:31" s="228" customFormat="1" x14ac:dyDescent="0.2">
      <c r="AE4392" s="218"/>
    </row>
    <row r="4393" spans="31:31" s="228" customFormat="1" x14ac:dyDescent="0.2">
      <c r="AE4393" s="218"/>
    </row>
    <row r="4394" spans="31:31" s="228" customFormat="1" x14ac:dyDescent="0.2">
      <c r="AE4394" s="218"/>
    </row>
    <row r="4395" spans="31:31" s="228" customFormat="1" x14ac:dyDescent="0.2">
      <c r="AE4395" s="218"/>
    </row>
    <row r="4396" spans="31:31" s="228" customFormat="1" x14ac:dyDescent="0.2">
      <c r="AE4396" s="218"/>
    </row>
    <row r="4397" spans="31:31" s="228" customFormat="1" x14ac:dyDescent="0.2">
      <c r="AE4397" s="218"/>
    </row>
    <row r="4398" spans="31:31" s="228" customFormat="1" x14ac:dyDescent="0.2">
      <c r="AE4398" s="218"/>
    </row>
    <row r="4399" spans="31:31" s="228" customFormat="1" x14ac:dyDescent="0.2">
      <c r="AE4399" s="218"/>
    </row>
    <row r="4400" spans="31:31" s="228" customFormat="1" x14ac:dyDescent="0.2">
      <c r="AE4400" s="218"/>
    </row>
    <row r="4401" spans="31:31" s="228" customFormat="1" x14ac:dyDescent="0.2">
      <c r="AE4401" s="218"/>
    </row>
    <row r="4402" spans="31:31" s="228" customFormat="1" x14ac:dyDescent="0.2">
      <c r="AE4402" s="218"/>
    </row>
    <row r="4403" spans="31:31" s="228" customFormat="1" x14ac:dyDescent="0.2">
      <c r="AE4403" s="218"/>
    </row>
    <row r="4404" spans="31:31" s="228" customFormat="1" x14ac:dyDescent="0.2">
      <c r="AE4404" s="218"/>
    </row>
    <row r="4405" spans="31:31" s="228" customFormat="1" x14ac:dyDescent="0.2">
      <c r="AE4405" s="218"/>
    </row>
    <row r="4406" spans="31:31" s="228" customFormat="1" x14ac:dyDescent="0.2">
      <c r="AE4406" s="218"/>
    </row>
    <row r="4407" spans="31:31" s="228" customFormat="1" x14ac:dyDescent="0.2">
      <c r="AE4407" s="218"/>
    </row>
    <row r="4408" spans="31:31" s="228" customFormat="1" x14ac:dyDescent="0.2">
      <c r="AE4408" s="218"/>
    </row>
    <row r="4409" spans="31:31" s="228" customFormat="1" x14ac:dyDescent="0.2">
      <c r="AE4409" s="218"/>
    </row>
    <row r="4410" spans="31:31" s="228" customFormat="1" x14ac:dyDescent="0.2">
      <c r="AE4410" s="218"/>
    </row>
    <row r="4411" spans="31:31" s="228" customFormat="1" x14ac:dyDescent="0.2">
      <c r="AE4411" s="218"/>
    </row>
    <row r="4412" spans="31:31" s="228" customFormat="1" x14ac:dyDescent="0.2">
      <c r="AE4412" s="218"/>
    </row>
    <row r="4413" spans="31:31" s="228" customFormat="1" x14ac:dyDescent="0.2">
      <c r="AE4413" s="218"/>
    </row>
    <row r="4414" spans="31:31" s="228" customFormat="1" x14ac:dyDescent="0.2">
      <c r="AE4414" s="218"/>
    </row>
    <row r="4415" spans="31:31" s="228" customFormat="1" x14ac:dyDescent="0.2">
      <c r="AE4415" s="218"/>
    </row>
    <row r="4416" spans="31:31" s="228" customFormat="1" x14ac:dyDescent="0.2">
      <c r="AE4416" s="218"/>
    </row>
    <row r="4417" spans="31:31" s="228" customFormat="1" x14ac:dyDescent="0.2">
      <c r="AE4417" s="218"/>
    </row>
    <row r="4418" spans="31:31" s="228" customFormat="1" x14ac:dyDescent="0.2">
      <c r="AE4418" s="218"/>
    </row>
    <row r="4419" spans="31:31" s="228" customFormat="1" x14ac:dyDescent="0.2">
      <c r="AE4419" s="218"/>
    </row>
    <row r="4420" spans="31:31" s="228" customFormat="1" x14ac:dyDescent="0.2">
      <c r="AE4420" s="218"/>
    </row>
    <row r="4421" spans="31:31" s="228" customFormat="1" x14ac:dyDescent="0.2">
      <c r="AE4421" s="218"/>
    </row>
    <row r="4422" spans="31:31" s="228" customFormat="1" x14ac:dyDescent="0.2">
      <c r="AE4422" s="218"/>
    </row>
    <row r="4423" spans="31:31" s="228" customFormat="1" x14ac:dyDescent="0.2">
      <c r="AE4423" s="218"/>
    </row>
    <row r="4424" spans="31:31" s="228" customFormat="1" x14ac:dyDescent="0.2">
      <c r="AE4424" s="218"/>
    </row>
    <row r="4425" spans="31:31" s="228" customFormat="1" x14ac:dyDescent="0.2">
      <c r="AE4425" s="218"/>
    </row>
    <row r="4426" spans="31:31" s="228" customFormat="1" x14ac:dyDescent="0.2">
      <c r="AE4426" s="218"/>
    </row>
    <row r="4427" spans="31:31" s="228" customFormat="1" x14ac:dyDescent="0.2">
      <c r="AE4427" s="218"/>
    </row>
    <row r="4428" spans="31:31" s="228" customFormat="1" x14ac:dyDescent="0.2">
      <c r="AE4428" s="218"/>
    </row>
    <row r="4429" spans="31:31" s="228" customFormat="1" x14ac:dyDescent="0.2">
      <c r="AE4429" s="218"/>
    </row>
    <row r="4430" spans="31:31" s="228" customFormat="1" x14ac:dyDescent="0.2">
      <c r="AE4430" s="218"/>
    </row>
    <row r="4431" spans="31:31" s="228" customFormat="1" x14ac:dyDescent="0.2">
      <c r="AE4431" s="218"/>
    </row>
    <row r="4432" spans="31:31" s="228" customFormat="1" x14ac:dyDescent="0.2">
      <c r="AE4432" s="218"/>
    </row>
    <row r="4433" spans="31:31" s="228" customFormat="1" x14ac:dyDescent="0.2">
      <c r="AE4433" s="218"/>
    </row>
    <row r="4434" spans="31:31" s="228" customFormat="1" x14ac:dyDescent="0.2">
      <c r="AE4434" s="218"/>
    </row>
    <row r="4435" spans="31:31" s="228" customFormat="1" x14ac:dyDescent="0.2">
      <c r="AE4435" s="218"/>
    </row>
    <row r="4436" spans="31:31" s="228" customFormat="1" x14ac:dyDescent="0.2">
      <c r="AE4436" s="218"/>
    </row>
    <row r="4437" spans="31:31" s="228" customFormat="1" x14ac:dyDescent="0.2">
      <c r="AE4437" s="218"/>
    </row>
    <row r="4438" spans="31:31" s="228" customFormat="1" x14ac:dyDescent="0.2">
      <c r="AE4438" s="218"/>
    </row>
    <row r="4439" spans="31:31" s="228" customFormat="1" x14ac:dyDescent="0.2">
      <c r="AE4439" s="218"/>
    </row>
    <row r="4440" spans="31:31" s="228" customFormat="1" x14ac:dyDescent="0.2">
      <c r="AE4440" s="218"/>
    </row>
    <row r="4441" spans="31:31" s="228" customFormat="1" x14ac:dyDescent="0.2">
      <c r="AE4441" s="218"/>
    </row>
    <row r="4442" spans="31:31" s="228" customFormat="1" x14ac:dyDescent="0.2">
      <c r="AE4442" s="218"/>
    </row>
    <row r="4443" spans="31:31" s="228" customFormat="1" x14ac:dyDescent="0.2">
      <c r="AE4443" s="218"/>
    </row>
    <row r="4444" spans="31:31" s="228" customFormat="1" x14ac:dyDescent="0.2">
      <c r="AE4444" s="218"/>
    </row>
    <row r="4445" spans="31:31" s="228" customFormat="1" x14ac:dyDescent="0.2">
      <c r="AE4445" s="218"/>
    </row>
    <row r="4446" spans="31:31" s="228" customFormat="1" x14ac:dyDescent="0.2">
      <c r="AE4446" s="218"/>
    </row>
    <row r="4447" spans="31:31" s="228" customFormat="1" x14ac:dyDescent="0.2">
      <c r="AE4447" s="218"/>
    </row>
    <row r="4448" spans="31:31" s="228" customFormat="1" x14ac:dyDescent="0.2">
      <c r="AE4448" s="218"/>
    </row>
    <row r="4449" spans="31:31" s="228" customFormat="1" x14ac:dyDescent="0.2">
      <c r="AE4449" s="218"/>
    </row>
    <row r="4450" spans="31:31" s="228" customFormat="1" x14ac:dyDescent="0.2">
      <c r="AE4450" s="218"/>
    </row>
    <row r="4451" spans="31:31" s="228" customFormat="1" x14ac:dyDescent="0.2">
      <c r="AE4451" s="218"/>
    </row>
    <row r="4452" spans="31:31" s="228" customFormat="1" x14ac:dyDescent="0.2">
      <c r="AE4452" s="218"/>
    </row>
    <row r="4453" spans="31:31" s="228" customFormat="1" x14ac:dyDescent="0.2">
      <c r="AE4453" s="218"/>
    </row>
    <row r="4454" spans="31:31" s="228" customFormat="1" x14ac:dyDescent="0.2">
      <c r="AE4454" s="218"/>
    </row>
    <row r="4455" spans="31:31" s="228" customFormat="1" x14ac:dyDescent="0.2">
      <c r="AE4455" s="218"/>
    </row>
    <row r="4456" spans="31:31" s="228" customFormat="1" x14ac:dyDescent="0.2">
      <c r="AE4456" s="218"/>
    </row>
    <row r="4457" spans="31:31" s="228" customFormat="1" x14ac:dyDescent="0.2">
      <c r="AE4457" s="218"/>
    </row>
    <row r="4458" spans="31:31" s="228" customFormat="1" x14ac:dyDescent="0.2">
      <c r="AE4458" s="218"/>
    </row>
    <row r="4459" spans="31:31" s="228" customFormat="1" x14ac:dyDescent="0.2">
      <c r="AE4459" s="218"/>
    </row>
    <row r="4460" spans="31:31" s="228" customFormat="1" x14ac:dyDescent="0.2">
      <c r="AE4460" s="218"/>
    </row>
    <row r="4461" spans="31:31" s="228" customFormat="1" x14ac:dyDescent="0.2">
      <c r="AE4461" s="218"/>
    </row>
    <row r="4462" spans="31:31" s="228" customFormat="1" x14ac:dyDescent="0.2">
      <c r="AE4462" s="218"/>
    </row>
    <row r="4463" spans="31:31" s="228" customFormat="1" x14ac:dyDescent="0.2">
      <c r="AE4463" s="218"/>
    </row>
    <row r="4464" spans="31:31" s="228" customFormat="1" x14ac:dyDescent="0.2">
      <c r="AE4464" s="218"/>
    </row>
    <row r="4465" spans="31:31" s="228" customFormat="1" x14ac:dyDescent="0.2">
      <c r="AE4465" s="218"/>
    </row>
    <row r="4466" spans="31:31" s="228" customFormat="1" x14ac:dyDescent="0.2">
      <c r="AE4466" s="218"/>
    </row>
    <row r="4467" spans="31:31" s="228" customFormat="1" x14ac:dyDescent="0.2">
      <c r="AE4467" s="218"/>
    </row>
    <row r="4468" spans="31:31" s="228" customFormat="1" x14ac:dyDescent="0.2">
      <c r="AE4468" s="218"/>
    </row>
    <row r="4469" spans="31:31" s="228" customFormat="1" x14ac:dyDescent="0.2">
      <c r="AE4469" s="218"/>
    </row>
    <row r="4470" spans="31:31" s="228" customFormat="1" x14ac:dyDescent="0.2">
      <c r="AE4470" s="218"/>
    </row>
    <row r="4471" spans="31:31" s="228" customFormat="1" x14ac:dyDescent="0.2">
      <c r="AE4471" s="218"/>
    </row>
    <row r="4472" spans="31:31" s="228" customFormat="1" x14ac:dyDescent="0.2">
      <c r="AE4472" s="218"/>
    </row>
    <row r="4473" spans="31:31" s="228" customFormat="1" x14ac:dyDescent="0.2">
      <c r="AE4473" s="218"/>
    </row>
    <row r="4474" spans="31:31" s="228" customFormat="1" x14ac:dyDescent="0.2">
      <c r="AE4474" s="218"/>
    </row>
    <row r="4475" spans="31:31" s="228" customFormat="1" x14ac:dyDescent="0.2">
      <c r="AE4475" s="218"/>
    </row>
    <row r="4476" spans="31:31" s="228" customFormat="1" x14ac:dyDescent="0.2">
      <c r="AE4476" s="218"/>
    </row>
    <row r="4477" spans="31:31" s="228" customFormat="1" x14ac:dyDescent="0.2">
      <c r="AE4477" s="218"/>
    </row>
    <row r="4478" spans="31:31" s="228" customFormat="1" x14ac:dyDescent="0.2">
      <c r="AE4478" s="218"/>
    </row>
    <row r="4479" spans="31:31" s="228" customFormat="1" x14ac:dyDescent="0.2">
      <c r="AE4479" s="218"/>
    </row>
    <row r="4480" spans="31:31" s="228" customFormat="1" x14ac:dyDescent="0.2">
      <c r="AE4480" s="218"/>
    </row>
    <row r="4481" spans="31:31" s="228" customFormat="1" x14ac:dyDescent="0.2">
      <c r="AE4481" s="218"/>
    </row>
    <row r="4482" spans="31:31" s="228" customFormat="1" x14ac:dyDescent="0.2">
      <c r="AE4482" s="218"/>
    </row>
    <row r="4483" spans="31:31" s="228" customFormat="1" x14ac:dyDescent="0.2">
      <c r="AE4483" s="218"/>
    </row>
    <row r="4484" spans="31:31" s="228" customFormat="1" x14ac:dyDescent="0.2">
      <c r="AE4484" s="218"/>
    </row>
    <row r="4485" spans="31:31" s="228" customFormat="1" x14ac:dyDescent="0.2">
      <c r="AE4485" s="218"/>
    </row>
    <row r="4486" spans="31:31" s="228" customFormat="1" x14ac:dyDescent="0.2">
      <c r="AE4486" s="218"/>
    </row>
    <row r="4487" spans="31:31" s="228" customFormat="1" x14ac:dyDescent="0.2">
      <c r="AE4487" s="218"/>
    </row>
    <row r="4488" spans="31:31" s="228" customFormat="1" x14ac:dyDescent="0.2">
      <c r="AE4488" s="218"/>
    </row>
    <row r="4489" spans="31:31" s="228" customFormat="1" x14ac:dyDescent="0.2">
      <c r="AE4489" s="218"/>
    </row>
    <row r="4490" spans="31:31" s="228" customFormat="1" x14ac:dyDescent="0.2">
      <c r="AE4490" s="218"/>
    </row>
    <row r="4491" spans="31:31" s="228" customFormat="1" x14ac:dyDescent="0.2">
      <c r="AE4491" s="218"/>
    </row>
    <row r="4492" spans="31:31" s="228" customFormat="1" x14ac:dyDescent="0.2">
      <c r="AE4492" s="218"/>
    </row>
    <row r="4493" spans="31:31" s="228" customFormat="1" x14ac:dyDescent="0.2">
      <c r="AE4493" s="218"/>
    </row>
    <row r="4494" spans="31:31" s="228" customFormat="1" x14ac:dyDescent="0.2">
      <c r="AE4494" s="218"/>
    </row>
    <row r="4495" spans="31:31" s="228" customFormat="1" x14ac:dyDescent="0.2">
      <c r="AE4495" s="218"/>
    </row>
    <row r="4496" spans="31:31" s="228" customFormat="1" x14ac:dyDescent="0.2">
      <c r="AE4496" s="218"/>
    </row>
    <row r="4497" spans="31:31" s="228" customFormat="1" x14ac:dyDescent="0.2">
      <c r="AE4497" s="218"/>
    </row>
    <row r="4498" spans="31:31" s="228" customFormat="1" x14ac:dyDescent="0.2">
      <c r="AE4498" s="218"/>
    </row>
    <row r="4499" spans="31:31" s="228" customFormat="1" x14ac:dyDescent="0.2">
      <c r="AE4499" s="218"/>
    </row>
    <row r="4500" spans="31:31" s="228" customFormat="1" x14ac:dyDescent="0.2">
      <c r="AE4500" s="218"/>
    </row>
    <row r="4501" spans="31:31" s="228" customFormat="1" x14ac:dyDescent="0.2">
      <c r="AE4501" s="218"/>
    </row>
    <row r="4502" spans="31:31" s="228" customFormat="1" x14ac:dyDescent="0.2">
      <c r="AE4502" s="218"/>
    </row>
    <row r="4503" spans="31:31" s="228" customFormat="1" x14ac:dyDescent="0.2">
      <c r="AE4503" s="218"/>
    </row>
    <row r="4504" spans="31:31" s="228" customFormat="1" x14ac:dyDescent="0.2">
      <c r="AE4504" s="218"/>
    </row>
    <row r="4505" spans="31:31" s="228" customFormat="1" x14ac:dyDescent="0.2">
      <c r="AE4505" s="218"/>
    </row>
    <row r="4506" spans="31:31" s="228" customFormat="1" x14ac:dyDescent="0.2">
      <c r="AE4506" s="218"/>
    </row>
    <row r="4507" spans="31:31" s="228" customFormat="1" x14ac:dyDescent="0.2">
      <c r="AE4507" s="218"/>
    </row>
    <row r="4508" spans="31:31" s="228" customFormat="1" x14ac:dyDescent="0.2">
      <c r="AE4508" s="218"/>
    </row>
    <row r="4509" spans="31:31" s="228" customFormat="1" x14ac:dyDescent="0.2">
      <c r="AE4509" s="218"/>
    </row>
    <row r="4510" spans="31:31" s="228" customFormat="1" x14ac:dyDescent="0.2">
      <c r="AE4510" s="218"/>
    </row>
    <row r="4511" spans="31:31" s="228" customFormat="1" x14ac:dyDescent="0.2">
      <c r="AE4511" s="218"/>
    </row>
    <row r="4512" spans="31:31" s="228" customFormat="1" x14ac:dyDescent="0.2">
      <c r="AE4512" s="218"/>
    </row>
    <row r="4513" spans="31:31" s="228" customFormat="1" x14ac:dyDescent="0.2">
      <c r="AE4513" s="218"/>
    </row>
    <row r="4514" spans="31:31" s="228" customFormat="1" x14ac:dyDescent="0.2">
      <c r="AE4514" s="218"/>
    </row>
    <row r="4515" spans="31:31" s="228" customFormat="1" x14ac:dyDescent="0.2">
      <c r="AE4515" s="218"/>
    </row>
    <row r="4516" spans="31:31" s="228" customFormat="1" x14ac:dyDescent="0.2">
      <c r="AE4516" s="218"/>
    </row>
    <row r="4517" spans="31:31" s="228" customFormat="1" x14ac:dyDescent="0.2">
      <c r="AE4517" s="218"/>
    </row>
    <row r="4518" spans="31:31" s="228" customFormat="1" x14ac:dyDescent="0.2">
      <c r="AE4518" s="218"/>
    </row>
    <row r="4519" spans="31:31" s="228" customFormat="1" x14ac:dyDescent="0.2">
      <c r="AE4519" s="218"/>
    </row>
    <row r="4520" spans="31:31" s="228" customFormat="1" x14ac:dyDescent="0.2">
      <c r="AE4520" s="218"/>
    </row>
    <row r="4521" spans="31:31" s="228" customFormat="1" x14ac:dyDescent="0.2">
      <c r="AE4521" s="218"/>
    </row>
    <row r="4522" spans="31:31" s="228" customFormat="1" x14ac:dyDescent="0.2">
      <c r="AE4522" s="218"/>
    </row>
    <row r="4523" spans="31:31" s="228" customFormat="1" x14ac:dyDescent="0.2">
      <c r="AE4523" s="218"/>
    </row>
    <row r="4524" spans="31:31" s="228" customFormat="1" x14ac:dyDescent="0.2">
      <c r="AE4524" s="218"/>
    </row>
    <row r="4525" spans="31:31" s="228" customFormat="1" x14ac:dyDescent="0.2">
      <c r="AE4525" s="218"/>
    </row>
    <row r="4526" spans="31:31" s="228" customFormat="1" x14ac:dyDescent="0.2">
      <c r="AE4526" s="218"/>
    </row>
    <row r="4527" spans="31:31" s="228" customFormat="1" x14ac:dyDescent="0.2">
      <c r="AE4527" s="218"/>
    </row>
    <row r="4528" spans="31:31" s="228" customFormat="1" x14ac:dyDescent="0.2">
      <c r="AE4528" s="218"/>
    </row>
    <row r="4529" spans="31:31" s="228" customFormat="1" x14ac:dyDescent="0.2">
      <c r="AE4529" s="218"/>
    </row>
    <row r="4530" spans="31:31" s="228" customFormat="1" x14ac:dyDescent="0.2">
      <c r="AE4530" s="218"/>
    </row>
    <row r="4531" spans="31:31" s="228" customFormat="1" x14ac:dyDescent="0.2">
      <c r="AE4531" s="218"/>
    </row>
    <row r="4532" spans="31:31" s="228" customFormat="1" x14ac:dyDescent="0.2">
      <c r="AE4532" s="218"/>
    </row>
    <row r="4533" spans="31:31" s="228" customFormat="1" x14ac:dyDescent="0.2">
      <c r="AE4533" s="218"/>
    </row>
    <row r="4534" spans="31:31" s="228" customFormat="1" x14ac:dyDescent="0.2">
      <c r="AE4534" s="218"/>
    </row>
    <row r="4535" spans="31:31" s="228" customFormat="1" x14ac:dyDescent="0.2">
      <c r="AE4535" s="218"/>
    </row>
    <row r="4536" spans="31:31" s="228" customFormat="1" x14ac:dyDescent="0.2">
      <c r="AE4536" s="218"/>
    </row>
    <row r="4537" spans="31:31" s="228" customFormat="1" x14ac:dyDescent="0.2">
      <c r="AE4537" s="218"/>
    </row>
    <row r="4538" spans="31:31" s="228" customFormat="1" x14ac:dyDescent="0.2">
      <c r="AE4538" s="218"/>
    </row>
    <row r="4539" spans="31:31" s="228" customFormat="1" x14ac:dyDescent="0.2">
      <c r="AE4539" s="218"/>
    </row>
    <row r="4540" spans="31:31" s="228" customFormat="1" x14ac:dyDescent="0.2">
      <c r="AE4540" s="218"/>
    </row>
    <row r="4541" spans="31:31" s="228" customFormat="1" x14ac:dyDescent="0.2">
      <c r="AE4541" s="218"/>
    </row>
    <row r="4542" spans="31:31" s="228" customFormat="1" x14ac:dyDescent="0.2">
      <c r="AE4542" s="218"/>
    </row>
    <row r="4543" spans="31:31" s="228" customFormat="1" x14ac:dyDescent="0.2">
      <c r="AE4543" s="218"/>
    </row>
    <row r="4544" spans="31:31" s="228" customFormat="1" x14ac:dyDescent="0.2">
      <c r="AE4544" s="218"/>
    </row>
    <row r="4545" spans="31:31" s="228" customFormat="1" x14ac:dyDescent="0.2">
      <c r="AE4545" s="218"/>
    </row>
    <row r="4546" spans="31:31" s="228" customFormat="1" x14ac:dyDescent="0.2">
      <c r="AE4546" s="218"/>
    </row>
    <row r="4547" spans="31:31" s="228" customFormat="1" x14ac:dyDescent="0.2">
      <c r="AE4547" s="218"/>
    </row>
    <row r="4548" spans="31:31" s="228" customFormat="1" x14ac:dyDescent="0.2">
      <c r="AE4548" s="218"/>
    </row>
    <row r="4549" spans="31:31" s="228" customFormat="1" x14ac:dyDescent="0.2">
      <c r="AE4549" s="218"/>
    </row>
    <row r="4550" spans="31:31" s="228" customFormat="1" x14ac:dyDescent="0.2">
      <c r="AE4550" s="218"/>
    </row>
    <row r="4551" spans="31:31" s="228" customFormat="1" x14ac:dyDescent="0.2">
      <c r="AE4551" s="218"/>
    </row>
    <row r="4552" spans="31:31" s="228" customFormat="1" x14ac:dyDescent="0.2">
      <c r="AE4552" s="218"/>
    </row>
    <row r="4553" spans="31:31" s="228" customFormat="1" x14ac:dyDescent="0.2">
      <c r="AE4553" s="218"/>
    </row>
    <row r="4554" spans="31:31" s="228" customFormat="1" x14ac:dyDescent="0.2">
      <c r="AE4554" s="218"/>
    </row>
    <row r="4555" spans="31:31" s="228" customFormat="1" x14ac:dyDescent="0.2">
      <c r="AE4555" s="218"/>
    </row>
    <row r="4556" spans="31:31" s="228" customFormat="1" x14ac:dyDescent="0.2">
      <c r="AE4556" s="218"/>
    </row>
    <row r="4557" spans="31:31" s="228" customFormat="1" x14ac:dyDescent="0.2">
      <c r="AE4557" s="218"/>
    </row>
    <row r="4558" spans="31:31" s="228" customFormat="1" x14ac:dyDescent="0.2">
      <c r="AE4558" s="218"/>
    </row>
    <row r="4559" spans="31:31" s="228" customFormat="1" x14ac:dyDescent="0.2">
      <c r="AE4559" s="218"/>
    </row>
    <row r="4560" spans="31:31" s="228" customFormat="1" x14ac:dyDescent="0.2">
      <c r="AE4560" s="218"/>
    </row>
    <row r="4561" spans="31:31" s="228" customFormat="1" x14ac:dyDescent="0.2">
      <c r="AE4561" s="218"/>
    </row>
    <row r="4562" spans="31:31" s="228" customFormat="1" x14ac:dyDescent="0.2">
      <c r="AE4562" s="218"/>
    </row>
    <row r="4563" spans="31:31" s="228" customFormat="1" x14ac:dyDescent="0.2">
      <c r="AE4563" s="218"/>
    </row>
    <row r="4564" spans="31:31" s="228" customFormat="1" x14ac:dyDescent="0.2">
      <c r="AE4564" s="218"/>
    </row>
    <row r="4565" spans="31:31" s="228" customFormat="1" x14ac:dyDescent="0.2">
      <c r="AE4565" s="218"/>
    </row>
    <row r="4566" spans="31:31" s="228" customFormat="1" x14ac:dyDescent="0.2">
      <c r="AE4566" s="218"/>
    </row>
    <row r="4567" spans="31:31" s="228" customFormat="1" x14ac:dyDescent="0.2">
      <c r="AE4567" s="218"/>
    </row>
    <row r="4568" spans="31:31" s="228" customFormat="1" x14ac:dyDescent="0.2">
      <c r="AE4568" s="218"/>
    </row>
    <row r="4569" spans="31:31" s="228" customFormat="1" x14ac:dyDescent="0.2">
      <c r="AE4569" s="218"/>
    </row>
    <row r="4570" spans="31:31" s="228" customFormat="1" x14ac:dyDescent="0.2">
      <c r="AE4570" s="218"/>
    </row>
    <row r="4571" spans="31:31" s="228" customFormat="1" x14ac:dyDescent="0.2">
      <c r="AE4571" s="218"/>
    </row>
    <row r="4572" spans="31:31" s="228" customFormat="1" x14ac:dyDescent="0.2">
      <c r="AE4572" s="218"/>
    </row>
    <row r="4573" spans="31:31" s="228" customFormat="1" x14ac:dyDescent="0.2">
      <c r="AE4573" s="218"/>
    </row>
    <row r="4574" spans="31:31" s="228" customFormat="1" x14ac:dyDescent="0.2">
      <c r="AE4574" s="218"/>
    </row>
    <row r="4575" spans="31:31" s="228" customFormat="1" x14ac:dyDescent="0.2">
      <c r="AE4575" s="218"/>
    </row>
    <row r="4576" spans="31:31" s="228" customFormat="1" x14ac:dyDescent="0.2">
      <c r="AE4576" s="218"/>
    </row>
    <row r="4577" spans="31:31" s="228" customFormat="1" x14ac:dyDescent="0.2">
      <c r="AE4577" s="218"/>
    </row>
    <row r="4578" spans="31:31" s="228" customFormat="1" x14ac:dyDescent="0.2">
      <c r="AE4578" s="218"/>
    </row>
    <row r="4579" spans="31:31" s="228" customFormat="1" x14ac:dyDescent="0.2">
      <c r="AE4579" s="218"/>
    </row>
    <row r="4580" spans="31:31" s="228" customFormat="1" x14ac:dyDescent="0.2">
      <c r="AE4580" s="218"/>
    </row>
    <row r="4581" spans="31:31" s="228" customFormat="1" x14ac:dyDescent="0.2">
      <c r="AE4581" s="218"/>
    </row>
    <row r="4582" spans="31:31" s="228" customFormat="1" x14ac:dyDescent="0.2">
      <c r="AE4582" s="218"/>
    </row>
    <row r="4583" spans="31:31" s="228" customFormat="1" x14ac:dyDescent="0.2">
      <c r="AE4583" s="218"/>
    </row>
    <row r="4584" spans="31:31" s="228" customFormat="1" x14ac:dyDescent="0.2">
      <c r="AE4584" s="218"/>
    </row>
    <row r="4585" spans="31:31" s="228" customFormat="1" x14ac:dyDescent="0.2">
      <c r="AE4585" s="218"/>
    </row>
    <row r="4586" spans="31:31" s="228" customFormat="1" x14ac:dyDescent="0.2">
      <c r="AE4586" s="218"/>
    </row>
    <row r="4587" spans="31:31" s="228" customFormat="1" x14ac:dyDescent="0.2">
      <c r="AE4587" s="218"/>
    </row>
    <row r="4588" spans="31:31" s="228" customFormat="1" x14ac:dyDescent="0.2">
      <c r="AE4588" s="218"/>
    </row>
    <row r="4589" spans="31:31" s="228" customFormat="1" x14ac:dyDescent="0.2">
      <c r="AE4589" s="218"/>
    </row>
    <row r="4590" spans="31:31" s="228" customFormat="1" x14ac:dyDescent="0.2">
      <c r="AE4590" s="218"/>
    </row>
    <row r="4591" spans="31:31" s="228" customFormat="1" x14ac:dyDescent="0.2">
      <c r="AE4591" s="218"/>
    </row>
    <row r="4592" spans="31:31" s="228" customFormat="1" x14ac:dyDescent="0.2">
      <c r="AE4592" s="218"/>
    </row>
    <row r="4593" spans="31:31" s="228" customFormat="1" x14ac:dyDescent="0.2">
      <c r="AE4593" s="218"/>
    </row>
    <row r="4594" spans="31:31" s="228" customFormat="1" x14ac:dyDescent="0.2">
      <c r="AE4594" s="218"/>
    </row>
    <row r="4595" spans="31:31" s="228" customFormat="1" x14ac:dyDescent="0.2">
      <c r="AE4595" s="218"/>
    </row>
    <row r="4596" spans="31:31" s="228" customFormat="1" x14ac:dyDescent="0.2">
      <c r="AE4596" s="218"/>
    </row>
    <row r="4597" spans="31:31" s="228" customFormat="1" x14ac:dyDescent="0.2">
      <c r="AE4597" s="218"/>
    </row>
    <row r="4598" spans="31:31" s="228" customFormat="1" x14ac:dyDescent="0.2">
      <c r="AE4598" s="218"/>
    </row>
    <row r="4599" spans="31:31" s="228" customFormat="1" x14ac:dyDescent="0.2">
      <c r="AE4599" s="218"/>
    </row>
    <row r="4600" spans="31:31" s="228" customFormat="1" x14ac:dyDescent="0.2">
      <c r="AE4600" s="218"/>
    </row>
    <row r="4601" spans="31:31" s="228" customFormat="1" x14ac:dyDescent="0.2">
      <c r="AE4601" s="218"/>
    </row>
    <row r="4602" spans="31:31" s="228" customFormat="1" x14ac:dyDescent="0.2">
      <c r="AE4602" s="218"/>
    </row>
    <row r="4603" spans="31:31" s="228" customFormat="1" x14ac:dyDescent="0.2">
      <c r="AE4603" s="218"/>
    </row>
    <row r="4604" spans="31:31" s="228" customFormat="1" x14ac:dyDescent="0.2">
      <c r="AE4604" s="218"/>
    </row>
    <row r="4605" spans="31:31" s="228" customFormat="1" x14ac:dyDescent="0.2">
      <c r="AE4605" s="218"/>
    </row>
    <row r="4606" spans="31:31" s="228" customFormat="1" x14ac:dyDescent="0.2">
      <c r="AE4606" s="218"/>
    </row>
    <row r="4607" spans="31:31" s="228" customFormat="1" x14ac:dyDescent="0.2">
      <c r="AE4607" s="218"/>
    </row>
    <row r="4608" spans="31:31" s="228" customFormat="1" x14ac:dyDescent="0.2">
      <c r="AE4608" s="218"/>
    </row>
    <row r="4609" spans="31:31" s="228" customFormat="1" x14ac:dyDescent="0.2">
      <c r="AE4609" s="218"/>
    </row>
    <row r="4610" spans="31:31" s="228" customFormat="1" x14ac:dyDescent="0.2">
      <c r="AE4610" s="218"/>
    </row>
    <row r="4611" spans="31:31" s="228" customFormat="1" x14ac:dyDescent="0.2">
      <c r="AE4611" s="218"/>
    </row>
    <row r="4612" spans="31:31" s="228" customFormat="1" x14ac:dyDescent="0.2">
      <c r="AE4612" s="218"/>
    </row>
    <row r="4613" spans="31:31" s="228" customFormat="1" x14ac:dyDescent="0.2">
      <c r="AE4613" s="218"/>
    </row>
    <row r="4614" spans="31:31" s="228" customFormat="1" x14ac:dyDescent="0.2">
      <c r="AE4614" s="218"/>
    </row>
    <row r="4615" spans="31:31" s="228" customFormat="1" x14ac:dyDescent="0.2">
      <c r="AE4615" s="218"/>
    </row>
    <row r="4616" spans="31:31" s="228" customFormat="1" x14ac:dyDescent="0.2">
      <c r="AE4616" s="218"/>
    </row>
    <row r="4617" spans="31:31" s="228" customFormat="1" x14ac:dyDescent="0.2">
      <c r="AE4617" s="218"/>
    </row>
    <row r="4618" spans="31:31" s="228" customFormat="1" x14ac:dyDescent="0.2">
      <c r="AE4618" s="218"/>
    </row>
    <row r="4619" spans="31:31" s="228" customFormat="1" x14ac:dyDescent="0.2">
      <c r="AE4619" s="218"/>
    </row>
    <row r="4620" spans="31:31" s="228" customFormat="1" x14ac:dyDescent="0.2">
      <c r="AE4620" s="218"/>
    </row>
    <row r="4621" spans="31:31" s="228" customFormat="1" x14ac:dyDescent="0.2">
      <c r="AE4621" s="218"/>
    </row>
    <row r="4622" spans="31:31" s="228" customFormat="1" x14ac:dyDescent="0.2">
      <c r="AE4622" s="218"/>
    </row>
    <row r="4623" spans="31:31" s="228" customFormat="1" x14ac:dyDescent="0.2">
      <c r="AE4623" s="218"/>
    </row>
    <row r="4624" spans="31:31" s="228" customFormat="1" x14ac:dyDescent="0.2">
      <c r="AE4624" s="218"/>
    </row>
    <row r="4625" spans="31:31" s="228" customFormat="1" x14ac:dyDescent="0.2">
      <c r="AE4625" s="218"/>
    </row>
    <row r="4626" spans="31:31" s="228" customFormat="1" x14ac:dyDescent="0.2">
      <c r="AE4626" s="218"/>
    </row>
    <row r="4627" spans="31:31" s="228" customFormat="1" x14ac:dyDescent="0.2">
      <c r="AE4627" s="218"/>
    </row>
    <row r="4628" spans="31:31" s="228" customFormat="1" x14ac:dyDescent="0.2">
      <c r="AE4628" s="218"/>
    </row>
    <row r="4629" spans="31:31" s="228" customFormat="1" x14ac:dyDescent="0.2">
      <c r="AE4629" s="218"/>
    </row>
    <row r="4630" spans="31:31" s="228" customFormat="1" x14ac:dyDescent="0.2">
      <c r="AE4630" s="218"/>
    </row>
    <row r="4631" spans="31:31" s="228" customFormat="1" x14ac:dyDescent="0.2">
      <c r="AE4631" s="218"/>
    </row>
    <row r="4632" spans="31:31" s="228" customFormat="1" x14ac:dyDescent="0.2">
      <c r="AE4632" s="218"/>
    </row>
    <row r="4633" spans="31:31" s="228" customFormat="1" x14ac:dyDescent="0.2">
      <c r="AE4633" s="218"/>
    </row>
    <row r="4634" spans="31:31" s="228" customFormat="1" x14ac:dyDescent="0.2">
      <c r="AE4634" s="218"/>
    </row>
    <row r="4635" spans="31:31" s="228" customFormat="1" x14ac:dyDescent="0.2">
      <c r="AE4635" s="218"/>
    </row>
    <row r="4636" spans="31:31" s="228" customFormat="1" x14ac:dyDescent="0.2">
      <c r="AE4636" s="218"/>
    </row>
    <row r="4637" spans="31:31" s="228" customFormat="1" x14ac:dyDescent="0.2">
      <c r="AE4637" s="218"/>
    </row>
    <row r="4638" spans="31:31" s="228" customFormat="1" x14ac:dyDescent="0.2">
      <c r="AE4638" s="218"/>
    </row>
    <row r="4639" spans="31:31" s="228" customFormat="1" x14ac:dyDescent="0.2">
      <c r="AE4639" s="218"/>
    </row>
    <row r="4640" spans="31:31" s="228" customFormat="1" x14ac:dyDescent="0.2">
      <c r="AE4640" s="218"/>
    </row>
    <row r="4641" spans="31:31" s="228" customFormat="1" x14ac:dyDescent="0.2">
      <c r="AE4641" s="218"/>
    </row>
    <row r="4642" spans="31:31" s="228" customFormat="1" x14ac:dyDescent="0.2">
      <c r="AE4642" s="218"/>
    </row>
    <row r="4643" spans="31:31" s="228" customFormat="1" x14ac:dyDescent="0.2">
      <c r="AE4643" s="218"/>
    </row>
    <row r="4644" spans="31:31" s="228" customFormat="1" x14ac:dyDescent="0.2">
      <c r="AE4644" s="218"/>
    </row>
    <row r="4645" spans="31:31" s="228" customFormat="1" x14ac:dyDescent="0.2">
      <c r="AE4645" s="218"/>
    </row>
    <row r="4646" spans="31:31" s="228" customFormat="1" x14ac:dyDescent="0.2">
      <c r="AE4646" s="218"/>
    </row>
    <row r="4647" spans="31:31" s="228" customFormat="1" x14ac:dyDescent="0.2">
      <c r="AE4647" s="218"/>
    </row>
    <row r="4648" spans="31:31" s="228" customFormat="1" x14ac:dyDescent="0.2">
      <c r="AE4648" s="218"/>
    </row>
    <row r="4649" spans="31:31" s="228" customFormat="1" x14ac:dyDescent="0.2">
      <c r="AE4649" s="218"/>
    </row>
    <row r="4650" spans="31:31" s="228" customFormat="1" x14ac:dyDescent="0.2">
      <c r="AE4650" s="218"/>
    </row>
    <row r="4651" spans="31:31" s="228" customFormat="1" x14ac:dyDescent="0.2">
      <c r="AE4651" s="218"/>
    </row>
    <row r="4652" spans="31:31" s="228" customFormat="1" x14ac:dyDescent="0.2">
      <c r="AE4652" s="218"/>
    </row>
    <row r="4653" spans="31:31" s="228" customFormat="1" x14ac:dyDescent="0.2">
      <c r="AE4653" s="218"/>
    </row>
    <row r="4654" spans="31:31" s="228" customFormat="1" x14ac:dyDescent="0.2">
      <c r="AE4654" s="218"/>
    </row>
    <row r="4655" spans="31:31" s="228" customFormat="1" x14ac:dyDescent="0.2">
      <c r="AE4655" s="218"/>
    </row>
    <row r="4656" spans="31:31" s="228" customFormat="1" x14ac:dyDescent="0.2">
      <c r="AE4656" s="218"/>
    </row>
    <row r="4657" spans="31:31" s="228" customFormat="1" x14ac:dyDescent="0.2">
      <c r="AE4657" s="218"/>
    </row>
    <row r="4658" spans="31:31" s="228" customFormat="1" x14ac:dyDescent="0.2">
      <c r="AE4658" s="218"/>
    </row>
    <row r="4659" spans="31:31" s="228" customFormat="1" x14ac:dyDescent="0.2">
      <c r="AE4659" s="218"/>
    </row>
    <row r="4660" spans="31:31" s="228" customFormat="1" x14ac:dyDescent="0.2">
      <c r="AE4660" s="218"/>
    </row>
    <row r="4661" spans="31:31" s="228" customFormat="1" x14ac:dyDescent="0.2">
      <c r="AE4661" s="218"/>
    </row>
    <row r="4662" spans="31:31" s="228" customFormat="1" x14ac:dyDescent="0.2">
      <c r="AE4662" s="218"/>
    </row>
    <row r="4663" spans="31:31" s="228" customFormat="1" x14ac:dyDescent="0.2">
      <c r="AE4663" s="218"/>
    </row>
    <row r="4664" spans="31:31" s="228" customFormat="1" x14ac:dyDescent="0.2">
      <c r="AE4664" s="218"/>
    </row>
    <row r="4665" spans="31:31" s="228" customFormat="1" x14ac:dyDescent="0.2">
      <c r="AE4665" s="218"/>
    </row>
    <row r="4666" spans="31:31" s="228" customFormat="1" x14ac:dyDescent="0.2">
      <c r="AE4666" s="218"/>
    </row>
    <row r="4667" spans="31:31" s="228" customFormat="1" x14ac:dyDescent="0.2">
      <c r="AE4667" s="218"/>
    </row>
    <row r="4668" spans="31:31" s="228" customFormat="1" x14ac:dyDescent="0.2">
      <c r="AE4668" s="218"/>
    </row>
    <row r="4669" spans="31:31" s="228" customFormat="1" x14ac:dyDescent="0.2">
      <c r="AE4669" s="218"/>
    </row>
    <row r="4670" spans="31:31" s="228" customFormat="1" x14ac:dyDescent="0.2">
      <c r="AE4670" s="218"/>
    </row>
    <row r="4671" spans="31:31" s="228" customFormat="1" x14ac:dyDescent="0.2">
      <c r="AE4671" s="218"/>
    </row>
    <row r="4672" spans="31:31" s="228" customFormat="1" x14ac:dyDescent="0.2">
      <c r="AE4672" s="218"/>
    </row>
    <row r="4673" spans="31:31" s="228" customFormat="1" x14ac:dyDescent="0.2">
      <c r="AE4673" s="218"/>
    </row>
    <row r="4674" spans="31:31" s="228" customFormat="1" x14ac:dyDescent="0.2">
      <c r="AE4674" s="218"/>
    </row>
    <row r="4675" spans="31:31" s="228" customFormat="1" x14ac:dyDescent="0.2">
      <c r="AE4675" s="218"/>
    </row>
    <row r="4676" spans="31:31" s="228" customFormat="1" x14ac:dyDescent="0.2">
      <c r="AE4676" s="218"/>
    </row>
    <row r="4677" spans="31:31" s="228" customFormat="1" x14ac:dyDescent="0.2">
      <c r="AE4677" s="218"/>
    </row>
    <row r="4678" spans="31:31" s="228" customFormat="1" x14ac:dyDescent="0.2">
      <c r="AE4678" s="218"/>
    </row>
    <row r="4679" spans="31:31" s="228" customFormat="1" x14ac:dyDescent="0.2">
      <c r="AE4679" s="218"/>
    </row>
    <row r="4680" spans="31:31" s="228" customFormat="1" x14ac:dyDescent="0.2">
      <c r="AE4680" s="218"/>
    </row>
    <row r="4681" spans="31:31" s="228" customFormat="1" x14ac:dyDescent="0.2">
      <c r="AE4681" s="218"/>
    </row>
    <row r="4682" spans="31:31" s="228" customFormat="1" x14ac:dyDescent="0.2">
      <c r="AE4682" s="218"/>
    </row>
    <row r="4683" spans="31:31" s="228" customFormat="1" x14ac:dyDescent="0.2">
      <c r="AE4683" s="218"/>
    </row>
    <row r="4684" spans="31:31" s="228" customFormat="1" x14ac:dyDescent="0.2">
      <c r="AE4684" s="218"/>
    </row>
    <row r="4685" spans="31:31" s="228" customFormat="1" x14ac:dyDescent="0.2">
      <c r="AE4685" s="218"/>
    </row>
    <row r="4686" spans="31:31" s="228" customFormat="1" x14ac:dyDescent="0.2">
      <c r="AE4686" s="218"/>
    </row>
    <row r="4687" spans="31:31" s="228" customFormat="1" x14ac:dyDescent="0.2">
      <c r="AE4687" s="218"/>
    </row>
    <row r="4688" spans="31:31" s="228" customFormat="1" x14ac:dyDescent="0.2">
      <c r="AE4688" s="218"/>
    </row>
    <row r="4689" spans="31:31" s="228" customFormat="1" x14ac:dyDescent="0.2">
      <c r="AE4689" s="218"/>
    </row>
    <row r="4690" spans="31:31" s="228" customFormat="1" x14ac:dyDescent="0.2">
      <c r="AE4690" s="218"/>
    </row>
    <row r="4691" spans="31:31" s="228" customFormat="1" x14ac:dyDescent="0.2">
      <c r="AE4691" s="218"/>
    </row>
    <row r="4692" spans="31:31" s="228" customFormat="1" x14ac:dyDescent="0.2">
      <c r="AE4692" s="218"/>
    </row>
    <row r="4693" spans="31:31" s="228" customFormat="1" x14ac:dyDescent="0.2">
      <c r="AE4693" s="218"/>
    </row>
    <row r="4694" spans="31:31" s="228" customFormat="1" x14ac:dyDescent="0.2">
      <c r="AE4694" s="218"/>
    </row>
    <row r="4695" spans="31:31" s="228" customFormat="1" x14ac:dyDescent="0.2">
      <c r="AE4695" s="218"/>
    </row>
    <row r="4696" spans="31:31" s="228" customFormat="1" x14ac:dyDescent="0.2">
      <c r="AE4696" s="218"/>
    </row>
    <row r="4697" spans="31:31" s="228" customFormat="1" x14ac:dyDescent="0.2">
      <c r="AE4697" s="218"/>
    </row>
    <row r="4698" spans="31:31" s="228" customFormat="1" x14ac:dyDescent="0.2">
      <c r="AE4698" s="218"/>
    </row>
    <row r="4699" spans="31:31" s="228" customFormat="1" x14ac:dyDescent="0.2">
      <c r="AE4699" s="218"/>
    </row>
    <row r="4700" spans="31:31" s="228" customFormat="1" x14ac:dyDescent="0.2">
      <c r="AE4700" s="218"/>
    </row>
    <row r="4701" spans="31:31" s="228" customFormat="1" x14ac:dyDescent="0.2">
      <c r="AE4701" s="218"/>
    </row>
    <row r="4702" spans="31:31" s="228" customFormat="1" x14ac:dyDescent="0.2">
      <c r="AE4702" s="218"/>
    </row>
    <row r="4703" spans="31:31" s="228" customFormat="1" x14ac:dyDescent="0.2">
      <c r="AE4703" s="218"/>
    </row>
    <row r="4704" spans="31:31" s="228" customFormat="1" x14ac:dyDescent="0.2">
      <c r="AE4704" s="218"/>
    </row>
    <row r="4705" spans="31:31" s="228" customFormat="1" x14ac:dyDescent="0.2">
      <c r="AE4705" s="218"/>
    </row>
    <row r="4706" spans="31:31" s="228" customFormat="1" x14ac:dyDescent="0.2">
      <c r="AE4706" s="218"/>
    </row>
    <row r="4707" spans="31:31" s="228" customFormat="1" x14ac:dyDescent="0.2">
      <c r="AE4707" s="218"/>
    </row>
    <row r="4708" spans="31:31" s="228" customFormat="1" x14ac:dyDescent="0.2">
      <c r="AE4708" s="218"/>
    </row>
    <row r="4709" spans="31:31" s="228" customFormat="1" x14ac:dyDescent="0.2">
      <c r="AE4709" s="218"/>
    </row>
    <row r="4710" spans="31:31" s="228" customFormat="1" x14ac:dyDescent="0.2">
      <c r="AE4710" s="218"/>
    </row>
    <row r="4711" spans="31:31" s="228" customFormat="1" x14ac:dyDescent="0.2">
      <c r="AE4711" s="218"/>
    </row>
    <row r="4712" spans="31:31" s="228" customFormat="1" x14ac:dyDescent="0.2">
      <c r="AE4712" s="218"/>
    </row>
    <row r="4713" spans="31:31" s="228" customFormat="1" x14ac:dyDescent="0.2">
      <c r="AE4713" s="218"/>
    </row>
    <row r="4714" spans="31:31" s="228" customFormat="1" x14ac:dyDescent="0.2">
      <c r="AE4714" s="218"/>
    </row>
    <row r="4715" spans="31:31" s="228" customFormat="1" x14ac:dyDescent="0.2">
      <c r="AE4715" s="218"/>
    </row>
    <row r="4716" spans="31:31" s="228" customFormat="1" x14ac:dyDescent="0.2">
      <c r="AE4716" s="218"/>
    </row>
    <row r="4717" spans="31:31" s="228" customFormat="1" x14ac:dyDescent="0.2">
      <c r="AE4717" s="218"/>
    </row>
    <row r="4718" spans="31:31" s="228" customFormat="1" x14ac:dyDescent="0.2">
      <c r="AE4718" s="218"/>
    </row>
    <row r="4719" spans="31:31" s="228" customFormat="1" x14ac:dyDescent="0.2">
      <c r="AE4719" s="218"/>
    </row>
    <row r="4720" spans="31:31" s="228" customFormat="1" x14ac:dyDescent="0.2">
      <c r="AE4720" s="218"/>
    </row>
    <row r="4721" spans="31:31" s="228" customFormat="1" x14ac:dyDescent="0.2">
      <c r="AE4721" s="218"/>
    </row>
    <row r="4722" spans="31:31" s="228" customFormat="1" x14ac:dyDescent="0.2">
      <c r="AE4722" s="218"/>
    </row>
    <row r="4723" spans="31:31" s="228" customFormat="1" x14ac:dyDescent="0.2">
      <c r="AE4723" s="218"/>
    </row>
    <row r="4724" spans="31:31" s="228" customFormat="1" x14ac:dyDescent="0.2">
      <c r="AE4724" s="218"/>
    </row>
    <row r="4725" spans="31:31" s="228" customFormat="1" x14ac:dyDescent="0.2">
      <c r="AE4725" s="218"/>
    </row>
    <row r="4726" spans="31:31" s="228" customFormat="1" x14ac:dyDescent="0.2">
      <c r="AE4726" s="218"/>
    </row>
    <row r="4727" spans="31:31" s="228" customFormat="1" x14ac:dyDescent="0.2">
      <c r="AE4727" s="218"/>
    </row>
    <row r="4728" spans="31:31" s="228" customFormat="1" x14ac:dyDescent="0.2">
      <c r="AE4728" s="218"/>
    </row>
    <row r="4729" spans="31:31" s="228" customFormat="1" x14ac:dyDescent="0.2">
      <c r="AE4729" s="218"/>
    </row>
    <row r="4730" spans="31:31" s="228" customFormat="1" x14ac:dyDescent="0.2">
      <c r="AE4730" s="218"/>
    </row>
    <row r="4731" spans="31:31" s="228" customFormat="1" x14ac:dyDescent="0.2">
      <c r="AE4731" s="218"/>
    </row>
    <row r="4732" spans="31:31" s="228" customFormat="1" x14ac:dyDescent="0.2">
      <c r="AE4732" s="218"/>
    </row>
    <row r="4733" spans="31:31" s="228" customFormat="1" x14ac:dyDescent="0.2">
      <c r="AE4733" s="218"/>
    </row>
    <row r="4734" spans="31:31" s="228" customFormat="1" x14ac:dyDescent="0.2">
      <c r="AE4734" s="218"/>
    </row>
    <row r="4735" spans="31:31" s="228" customFormat="1" x14ac:dyDescent="0.2">
      <c r="AE4735" s="218"/>
    </row>
    <row r="4736" spans="31:31" s="228" customFormat="1" x14ac:dyDescent="0.2">
      <c r="AE4736" s="218"/>
    </row>
    <row r="4737" spans="31:31" s="228" customFormat="1" x14ac:dyDescent="0.2">
      <c r="AE4737" s="218"/>
    </row>
    <row r="4738" spans="31:31" s="228" customFormat="1" x14ac:dyDescent="0.2">
      <c r="AE4738" s="218"/>
    </row>
    <row r="4739" spans="31:31" s="228" customFormat="1" x14ac:dyDescent="0.2">
      <c r="AE4739" s="218"/>
    </row>
    <row r="4740" spans="31:31" s="228" customFormat="1" x14ac:dyDescent="0.2">
      <c r="AE4740" s="218"/>
    </row>
    <row r="4741" spans="31:31" s="228" customFormat="1" x14ac:dyDescent="0.2">
      <c r="AE4741" s="218"/>
    </row>
    <row r="4742" spans="31:31" s="228" customFormat="1" x14ac:dyDescent="0.2">
      <c r="AE4742" s="218"/>
    </row>
    <row r="4743" spans="31:31" s="228" customFormat="1" x14ac:dyDescent="0.2">
      <c r="AE4743" s="218"/>
    </row>
    <row r="4744" spans="31:31" s="228" customFormat="1" x14ac:dyDescent="0.2">
      <c r="AE4744" s="218"/>
    </row>
    <row r="4745" spans="31:31" s="228" customFormat="1" x14ac:dyDescent="0.2">
      <c r="AE4745" s="218"/>
    </row>
    <row r="4746" spans="31:31" s="228" customFormat="1" x14ac:dyDescent="0.2">
      <c r="AE4746" s="218"/>
    </row>
    <row r="4747" spans="31:31" s="228" customFormat="1" x14ac:dyDescent="0.2">
      <c r="AE4747" s="218"/>
    </row>
    <row r="4748" spans="31:31" s="228" customFormat="1" x14ac:dyDescent="0.2">
      <c r="AE4748" s="218"/>
    </row>
    <row r="4749" spans="31:31" s="228" customFormat="1" x14ac:dyDescent="0.2">
      <c r="AE4749" s="218"/>
    </row>
    <row r="4750" spans="31:31" s="228" customFormat="1" x14ac:dyDescent="0.2">
      <c r="AE4750" s="218"/>
    </row>
    <row r="4751" spans="31:31" s="228" customFormat="1" x14ac:dyDescent="0.2">
      <c r="AE4751" s="218"/>
    </row>
    <row r="4752" spans="31:31" s="228" customFormat="1" x14ac:dyDescent="0.2">
      <c r="AE4752" s="218"/>
    </row>
    <row r="4753" spans="31:31" s="228" customFormat="1" x14ac:dyDescent="0.2">
      <c r="AE4753" s="218"/>
    </row>
    <row r="4754" spans="31:31" s="228" customFormat="1" x14ac:dyDescent="0.2">
      <c r="AE4754" s="218"/>
    </row>
    <row r="4755" spans="31:31" s="228" customFormat="1" x14ac:dyDescent="0.2">
      <c r="AE4755" s="218"/>
    </row>
    <row r="4756" spans="31:31" s="228" customFormat="1" x14ac:dyDescent="0.2">
      <c r="AE4756" s="218"/>
    </row>
    <row r="4757" spans="31:31" s="228" customFormat="1" x14ac:dyDescent="0.2">
      <c r="AE4757" s="218"/>
    </row>
    <row r="4758" spans="31:31" s="228" customFormat="1" x14ac:dyDescent="0.2">
      <c r="AE4758" s="218"/>
    </row>
    <row r="4759" spans="31:31" s="228" customFormat="1" x14ac:dyDescent="0.2">
      <c r="AE4759" s="218"/>
    </row>
    <row r="4760" spans="31:31" s="228" customFormat="1" x14ac:dyDescent="0.2">
      <c r="AE4760" s="218"/>
    </row>
    <row r="4761" spans="31:31" s="228" customFormat="1" x14ac:dyDescent="0.2">
      <c r="AE4761" s="218"/>
    </row>
    <row r="4762" spans="31:31" s="228" customFormat="1" x14ac:dyDescent="0.2">
      <c r="AE4762" s="218"/>
    </row>
    <row r="4763" spans="31:31" s="228" customFormat="1" x14ac:dyDescent="0.2">
      <c r="AE4763" s="218"/>
    </row>
    <row r="4764" spans="31:31" s="228" customFormat="1" x14ac:dyDescent="0.2">
      <c r="AE4764" s="218"/>
    </row>
    <row r="4765" spans="31:31" s="228" customFormat="1" x14ac:dyDescent="0.2">
      <c r="AE4765" s="218"/>
    </row>
    <row r="4766" spans="31:31" s="228" customFormat="1" x14ac:dyDescent="0.2">
      <c r="AE4766" s="218"/>
    </row>
    <row r="4767" spans="31:31" s="228" customFormat="1" x14ac:dyDescent="0.2">
      <c r="AE4767" s="218"/>
    </row>
    <row r="4768" spans="31:31" s="228" customFormat="1" x14ac:dyDescent="0.2">
      <c r="AE4768" s="218"/>
    </row>
    <row r="4769" spans="31:31" s="228" customFormat="1" x14ac:dyDescent="0.2">
      <c r="AE4769" s="218"/>
    </row>
    <row r="4770" spans="31:31" s="228" customFormat="1" x14ac:dyDescent="0.2">
      <c r="AE4770" s="218"/>
    </row>
    <row r="4771" spans="31:31" s="228" customFormat="1" x14ac:dyDescent="0.2">
      <c r="AE4771" s="218"/>
    </row>
    <row r="4772" spans="31:31" s="228" customFormat="1" x14ac:dyDescent="0.2">
      <c r="AE4772" s="218"/>
    </row>
    <row r="4773" spans="31:31" s="228" customFormat="1" x14ac:dyDescent="0.2">
      <c r="AE4773" s="218"/>
    </row>
    <row r="4774" spans="31:31" s="228" customFormat="1" x14ac:dyDescent="0.2">
      <c r="AE4774" s="218"/>
    </row>
    <row r="4775" spans="31:31" s="228" customFormat="1" x14ac:dyDescent="0.2">
      <c r="AE4775" s="218"/>
    </row>
    <row r="4776" spans="31:31" s="228" customFormat="1" x14ac:dyDescent="0.2">
      <c r="AE4776" s="218"/>
    </row>
    <row r="4777" spans="31:31" s="228" customFormat="1" x14ac:dyDescent="0.2">
      <c r="AE4777" s="218"/>
    </row>
    <row r="4778" spans="31:31" s="228" customFormat="1" x14ac:dyDescent="0.2">
      <c r="AE4778" s="218"/>
    </row>
    <row r="4779" spans="31:31" s="228" customFormat="1" x14ac:dyDescent="0.2">
      <c r="AE4779" s="218"/>
    </row>
    <row r="4780" spans="31:31" s="228" customFormat="1" x14ac:dyDescent="0.2">
      <c r="AE4780" s="218"/>
    </row>
    <row r="4781" spans="31:31" s="228" customFormat="1" x14ac:dyDescent="0.2">
      <c r="AE4781" s="218"/>
    </row>
    <row r="4782" spans="31:31" s="228" customFormat="1" x14ac:dyDescent="0.2">
      <c r="AE4782" s="218"/>
    </row>
    <row r="4783" spans="31:31" s="228" customFormat="1" x14ac:dyDescent="0.2">
      <c r="AE4783" s="218"/>
    </row>
    <row r="4784" spans="31:31" s="228" customFormat="1" x14ac:dyDescent="0.2">
      <c r="AE4784" s="218"/>
    </row>
    <row r="4785" spans="31:31" s="228" customFormat="1" x14ac:dyDescent="0.2">
      <c r="AE4785" s="218"/>
    </row>
    <row r="4786" spans="31:31" s="228" customFormat="1" x14ac:dyDescent="0.2">
      <c r="AE4786" s="218"/>
    </row>
    <row r="4787" spans="31:31" s="228" customFormat="1" x14ac:dyDescent="0.2">
      <c r="AE4787" s="218"/>
    </row>
    <row r="4788" spans="31:31" s="228" customFormat="1" x14ac:dyDescent="0.2">
      <c r="AE4788" s="218"/>
    </row>
    <row r="4789" spans="31:31" s="228" customFormat="1" x14ac:dyDescent="0.2">
      <c r="AE4789" s="218"/>
    </row>
    <row r="4790" spans="31:31" s="228" customFormat="1" x14ac:dyDescent="0.2">
      <c r="AE4790" s="218"/>
    </row>
    <row r="4791" spans="31:31" s="228" customFormat="1" x14ac:dyDescent="0.2">
      <c r="AE4791" s="218"/>
    </row>
    <row r="4792" spans="31:31" s="228" customFormat="1" x14ac:dyDescent="0.2">
      <c r="AE4792" s="218"/>
    </row>
    <row r="4793" spans="31:31" s="228" customFormat="1" x14ac:dyDescent="0.2">
      <c r="AE4793" s="218"/>
    </row>
    <row r="4794" spans="31:31" s="228" customFormat="1" x14ac:dyDescent="0.2">
      <c r="AE4794" s="218"/>
    </row>
    <row r="4795" spans="31:31" s="228" customFormat="1" x14ac:dyDescent="0.2">
      <c r="AE4795" s="218"/>
    </row>
    <row r="4796" spans="31:31" s="228" customFormat="1" x14ac:dyDescent="0.2">
      <c r="AE4796" s="218"/>
    </row>
    <row r="4797" spans="31:31" s="228" customFormat="1" x14ac:dyDescent="0.2">
      <c r="AE4797" s="218"/>
    </row>
    <row r="4798" spans="31:31" s="228" customFormat="1" x14ac:dyDescent="0.2">
      <c r="AE4798" s="218"/>
    </row>
    <row r="4799" spans="31:31" s="228" customFormat="1" x14ac:dyDescent="0.2">
      <c r="AE4799" s="218"/>
    </row>
    <row r="4800" spans="31:31" s="228" customFormat="1" x14ac:dyDescent="0.2">
      <c r="AE4800" s="218"/>
    </row>
    <row r="4801" spans="31:31" s="228" customFormat="1" x14ac:dyDescent="0.2">
      <c r="AE4801" s="218"/>
    </row>
    <row r="4802" spans="31:31" s="228" customFormat="1" x14ac:dyDescent="0.2">
      <c r="AE4802" s="218"/>
    </row>
    <row r="4803" spans="31:31" s="228" customFormat="1" x14ac:dyDescent="0.2">
      <c r="AE4803" s="218"/>
    </row>
    <row r="4804" spans="31:31" s="228" customFormat="1" x14ac:dyDescent="0.2">
      <c r="AE4804" s="218"/>
    </row>
    <row r="4805" spans="31:31" s="228" customFormat="1" x14ac:dyDescent="0.2">
      <c r="AE4805" s="218"/>
    </row>
    <row r="4806" spans="31:31" s="228" customFormat="1" x14ac:dyDescent="0.2">
      <c r="AE4806" s="218"/>
    </row>
    <row r="4807" spans="31:31" s="228" customFormat="1" x14ac:dyDescent="0.2">
      <c r="AE4807" s="218"/>
    </row>
    <row r="4808" spans="31:31" s="228" customFormat="1" x14ac:dyDescent="0.2">
      <c r="AE4808" s="218"/>
    </row>
    <row r="4809" spans="31:31" s="228" customFormat="1" x14ac:dyDescent="0.2">
      <c r="AE4809" s="218"/>
    </row>
    <row r="4810" spans="31:31" s="228" customFormat="1" x14ac:dyDescent="0.2">
      <c r="AE4810" s="218"/>
    </row>
    <row r="4811" spans="31:31" s="228" customFormat="1" x14ac:dyDescent="0.2">
      <c r="AE4811" s="218"/>
    </row>
    <row r="4812" spans="31:31" s="228" customFormat="1" x14ac:dyDescent="0.2">
      <c r="AE4812" s="218"/>
    </row>
    <row r="4813" spans="31:31" s="228" customFormat="1" x14ac:dyDescent="0.2">
      <c r="AE4813" s="218"/>
    </row>
    <row r="4814" spans="31:31" s="228" customFormat="1" x14ac:dyDescent="0.2">
      <c r="AE4814" s="218"/>
    </row>
    <row r="4815" spans="31:31" s="228" customFormat="1" x14ac:dyDescent="0.2">
      <c r="AE4815" s="218"/>
    </row>
    <row r="4816" spans="31:31" s="228" customFormat="1" x14ac:dyDescent="0.2">
      <c r="AE4816" s="218"/>
    </row>
    <row r="4817" spans="31:31" s="228" customFormat="1" x14ac:dyDescent="0.2">
      <c r="AE4817" s="218"/>
    </row>
    <row r="4818" spans="31:31" s="228" customFormat="1" x14ac:dyDescent="0.2">
      <c r="AE4818" s="218"/>
    </row>
    <row r="4819" spans="31:31" s="228" customFormat="1" x14ac:dyDescent="0.2">
      <c r="AE4819" s="218"/>
    </row>
    <row r="4820" spans="31:31" s="228" customFormat="1" x14ac:dyDescent="0.2">
      <c r="AE4820" s="218"/>
    </row>
    <row r="4821" spans="31:31" s="228" customFormat="1" x14ac:dyDescent="0.2">
      <c r="AE4821" s="218"/>
    </row>
    <row r="4822" spans="31:31" s="228" customFormat="1" x14ac:dyDescent="0.2">
      <c r="AE4822" s="218"/>
    </row>
    <row r="4823" spans="31:31" s="228" customFormat="1" x14ac:dyDescent="0.2">
      <c r="AE4823" s="218"/>
    </row>
    <row r="4824" spans="31:31" s="228" customFormat="1" x14ac:dyDescent="0.2">
      <c r="AE4824" s="218"/>
    </row>
    <row r="4825" spans="31:31" s="228" customFormat="1" x14ac:dyDescent="0.2">
      <c r="AE4825" s="218"/>
    </row>
    <row r="4826" spans="31:31" s="228" customFormat="1" x14ac:dyDescent="0.2">
      <c r="AE4826" s="218"/>
    </row>
    <row r="4827" spans="31:31" s="228" customFormat="1" x14ac:dyDescent="0.2">
      <c r="AE4827" s="218"/>
    </row>
    <row r="4828" spans="31:31" s="228" customFormat="1" x14ac:dyDescent="0.2">
      <c r="AE4828" s="218"/>
    </row>
    <row r="4829" spans="31:31" s="228" customFormat="1" x14ac:dyDescent="0.2">
      <c r="AE4829" s="218"/>
    </row>
    <row r="4830" spans="31:31" s="228" customFormat="1" x14ac:dyDescent="0.2">
      <c r="AE4830" s="218"/>
    </row>
    <row r="4831" spans="31:31" s="228" customFormat="1" x14ac:dyDescent="0.2">
      <c r="AE4831" s="218"/>
    </row>
    <row r="4832" spans="31:31" s="228" customFormat="1" x14ac:dyDescent="0.2">
      <c r="AE4832" s="218"/>
    </row>
    <row r="4833" spans="31:31" s="228" customFormat="1" x14ac:dyDescent="0.2">
      <c r="AE4833" s="218"/>
    </row>
    <row r="4834" spans="31:31" s="228" customFormat="1" x14ac:dyDescent="0.2">
      <c r="AE4834" s="218"/>
    </row>
    <row r="4835" spans="31:31" s="228" customFormat="1" x14ac:dyDescent="0.2">
      <c r="AE4835" s="218"/>
    </row>
    <row r="4836" spans="31:31" s="228" customFormat="1" x14ac:dyDescent="0.2">
      <c r="AE4836" s="218"/>
    </row>
    <row r="4837" spans="31:31" s="228" customFormat="1" x14ac:dyDescent="0.2">
      <c r="AE4837" s="218"/>
    </row>
    <row r="4838" spans="31:31" s="228" customFormat="1" x14ac:dyDescent="0.2">
      <c r="AE4838" s="218"/>
    </row>
    <row r="4839" spans="31:31" s="228" customFormat="1" x14ac:dyDescent="0.2">
      <c r="AE4839" s="218"/>
    </row>
    <row r="4840" spans="31:31" s="228" customFormat="1" x14ac:dyDescent="0.2">
      <c r="AE4840" s="218"/>
    </row>
    <row r="4841" spans="31:31" s="228" customFormat="1" x14ac:dyDescent="0.2">
      <c r="AE4841" s="218"/>
    </row>
    <row r="4842" spans="31:31" s="228" customFormat="1" x14ac:dyDescent="0.2">
      <c r="AE4842" s="218"/>
    </row>
    <row r="4843" spans="31:31" s="228" customFormat="1" x14ac:dyDescent="0.2">
      <c r="AE4843" s="218"/>
    </row>
    <row r="4844" spans="31:31" s="228" customFormat="1" x14ac:dyDescent="0.2">
      <c r="AE4844" s="218"/>
    </row>
    <row r="4845" spans="31:31" s="228" customFormat="1" x14ac:dyDescent="0.2">
      <c r="AE4845" s="218"/>
    </row>
    <row r="4846" spans="31:31" s="228" customFormat="1" x14ac:dyDescent="0.2">
      <c r="AE4846" s="218"/>
    </row>
    <row r="4847" spans="31:31" s="228" customFormat="1" x14ac:dyDescent="0.2">
      <c r="AE4847" s="218"/>
    </row>
    <row r="4848" spans="31:31" s="228" customFormat="1" x14ac:dyDescent="0.2">
      <c r="AE4848" s="218"/>
    </row>
    <row r="4849" spans="31:31" s="228" customFormat="1" x14ac:dyDescent="0.2">
      <c r="AE4849" s="218"/>
    </row>
    <row r="4850" spans="31:31" s="228" customFormat="1" x14ac:dyDescent="0.2">
      <c r="AE4850" s="218"/>
    </row>
    <row r="4851" spans="31:31" s="228" customFormat="1" x14ac:dyDescent="0.2">
      <c r="AE4851" s="218"/>
    </row>
    <row r="4852" spans="31:31" s="228" customFormat="1" x14ac:dyDescent="0.2">
      <c r="AE4852" s="218"/>
    </row>
    <row r="4853" spans="31:31" s="228" customFormat="1" x14ac:dyDescent="0.2">
      <c r="AE4853" s="218"/>
    </row>
    <row r="4854" spans="31:31" s="228" customFormat="1" x14ac:dyDescent="0.2">
      <c r="AE4854" s="218"/>
    </row>
    <row r="4855" spans="31:31" s="228" customFormat="1" x14ac:dyDescent="0.2">
      <c r="AE4855" s="218"/>
    </row>
    <row r="4856" spans="31:31" s="228" customFormat="1" x14ac:dyDescent="0.2">
      <c r="AE4856" s="218"/>
    </row>
    <row r="4857" spans="31:31" s="228" customFormat="1" x14ac:dyDescent="0.2">
      <c r="AE4857" s="218"/>
    </row>
    <row r="4858" spans="31:31" s="228" customFormat="1" x14ac:dyDescent="0.2">
      <c r="AE4858" s="218"/>
    </row>
    <row r="4859" spans="31:31" s="228" customFormat="1" x14ac:dyDescent="0.2">
      <c r="AE4859" s="218"/>
    </row>
    <row r="4860" spans="31:31" s="228" customFormat="1" x14ac:dyDescent="0.2">
      <c r="AE4860" s="218"/>
    </row>
    <row r="4861" spans="31:31" s="228" customFormat="1" x14ac:dyDescent="0.2">
      <c r="AE4861" s="218"/>
    </row>
    <row r="4862" spans="31:31" s="228" customFormat="1" x14ac:dyDescent="0.2">
      <c r="AE4862" s="218"/>
    </row>
    <row r="4863" spans="31:31" s="228" customFormat="1" x14ac:dyDescent="0.2">
      <c r="AE4863" s="218"/>
    </row>
    <row r="4864" spans="31:31" s="228" customFormat="1" x14ac:dyDescent="0.2">
      <c r="AE4864" s="218"/>
    </row>
    <row r="4865" spans="31:31" s="228" customFormat="1" x14ac:dyDescent="0.2">
      <c r="AE4865" s="218"/>
    </row>
    <row r="4866" spans="31:31" s="228" customFormat="1" x14ac:dyDescent="0.2">
      <c r="AE4866" s="218"/>
    </row>
    <row r="4867" spans="31:31" s="228" customFormat="1" x14ac:dyDescent="0.2">
      <c r="AE4867" s="218"/>
    </row>
    <row r="4868" spans="31:31" s="228" customFormat="1" x14ac:dyDescent="0.2">
      <c r="AE4868" s="218"/>
    </row>
    <row r="4869" spans="31:31" s="228" customFormat="1" x14ac:dyDescent="0.2">
      <c r="AE4869" s="218"/>
    </row>
    <row r="4870" spans="31:31" s="228" customFormat="1" x14ac:dyDescent="0.2">
      <c r="AE4870" s="218"/>
    </row>
    <row r="4871" spans="31:31" s="228" customFormat="1" x14ac:dyDescent="0.2">
      <c r="AE4871" s="218"/>
    </row>
    <row r="4872" spans="31:31" s="228" customFormat="1" x14ac:dyDescent="0.2">
      <c r="AE4872" s="218"/>
    </row>
    <row r="4873" spans="31:31" s="228" customFormat="1" x14ac:dyDescent="0.2">
      <c r="AE4873" s="218"/>
    </row>
    <row r="4874" spans="31:31" s="228" customFormat="1" x14ac:dyDescent="0.2">
      <c r="AE4874" s="218"/>
    </row>
    <row r="4875" spans="31:31" s="228" customFormat="1" x14ac:dyDescent="0.2">
      <c r="AE4875" s="218"/>
    </row>
    <row r="4876" spans="31:31" s="228" customFormat="1" x14ac:dyDescent="0.2">
      <c r="AE4876" s="218"/>
    </row>
    <row r="4877" spans="31:31" s="228" customFormat="1" x14ac:dyDescent="0.2">
      <c r="AE4877" s="218"/>
    </row>
    <row r="4878" spans="31:31" s="228" customFormat="1" x14ac:dyDescent="0.2">
      <c r="AE4878" s="218"/>
    </row>
    <row r="4879" spans="31:31" s="228" customFormat="1" x14ac:dyDescent="0.2">
      <c r="AE4879" s="218"/>
    </row>
    <row r="4880" spans="31:31" s="228" customFormat="1" x14ac:dyDescent="0.2">
      <c r="AE4880" s="218"/>
    </row>
    <row r="4881" spans="31:31" s="228" customFormat="1" x14ac:dyDescent="0.2">
      <c r="AE4881" s="218"/>
    </row>
    <row r="4882" spans="31:31" s="228" customFormat="1" x14ac:dyDescent="0.2">
      <c r="AE4882" s="218"/>
    </row>
    <row r="4883" spans="31:31" s="228" customFormat="1" x14ac:dyDescent="0.2">
      <c r="AE4883" s="218"/>
    </row>
    <row r="4884" spans="31:31" s="228" customFormat="1" x14ac:dyDescent="0.2">
      <c r="AE4884" s="218"/>
    </row>
    <row r="4885" spans="31:31" s="228" customFormat="1" x14ac:dyDescent="0.2">
      <c r="AE4885" s="218"/>
    </row>
    <row r="4886" spans="31:31" s="228" customFormat="1" x14ac:dyDescent="0.2">
      <c r="AE4886" s="218"/>
    </row>
    <row r="4887" spans="31:31" s="228" customFormat="1" x14ac:dyDescent="0.2">
      <c r="AE4887" s="218"/>
    </row>
    <row r="4888" spans="31:31" s="228" customFormat="1" x14ac:dyDescent="0.2">
      <c r="AE4888" s="218"/>
    </row>
    <row r="4889" spans="31:31" s="228" customFormat="1" x14ac:dyDescent="0.2">
      <c r="AE4889" s="218"/>
    </row>
    <row r="4890" spans="31:31" s="228" customFormat="1" x14ac:dyDescent="0.2">
      <c r="AE4890" s="218"/>
    </row>
    <row r="4891" spans="31:31" s="228" customFormat="1" x14ac:dyDescent="0.2">
      <c r="AE4891" s="218"/>
    </row>
    <row r="4892" spans="31:31" s="228" customFormat="1" x14ac:dyDescent="0.2">
      <c r="AE4892" s="218"/>
    </row>
    <row r="4893" spans="31:31" s="228" customFormat="1" x14ac:dyDescent="0.2">
      <c r="AE4893" s="218"/>
    </row>
    <row r="4894" spans="31:31" s="228" customFormat="1" x14ac:dyDescent="0.2">
      <c r="AE4894" s="218"/>
    </row>
    <row r="4895" spans="31:31" s="228" customFormat="1" x14ac:dyDescent="0.2">
      <c r="AE4895" s="218"/>
    </row>
    <row r="4896" spans="31:31" s="228" customFormat="1" x14ac:dyDescent="0.2">
      <c r="AE4896" s="218"/>
    </row>
    <row r="4897" spans="31:31" s="228" customFormat="1" x14ac:dyDescent="0.2">
      <c r="AE4897" s="218"/>
    </row>
    <row r="4898" spans="31:31" s="228" customFormat="1" x14ac:dyDescent="0.2">
      <c r="AE4898" s="218"/>
    </row>
    <row r="4899" spans="31:31" s="228" customFormat="1" x14ac:dyDescent="0.2">
      <c r="AE4899" s="218"/>
    </row>
    <row r="4900" spans="31:31" s="228" customFormat="1" x14ac:dyDescent="0.2">
      <c r="AE4900" s="218"/>
    </row>
    <row r="4901" spans="31:31" s="228" customFormat="1" x14ac:dyDescent="0.2">
      <c r="AE4901" s="218"/>
    </row>
    <row r="4902" spans="31:31" s="228" customFormat="1" x14ac:dyDescent="0.2">
      <c r="AE4902" s="218"/>
    </row>
    <row r="4903" spans="31:31" s="228" customFormat="1" x14ac:dyDescent="0.2">
      <c r="AE4903" s="218"/>
    </row>
    <row r="4904" spans="31:31" s="228" customFormat="1" x14ac:dyDescent="0.2">
      <c r="AE4904" s="218"/>
    </row>
    <row r="4905" spans="31:31" s="228" customFormat="1" x14ac:dyDescent="0.2">
      <c r="AE4905" s="218"/>
    </row>
    <row r="4906" spans="31:31" s="228" customFormat="1" x14ac:dyDescent="0.2">
      <c r="AE4906" s="218"/>
    </row>
    <row r="4907" spans="31:31" s="228" customFormat="1" x14ac:dyDescent="0.2">
      <c r="AE4907" s="218"/>
    </row>
    <row r="4908" spans="31:31" s="228" customFormat="1" x14ac:dyDescent="0.2">
      <c r="AE4908" s="218"/>
    </row>
    <row r="4909" spans="31:31" s="228" customFormat="1" x14ac:dyDescent="0.2">
      <c r="AE4909" s="218"/>
    </row>
    <row r="4910" spans="31:31" s="228" customFormat="1" x14ac:dyDescent="0.2">
      <c r="AE4910" s="218"/>
    </row>
    <row r="4911" spans="31:31" s="228" customFormat="1" x14ac:dyDescent="0.2">
      <c r="AE4911" s="218"/>
    </row>
    <row r="4912" spans="31:31" s="228" customFormat="1" x14ac:dyDescent="0.2">
      <c r="AE4912" s="218"/>
    </row>
    <row r="4913" spans="31:31" s="228" customFormat="1" x14ac:dyDescent="0.2">
      <c r="AE4913" s="218"/>
    </row>
    <row r="4914" spans="31:31" s="228" customFormat="1" x14ac:dyDescent="0.2">
      <c r="AE4914" s="218"/>
    </row>
    <row r="4915" spans="31:31" s="228" customFormat="1" x14ac:dyDescent="0.2">
      <c r="AE4915" s="218"/>
    </row>
    <row r="4916" spans="31:31" s="228" customFormat="1" x14ac:dyDescent="0.2">
      <c r="AE4916" s="218"/>
    </row>
    <row r="4917" spans="31:31" s="228" customFormat="1" x14ac:dyDescent="0.2">
      <c r="AE4917" s="218"/>
    </row>
    <row r="4918" spans="31:31" s="228" customFormat="1" x14ac:dyDescent="0.2">
      <c r="AE4918" s="218"/>
    </row>
    <row r="4919" spans="31:31" s="228" customFormat="1" x14ac:dyDescent="0.2">
      <c r="AE4919" s="218"/>
    </row>
    <row r="4920" spans="31:31" s="228" customFormat="1" x14ac:dyDescent="0.2">
      <c r="AE4920" s="218"/>
    </row>
    <row r="4921" spans="31:31" s="228" customFormat="1" x14ac:dyDescent="0.2">
      <c r="AE4921" s="218"/>
    </row>
    <row r="4922" spans="31:31" s="228" customFormat="1" x14ac:dyDescent="0.2">
      <c r="AE4922" s="218"/>
    </row>
    <row r="4923" spans="31:31" s="228" customFormat="1" x14ac:dyDescent="0.2">
      <c r="AE4923" s="218"/>
    </row>
    <row r="4924" spans="31:31" s="228" customFormat="1" x14ac:dyDescent="0.2">
      <c r="AE4924" s="218"/>
    </row>
    <row r="4925" spans="31:31" s="228" customFormat="1" x14ac:dyDescent="0.2">
      <c r="AE4925" s="218"/>
    </row>
    <row r="4926" spans="31:31" s="228" customFormat="1" x14ac:dyDescent="0.2">
      <c r="AE4926" s="218"/>
    </row>
    <row r="4927" spans="31:31" s="228" customFormat="1" x14ac:dyDescent="0.2">
      <c r="AE4927" s="218"/>
    </row>
    <row r="4928" spans="31:31" s="228" customFormat="1" x14ac:dyDescent="0.2">
      <c r="AE4928" s="218"/>
    </row>
    <row r="4929" spans="31:31" s="228" customFormat="1" x14ac:dyDescent="0.2">
      <c r="AE4929" s="218"/>
    </row>
    <row r="4930" spans="31:31" s="228" customFormat="1" x14ac:dyDescent="0.2">
      <c r="AE4930" s="218"/>
    </row>
    <row r="4931" spans="31:31" s="228" customFormat="1" x14ac:dyDescent="0.2">
      <c r="AE4931" s="218"/>
    </row>
    <row r="4932" spans="31:31" s="228" customFormat="1" x14ac:dyDescent="0.2">
      <c r="AE4932" s="218"/>
    </row>
    <row r="4933" spans="31:31" s="228" customFormat="1" x14ac:dyDescent="0.2">
      <c r="AE4933" s="218"/>
    </row>
    <row r="4934" spans="31:31" s="228" customFormat="1" x14ac:dyDescent="0.2">
      <c r="AE4934" s="218"/>
    </row>
    <row r="4935" spans="31:31" s="228" customFormat="1" x14ac:dyDescent="0.2">
      <c r="AE4935" s="218"/>
    </row>
    <row r="4936" spans="31:31" s="228" customFormat="1" x14ac:dyDescent="0.2">
      <c r="AE4936" s="218"/>
    </row>
    <row r="4937" spans="31:31" s="228" customFormat="1" x14ac:dyDescent="0.2">
      <c r="AE4937" s="218"/>
    </row>
    <row r="4938" spans="31:31" s="228" customFormat="1" x14ac:dyDescent="0.2">
      <c r="AE4938" s="218"/>
    </row>
    <row r="4939" spans="31:31" s="228" customFormat="1" x14ac:dyDescent="0.2">
      <c r="AE4939" s="218"/>
    </row>
    <row r="4940" spans="31:31" s="228" customFormat="1" x14ac:dyDescent="0.2">
      <c r="AE4940" s="218"/>
    </row>
    <row r="4941" spans="31:31" s="228" customFormat="1" x14ac:dyDescent="0.2">
      <c r="AE4941" s="218"/>
    </row>
    <row r="4942" spans="31:31" s="228" customFormat="1" x14ac:dyDescent="0.2">
      <c r="AE4942" s="218"/>
    </row>
    <row r="4943" spans="31:31" s="228" customFormat="1" x14ac:dyDescent="0.2">
      <c r="AE4943" s="218"/>
    </row>
    <row r="4944" spans="31:31" s="228" customFormat="1" x14ac:dyDescent="0.2">
      <c r="AE4944" s="218"/>
    </row>
    <row r="4945" spans="31:31" s="228" customFormat="1" x14ac:dyDescent="0.2">
      <c r="AE4945" s="218"/>
    </row>
    <row r="4946" spans="31:31" s="228" customFormat="1" x14ac:dyDescent="0.2">
      <c r="AE4946" s="218"/>
    </row>
    <row r="4947" spans="31:31" s="228" customFormat="1" x14ac:dyDescent="0.2">
      <c r="AE4947" s="218"/>
    </row>
    <row r="4948" spans="31:31" s="228" customFormat="1" x14ac:dyDescent="0.2">
      <c r="AE4948" s="218"/>
    </row>
    <row r="4949" spans="31:31" s="228" customFormat="1" x14ac:dyDescent="0.2">
      <c r="AE4949" s="218"/>
    </row>
    <row r="4950" spans="31:31" s="228" customFormat="1" x14ac:dyDescent="0.2">
      <c r="AE4950" s="218"/>
    </row>
    <row r="4951" spans="31:31" s="228" customFormat="1" x14ac:dyDescent="0.2">
      <c r="AE4951" s="218"/>
    </row>
    <row r="4952" spans="31:31" s="228" customFormat="1" x14ac:dyDescent="0.2">
      <c r="AE4952" s="218"/>
    </row>
    <row r="4953" spans="31:31" s="228" customFormat="1" x14ac:dyDescent="0.2">
      <c r="AE4953" s="218"/>
    </row>
    <row r="4954" spans="31:31" s="228" customFormat="1" x14ac:dyDescent="0.2">
      <c r="AE4954" s="218"/>
    </row>
    <row r="4955" spans="31:31" s="228" customFormat="1" x14ac:dyDescent="0.2">
      <c r="AE4955" s="218"/>
    </row>
    <row r="4956" spans="31:31" s="228" customFormat="1" x14ac:dyDescent="0.2">
      <c r="AE4956" s="218"/>
    </row>
    <row r="4957" spans="31:31" s="228" customFormat="1" x14ac:dyDescent="0.2">
      <c r="AE4957" s="218"/>
    </row>
    <row r="4958" spans="31:31" s="228" customFormat="1" x14ac:dyDescent="0.2">
      <c r="AE4958" s="218"/>
    </row>
    <row r="4959" spans="31:31" s="228" customFormat="1" x14ac:dyDescent="0.2">
      <c r="AE4959" s="218"/>
    </row>
    <row r="4960" spans="31:31" s="228" customFormat="1" x14ac:dyDescent="0.2">
      <c r="AE4960" s="218"/>
    </row>
    <row r="4961" spans="31:31" s="228" customFormat="1" x14ac:dyDescent="0.2">
      <c r="AE4961" s="218"/>
    </row>
    <row r="4962" spans="31:31" s="228" customFormat="1" x14ac:dyDescent="0.2">
      <c r="AE4962" s="218"/>
    </row>
    <row r="4963" spans="31:31" s="228" customFormat="1" x14ac:dyDescent="0.2">
      <c r="AE4963" s="218"/>
    </row>
    <row r="4964" spans="31:31" s="228" customFormat="1" x14ac:dyDescent="0.2">
      <c r="AE4964" s="218"/>
    </row>
    <row r="4965" spans="31:31" s="228" customFormat="1" x14ac:dyDescent="0.2">
      <c r="AE4965" s="218"/>
    </row>
    <row r="4966" spans="31:31" s="228" customFormat="1" x14ac:dyDescent="0.2">
      <c r="AE4966" s="218"/>
    </row>
    <row r="4967" spans="31:31" s="228" customFormat="1" x14ac:dyDescent="0.2">
      <c r="AE4967" s="218"/>
    </row>
    <row r="4968" spans="31:31" s="228" customFormat="1" x14ac:dyDescent="0.2">
      <c r="AE4968" s="218"/>
    </row>
    <row r="4969" spans="31:31" s="228" customFormat="1" x14ac:dyDescent="0.2">
      <c r="AE4969" s="218"/>
    </row>
    <row r="4970" spans="31:31" s="228" customFormat="1" x14ac:dyDescent="0.2">
      <c r="AE4970" s="218"/>
    </row>
    <row r="4971" spans="31:31" s="228" customFormat="1" x14ac:dyDescent="0.2">
      <c r="AE4971" s="218"/>
    </row>
    <row r="4972" spans="31:31" s="228" customFormat="1" x14ac:dyDescent="0.2">
      <c r="AE4972" s="218"/>
    </row>
    <row r="4973" spans="31:31" s="228" customFormat="1" x14ac:dyDescent="0.2">
      <c r="AE4973" s="218"/>
    </row>
    <row r="4974" spans="31:31" s="228" customFormat="1" x14ac:dyDescent="0.2">
      <c r="AE4974" s="218"/>
    </row>
    <row r="4975" spans="31:31" s="228" customFormat="1" x14ac:dyDescent="0.2">
      <c r="AE4975" s="218"/>
    </row>
    <row r="4976" spans="31:31" s="228" customFormat="1" x14ac:dyDescent="0.2">
      <c r="AE4976" s="218"/>
    </row>
    <row r="4977" spans="31:31" s="228" customFormat="1" x14ac:dyDescent="0.2">
      <c r="AE4977" s="218"/>
    </row>
    <row r="4978" spans="31:31" s="228" customFormat="1" x14ac:dyDescent="0.2">
      <c r="AE4978" s="218"/>
    </row>
    <row r="4979" spans="31:31" s="228" customFormat="1" x14ac:dyDescent="0.2">
      <c r="AE4979" s="218"/>
    </row>
    <row r="4980" spans="31:31" s="228" customFormat="1" x14ac:dyDescent="0.2">
      <c r="AE4980" s="218"/>
    </row>
    <row r="4981" spans="31:31" s="228" customFormat="1" x14ac:dyDescent="0.2">
      <c r="AE4981" s="218"/>
    </row>
    <row r="4982" spans="31:31" s="228" customFormat="1" x14ac:dyDescent="0.2">
      <c r="AE4982" s="218"/>
    </row>
    <row r="4983" spans="31:31" s="228" customFormat="1" x14ac:dyDescent="0.2">
      <c r="AE4983" s="218"/>
    </row>
    <row r="4984" spans="31:31" s="228" customFormat="1" x14ac:dyDescent="0.2">
      <c r="AE4984" s="218"/>
    </row>
    <row r="4985" spans="31:31" s="228" customFormat="1" x14ac:dyDescent="0.2">
      <c r="AE4985" s="218"/>
    </row>
    <row r="4986" spans="31:31" s="228" customFormat="1" x14ac:dyDescent="0.2">
      <c r="AE4986" s="218"/>
    </row>
    <row r="4987" spans="31:31" s="228" customFormat="1" x14ac:dyDescent="0.2">
      <c r="AE4987" s="218"/>
    </row>
    <row r="4988" spans="31:31" s="228" customFormat="1" x14ac:dyDescent="0.2">
      <c r="AE4988" s="218"/>
    </row>
    <row r="4989" spans="31:31" s="228" customFormat="1" x14ac:dyDescent="0.2">
      <c r="AE4989" s="218"/>
    </row>
    <row r="4990" spans="31:31" s="228" customFormat="1" x14ac:dyDescent="0.2">
      <c r="AE4990" s="218"/>
    </row>
    <row r="4991" spans="31:31" s="228" customFormat="1" x14ac:dyDescent="0.2">
      <c r="AE4991" s="218"/>
    </row>
    <row r="4992" spans="31:31" s="228" customFormat="1" x14ac:dyDescent="0.2">
      <c r="AE4992" s="218"/>
    </row>
    <row r="4993" spans="31:31" s="228" customFormat="1" x14ac:dyDescent="0.2">
      <c r="AE4993" s="218"/>
    </row>
    <row r="4994" spans="31:31" s="228" customFormat="1" x14ac:dyDescent="0.2">
      <c r="AE4994" s="218"/>
    </row>
    <row r="4995" spans="31:31" s="228" customFormat="1" x14ac:dyDescent="0.2">
      <c r="AE4995" s="218"/>
    </row>
    <row r="4996" spans="31:31" s="228" customFormat="1" x14ac:dyDescent="0.2">
      <c r="AE4996" s="218"/>
    </row>
    <row r="4997" spans="31:31" s="228" customFormat="1" x14ac:dyDescent="0.2">
      <c r="AE4997" s="218"/>
    </row>
    <row r="4998" spans="31:31" s="228" customFormat="1" x14ac:dyDescent="0.2">
      <c r="AE4998" s="218"/>
    </row>
    <row r="4999" spans="31:31" s="228" customFormat="1" x14ac:dyDescent="0.2">
      <c r="AE4999" s="218"/>
    </row>
    <row r="5000" spans="31:31" s="228" customFormat="1" x14ac:dyDescent="0.2">
      <c r="AE5000" s="218"/>
    </row>
    <row r="5001" spans="31:31" s="228" customFormat="1" x14ac:dyDescent="0.2">
      <c r="AE5001" s="218"/>
    </row>
    <row r="5002" spans="31:31" s="228" customFormat="1" x14ac:dyDescent="0.2">
      <c r="AE5002" s="218"/>
    </row>
    <row r="5003" spans="31:31" s="228" customFormat="1" x14ac:dyDescent="0.2">
      <c r="AE5003" s="218"/>
    </row>
    <row r="5004" spans="31:31" s="228" customFormat="1" x14ac:dyDescent="0.2">
      <c r="AE5004" s="218"/>
    </row>
    <row r="5005" spans="31:31" s="228" customFormat="1" x14ac:dyDescent="0.2">
      <c r="AE5005" s="218"/>
    </row>
    <row r="5006" spans="31:31" s="228" customFormat="1" x14ac:dyDescent="0.2">
      <c r="AE5006" s="218"/>
    </row>
    <row r="5007" spans="31:31" s="228" customFormat="1" x14ac:dyDescent="0.2">
      <c r="AE5007" s="218"/>
    </row>
    <row r="5008" spans="31:31" s="228" customFormat="1" x14ac:dyDescent="0.2">
      <c r="AE5008" s="218"/>
    </row>
    <row r="5009" spans="31:31" s="228" customFormat="1" x14ac:dyDescent="0.2">
      <c r="AE5009" s="218"/>
    </row>
    <row r="5010" spans="31:31" s="228" customFormat="1" x14ac:dyDescent="0.2">
      <c r="AE5010" s="218"/>
    </row>
    <row r="5011" spans="31:31" s="228" customFormat="1" x14ac:dyDescent="0.2">
      <c r="AE5011" s="218"/>
    </row>
    <row r="5012" spans="31:31" s="228" customFormat="1" x14ac:dyDescent="0.2">
      <c r="AE5012" s="218"/>
    </row>
    <row r="5013" spans="31:31" s="228" customFormat="1" x14ac:dyDescent="0.2">
      <c r="AE5013" s="218"/>
    </row>
    <row r="5014" spans="31:31" s="228" customFormat="1" x14ac:dyDescent="0.2">
      <c r="AE5014" s="218"/>
    </row>
    <row r="5015" spans="31:31" s="228" customFormat="1" x14ac:dyDescent="0.2">
      <c r="AE5015" s="218"/>
    </row>
    <row r="5016" spans="31:31" s="228" customFormat="1" x14ac:dyDescent="0.2">
      <c r="AE5016" s="218"/>
    </row>
    <row r="5017" spans="31:31" s="228" customFormat="1" x14ac:dyDescent="0.2">
      <c r="AE5017" s="218"/>
    </row>
    <row r="5018" spans="31:31" s="228" customFormat="1" x14ac:dyDescent="0.2">
      <c r="AE5018" s="218"/>
    </row>
    <row r="5019" spans="31:31" s="228" customFormat="1" x14ac:dyDescent="0.2">
      <c r="AE5019" s="218"/>
    </row>
    <row r="5020" spans="31:31" s="228" customFormat="1" x14ac:dyDescent="0.2">
      <c r="AE5020" s="218"/>
    </row>
    <row r="5021" spans="31:31" s="228" customFormat="1" x14ac:dyDescent="0.2">
      <c r="AE5021" s="218"/>
    </row>
    <row r="5022" spans="31:31" s="228" customFormat="1" x14ac:dyDescent="0.2">
      <c r="AE5022" s="218"/>
    </row>
    <row r="5023" spans="31:31" s="228" customFormat="1" x14ac:dyDescent="0.2">
      <c r="AE5023" s="218"/>
    </row>
    <row r="5024" spans="31:31" s="228" customFormat="1" x14ac:dyDescent="0.2">
      <c r="AE5024" s="218"/>
    </row>
    <row r="5025" spans="31:31" s="228" customFormat="1" x14ac:dyDescent="0.2">
      <c r="AE5025" s="218"/>
    </row>
    <row r="5026" spans="31:31" s="228" customFormat="1" x14ac:dyDescent="0.2">
      <c r="AE5026" s="218"/>
    </row>
    <row r="5027" spans="31:31" s="228" customFormat="1" x14ac:dyDescent="0.2">
      <c r="AE5027" s="218"/>
    </row>
    <row r="5028" spans="31:31" s="228" customFormat="1" x14ac:dyDescent="0.2">
      <c r="AE5028" s="218"/>
    </row>
    <row r="5029" spans="31:31" s="228" customFormat="1" x14ac:dyDescent="0.2">
      <c r="AE5029" s="218"/>
    </row>
    <row r="5030" spans="31:31" s="228" customFormat="1" x14ac:dyDescent="0.2">
      <c r="AE5030" s="218"/>
    </row>
    <row r="5031" spans="31:31" s="228" customFormat="1" x14ac:dyDescent="0.2">
      <c r="AE5031" s="218"/>
    </row>
    <row r="5032" spans="31:31" s="228" customFormat="1" x14ac:dyDescent="0.2">
      <c r="AE5032" s="218"/>
    </row>
    <row r="5033" spans="31:31" s="228" customFormat="1" x14ac:dyDescent="0.2">
      <c r="AE5033" s="218"/>
    </row>
    <row r="5034" spans="31:31" s="228" customFormat="1" x14ac:dyDescent="0.2">
      <c r="AE5034" s="218"/>
    </row>
    <row r="5035" spans="31:31" s="228" customFormat="1" x14ac:dyDescent="0.2">
      <c r="AE5035" s="218"/>
    </row>
    <row r="5036" spans="31:31" s="228" customFormat="1" x14ac:dyDescent="0.2">
      <c r="AE5036" s="218"/>
    </row>
    <row r="5037" spans="31:31" s="228" customFormat="1" x14ac:dyDescent="0.2">
      <c r="AE5037" s="218"/>
    </row>
    <row r="5038" spans="31:31" s="228" customFormat="1" x14ac:dyDescent="0.2">
      <c r="AE5038" s="218"/>
    </row>
    <row r="5039" spans="31:31" s="228" customFormat="1" x14ac:dyDescent="0.2">
      <c r="AE5039" s="218"/>
    </row>
    <row r="5040" spans="31:31" s="228" customFormat="1" x14ac:dyDescent="0.2">
      <c r="AE5040" s="218"/>
    </row>
    <row r="5041" spans="31:31" s="228" customFormat="1" x14ac:dyDescent="0.2">
      <c r="AE5041" s="218"/>
    </row>
    <row r="5042" spans="31:31" s="228" customFormat="1" x14ac:dyDescent="0.2">
      <c r="AE5042" s="218"/>
    </row>
    <row r="5043" spans="31:31" s="228" customFormat="1" x14ac:dyDescent="0.2">
      <c r="AE5043" s="218"/>
    </row>
    <row r="5044" spans="31:31" s="228" customFormat="1" x14ac:dyDescent="0.2">
      <c r="AE5044" s="218"/>
    </row>
    <row r="5045" spans="31:31" s="228" customFormat="1" x14ac:dyDescent="0.2">
      <c r="AE5045" s="218"/>
    </row>
    <row r="5046" spans="31:31" s="228" customFormat="1" x14ac:dyDescent="0.2">
      <c r="AE5046" s="218"/>
    </row>
    <row r="5047" spans="31:31" s="228" customFormat="1" x14ac:dyDescent="0.2">
      <c r="AE5047" s="218"/>
    </row>
    <row r="5048" spans="31:31" s="228" customFormat="1" x14ac:dyDescent="0.2">
      <c r="AE5048" s="218"/>
    </row>
    <row r="5049" spans="31:31" s="228" customFormat="1" x14ac:dyDescent="0.2">
      <c r="AE5049" s="218"/>
    </row>
    <row r="5050" spans="31:31" s="228" customFormat="1" x14ac:dyDescent="0.2">
      <c r="AE5050" s="218"/>
    </row>
    <row r="5051" spans="31:31" s="228" customFormat="1" x14ac:dyDescent="0.2">
      <c r="AE5051" s="218"/>
    </row>
    <row r="5052" spans="31:31" s="228" customFormat="1" x14ac:dyDescent="0.2">
      <c r="AE5052" s="218"/>
    </row>
    <row r="5053" spans="31:31" s="228" customFormat="1" x14ac:dyDescent="0.2">
      <c r="AE5053" s="218"/>
    </row>
    <row r="5054" spans="31:31" s="228" customFormat="1" x14ac:dyDescent="0.2">
      <c r="AE5054" s="218"/>
    </row>
    <row r="5055" spans="31:31" s="228" customFormat="1" x14ac:dyDescent="0.2">
      <c r="AE5055" s="218"/>
    </row>
    <row r="5056" spans="31:31" s="228" customFormat="1" x14ac:dyDescent="0.2">
      <c r="AE5056" s="218"/>
    </row>
    <row r="5057" spans="31:31" s="228" customFormat="1" x14ac:dyDescent="0.2">
      <c r="AE5057" s="218"/>
    </row>
    <row r="5058" spans="31:31" s="228" customFormat="1" x14ac:dyDescent="0.2">
      <c r="AE5058" s="218"/>
    </row>
    <row r="5059" spans="31:31" s="228" customFormat="1" x14ac:dyDescent="0.2">
      <c r="AE5059" s="218"/>
    </row>
    <row r="5060" spans="31:31" s="228" customFormat="1" x14ac:dyDescent="0.2">
      <c r="AE5060" s="218"/>
    </row>
    <row r="5061" spans="31:31" s="228" customFormat="1" x14ac:dyDescent="0.2">
      <c r="AE5061" s="218"/>
    </row>
    <row r="5062" spans="31:31" s="228" customFormat="1" x14ac:dyDescent="0.2">
      <c r="AE5062" s="218"/>
    </row>
    <row r="5063" spans="31:31" s="228" customFormat="1" x14ac:dyDescent="0.2">
      <c r="AE5063" s="218"/>
    </row>
    <row r="5064" spans="31:31" s="228" customFormat="1" x14ac:dyDescent="0.2">
      <c r="AE5064" s="218"/>
    </row>
    <row r="5065" spans="31:31" s="228" customFormat="1" x14ac:dyDescent="0.2">
      <c r="AE5065" s="218"/>
    </row>
    <row r="5066" spans="31:31" s="228" customFormat="1" x14ac:dyDescent="0.2">
      <c r="AE5066" s="218"/>
    </row>
    <row r="5067" spans="31:31" s="228" customFormat="1" x14ac:dyDescent="0.2">
      <c r="AE5067" s="218"/>
    </row>
    <row r="5068" spans="31:31" s="228" customFormat="1" x14ac:dyDescent="0.2">
      <c r="AE5068" s="218"/>
    </row>
    <row r="5069" spans="31:31" s="228" customFormat="1" x14ac:dyDescent="0.2">
      <c r="AE5069" s="218"/>
    </row>
    <row r="5070" spans="31:31" s="228" customFormat="1" x14ac:dyDescent="0.2">
      <c r="AE5070" s="218"/>
    </row>
    <row r="5071" spans="31:31" s="228" customFormat="1" x14ac:dyDescent="0.2">
      <c r="AE5071" s="218"/>
    </row>
    <row r="5072" spans="31:31" s="228" customFormat="1" x14ac:dyDescent="0.2">
      <c r="AE5072" s="218"/>
    </row>
    <row r="5073" spans="31:31" s="228" customFormat="1" x14ac:dyDescent="0.2">
      <c r="AE5073" s="218"/>
    </row>
    <row r="5074" spans="31:31" s="228" customFormat="1" x14ac:dyDescent="0.2">
      <c r="AE5074" s="218"/>
    </row>
    <row r="5075" spans="31:31" s="228" customFormat="1" x14ac:dyDescent="0.2">
      <c r="AE5075" s="218"/>
    </row>
    <row r="5076" spans="31:31" s="228" customFormat="1" x14ac:dyDescent="0.2">
      <c r="AE5076" s="218"/>
    </row>
    <row r="5077" spans="31:31" s="228" customFormat="1" x14ac:dyDescent="0.2">
      <c r="AE5077" s="218"/>
    </row>
    <row r="5078" spans="31:31" s="228" customFormat="1" x14ac:dyDescent="0.2">
      <c r="AE5078" s="218"/>
    </row>
    <row r="5079" spans="31:31" s="228" customFormat="1" x14ac:dyDescent="0.2">
      <c r="AE5079" s="218"/>
    </row>
    <row r="5080" spans="31:31" s="228" customFormat="1" x14ac:dyDescent="0.2">
      <c r="AE5080" s="218"/>
    </row>
    <row r="5081" spans="31:31" s="228" customFormat="1" x14ac:dyDescent="0.2">
      <c r="AE5081" s="218"/>
    </row>
    <row r="5082" spans="31:31" s="228" customFormat="1" x14ac:dyDescent="0.2">
      <c r="AE5082" s="218"/>
    </row>
    <row r="5083" spans="31:31" s="228" customFormat="1" x14ac:dyDescent="0.2">
      <c r="AE5083" s="218"/>
    </row>
    <row r="5084" spans="31:31" s="228" customFormat="1" x14ac:dyDescent="0.2">
      <c r="AE5084" s="218"/>
    </row>
    <row r="5085" spans="31:31" s="228" customFormat="1" x14ac:dyDescent="0.2">
      <c r="AE5085" s="218"/>
    </row>
    <row r="5086" spans="31:31" s="228" customFormat="1" x14ac:dyDescent="0.2">
      <c r="AE5086" s="218"/>
    </row>
    <row r="5087" spans="31:31" s="228" customFormat="1" x14ac:dyDescent="0.2">
      <c r="AE5087" s="218"/>
    </row>
    <row r="5088" spans="31:31" s="228" customFormat="1" x14ac:dyDescent="0.2">
      <c r="AE5088" s="218"/>
    </row>
    <row r="5089" spans="31:31" s="228" customFormat="1" x14ac:dyDescent="0.2">
      <c r="AE5089" s="218"/>
    </row>
    <row r="5090" spans="31:31" s="228" customFormat="1" x14ac:dyDescent="0.2">
      <c r="AE5090" s="218"/>
    </row>
    <row r="5091" spans="31:31" s="228" customFormat="1" x14ac:dyDescent="0.2">
      <c r="AE5091" s="218"/>
    </row>
    <row r="5092" spans="31:31" s="228" customFormat="1" x14ac:dyDescent="0.2">
      <c r="AE5092" s="218"/>
    </row>
    <row r="5093" spans="31:31" s="228" customFormat="1" x14ac:dyDescent="0.2">
      <c r="AE5093" s="218"/>
    </row>
    <row r="5094" spans="31:31" s="228" customFormat="1" x14ac:dyDescent="0.2">
      <c r="AE5094" s="218"/>
    </row>
    <row r="5095" spans="31:31" s="228" customFormat="1" x14ac:dyDescent="0.2">
      <c r="AE5095" s="218"/>
    </row>
    <row r="5096" spans="31:31" s="228" customFormat="1" x14ac:dyDescent="0.2">
      <c r="AE5096" s="218"/>
    </row>
    <row r="5097" spans="31:31" s="228" customFormat="1" x14ac:dyDescent="0.2">
      <c r="AE5097" s="218"/>
    </row>
    <row r="5098" spans="31:31" s="228" customFormat="1" x14ac:dyDescent="0.2">
      <c r="AE5098" s="218"/>
    </row>
    <row r="5099" spans="31:31" s="228" customFormat="1" x14ac:dyDescent="0.2">
      <c r="AE5099" s="218"/>
    </row>
    <row r="5100" spans="31:31" s="228" customFormat="1" x14ac:dyDescent="0.2">
      <c r="AE5100" s="218"/>
    </row>
    <row r="5101" spans="31:31" s="228" customFormat="1" x14ac:dyDescent="0.2">
      <c r="AE5101" s="218"/>
    </row>
    <row r="5102" spans="31:31" s="228" customFormat="1" x14ac:dyDescent="0.2">
      <c r="AE5102" s="218"/>
    </row>
    <row r="5103" spans="31:31" s="228" customFormat="1" x14ac:dyDescent="0.2">
      <c r="AE5103" s="218"/>
    </row>
    <row r="5104" spans="31:31" s="228" customFormat="1" x14ac:dyDescent="0.2">
      <c r="AE5104" s="218"/>
    </row>
    <row r="5105" spans="31:31" s="228" customFormat="1" x14ac:dyDescent="0.2">
      <c r="AE5105" s="218"/>
    </row>
    <row r="5106" spans="31:31" s="228" customFormat="1" x14ac:dyDescent="0.2">
      <c r="AE5106" s="218"/>
    </row>
    <row r="5107" spans="31:31" s="228" customFormat="1" x14ac:dyDescent="0.2">
      <c r="AE5107" s="218"/>
    </row>
    <row r="5108" spans="31:31" s="228" customFormat="1" x14ac:dyDescent="0.2">
      <c r="AE5108" s="218"/>
    </row>
    <row r="5109" spans="31:31" s="228" customFormat="1" x14ac:dyDescent="0.2">
      <c r="AE5109" s="218"/>
    </row>
    <row r="5110" spans="31:31" s="228" customFormat="1" x14ac:dyDescent="0.2">
      <c r="AE5110" s="218"/>
    </row>
    <row r="5111" spans="31:31" s="228" customFormat="1" x14ac:dyDescent="0.2">
      <c r="AE5111" s="218"/>
    </row>
    <row r="5112" spans="31:31" s="228" customFormat="1" x14ac:dyDescent="0.2">
      <c r="AE5112" s="218"/>
    </row>
    <row r="5113" spans="31:31" s="228" customFormat="1" x14ac:dyDescent="0.2">
      <c r="AE5113" s="218"/>
    </row>
    <row r="5114" spans="31:31" s="228" customFormat="1" x14ac:dyDescent="0.2">
      <c r="AE5114" s="218"/>
    </row>
    <row r="5115" spans="31:31" s="228" customFormat="1" x14ac:dyDescent="0.2">
      <c r="AE5115" s="218"/>
    </row>
    <row r="5116" spans="31:31" s="228" customFormat="1" x14ac:dyDescent="0.2">
      <c r="AE5116" s="218"/>
    </row>
    <row r="5117" spans="31:31" s="228" customFormat="1" x14ac:dyDescent="0.2">
      <c r="AE5117" s="218"/>
    </row>
    <row r="5118" spans="31:31" s="228" customFormat="1" x14ac:dyDescent="0.2">
      <c r="AE5118" s="218"/>
    </row>
    <row r="5119" spans="31:31" s="228" customFormat="1" x14ac:dyDescent="0.2">
      <c r="AE5119" s="218"/>
    </row>
    <row r="5120" spans="31:31" s="228" customFormat="1" x14ac:dyDescent="0.2">
      <c r="AE5120" s="218"/>
    </row>
    <row r="5121" spans="31:31" s="228" customFormat="1" x14ac:dyDescent="0.2">
      <c r="AE5121" s="218"/>
    </row>
    <row r="5122" spans="31:31" s="228" customFormat="1" x14ac:dyDescent="0.2">
      <c r="AE5122" s="218"/>
    </row>
    <row r="5123" spans="31:31" s="228" customFormat="1" x14ac:dyDescent="0.2">
      <c r="AE5123" s="218"/>
    </row>
    <row r="5124" spans="31:31" s="228" customFormat="1" x14ac:dyDescent="0.2">
      <c r="AE5124" s="218"/>
    </row>
    <row r="5125" spans="31:31" s="228" customFormat="1" x14ac:dyDescent="0.2">
      <c r="AE5125" s="218"/>
    </row>
    <row r="5126" spans="31:31" s="228" customFormat="1" x14ac:dyDescent="0.2">
      <c r="AE5126" s="218"/>
    </row>
    <row r="5127" spans="31:31" s="228" customFormat="1" x14ac:dyDescent="0.2">
      <c r="AE5127" s="218"/>
    </row>
    <row r="5128" spans="31:31" s="228" customFormat="1" x14ac:dyDescent="0.2">
      <c r="AE5128" s="218"/>
    </row>
    <row r="5129" spans="31:31" s="228" customFormat="1" x14ac:dyDescent="0.2">
      <c r="AE5129" s="218"/>
    </row>
    <row r="5130" spans="31:31" s="228" customFormat="1" x14ac:dyDescent="0.2">
      <c r="AE5130" s="218"/>
    </row>
    <row r="5131" spans="31:31" s="228" customFormat="1" x14ac:dyDescent="0.2">
      <c r="AE5131" s="218"/>
    </row>
    <row r="5132" spans="31:31" s="228" customFormat="1" x14ac:dyDescent="0.2">
      <c r="AE5132" s="218"/>
    </row>
    <row r="5133" spans="31:31" s="228" customFormat="1" x14ac:dyDescent="0.2">
      <c r="AE5133" s="218"/>
    </row>
    <row r="5134" spans="31:31" s="228" customFormat="1" x14ac:dyDescent="0.2">
      <c r="AE5134" s="218"/>
    </row>
    <row r="5135" spans="31:31" s="228" customFormat="1" x14ac:dyDescent="0.2">
      <c r="AE5135" s="218"/>
    </row>
    <row r="5136" spans="31:31" s="228" customFormat="1" x14ac:dyDescent="0.2">
      <c r="AE5136" s="218"/>
    </row>
    <row r="5137" spans="31:31" s="228" customFormat="1" x14ac:dyDescent="0.2">
      <c r="AE5137" s="218"/>
    </row>
    <row r="5138" spans="31:31" s="228" customFormat="1" x14ac:dyDescent="0.2">
      <c r="AE5138" s="218"/>
    </row>
    <row r="5139" spans="31:31" s="228" customFormat="1" x14ac:dyDescent="0.2">
      <c r="AE5139" s="218"/>
    </row>
    <row r="5140" spans="31:31" s="228" customFormat="1" x14ac:dyDescent="0.2">
      <c r="AE5140" s="218"/>
    </row>
    <row r="5141" spans="31:31" s="228" customFormat="1" x14ac:dyDescent="0.2">
      <c r="AE5141" s="218"/>
    </row>
    <row r="5142" spans="31:31" s="228" customFormat="1" x14ac:dyDescent="0.2">
      <c r="AE5142" s="218"/>
    </row>
    <row r="5143" spans="31:31" s="228" customFormat="1" x14ac:dyDescent="0.2">
      <c r="AE5143" s="218"/>
    </row>
    <row r="5144" spans="31:31" s="228" customFormat="1" x14ac:dyDescent="0.2">
      <c r="AE5144" s="218"/>
    </row>
    <row r="5145" spans="31:31" s="228" customFormat="1" x14ac:dyDescent="0.2">
      <c r="AE5145" s="218"/>
    </row>
    <row r="5146" spans="31:31" s="228" customFormat="1" x14ac:dyDescent="0.2">
      <c r="AE5146" s="218"/>
    </row>
    <row r="5147" spans="31:31" s="228" customFormat="1" x14ac:dyDescent="0.2">
      <c r="AE5147" s="218"/>
    </row>
    <row r="5148" spans="31:31" s="228" customFormat="1" x14ac:dyDescent="0.2">
      <c r="AE5148" s="218"/>
    </row>
    <row r="5149" spans="31:31" s="228" customFormat="1" x14ac:dyDescent="0.2">
      <c r="AE5149" s="218"/>
    </row>
    <row r="5150" spans="31:31" s="228" customFormat="1" x14ac:dyDescent="0.2">
      <c r="AE5150" s="218"/>
    </row>
    <row r="5151" spans="31:31" s="228" customFormat="1" x14ac:dyDescent="0.2">
      <c r="AE5151" s="218"/>
    </row>
    <row r="5152" spans="31:31" s="228" customFormat="1" x14ac:dyDescent="0.2">
      <c r="AE5152" s="218"/>
    </row>
    <row r="5153" spans="31:31" s="228" customFormat="1" x14ac:dyDescent="0.2">
      <c r="AE5153" s="218"/>
    </row>
    <row r="5154" spans="31:31" s="228" customFormat="1" x14ac:dyDescent="0.2">
      <c r="AE5154" s="218"/>
    </row>
    <row r="5155" spans="31:31" s="228" customFormat="1" x14ac:dyDescent="0.2">
      <c r="AE5155" s="218"/>
    </row>
    <row r="5156" spans="31:31" s="228" customFormat="1" x14ac:dyDescent="0.2">
      <c r="AE5156" s="218"/>
    </row>
    <row r="5157" spans="31:31" s="228" customFormat="1" x14ac:dyDescent="0.2">
      <c r="AE5157" s="218"/>
    </row>
    <row r="5158" spans="31:31" s="228" customFormat="1" x14ac:dyDescent="0.2">
      <c r="AE5158" s="218"/>
    </row>
    <row r="5159" spans="31:31" s="228" customFormat="1" x14ac:dyDescent="0.2">
      <c r="AE5159" s="218"/>
    </row>
    <row r="5160" spans="31:31" s="228" customFormat="1" x14ac:dyDescent="0.2">
      <c r="AE5160" s="218"/>
    </row>
    <row r="5161" spans="31:31" s="228" customFormat="1" x14ac:dyDescent="0.2">
      <c r="AE5161" s="218"/>
    </row>
    <row r="5162" spans="31:31" s="228" customFormat="1" x14ac:dyDescent="0.2">
      <c r="AE5162" s="218"/>
    </row>
    <row r="5163" spans="31:31" s="228" customFormat="1" x14ac:dyDescent="0.2">
      <c r="AE5163" s="218"/>
    </row>
    <row r="5164" spans="31:31" s="228" customFormat="1" x14ac:dyDescent="0.2">
      <c r="AE5164" s="218"/>
    </row>
    <row r="5165" spans="31:31" s="228" customFormat="1" x14ac:dyDescent="0.2">
      <c r="AE5165" s="218"/>
    </row>
    <row r="5166" spans="31:31" s="228" customFormat="1" x14ac:dyDescent="0.2">
      <c r="AE5166" s="218"/>
    </row>
    <row r="5167" spans="31:31" s="228" customFormat="1" x14ac:dyDescent="0.2">
      <c r="AE5167" s="218"/>
    </row>
    <row r="5168" spans="31:31" s="228" customFormat="1" x14ac:dyDescent="0.2">
      <c r="AE5168" s="218"/>
    </row>
    <row r="5169" spans="31:31" s="228" customFormat="1" x14ac:dyDescent="0.2">
      <c r="AE5169" s="218"/>
    </row>
    <row r="5170" spans="31:31" s="228" customFormat="1" x14ac:dyDescent="0.2">
      <c r="AE5170" s="218"/>
    </row>
    <row r="5171" spans="31:31" s="228" customFormat="1" x14ac:dyDescent="0.2">
      <c r="AE5171" s="218"/>
    </row>
    <row r="5172" spans="31:31" s="228" customFormat="1" x14ac:dyDescent="0.2">
      <c r="AE5172" s="218"/>
    </row>
    <row r="5173" spans="31:31" s="228" customFormat="1" x14ac:dyDescent="0.2">
      <c r="AE5173" s="218"/>
    </row>
    <row r="5174" spans="31:31" s="228" customFormat="1" x14ac:dyDescent="0.2">
      <c r="AE5174" s="218"/>
    </row>
    <row r="5175" spans="31:31" s="228" customFormat="1" x14ac:dyDescent="0.2">
      <c r="AE5175" s="218"/>
    </row>
    <row r="5176" spans="31:31" s="228" customFormat="1" x14ac:dyDescent="0.2">
      <c r="AE5176" s="218"/>
    </row>
    <row r="5177" spans="31:31" s="228" customFormat="1" x14ac:dyDescent="0.2">
      <c r="AE5177" s="218"/>
    </row>
    <row r="5178" spans="31:31" s="228" customFormat="1" x14ac:dyDescent="0.2">
      <c r="AE5178" s="218"/>
    </row>
    <row r="5179" spans="31:31" s="228" customFormat="1" x14ac:dyDescent="0.2">
      <c r="AE5179" s="218"/>
    </row>
    <row r="5180" spans="31:31" s="228" customFormat="1" x14ac:dyDescent="0.2">
      <c r="AE5180" s="218"/>
    </row>
    <row r="5181" spans="31:31" s="228" customFormat="1" x14ac:dyDescent="0.2">
      <c r="AE5181" s="218"/>
    </row>
    <row r="5182" spans="31:31" s="228" customFormat="1" x14ac:dyDescent="0.2">
      <c r="AE5182" s="218"/>
    </row>
    <row r="5183" spans="31:31" s="228" customFormat="1" x14ac:dyDescent="0.2">
      <c r="AE5183" s="218"/>
    </row>
    <row r="5184" spans="31:31" s="228" customFormat="1" x14ac:dyDescent="0.2">
      <c r="AE5184" s="218"/>
    </row>
    <row r="5185" spans="31:31" s="228" customFormat="1" x14ac:dyDescent="0.2">
      <c r="AE5185" s="218"/>
    </row>
    <row r="5186" spans="31:31" s="228" customFormat="1" x14ac:dyDescent="0.2">
      <c r="AE5186" s="218"/>
    </row>
    <row r="5187" spans="31:31" s="228" customFormat="1" x14ac:dyDescent="0.2">
      <c r="AE5187" s="218"/>
    </row>
    <row r="5188" spans="31:31" s="228" customFormat="1" x14ac:dyDescent="0.2">
      <c r="AE5188" s="218"/>
    </row>
    <row r="5189" spans="31:31" s="228" customFormat="1" x14ac:dyDescent="0.2">
      <c r="AE5189" s="218"/>
    </row>
    <row r="5190" spans="31:31" s="228" customFormat="1" x14ac:dyDescent="0.2">
      <c r="AE5190" s="218"/>
    </row>
    <row r="5191" spans="31:31" s="228" customFormat="1" x14ac:dyDescent="0.2">
      <c r="AE5191" s="218"/>
    </row>
    <row r="5192" spans="31:31" s="228" customFormat="1" x14ac:dyDescent="0.2">
      <c r="AE5192" s="218"/>
    </row>
    <row r="5193" spans="31:31" s="228" customFormat="1" x14ac:dyDescent="0.2">
      <c r="AE5193" s="218"/>
    </row>
    <row r="5194" spans="31:31" s="228" customFormat="1" x14ac:dyDescent="0.2">
      <c r="AE5194" s="218"/>
    </row>
    <row r="5195" spans="31:31" s="228" customFormat="1" x14ac:dyDescent="0.2">
      <c r="AE5195" s="218"/>
    </row>
    <row r="5196" spans="31:31" s="228" customFormat="1" x14ac:dyDescent="0.2">
      <c r="AE5196" s="218"/>
    </row>
    <row r="5197" spans="31:31" s="228" customFormat="1" x14ac:dyDescent="0.2">
      <c r="AE5197" s="218"/>
    </row>
    <row r="5198" spans="31:31" s="228" customFormat="1" x14ac:dyDescent="0.2">
      <c r="AE5198" s="218"/>
    </row>
    <row r="5199" spans="31:31" s="228" customFormat="1" x14ac:dyDescent="0.2">
      <c r="AE5199" s="218"/>
    </row>
    <row r="5200" spans="31:31" s="228" customFormat="1" x14ac:dyDescent="0.2">
      <c r="AE5200" s="218"/>
    </row>
    <row r="5201" spans="31:31" s="228" customFormat="1" x14ac:dyDescent="0.2">
      <c r="AE5201" s="218"/>
    </row>
    <row r="5202" spans="31:31" s="228" customFormat="1" x14ac:dyDescent="0.2">
      <c r="AE5202" s="218"/>
    </row>
    <row r="5203" spans="31:31" s="228" customFormat="1" x14ac:dyDescent="0.2">
      <c r="AE5203" s="218"/>
    </row>
    <row r="5204" spans="31:31" s="228" customFormat="1" x14ac:dyDescent="0.2">
      <c r="AE5204" s="218"/>
    </row>
    <row r="5205" spans="31:31" s="228" customFormat="1" x14ac:dyDescent="0.2">
      <c r="AE5205" s="218"/>
    </row>
    <row r="5206" spans="31:31" s="228" customFormat="1" x14ac:dyDescent="0.2">
      <c r="AE5206" s="218"/>
    </row>
    <row r="5207" spans="31:31" s="228" customFormat="1" x14ac:dyDescent="0.2">
      <c r="AE5207" s="218"/>
    </row>
    <row r="5208" spans="31:31" s="228" customFormat="1" x14ac:dyDescent="0.2">
      <c r="AE5208" s="218"/>
    </row>
    <row r="5209" spans="31:31" s="228" customFormat="1" x14ac:dyDescent="0.2">
      <c r="AE5209" s="218"/>
    </row>
    <row r="5210" spans="31:31" s="228" customFormat="1" x14ac:dyDescent="0.2">
      <c r="AE5210" s="218"/>
    </row>
    <row r="5211" spans="31:31" s="228" customFormat="1" x14ac:dyDescent="0.2">
      <c r="AE5211" s="218"/>
    </row>
    <row r="5212" spans="31:31" s="228" customFormat="1" x14ac:dyDescent="0.2">
      <c r="AE5212" s="218"/>
    </row>
    <row r="5213" spans="31:31" s="228" customFormat="1" x14ac:dyDescent="0.2">
      <c r="AE5213" s="218"/>
    </row>
    <row r="5214" spans="31:31" s="228" customFormat="1" x14ac:dyDescent="0.2">
      <c r="AE5214" s="218"/>
    </row>
    <row r="5215" spans="31:31" s="228" customFormat="1" x14ac:dyDescent="0.2">
      <c r="AE5215" s="218"/>
    </row>
    <row r="5216" spans="31:31" s="228" customFormat="1" x14ac:dyDescent="0.2">
      <c r="AE5216" s="218"/>
    </row>
    <row r="5217" spans="31:31" s="228" customFormat="1" x14ac:dyDescent="0.2">
      <c r="AE5217" s="218"/>
    </row>
    <row r="5218" spans="31:31" s="228" customFormat="1" x14ac:dyDescent="0.2">
      <c r="AE5218" s="218"/>
    </row>
    <row r="5219" spans="31:31" s="228" customFormat="1" x14ac:dyDescent="0.2">
      <c r="AE5219" s="218"/>
    </row>
    <row r="5220" spans="31:31" s="228" customFormat="1" x14ac:dyDescent="0.2">
      <c r="AE5220" s="218"/>
    </row>
    <row r="5221" spans="31:31" s="228" customFormat="1" x14ac:dyDescent="0.2">
      <c r="AE5221" s="218"/>
    </row>
    <row r="5222" spans="31:31" s="228" customFormat="1" x14ac:dyDescent="0.2">
      <c r="AE5222" s="218"/>
    </row>
    <row r="5223" spans="31:31" s="228" customFormat="1" x14ac:dyDescent="0.2">
      <c r="AE5223" s="218"/>
    </row>
    <row r="5224" spans="31:31" s="228" customFormat="1" x14ac:dyDescent="0.2">
      <c r="AE5224" s="218"/>
    </row>
    <row r="5225" spans="31:31" s="228" customFormat="1" x14ac:dyDescent="0.2">
      <c r="AE5225" s="218"/>
    </row>
    <row r="5226" spans="31:31" s="228" customFormat="1" x14ac:dyDescent="0.2">
      <c r="AE5226" s="218"/>
    </row>
    <row r="5227" spans="31:31" s="228" customFormat="1" x14ac:dyDescent="0.2">
      <c r="AE5227" s="218"/>
    </row>
    <row r="5228" spans="31:31" s="228" customFormat="1" x14ac:dyDescent="0.2">
      <c r="AE5228" s="218"/>
    </row>
    <row r="5229" spans="31:31" s="228" customFormat="1" x14ac:dyDescent="0.2">
      <c r="AE5229" s="218"/>
    </row>
    <row r="5230" spans="31:31" s="228" customFormat="1" x14ac:dyDescent="0.2">
      <c r="AE5230" s="218"/>
    </row>
    <row r="5231" spans="31:31" s="228" customFormat="1" x14ac:dyDescent="0.2">
      <c r="AE5231" s="218"/>
    </row>
    <row r="5232" spans="31:31" s="228" customFormat="1" x14ac:dyDescent="0.2">
      <c r="AE5232" s="218"/>
    </row>
    <row r="5233" spans="31:31" s="228" customFormat="1" x14ac:dyDescent="0.2">
      <c r="AE5233" s="218"/>
    </row>
    <row r="5234" spans="31:31" s="228" customFormat="1" x14ac:dyDescent="0.2">
      <c r="AE5234" s="218"/>
    </row>
    <row r="5235" spans="31:31" s="228" customFormat="1" x14ac:dyDescent="0.2">
      <c r="AE5235" s="218"/>
    </row>
    <row r="5236" spans="31:31" s="228" customFormat="1" x14ac:dyDescent="0.2">
      <c r="AE5236" s="218"/>
    </row>
    <row r="5237" spans="31:31" s="228" customFormat="1" x14ac:dyDescent="0.2">
      <c r="AE5237" s="218"/>
    </row>
    <row r="5238" spans="31:31" s="228" customFormat="1" x14ac:dyDescent="0.2">
      <c r="AE5238" s="218"/>
    </row>
    <row r="5239" spans="31:31" s="228" customFormat="1" x14ac:dyDescent="0.2">
      <c r="AE5239" s="218"/>
    </row>
    <row r="5240" spans="31:31" s="228" customFormat="1" x14ac:dyDescent="0.2">
      <c r="AE5240" s="218"/>
    </row>
    <row r="5241" spans="31:31" s="228" customFormat="1" x14ac:dyDescent="0.2">
      <c r="AE5241" s="218"/>
    </row>
    <row r="5242" spans="31:31" s="228" customFormat="1" x14ac:dyDescent="0.2">
      <c r="AE5242" s="218"/>
    </row>
    <row r="5243" spans="31:31" s="228" customFormat="1" x14ac:dyDescent="0.2">
      <c r="AE5243" s="218"/>
    </row>
    <row r="5244" spans="31:31" s="228" customFormat="1" x14ac:dyDescent="0.2">
      <c r="AE5244" s="218"/>
    </row>
    <row r="5245" spans="31:31" s="228" customFormat="1" x14ac:dyDescent="0.2">
      <c r="AE5245" s="218"/>
    </row>
    <row r="5246" spans="31:31" s="228" customFormat="1" x14ac:dyDescent="0.2">
      <c r="AE5246" s="218"/>
    </row>
    <row r="5247" spans="31:31" s="228" customFormat="1" x14ac:dyDescent="0.2">
      <c r="AE5247" s="218"/>
    </row>
    <row r="5248" spans="31:31" s="228" customFormat="1" x14ac:dyDescent="0.2">
      <c r="AE5248" s="218"/>
    </row>
    <row r="5249" spans="31:31" s="228" customFormat="1" x14ac:dyDescent="0.2">
      <c r="AE5249" s="218"/>
    </row>
    <row r="5250" spans="31:31" s="228" customFormat="1" x14ac:dyDescent="0.2">
      <c r="AE5250" s="218"/>
    </row>
    <row r="5251" spans="31:31" s="228" customFormat="1" x14ac:dyDescent="0.2">
      <c r="AE5251" s="218"/>
    </row>
    <row r="5252" spans="31:31" s="228" customFormat="1" x14ac:dyDescent="0.2">
      <c r="AE5252" s="218"/>
    </row>
    <row r="5253" spans="31:31" s="228" customFormat="1" x14ac:dyDescent="0.2">
      <c r="AE5253" s="218"/>
    </row>
    <row r="5254" spans="31:31" s="228" customFormat="1" x14ac:dyDescent="0.2">
      <c r="AE5254" s="218"/>
    </row>
    <row r="5255" spans="31:31" s="228" customFormat="1" x14ac:dyDescent="0.2">
      <c r="AE5255" s="218"/>
    </row>
    <row r="5256" spans="31:31" s="228" customFormat="1" x14ac:dyDescent="0.2">
      <c r="AE5256" s="218"/>
    </row>
    <row r="5257" spans="31:31" s="228" customFormat="1" x14ac:dyDescent="0.2">
      <c r="AE5257" s="218"/>
    </row>
    <row r="5258" spans="31:31" s="228" customFormat="1" x14ac:dyDescent="0.2">
      <c r="AE5258" s="218"/>
    </row>
    <row r="5259" spans="31:31" s="228" customFormat="1" x14ac:dyDescent="0.2">
      <c r="AE5259" s="218"/>
    </row>
    <row r="5260" spans="31:31" s="228" customFormat="1" x14ac:dyDescent="0.2">
      <c r="AE5260" s="218"/>
    </row>
    <row r="5261" spans="31:31" s="228" customFormat="1" x14ac:dyDescent="0.2">
      <c r="AE5261" s="218"/>
    </row>
    <row r="5262" spans="31:31" s="228" customFormat="1" x14ac:dyDescent="0.2">
      <c r="AE5262" s="218"/>
    </row>
    <row r="5263" spans="31:31" s="228" customFormat="1" x14ac:dyDescent="0.2">
      <c r="AE5263" s="218"/>
    </row>
    <row r="5264" spans="31:31" s="228" customFormat="1" x14ac:dyDescent="0.2">
      <c r="AE5264" s="218"/>
    </row>
    <row r="5265" spans="31:31" s="228" customFormat="1" x14ac:dyDescent="0.2">
      <c r="AE5265" s="218"/>
    </row>
    <row r="5266" spans="31:31" s="228" customFormat="1" x14ac:dyDescent="0.2">
      <c r="AE5266" s="218"/>
    </row>
    <row r="5267" spans="31:31" s="228" customFormat="1" x14ac:dyDescent="0.2">
      <c r="AE5267" s="218"/>
    </row>
    <row r="5268" spans="31:31" s="228" customFormat="1" x14ac:dyDescent="0.2">
      <c r="AE5268" s="218"/>
    </row>
    <row r="5269" spans="31:31" s="228" customFormat="1" x14ac:dyDescent="0.2">
      <c r="AE5269" s="218"/>
    </row>
    <row r="5270" spans="31:31" s="228" customFormat="1" x14ac:dyDescent="0.2">
      <c r="AE5270" s="218"/>
    </row>
    <row r="5271" spans="31:31" s="228" customFormat="1" x14ac:dyDescent="0.2">
      <c r="AE5271" s="218"/>
    </row>
    <row r="5272" spans="31:31" s="228" customFormat="1" x14ac:dyDescent="0.2">
      <c r="AE5272" s="218"/>
    </row>
    <row r="5273" spans="31:31" s="228" customFormat="1" x14ac:dyDescent="0.2">
      <c r="AE5273" s="218"/>
    </row>
    <row r="5274" spans="31:31" s="228" customFormat="1" x14ac:dyDescent="0.2">
      <c r="AE5274" s="218"/>
    </row>
    <row r="5275" spans="31:31" s="228" customFormat="1" x14ac:dyDescent="0.2">
      <c r="AE5275" s="218"/>
    </row>
    <row r="5276" spans="31:31" s="228" customFormat="1" x14ac:dyDescent="0.2">
      <c r="AE5276" s="218"/>
    </row>
    <row r="5277" spans="31:31" s="228" customFormat="1" x14ac:dyDescent="0.2">
      <c r="AE5277" s="218"/>
    </row>
    <row r="5278" spans="31:31" s="228" customFormat="1" x14ac:dyDescent="0.2">
      <c r="AE5278" s="218"/>
    </row>
    <row r="5279" spans="31:31" s="228" customFormat="1" x14ac:dyDescent="0.2">
      <c r="AE5279" s="218"/>
    </row>
    <row r="5280" spans="31:31" s="228" customFormat="1" x14ac:dyDescent="0.2">
      <c r="AE5280" s="218"/>
    </row>
    <row r="5281" spans="31:31" s="228" customFormat="1" x14ac:dyDescent="0.2">
      <c r="AE5281" s="218"/>
    </row>
    <row r="5282" spans="31:31" s="228" customFormat="1" x14ac:dyDescent="0.2">
      <c r="AE5282" s="218"/>
    </row>
    <row r="5283" spans="31:31" s="228" customFormat="1" x14ac:dyDescent="0.2">
      <c r="AE5283" s="218"/>
    </row>
    <row r="5284" spans="31:31" s="228" customFormat="1" x14ac:dyDescent="0.2">
      <c r="AE5284" s="218"/>
    </row>
    <row r="5285" spans="31:31" s="228" customFormat="1" x14ac:dyDescent="0.2">
      <c r="AE5285" s="218"/>
    </row>
    <row r="5286" spans="31:31" s="228" customFormat="1" x14ac:dyDescent="0.2">
      <c r="AE5286" s="218"/>
    </row>
    <row r="5287" spans="31:31" s="228" customFormat="1" x14ac:dyDescent="0.2">
      <c r="AE5287" s="218"/>
    </row>
    <row r="5288" spans="31:31" s="228" customFormat="1" x14ac:dyDescent="0.2">
      <c r="AE5288" s="218"/>
    </row>
    <row r="5289" spans="31:31" s="228" customFormat="1" x14ac:dyDescent="0.2">
      <c r="AE5289" s="218"/>
    </row>
    <row r="5290" spans="31:31" s="228" customFormat="1" x14ac:dyDescent="0.2">
      <c r="AE5290" s="218"/>
    </row>
    <row r="5291" spans="31:31" s="228" customFormat="1" x14ac:dyDescent="0.2">
      <c r="AE5291" s="218"/>
    </row>
    <row r="5292" spans="31:31" s="228" customFormat="1" x14ac:dyDescent="0.2">
      <c r="AE5292" s="218"/>
    </row>
    <row r="5293" spans="31:31" s="228" customFormat="1" x14ac:dyDescent="0.2">
      <c r="AE5293" s="218"/>
    </row>
    <row r="5294" spans="31:31" s="228" customFormat="1" x14ac:dyDescent="0.2">
      <c r="AE5294" s="218"/>
    </row>
    <row r="5295" spans="31:31" s="228" customFormat="1" x14ac:dyDescent="0.2">
      <c r="AE5295" s="218"/>
    </row>
    <row r="5296" spans="31:31" s="228" customFormat="1" x14ac:dyDescent="0.2">
      <c r="AE5296" s="218"/>
    </row>
    <row r="5297" spans="31:31" s="228" customFormat="1" x14ac:dyDescent="0.2">
      <c r="AE5297" s="218"/>
    </row>
    <row r="5298" spans="31:31" s="228" customFormat="1" x14ac:dyDescent="0.2">
      <c r="AE5298" s="218"/>
    </row>
    <row r="5299" spans="31:31" s="228" customFormat="1" x14ac:dyDescent="0.2">
      <c r="AE5299" s="218"/>
    </row>
    <row r="5300" spans="31:31" s="228" customFormat="1" x14ac:dyDescent="0.2">
      <c r="AE5300" s="218"/>
    </row>
    <row r="5301" spans="31:31" s="228" customFormat="1" x14ac:dyDescent="0.2">
      <c r="AE5301" s="218"/>
    </row>
    <row r="5302" spans="31:31" s="228" customFormat="1" x14ac:dyDescent="0.2">
      <c r="AE5302" s="218"/>
    </row>
    <row r="5303" spans="31:31" s="228" customFormat="1" x14ac:dyDescent="0.2">
      <c r="AE5303" s="218"/>
    </row>
    <row r="5304" spans="31:31" s="228" customFormat="1" x14ac:dyDescent="0.2">
      <c r="AE5304" s="218"/>
    </row>
    <row r="5305" spans="31:31" s="228" customFormat="1" x14ac:dyDescent="0.2">
      <c r="AE5305" s="218"/>
    </row>
    <row r="5306" spans="31:31" s="228" customFormat="1" x14ac:dyDescent="0.2">
      <c r="AE5306" s="218"/>
    </row>
    <row r="5307" spans="31:31" s="228" customFormat="1" x14ac:dyDescent="0.2">
      <c r="AE5307" s="218"/>
    </row>
    <row r="5308" spans="31:31" s="228" customFormat="1" x14ac:dyDescent="0.2">
      <c r="AE5308" s="218"/>
    </row>
    <row r="5309" spans="31:31" s="228" customFormat="1" x14ac:dyDescent="0.2">
      <c r="AE5309" s="218"/>
    </row>
    <row r="5310" spans="31:31" s="228" customFormat="1" x14ac:dyDescent="0.2">
      <c r="AE5310" s="218"/>
    </row>
    <row r="5311" spans="31:31" s="228" customFormat="1" x14ac:dyDescent="0.2">
      <c r="AE5311" s="218"/>
    </row>
    <row r="5312" spans="31:31" s="228" customFormat="1" x14ac:dyDescent="0.2">
      <c r="AE5312" s="218"/>
    </row>
    <row r="5313" spans="31:31" s="228" customFormat="1" x14ac:dyDescent="0.2">
      <c r="AE5313" s="218"/>
    </row>
    <row r="5314" spans="31:31" s="228" customFormat="1" x14ac:dyDescent="0.2">
      <c r="AE5314" s="218"/>
    </row>
    <row r="5315" spans="31:31" s="228" customFormat="1" x14ac:dyDescent="0.2">
      <c r="AE5315" s="218"/>
    </row>
    <row r="5316" spans="31:31" s="228" customFormat="1" x14ac:dyDescent="0.2">
      <c r="AE5316" s="218"/>
    </row>
    <row r="5317" spans="31:31" s="228" customFormat="1" x14ac:dyDescent="0.2">
      <c r="AE5317" s="218"/>
    </row>
    <row r="5318" spans="31:31" s="228" customFormat="1" x14ac:dyDescent="0.2">
      <c r="AE5318" s="218"/>
    </row>
    <row r="5319" spans="31:31" s="228" customFormat="1" x14ac:dyDescent="0.2">
      <c r="AE5319" s="218"/>
    </row>
    <row r="5320" spans="31:31" s="228" customFormat="1" x14ac:dyDescent="0.2">
      <c r="AE5320" s="218"/>
    </row>
    <row r="5321" spans="31:31" s="228" customFormat="1" x14ac:dyDescent="0.2">
      <c r="AE5321" s="218"/>
    </row>
    <row r="5322" spans="31:31" s="228" customFormat="1" x14ac:dyDescent="0.2">
      <c r="AE5322" s="218"/>
    </row>
    <row r="5323" spans="31:31" s="228" customFormat="1" x14ac:dyDescent="0.2">
      <c r="AE5323" s="218"/>
    </row>
    <row r="5324" spans="31:31" s="228" customFormat="1" x14ac:dyDescent="0.2">
      <c r="AE5324" s="218"/>
    </row>
    <row r="5325" spans="31:31" s="228" customFormat="1" x14ac:dyDescent="0.2">
      <c r="AE5325" s="218"/>
    </row>
    <row r="5326" spans="31:31" s="228" customFormat="1" x14ac:dyDescent="0.2">
      <c r="AE5326" s="218"/>
    </row>
    <row r="5327" spans="31:31" s="228" customFormat="1" x14ac:dyDescent="0.2">
      <c r="AE5327" s="218"/>
    </row>
    <row r="5328" spans="31:31" s="228" customFormat="1" x14ac:dyDescent="0.2">
      <c r="AE5328" s="218"/>
    </row>
    <row r="5329" spans="31:31" s="228" customFormat="1" x14ac:dyDescent="0.2">
      <c r="AE5329" s="218"/>
    </row>
    <row r="5330" spans="31:31" s="228" customFormat="1" x14ac:dyDescent="0.2">
      <c r="AE5330" s="218"/>
    </row>
    <row r="5331" spans="31:31" s="228" customFormat="1" x14ac:dyDescent="0.2">
      <c r="AE5331" s="218"/>
    </row>
    <row r="5332" spans="31:31" s="228" customFormat="1" x14ac:dyDescent="0.2">
      <c r="AE5332" s="218"/>
    </row>
    <row r="5333" spans="31:31" s="228" customFormat="1" x14ac:dyDescent="0.2">
      <c r="AE5333" s="218"/>
    </row>
    <row r="5334" spans="31:31" s="228" customFormat="1" x14ac:dyDescent="0.2">
      <c r="AE5334" s="218"/>
    </row>
    <row r="5335" spans="31:31" s="228" customFormat="1" x14ac:dyDescent="0.2">
      <c r="AE5335" s="218"/>
    </row>
    <row r="5336" spans="31:31" s="228" customFormat="1" x14ac:dyDescent="0.2">
      <c r="AE5336" s="218"/>
    </row>
    <row r="5337" spans="31:31" s="228" customFormat="1" x14ac:dyDescent="0.2">
      <c r="AE5337" s="218"/>
    </row>
    <row r="5338" spans="31:31" s="228" customFormat="1" x14ac:dyDescent="0.2">
      <c r="AE5338" s="218"/>
    </row>
    <row r="5339" spans="31:31" s="228" customFormat="1" x14ac:dyDescent="0.2">
      <c r="AE5339" s="218"/>
    </row>
    <row r="5340" spans="31:31" s="228" customFormat="1" x14ac:dyDescent="0.2">
      <c r="AE5340" s="218"/>
    </row>
    <row r="5341" spans="31:31" s="228" customFormat="1" x14ac:dyDescent="0.2">
      <c r="AE5341" s="218"/>
    </row>
    <row r="5342" spans="31:31" s="228" customFormat="1" x14ac:dyDescent="0.2">
      <c r="AE5342" s="218"/>
    </row>
    <row r="5343" spans="31:31" s="228" customFormat="1" x14ac:dyDescent="0.2">
      <c r="AE5343" s="218"/>
    </row>
    <row r="5344" spans="31:31" s="228" customFormat="1" x14ac:dyDescent="0.2">
      <c r="AE5344" s="218"/>
    </row>
    <row r="5345" spans="31:31" s="228" customFormat="1" x14ac:dyDescent="0.2">
      <c r="AE5345" s="218"/>
    </row>
    <row r="5346" spans="31:31" s="228" customFormat="1" x14ac:dyDescent="0.2">
      <c r="AE5346" s="218"/>
    </row>
    <row r="5347" spans="31:31" s="228" customFormat="1" x14ac:dyDescent="0.2">
      <c r="AE5347" s="218"/>
    </row>
    <row r="5348" spans="31:31" s="228" customFormat="1" x14ac:dyDescent="0.2">
      <c r="AE5348" s="218"/>
    </row>
    <row r="5349" spans="31:31" s="228" customFormat="1" x14ac:dyDescent="0.2">
      <c r="AE5349" s="218"/>
    </row>
    <row r="5350" spans="31:31" s="228" customFormat="1" x14ac:dyDescent="0.2">
      <c r="AE5350" s="218"/>
    </row>
    <row r="5351" spans="31:31" s="228" customFormat="1" x14ac:dyDescent="0.2">
      <c r="AE5351" s="218"/>
    </row>
    <row r="5352" spans="31:31" s="228" customFormat="1" x14ac:dyDescent="0.2">
      <c r="AE5352" s="218"/>
    </row>
    <row r="5353" spans="31:31" s="228" customFormat="1" x14ac:dyDescent="0.2">
      <c r="AE5353" s="218"/>
    </row>
    <row r="5354" spans="31:31" s="228" customFormat="1" x14ac:dyDescent="0.2">
      <c r="AE5354" s="218"/>
    </row>
    <row r="5355" spans="31:31" s="228" customFormat="1" x14ac:dyDescent="0.2">
      <c r="AE5355" s="218"/>
    </row>
    <row r="5356" spans="31:31" s="228" customFormat="1" x14ac:dyDescent="0.2">
      <c r="AE5356" s="218"/>
    </row>
    <row r="5357" spans="31:31" s="228" customFormat="1" x14ac:dyDescent="0.2">
      <c r="AE5357" s="218"/>
    </row>
    <row r="5358" spans="31:31" s="228" customFormat="1" x14ac:dyDescent="0.2">
      <c r="AE5358" s="218"/>
    </row>
    <row r="5359" spans="31:31" s="228" customFormat="1" x14ac:dyDescent="0.2">
      <c r="AE5359" s="218"/>
    </row>
    <row r="5360" spans="31:31" s="228" customFormat="1" x14ac:dyDescent="0.2">
      <c r="AE5360" s="218"/>
    </row>
    <row r="5361" spans="31:31" s="228" customFormat="1" x14ac:dyDescent="0.2">
      <c r="AE5361" s="218"/>
    </row>
    <row r="5362" spans="31:31" s="228" customFormat="1" x14ac:dyDescent="0.2">
      <c r="AE5362" s="218"/>
    </row>
    <row r="5363" spans="31:31" s="228" customFormat="1" x14ac:dyDescent="0.2">
      <c r="AE5363" s="218"/>
    </row>
    <row r="5364" spans="31:31" s="228" customFormat="1" x14ac:dyDescent="0.2">
      <c r="AE5364" s="218"/>
    </row>
    <row r="5365" spans="31:31" s="228" customFormat="1" x14ac:dyDescent="0.2">
      <c r="AE5365" s="218"/>
    </row>
    <row r="5366" spans="31:31" s="228" customFormat="1" x14ac:dyDescent="0.2">
      <c r="AE5366" s="218"/>
    </row>
    <row r="5367" spans="31:31" s="228" customFormat="1" x14ac:dyDescent="0.2">
      <c r="AE5367" s="218"/>
    </row>
    <row r="5368" spans="31:31" s="228" customFormat="1" x14ac:dyDescent="0.2">
      <c r="AE5368" s="218"/>
    </row>
    <row r="5369" spans="31:31" s="228" customFormat="1" x14ac:dyDescent="0.2">
      <c r="AE5369" s="218"/>
    </row>
    <row r="5370" spans="31:31" s="228" customFormat="1" x14ac:dyDescent="0.2">
      <c r="AE5370" s="218"/>
    </row>
    <row r="5371" spans="31:31" s="228" customFormat="1" x14ac:dyDescent="0.2">
      <c r="AE5371" s="218"/>
    </row>
    <row r="5372" spans="31:31" s="228" customFormat="1" x14ac:dyDescent="0.2">
      <c r="AE5372" s="218"/>
    </row>
    <row r="5373" spans="31:31" s="228" customFormat="1" x14ac:dyDescent="0.2">
      <c r="AE5373" s="218"/>
    </row>
    <row r="5374" spans="31:31" s="228" customFormat="1" x14ac:dyDescent="0.2">
      <c r="AE5374" s="218"/>
    </row>
    <row r="5375" spans="31:31" s="228" customFormat="1" x14ac:dyDescent="0.2">
      <c r="AE5375" s="218"/>
    </row>
    <row r="5376" spans="31:31" s="228" customFormat="1" x14ac:dyDescent="0.2">
      <c r="AE5376" s="218"/>
    </row>
    <row r="5377" spans="31:31" s="228" customFormat="1" x14ac:dyDescent="0.2">
      <c r="AE5377" s="218"/>
    </row>
    <row r="5378" spans="31:31" s="228" customFormat="1" x14ac:dyDescent="0.2">
      <c r="AE5378" s="218"/>
    </row>
    <row r="5379" spans="31:31" s="228" customFormat="1" x14ac:dyDescent="0.2">
      <c r="AE5379" s="218"/>
    </row>
    <row r="5380" spans="31:31" s="228" customFormat="1" x14ac:dyDescent="0.2">
      <c r="AE5380" s="218"/>
    </row>
    <row r="5381" spans="31:31" s="228" customFormat="1" x14ac:dyDescent="0.2">
      <c r="AE5381" s="218"/>
    </row>
    <row r="5382" spans="31:31" s="228" customFormat="1" x14ac:dyDescent="0.2">
      <c r="AE5382" s="218"/>
    </row>
    <row r="5383" spans="31:31" s="228" customFormat="1" x14ac:dyDescent="0.2">
      <c r="AE5383" s="218"/>
    </row>
    <row r="5384" spans="31:31" s="228" customFormat="1" x14ac:dyDescent="0.2">
      <c r="AE5384" s="218"/>
    </row>
    <row r="5385" spans="31:31" s="228" customFormat="1" x14ac:dyDescent="0.2">
      <c r="AE5385" s="218"/>
    </row>
    <row r="5386" spans="31:31" s="228" customFormat="1" x14ac:dyDescent="0.2">
      <c r="AE5386" s="218"/>
    </row>
    <row r="5387" spans="31:31" s="228" customFormat="1" x14ac:dyDescent="0.2">
      <c r="AE5387" s="218"/>
    </row>
    <row r="5388" spans="31:31" s="228" customFormat="1" x14ac:dyDescent="0.2">
      <c r="AE5388" s="218"/>
    </row>
    <row r="5389" spans="31:31" s="228" customFormat="1" x14ac:dyDescent="0.2">
      <c r="AE5389" s="218"/>
    </row>
    <row r="5390" spans="31:31" s="228" customFormat="1" x14ac:dyDescent="0.2">
      <c r="AE5390" s="218"/>
    </row>
    <row r="5391" spans="31:31" s="228" customFormat="1" x14ac:dyDescent="0.2">
      <c r="AE5391" s="218"/>
    </row>
    <row r="5392" spans="31:31" s="228" customFormat="1" x14ac:dyDescent="0.2">
      <c r="AE5392" s="218"/>
    </row>
    <row r="5393" spans="31:31" s="228" customFormat="1" x14ac:dyDescent="0.2">
      <c r="AE5393" s="218"/>
    </row>
    <row r="5394" spans="31:31" s="228" customFormat="1" x14ac:dyDescent="0.2">
      <c r="AE5394" s="218"/>
    </row>
    <row r="5395" spans="31:31" s="228" customFormat="1" x14ac:dyDescent="0.2">
      <c r="AE5395" s="218"/>
    </row>
    <row r="5396" spans="31:31" s="228" customFormat="1" x14ac:dyDescent="0.2">
      <c r="AE5396" s="218"/>
    </row>
    <row r="5397" spans="31:31" s="228" customFormat="1" x14ac:dyDescent="0.2">
      <c r="AE5397" s="218"/>
    </row>
    <row r="5398" spans="31:31" s="228" customFormat="1" x14ac:dyDescent="0.2">
      <c r="AE5398" s="218"/>
    </row>
    <row r="5399" spans="31:31" s="228" customFormat="1" x14ac:dyDescent="0.2">
      <c r="AE5399" s="218"/>
    </row>
    <row r="5400" spans="31:31" s="228" customFormat="1" x14ac:dyDescent="0.2">
      <c r="AE5400" s="218"/>
    </row>
    <row r="5401" spans="31:31" s="228" customFormat="1" x14ac:dyDescent="0.2">
      <c r="AE5401" s="218"/>
    </row>
    <row r="5402" spans="31:31" s="228" customFormat="1" x14ac:dyDescent="0.2">
      <c r="AE5402" s="218"/>
    </row>
    <row r="5403" spans="31:31" s="228" customFormat="1" x14ac:dyDescent="0.2">
      <c r="AE5403" s="218"/>
    </row>
    <row r="5404" spans="31:31" s="228" customFormat="1" x14ac:dyDescent="0.2">
      <c r="AE5404" s="218"/>
    </row>
    <row r="5405" spans="31:31" s="228" customFormat="1" x14ac:dyDescent="0.2">
      <c r="AE5405" s="218"/>
    </row>
    <row r="5406" spans="31:31" s="228" customFormat="1" x14ac:dyDescent="0.2">
      <c r="AE5406" s="218"/>
    </row>
    <row r="5407" spans="31:31" s="228" customFormat="1" x14ac:dyDescent="0.2">
      <c r="AE5407" s="218"/>
    </row>
    <row r="5408" spans="31:31" s="228" customFormat="1" x14ac:dyDescent="0.2">
      <c r="AE5408" s="218"/>
    </row>
    <row r="5409" spans="31:31" s="228" customFormat="1" x14ac:dyDescent="0.2">
      <c r="AE5409" s="218"/>
    </row>
    <row r="5410" spans="31:31" s="228" customFormat="1" x14ac:dyDescent="0.2">
      <c r="AE5410" s="218"/>
    </row>
    <row r="5411" spans="31:31" s="228" customFormat="1" x14ac:dyDescent="0.2">
      <c r="AE5411" s="218"/>
    </row>
    <row r="5412" spans="31:31" s="228" customFormat="1" x14ac:dyDescent="0.2">
      <c r="AE5412" s="218"/>
    </row>
    <row r="5413" spans="31:31" s="228" customFormat="1" x14ac:dyDescent="0.2">
      <c r="AE5413" s="218"/>
    </row>
    <row r="5414" spans="31:31" s="228" customFormat="1" x14ac:dyDescent="0.2">
      <c r="AE5414" s="218"/>
    </row>
    <row r="5415" spans="31:31" s="228" customFormat="1" x14ac:dyDescent="0.2">
      <c r="AE5415" s="218"/>
    </row>
    <row r="5416" spans="31:31" s="228" customFormat="1" x14ac:dyDescent="0.2">
      <c r="AE5416" s="218"/>
    </row>
    <row r="5417" spans="31:31" s="228" customFormat="1" x14ac:dyDescent="0.2">
      <c r="AE5417" s="218"/>
    </row>
    <row r="5418" spans="31:31" s="228" customFormat="1" x14ac:dyDescent="0.2">
      <c r="AE5418" s="218"/>
    </row>
    <row r="5419" spans="31:31" s="228" customFormat="1" x14ac:dyDescent="0.2">
      <c r="AE5419" s="218"/>
    </row>
    <row r="5420" spans="31:31" s="228" customFormat="1" x14ac:dyDescent="0.2">
      <c r="AE5420" s="218"/>
    </row>
    <row r="5421" spans="31:31" s="228" customFormat="1" x14ac:dyDescent="0.2">
      <c r="AE5421" s="218"/>
    </row>
    <row r="5422" spans="31:31" s="228" customFormat="1" x14ac:dyDescent="0.2">
      <c r="AE5422" s="218"/>
    </row>
    <row r="5423" spans="31:31" s="228" customFormat="1" x14ac:dyDescent="0.2">
      <c r="AE5423" s="218"/>
    </row>
    <row r="5424" spans="31:31" s="228" customFormat="1" x14ac:dyDescent="0.2">
      <c r="AE5424" s="218"/>
    </row>
    <row r="5425" spans="31:31" s="228" customFormat="1" x14ac:dyDescent="0.2">
      <c r="AE5425" s="218"/>
    </row>
    <row r="5426" spans="31:31" s="228" customFormat="1" x14ac:dyDescent="0.2">
      <c r="AE5426" s="218"/>
    </row>
    <row r="5427" spans="31:31" s="228" customFormat="1" x14ac:dyDescent="0.2">
      <c r="AE5427" s="218"/>
    </row>
    <row r="5428" spans="31:31" s="228" customFormat="1" x14ac:dyDescent="0.2">
      <c r="AE5428" s="218"/>
    </row>
    <row r="5429" spans="31:31" s="228" customFormat="1" x14ac:dyDescent="0.2">
      <c r="AE5429" s="218"/>
    </row>
    <row r="5430" spans="31:31" s="228" customFormat="1" x14ac:dyDescent="0.2">
      <c r="AE5430" s="218"/>
    </row>
    <row r="5431" spans="31:31" s="228" customFormat="1" x14ac:dyDescent="0.2">
      <c r="AE5431" s="218"/>
    </row>
    <row r="5432" spans="31:31" s="228" customFormat="1" x14ac:dyDescent="0.2">
      <c r="AE5432" s="218"/>
    </row>
    <row r="5433" spans="31:31" s="228" customFormat="1" x14ac:dyDescent="0.2">
      <c r="AE5433" s="218"/>
    </row>
    <row r="5434" spans="31:31" s="228" customFormat="1" x14ac:dyDescent="0.2">
      <c r="AE5434" s="218"/>
    </row>
    <row r="5435" spans="31:31" s="228" customFormat="1" x14ac:dyDescent="0.2">
      <c r="AE5435" s="218"/>
    </row>
    <row r="5436" spans="31:31" s="228" customFormat="1" x14ac:dyDescent="0.2">
      <c r="AE5436" s="218"/>
    </row>
    <row r="5437" spans="31:31" s="228" customFormat="1" x14ac:dyDescent="0.2">
      <c r="AE5437" s="218"/>
    </row>
    <row r="5438" spans="31:31" s="228" customFormat="1" x14ac:dyDescent="0.2">
      <c r="AE5438" s="218"/>
    </row>
    <row r="5439" spans="31:31" s="228" customFormat="1" x14ac:dyDescent="0.2">
      <c r="AE5439" s="218"/>
    </row>
    <row r="5440" spans="31:31" s="228" customFormat="1" x14ac:dyDescent="0.2">
      <c r="AE5440" s="218"/>
    </row>
    <row r="5441" spans="31:31" s="228" customFormat="1" x14ac:dyDescent="0.2">
      <c r="AE5441" s="218"/>
    </row>
    <row r="5442" spans="31:31" s="228" customFormat="1" x14ac:dyDescent="0.2">
      <c r="AE5442" s="218"/>
    </row>
    <row r="5443" spans="31:31" s="228" customFormat="1" x14ac:dyDescent="0.2">
      <c r="AE5443" s="218"/>
    </row>
    <row r="5444" spans="31:31" s="228" customFormat="1" x14ac:dyDescent="0.2">
      <c r="AE5444" s="218"/>
    </row>
    <row r="5445" spans="31:31" s="228" customFormat="1" x14ac:dyDescent="0.2">
      <c r="AE5445" s="218"/>
    </row>
    <row r="5446" spans="31:31" s="228" customFormat="1" x14ac:dyDescent="0.2">
      <c r="AE5446" s="218"/>
    </row>
    <row r="5447" spans="31:31" s="228" customFormat="1" x14ac:dyDescent="0.2">
      <c r="AE5447" s="218"/>
    </row>
    <row r="5448" spans="31:31" s="228" customFormat="1" x14ac:dyDescent="0.2">
      <c r="AE5448" s="218"/>
    </row>
    <row r="5449" spans="31:31" s="228" customFormat="1" x14ac:dyDescent="0.2">
      <c r="AE5449" s="218"/>
    </row>
    <row r="5450" spans="31:31" s="228" customFormat="1" x14ac:dyDescent="0.2">
      <c r="AE5450" s="218"/>
    </row>
    <row r="5451" spans="31:31" s="228" customFormat="1" x14ac:dyDescent="0.2">
      <c r="AE5451" s="218"/>
    </row>
    <row r="5452" spans="31:31" s="228" customFormat="1" x14ac:dyDescent="0.2">
      <c r="AE5452" s="218"/>
    </row>
    <row r="5453" spans="31:31" s="228" customFormat="1" x14ac:dyDescent="0.2">
      <c r="AE5453" s="218"/>
    </row>
    <row r="5454" spans="31:31" s="228" customFormat="1" x14ac:dyDescent="0.2">
      <c r="AE5454" s="218"/>
    </row>
    <row r="5455" spans="31:31" s="228" customFormat="1" x14ac:dyDescent="0.2">
      <c r="AE5455" s="218"/>
    </row>
    <row r="5456" spans="31:31" s="228" customFormat="1" x14ac:dyDescent="0.2">
      <c r="AE5456" s="218"/>
    </row>
    <row r="5457" spans="31:31" s="228" customFormat="1" x14ac:dyDescent="0.2">
      <c r="AE5457" s="218"/>
    </row>
    <row r="5458" spans="31:31" s="228" customFormat="1" x14ac:dyDescent="0.2">
      <c r="AE5458" s="218"/>
    </row>
    <row r="5459" spans="31:31" s="228" customFormat="1" x14ac:dyDescent="0.2">
      <c r="AE5459" s="218"/>
    </row>
    <row r="5460" spans="31:31" s="228" customFormat="1" x14ac:dyDescent="0.2">
      <c r="AE5460" s="218"/>
    </row>
    <row r="5461" spans="31:31" s="228" customFormat="1" x14ac:dyDescent="0.2">
      <c r="AE5461" s="218"/>
    </row>
    <row r="5462" spans="31:31" s="228" customFormat="1" x14ac:dyDescent="0.2">
      <c r="AE5462" s="218"/>
    </row>
    <row r="5463" spans="31:31" s="228" customFormat="1" x14ac:dyDescent="0.2">
      <c r="AE5463" s="218"/>
    </row>
    <row r="5464" spans="31:31" s="228" customFormat="1" x14ac:dyDescent="0.2">
      <c r="AE5464" s="218"/>
    </row>
    <row r="5465" spans="31:31" s="228" customFormat="1" x14ac:dyDescent="0.2">
      <c r="AE5465" s="218"/>
    </row>
    <row r="5466" spans="31:31" s="228" customFormat="1" x14ac:dyDescent="0.2">
      <c r="AE5466" s="218"/>
    </row>
    <row r="5467" spans="31:31" s="228" customFormat="1" x14ac:dyDescent="0.2">
      <c r="AE5467" s="218"/>
    </row>
    <row r="5468" spans="31:31" s="228" customFormat="1" x14ac:dyDescent="0.2">
      <c r="AE5468" s="218"/>
    </row>
    <row r="5469" spans="31:31" s="228" customFormat="1" x14ac:dyDescent="0.2">
      <c r="AE5469" s="218"/>
    </row>
    <row r="5470" spans="31:31" s="228" customFormat="1" x14ac:dyDescent="0.2">
      <c r="AE5470" s="218"/>
    </row>
    <row r="5471" spans="31:31" s="228" customFormat="1" x14ac:dyDescent="0.2">
      <c r="AE5471" s="218"/>
    </row>
    <row r="5472" spans="31:31" s="228" customFormat="1" x14ac:dyDescent="0.2">
      <c r="AE5472" s="218"/>
    </row>
    <row r="5473" spans="31:31" s="228" customFormat="1" x14ac:dyDescent="0.2">
      <c r="AE5473" s="218"/>
    </row>
    <row r="5474" spans="31:31" s="228" customFormat="1" x14ac:dyDescent="0.2">
      <c r="AE5474" s="218"/>
    </row>
    <row r="5475" spans="31:31" s="228" customFormat="1" x14ac:dyDescent="0.2">
      <c r="AE5475" s="218"/>
    </row>
    <row r="5476" spans="31:31" s="228" customFormat="1" x14ac:dyDescent="0.2">
      <c r="AE5476" s="218"/>
    </row>
    <row r="5477" spans="31:31" s="228" customFormat="1" x14ac:dyDescent="0.2">
      <c r="AE5477" s="218"/>
    </row>
    <row r="5478" spans="31:31" s="228" customFormat="1" x14ac:dyDescent="0.2">
      <c r="AE5478" s="218"/>
    </row>
    <row r="5479" spans="31:31" s="228" customFormat="1" x14ac:dyDescent="0.2">
      <c r="AE5479" s="218"/>
    </row>
    <row r="5480" spans="31:31" s="228" customFormat="1" x14ac:dyDescent="0.2">
      <c r="AE5480" s="218"/>
    </row>
    <row r="5481" spans="31:31" s="228" customFormat="1" x14ac:dyDescent="0.2">
      <c r="AE5481" s="218"/>
    </row>
    <row r="5482" spans="31:31" s="228" customFormat="1" x14ac:dyDescent="0.2">
      <c r="AE5482" s="218"/>
    </row>
    <row r="5483" spans="31:31" s="228" customFormat="1" x14ac:dyDescent="0.2">
      <c r="AE5483" s="218"/>
    </row>
    <row r="5484" spans="31:31" s="228" customFormat="1" x14ac:dyDescent="0.2">
      <c r="AE5484" s="218"/>
    </row>
    <row r="5485" spans="31:31" s="228" customFormat="1" x14ac:dyDescent="0.2">
      <c r="AE5485" s="218"/>
    </row>
    <row r="5486" spans="31:31" s="228" customFormat="1" x14ac:dyDescent="0.2">
      <c r="AE5486" s="218"/>
    </row>
    <row r="5487" spans="31:31" s="228" customFormat="1" x14ac:dyDescent="0.2">
      <c r="AE5487" s="218"/>
    </row>
    <row r="5488" spans="31:31" s="228" customFormat="1" x14ac:dyDescent="0.2">
      <c r="AE5488" s="218"/>
    </row>
    <row r="5489" spans="31:31" s="228" customFormat="1" x14ac:dyDescent="0.2">
      <c r="AE5489" s="218"/>
    </row>
    <row r="5490" spans="31:31" s="228" customFormat="1" x14ac:dyDescent="0.2">
      <c r="AE5490" s="218"/>
    </row>
    <row r="5491" spans="31:31" s="228" customFormat="1" x14ac:dyDescent="0.2">
      <c r="AE5491" s="218"/>
    </row>
    <row r="5492" spans="31:31" s="228" customFormat="1" x14ac:dyDescent="0.2">
      <c r="AE5492" s="218"/>
    </row>
    <row r="5493" spans="31:31" s="228" customFormat="1" x14ac:dyDescent="0.2">
      <c r="AE5493" s="218"/>
    </row>
    <row r="5494" spans="31:31" s="228" customFormat="1" x14ac:dyDescent="0.2">
      <c r="AE5494" s="218"/>
    </row>
    <row r="5495" spans="31:31" s="228" customFormat="1" x14ac:dyDescent="0.2">
      <c r="AE5495" s="218"/>
    </row>
    <row r="5496" spans="31:31" s="228" customFormat="1" x14ac:dyDescent="0.2">
      <c r="AE5496" s="218"/>
    </row>
    <row r="5497" spans="31:31" s="228" customFormat="1" x14ac:dyDescent="0.2">
      <c r="AE5497" s="218"/>
    </row>
    <row r="5498" spans="31:31" s="228" customFormat="1" x14ac:dyDescent="0.2">
      <c r="AE5498" s="218"/>
    </row>
    <row r="5499" spans="31:31" s="228" customFormat="1" x14ac:dyDescent="0.2">
      <c r="AE5499" s="218"/>
    </row>
    <row r="5500" spans="31:31" s="228" customFormat="1" x14ac:dyDescent="0.2">
      <c r="AE5500" s="218"/>
    </row>
    <row r="5501" spans="31:31" s="228" customFormat="1" x14ac:dyDescent="0.2">
      <c r="AE5501" s="218"/>
    </row>
    <row r="5502" spans="31:31" s="228" customFormat="1" x14ac:dyDescent="0.2">
      <c r="AE5502" s="218"/>
    </row>
    <row r="5503" spans="31:31" s="228" customFormat="1" x14ac:dyDescent="0.2">
      <c r="AE5503" s="218"/>
    </row>
    <row r="5504" spans="31:31" s="228" customFormat="1" x14ac:dyDescent="0.2">
      <c r="AE5504" s="218"/>
    </row>
    <row r="5505" spans="31:31" s="228" customFormat="1" x14ac:dyDescent="0.2">
      <c r="AE5505" s="218"/>
    </row>
    <row r="5506" spans="31:31" s="228" customFormat="1" x14ac:dyDescent="0.2">
      <c r="AE5506" s="218"/>
    </row>
    <row r="5507" spans="31:31" s="228" customFormat="1" x14ac:dyDescent="0.2">
      <c r="AE5507" s="218"/>
    </row>
    <row r="5508" spans="31:31" s="228" customFormat="1" x14ac:dyDescent="0.2">
      <c r="AE5508" s="218"/>
    </row>
    <row r="5509" spans="31:31" s="228" customFormat="1" x14ac:dyDescent="0.2">
      <c r="AE5509" s="218"/>
    </row>
    <row r="5510" spans="31:31" s="228" customFormat="1" x14ac:dyDescent="0.2">
      <c r="AE5510" s="218"/>
    </row>
    <row r="5511" spans="31:31" s="228" customFormat="1" x14ac:dyDescent="0.2">
      <c r="AE5511" s="218"/>
    </row>
    <row r="5512" spans="31:31" s="228" customFormat="1" x14ac:dyDescent="0.2">
      <c r="AE5512" s="218"/>
    </row>
    <row r="5513" spans="31:31" s="228" customFormat="1" x14ac:dyDescent="0.2">
      <c r="AE5513" s="218"/>
    </row>
    <row r="5514" spans="31:31" s="228" customFormat="1" x14ac:dyDescent="0.2">
      <c r="AE5514" s="218"/>
    </row>
    <row r="5515" spans="31:31" s="228" customFormat="1" x14ac:dyDescent="0.2">
      <c r="AE5515" s="218"/>
    </row>
    <row r="5516" spans="31:31" s="228" customFormat="1" x14ac:dyDescent="0.2">
      <c r="AE5516" s="218"/>
    </row>
    <row r="5517" spans="31:31" s="228" customFormat="1" x14ac:dyDescent="0.2">
      <c r="AE5517" s="218"/>
    </row>
    <row r="5518" spans="31:31" s="228" customFormat="1" x14ac:dyDescent="0.2">
      <c r="AE5518" s="218"/>
    </row>
    <row r="5519" spans="31:31" s="228" customFormat="1" x14ac:dyDescent="0.2">
      <c r="AE5519" s="218"/>
    </row>
    <row r="5520" spans="31:31" s="228" customFormat="1" x14ac:dyDescent="0.2">
      <c r="AE5520" s="218"/>
    </row>
    <row r="5521" spans="31:31" s="228" customFormat="1" x14ac:dyDescent="0.2">
      <c r="AE5521" s="218"/>
    </row>
    <row r="5522" spans="31:31" s="228" customFormat="1" x14ac:dyDescent="0.2">
      <c r="AE5522" s="218"/>
    </row>
    <row r="5523" spans="31:31" s="228" customFormat="1" x14ac:dyDescent="0.2">
      <c r="AE5523" s="218"/>
    </row>
    <row r="5524" spans="31:31" s="228" customFormat="1" x14ac:dyDescent="0.2">
      <c r="AE5524" s="218"/>
    </row>
    <row r="5525" spans="31:31" s="228" customFormat="1" x14ac:dyDescent="0.2">
      <c r="AE5525" s="218"/>
    </row>
    <row r="5526" spans="31:31" s="228" customFormat="1" x14ac:dyDescent="0.2">
      <c r="AE5526" s="218"/>
    </row>
    <row r="5527" spans="31:31" s="228" customFormat="1" x14ac:dyDescent="0.2">
      <c r="AE5527" s="218"/>
    </row>
    <row r="5528" spans="31:31" s="228" customFormat="1" x14ac:dyDescent="0.2">
      <c r="AE5528" s="218"/>
    </row>
    <row r="5529" spans="31:31" s="228" customFormat="1" x14ac:dyDescent="0.2">
      <c r="AE5529" s="218"/>
    </row>
    <row r="5530" spans="31:31" s="228" customFormat="1" x14ac:dyDescent="0.2">
      <c r="AE5530" s="218"/>
    </row>
    <row r="5531" spans="31:31" s="228" customFormat="1" x14ac:dyDescent="0.2">
      <c r="AE5531" s="218"/>
    </row>
    <row r="5532" spans="31:31" s="228" customFormat="1" x14ac:dyDescent="0.2">
      <c r="AE5532" s="218"/>
    </row>
    <row r="5533" spans="31:31" s="228" customFormat="1" x14ac:dyDescent="0.2">
      <c r="AE5533" s="218"/>
    </row>
    <row r="5534" spans="31:31" s="228" customFormat="1" x14ac:dyDescent="0.2">
      <c r="AE5534" s="218"/>
    </row>
    <row r="5535" spans="31:31" s="228" customFormat="1" x14ac:dyDescent="0.2">
      <c r="AE5535" s="218"/>
    </row>
    <row r="5536" spans="31:31" s="228" customFormat="1" x14ac:dyDescent="0.2">
      <c r="AE5536" s="218"/>
    </row>
    <row r="5537" spans="31:31" s="228" customFormat="1" x14ac:dyDescent="0.2">
      <c r="AE5537" s="218"/>
    </row>
    <row r="5538" spans="31:31" s="228" customFormat="1" x14ac:dyDescent="0.2">
      <c r="AE5538" s="218"/>
    </row>
    <row r="5539" spans="31:31" s="228" customFormat="1" x14ac:dyDescent="0.2">
      <c r="AE5539" s="218"/>
    </row>
    <row r="5540" spans="31:31" s="228" customFormat="1" x14ac:dyDescent="0.2">
      <c r="AE5540" s="218"/>
    </row>
    <row r="5541" spans="31:31" s="228" customFormat="1" x14ac:dyDescent="0.2">
      <c r="AE5541" s="218"/>
    </row>
    <row r="5542" spans="31:31" s="228" customFormat="1" x14ac:dyDescent="0.2">
      <c r="AE5542" s="218"/>
    </row>
    <row r="5543" spans="31:31" s="228" customFormat="1" x14ac:dyDescent="0.2">
      <c r="AE5543" s="218"/>
    </row>
    <row r="5544" spans="31:31" s="228" customFormat="1" x14ac:dyDescent="0.2">
      <c r="AE5544" s="218"/>
    </row>
    <row r="5545" spans="31:31" s="228" customFormat="1" x14ac:dyDescent="0.2">
      <c r="AE5545" s="218"/>
    </row>
    <row r="5546" spans="31:31" s="228" customFormat="1" x14ac:dyDescent="0.2">
      <c r="AE5546" s="218"/>
    </row>
    <row r="5547" spans="31:31" s="228" customFormat="1" x14ac:dyDescent="0.2">
      <c r="AE5547" s="218"/>
    </row>
    <row r="5548" spans="31:31" s="228" customFormat="1" x14ac:dyDescent="0.2">
      <c r="AE5548" s="218"/>
    </row>
    <row r="5549" spans="31:31" s="228" customFormat="1" x14ac:dyDescent="0.2">
      <c r="AE5549" s="218"/>
    </row>
    <row r="5550" spans="31:31" s="228" customFormat="1" x14ac:dyDescent="0.2">
      <c r="AE5550" s="218"/>
    </row>
    <row r="5551" spans="31:31" s="228" customFormat="1" x14ac:dyDescent="0.2">
      <c r="AE5551" s="218"/>
    </row>
    <row r="5552" spans="31:31" s="228" customFormat="1" x14ac:dyDescent="0.2">
      <c r="AE5552" s="218"/>
    </row>
    <row r="5553" spans="31:31" s="228" customFormat="1" x14ac:dyDescent="0.2">
      <c r="AE5553" s="218"/>
    </row>
    <row r="5554" spans="31:31" s="228" customFormat="1" x14ac:dyDescent="0.2">
      <c r="AE5554" s="218"/>
    </row>
    <row r="5555" spans="31:31" s="228" customFormat="1" x14ac:dyDescent="0.2">
      <c r="AE5555" s="218"/>
    </row>
    <row r="5556" spans="31:31" s="228" customFormat="1" x14ac:dyDescent="0.2">
      <c r="AE5556" s="218"/>
    </row>
    <row r="5557" spans="31:31" s="228" customFormat="1" x14ac:dyDescent="0.2">
      <c r="AE5557" s="218"/>
    </row>
    <row r="5558" spans="31:31" s="228" customFormat="1" x14ac:dyDescent="0.2">
      <c r="AE5558" s="218"/>
    </row>
    <row r="5559" spans="31:31" s="228" customFormat="1" x14ac:dyDescent="0.2">
      <c r="AE5559" s="218"/>
    </row>
    <row r="5560" spans="31:31" s="228" customFormat="1" x14ac:dyDescent="0.2">
      <c r="AE5560" s="218"/>
    </row>
    <row r="5561" spans="31:31" s="228" customFormat="1" x14ac:dyDescent="0.2">
      <c r="AE5561" s="218"/>
    </row>
    <row r="5562" spans="31:31" s="228" customFormat="1" x14ac:dyDescent="0.2">
      <c r="AE5562" s="218"/>
    </row>
    <row r="5563" spans="31:31" s="228" customFormat="1" x14ac:dyDescent="0.2">
      <c r="AE5563" s="218"/>
    </row>
    <row r="5564" spans="31:31" s="228" customFormat="1" x14ac:dyDescent="0.2">
      <c r="AE5564" s="218"/>
    </row>
    <row r="5565" spans="31:31" s="228" customFormat="1" x14ac:dyDescent="0.2">
      <c r="AE5565" s="218"/>
    </row>
    <row r="5566" spans="31:31" s="228" customFormat="1" x14ac:dyDescent="0.2">
      <c r="AE5566" s="218"/>
    </row>
    <row r="5567" spans="31:31" s="228" customFormat="1" x14ac:dyDescent="0.2">
      <c r="AE5567" s="218"/>
    </row>
    <row r="5568" spans="31:31" s="228" customFormat="1" x14ac:dyDescent="0.2">
      <c r="AE5568" s="218"/>
    </row>
    <row r="5569" spans="31:31" s="228" customFormat="1" x14ac:dyDescent="0.2">
      <c r="AE5569" s="218"/>
    </row>
    <row r="5570" spans="31:31" s="228" customFormat="1" x14ac:dyDescent="0.2">
      <c r="AE5570" s="218"/>
    </row>
    <row r="5571" spans="31:31" s="228" customFormat="1" x14ac:dyDescent="0.2">
      <c r="AE5571" s="218"/>
    </row>
    <row r="5572" spans="31:31" s="228" customFormat="1" x14ac:dyDescent="0.2">
      <c r="AE5572" s="218"/>
    </row>
    <row r="5573" spans="31:31" s="228" customFormat="1" x14ac:dyDescent="0.2">
      <c r="AE5573" s="218"/>
    </row>
    <row r="5574" spans="31:31" s="228" customFormat="1" x14ac:dyDescent="0.2">
      <c r="AE5574" s="218"/>
    </row>
    <row r="5575" spans="31:31" s="228" customFormat="1" x14ac:dyDescent="0.2">
      <c r="AE5575" s="218"/>
    </row>
    <row r="5576" spans="31:31" s="228" customFormat="1" x14ac:dyDescent="0.2">
      <c r="AE5576" s="218"/>
    </row>
    <row r="5577" spans="31:31" s="228" customFormat="1" x14ac:dyDescent="0.2">
      <c r="AE5577" s="218"/>
    </row>
    <row r="5578" spans="31:31" s="228" customFormat="1" x14ac:dyDescent="0.2">
      <c r="AE5578" s="218"/>
    </row>
    <row r="5579" spans="31:31" s="228" customFormat="1" x14ac:dyDescent="0.2">
      <c r="AE5579" s="218"/>
    </row>
    <row r="5580" spans="31:31" s="228" customFormat="1" x14ac:dyDescent="0.2">
      <c r="AE5580" s="218"/>
    </row>
    <row r="5581" spans="31:31" s="228" customFormat="1" x14ac:dyDescent="0.2">
      <c r="AE5581" s="218"/>
    </row>
    <row r="5582" spans="31:31" s="228" customFormat="1" x14ac:dyDescent="0.2">
      <c r="AE5582" s="218"/>
    </row>
    <row r="5583" spans="31:31" s="228" customFormat="1" x14ac:dyDescent="0.2">
      <c r="AE5583" s="218"/>
    </row>
    <row r="5584" spans="31:31" s="228" customFormat="1" x14ac:dyDescent="0.2">
      <c r="AE5584" s="218"/>
    </row>
    <row r="5585" spans="31:31" s="228" customFormat="1" x14ac:dyDescent="0.2">
      <c r="AE5585" s="218"/>
    </row>
    <row r="5586" spans="31:31" s="228" customFormat="1" x14ac:dyDescent="0.2">
      <c r="AE5586" s="218"/>
    </row>
    <row r="5587" spans="31:31" s="228" customFormat="1" x14ac:dyDescent="0.2">
      <c r="AE5587" s="218"/>
    </row>
    <row r="5588" spans="31:31" s="228" customFormat="1" x14ac:dyDescent="0.2">
      <c r="AE5588" s="218"/>
    </row>
    <row r="5589" spans="31:31" s="228" customFormat="1" x14ac:dyDescent="0.2">
      <c r="AE5589" s="218"/>
    </row>
    <row r="5590" spans="31:31" s="228" customFormat="1" x14ac:dyDescent="0.2">
      <c r="AE5590" s="218"/>
    </row>
    <row r="5591" spans="31:31" s="228" customFormat="1" x14ac:dyDescent="0.2">
      <c r="AE5591" s="218"/>
    </row>
    <row r="5592" spans="31:31" s="228" customFormat="1" x14ac:dyDescent="0.2">
      <c r="AE5592" s="218"/>
    </row>
    <row r="5593" spans="31:31" s="228" customFormat="1" x14ac:dyDescent="0.2">
      <c r="AE5593" s="218"/>
    </row>
    <row r="5594" spans="31:31" s="228" customFormat="1" x14ac:dyDescent="0.2">
      <c r="AE5594" s="218"/>
    </row>
    <row r="5595" spans="31:31" s="228" customFormat="1" x14ac:dyDescent="0.2">
      <c r="AE5595" s="218"/>
    </row>
    <row r="5596" spans="31:31" s="228" customFormat="1" x14ac:dyDescent="0.2">
      <c r="AE5596" s="218"/>
    </row>
    <row r="5597" spans="31:31" s="228" customFormat="1" x14ac:dyDescent="0.2">
      <c r="AE5597" s="218"/>
    </row>
    <row r="5598" spans="31:31" s="228" customFormat="1" x14ac:dyDescent="0.2">
      <c r="AE5598" s="218"/>
    </row>
    <row r="5599" spans="31:31" s="228" customFormat="1" x14ac:dyDescent="0.2">
      <c r="AE5599" s="218"/>
    </row>
    <row r="5600" spans="31:31" s="228" customFormat="1" x14ac:dyDescent="0.2">
      <c r="AE5600" s="218"/>
    </row>
    <row r="5601" spans="31:31" s="228" customFormat="1" x14ac:dyDescent="0.2">
      <c r="AE5601" s="218"/>
    </row>
    <row r="5602" spans="31:31" s="228" customFormat="1" x14ac:dyDescent="0.2">
      <c r="AE5602" s="218"/>
    </row>
    <row r="5603" spans="31:31" s="228" customFormat="1" x14ac:dyDescent="0.2">
      <c r="AE5603" s="218"/>
    </row>
    <row r="5604" spans="31:31" s="228" customFormat="1" x14ac:dyDescent="0.2">
      <c r="AE5604" s="218"/>
    </row>
    <row r="5605" spans="31:31" s="228" customFormat="1" x14ac:dyDescent="0.2">
      <c r="AE5605" s="218"/>
    </row>
    <row r="5606" spans="31:31" s="228" customFormat="1" x14ac:dyDescent="0.2">
      <c r="AE5606" s="218"/>
    </row>
    <row r="5607" spans="31:31" s="228" customFormat="1" x14ac:dyDescent="0.2">
      <c r="AE5607" s="218"/>
    </row>
    <row r="5608" spans="31:31" s="228" customFormat="1" x14ac:dyDescent="0.2">
      <c r="AE5608" s="218"/>
    </row>
    <row r="5609" spans="31:31" s="228" customFormat="1" x14ac:dyDescent="0.2">
      <c r="AE5609" s="218"/>
    </row>
    <row r="5610" spans="31:31" s="228" customFormat="1" x14ac:dyDescent="0.2">
      <c r="AE5610" s="218"/>
    </row>
    <row r="5611" spans="31:31" s="228" customFormat="1" x14ac:dyDescent="0.2">
      <c r="AE5611" s="218"/>
    </row>
    <row r="5612" spans="31:31" s="228" customFormat="1" x14ac:dyDescent="0.2">
      <c r="AE5612" s="218"/>
    </row>
    <row r="5613" spans="31:31" s="228" customFormat="1" x14ac:dyDescent="0.2">
      <c r="AE5613" s="218"/>
    </row>
    <row r="5614" spans="31:31" s="228" customFormat="1" x14ac:dyDescent="0.2">
      <c r="AE5614" s="218"/>
    </row>
    <row r="5615" spans="31:31" s="228" customFormat="1" x14ac:dyDescent="0.2">
      <c r="AE5615" s="218"/>
    </row>
    <row r="5616" spans="31:31" s="228" customFormat="1" x14ac:dyDescent="0.2">
      <c r="AE5616" s="218"/>
    </row>
    <row r="5617" spans="31:31" s="228" customFormat="1" x14ac:dyDescent="0.2">
      <c r="AE5617" s="218"/>
    </row>
    <row r="5618" spans="31:31" s="228" customFormat="1" x14ac:dyDescent="0.2">
      <c r="AE5618" s="218"/>
    </row>
    <row r="5619" spans="31:31" s="228" customFormat="1" x14ac:dyDescent="0.2">
      <c r="AE5619" s="218"/>
    </row>
    <row r="5620" spans="31:31" s="228" customFormat="1" x14ac:dyDescent="0.2">
      <c r="AE5620" s="218"/>
    </row>
    <row r="5621" spans="31:31" s="228" customFormat="1" x14ac:dyDescent="0.2">
      <c r="AE5621" s="218"/>
    </row>
    <row r="5622" spans="31:31" s="228" customFormat="1" x14ac:dyDescent="0.2">
      <c r="AE5622" s="218"/>
    </row>
    <row r="5623" spans="31:31" s="228" customFormat="1" x14ac:dyDescent="0.2">
      <c r="AE5623" s="218"/>
    </row>
    <row r="5624" spans="31:31" s="228" customFormat="1" x14ac:dyDescent="0.2">
      <c r="AE5624" s="218"/>
    </row>
    <row r="5625" spans="31:31" s="228" customFormat="1" x14ac:dyDescent="0.2">
      <c r="AE5625" s="218"/>
    </row>
    <row r="5626" spans="31:31" s="228" customFormat="1" x14ac:dyDescent="0.2">
      <c r="AE5626" s="218"/>
    </row>
    <row r="5627" spans="31:31" s="228" customFormat="1" x14ac:dyDescent="0.2">
      <c r="AE5627" s="218"/>
    </row>
    <row r="5628" spans="31:31" s="228" customFormat="1" x14ac:dyDescent="0.2">
      <c r="AE5628" s="218"/>
    </row>
    <row r="5629" spans="31:31" s="228" customFormat="1" x14ac:dyDescent="0.2">
      <c r="AE5629" s="218"/>
    </row>
    <row r="5630" spans="31:31" s="228" customFormat="1" x14ac:dyDescent="0.2">
      <c r="AE5630" s="218"/>
    </row>
    <row r="5631" spans="31:31" s="228" customFormat="1" x14ac:dyDescent="0.2">
      <c r="AE5631" s="218"/>
    </row>
    <row r="5632" spans="31:31" s="228" customFormat="1" x14ac:dyDescent="0.2">
      <c r="AE5632" s="218"/>
    </row>
    <row r="5633" spans="31:31" s="228" customFormat="1" x14ac:dyDescent="0.2">
      <c r="AE5633" s="218"/>
    </row>
    <row r="5634" spans="31:31" s="228" customFormat="1" x14ac:dyDescent="0.2">
      <c r="AE5634" s="218"/>
    </row>
    <row r="5635" spans="31:31" s="228" customFormat="1" x14ac:dyDescent="0.2">
      <c r="AE5635" s="218"/>
    </row>
    <row r="5636" spans="31:31" s="228" customFormat="1" x14ac:dyDescent="0.2">
      <c r="AE5636" s="218"/>
    </row>
    <row r="5637" spans="31:31" s="228" customFormat="1" x14ac:dyDescent="0.2">
      <c r="AE5637" s="218"/>
    </row>
    <row r="5638" spans="31:31" s="228" customFormat="1" x14ac:dyDescent="0.2">
      <c r="AE5638" s="218"/>
    </row>
    <row r="5639" spans="31:31" s="228" customFormat="1" x14ac:dyDescent="0.2">
      <c r="AE5639" s="218"/>
    </row>
    <row r="5640" spans="31:31" s="228" customFormat="1" x14ac:dyDescent="0.2">
      <c r="AE5640" s="218"/>
    </row>
    <row r="5641" spans="31:31" s="228" customFormat="1" x14ac:dyDescent="0.2">
      <c r="AE5641" s="218"/>
    </row>
    <row r="5642" spans="31:31" s="228" customFormat="1" x14ac:dyDescent="0.2">
      <c r="AE5642" s="218"/>
    </row>
    <row r="5643" spans="31:31" s="228" customFormat="1" x14ac:dyDescent="0.2">
      <c r="AE5643" s="218"/>
    </row>
    <row r="5644" spans="31:31" s="228" customFormat="1" x14ac:dyDescent="0.2">
      <c r="AE5644" s="218"/>
    </row>
    <row r="5645" spans="31:31" s="228" customFormat="1" x14ac:dyDescent="0.2">
      <c r="AE5645" s="218"/>
    </row>
    <row r="5646" spans="31:31" s="228" customFormat="1" x14ac:dyDescent="0.2">
      <c r="AE5646" s="218"/>
    </row>
    <row r="5647" spans="31:31" s="228" customFormat="1" x14ac:dyDescent="0.2">
      <c r="AE5647" s="218"/>
    </row>
    <row r="5648" spans="31:31" s="228" customFormat="1" x14ac:dyDescent="0.2">
      <c r="AE5648" s="218"/>
    </row>
    <row r="5649" spans="31:31" s="228" customFormat="1" x14ac:dyDescent="0.2">
      <c r="AE5649" s="218"/>
    </row>
    <row r="5650" spans="31:31" s="228" customFormat="1" x14ac:dyDescent="0.2">
      <c r="AE5650" s="218"/>
    </row>
    <row r="5651" spans="31:31" s="228" customFormat="1" x14ac:dyDescent="0.2">
      <c r="AE5651" s="218"/>
    </row>
    <row r="5652" spans="31:31" s="228" customFormat="1" x14ac:dyDescent="0.2">
      <c r="AE5652" s="218"/>
    </row>
    <row r="5653" spans="31:31" s="228" customFormat="1" x14ac:dyDescent="0.2">
      <c r="AE5653" s="218"/>
    </row>
    <row r="5654" spans="31:31" s="228" customFormat="1" x14ac:dyDescent="0.2">
      <c r="AE5654" s="218"/>
    </row>
    <row r="5655" spans="31:31" s="228" customFormat="1" x14ac:dyDescent="0.2">
      <c r="AE5655" s="218"/>
    </row>
    <row r="5656" spans="31:31" s="228" customFormat="1" x14ac:dyDescent="0.2">
      <c r="AE5656" s="218"/>
    </row>
    <row r="5657" spans="31:31" s="228" customFormat="1" x14ac:dyDescent="0.2">
      <c r="AE5657" s="218"/>
    </row>
    <row r="5658" spans="31:31" s="228" customFormat="1" x14ac:dyDescent="0.2">
      <c r="AE5658" s="218"/>
    </row>
    <row r="5659" spans="31:31" s="228" customFormat="1" x14ac:dyDescent="0.2">
      <c r="AE5659" s="218"/>
    </row>
    <row r="5660" spans="31:31" s="228" customFormat="1" x14ac:dyDescent="0.2">
      <c r="AE5660" s="218"/>
    </row>
    <row r="5661" spans="31:31" s="228" customFormat="1" x14ac:dyDescent="0.2">
      <c r="AE5661" s="218"/>
    </row>
    <row r="5662" spans="31:31" s="228" customFormat="1" x14ac:dyDescent="0.2">
      <c r="AE5662" s="218"/>
    </row>
    <row r="5663" spans="31:31" s="228" customFormat="1" x14ac:dyDescent="0.2">
      <c r="AE5663" s="218"/>
    </row>
    <row r="5664" spans="31:31" s="228" customFormat="1" x14ac:dyDescent="0.2">
      <c r="AE5664" s="218"/>
    </row>
    <row r="5665" spans="31:31" s="228" customFormat="1" x14ac:dyDescent="0.2">
      <c r="AE5665" s="218"/>
    </row>
    <row r="5666" spans="31:31" s="228" customFormat="1" x14ac:dyDescent="0.2">
      <c r="AE5666" s="218"/>
    </row>
    <row r="5667" spans="31:31" s="228" customFormat="1" x14ac:dyDescent="0.2">
      <c r="AE5667" s="218"/>
    </row>
    <row r="5668" spans="31:31" s="228" customFormat="1" x14ac:dyDescent="0.2">
      <c r="AE5668" s="218"/>
    </row>
    <row r="5669" spans="31:31" s="228" customFormat="1" x14ac:dyDescent="0.2">
      <c r="AE5669" s="218"/>
    </row>
    <row r="5670" spans="31:31" s="228" customFormat="1" x14ac:dyDescent="0.2">
      <c r="AE5670" s="218"/>
    </row>
    <row r="5671" spans="31:31" s="228" customFormat="1" x14ac:dyDescent="0.2">
      <c r="AE5671" s="218"/>
    </row>
    <row r="5672" spans="31:31" s="228" customFormat="1" x14ac:dyDescent="0.2">
      <c r="AE5672" s="218"/>
    </row>
    <row r="5673" spans="31:31" s="228" customFormat="1" x14ac:dyDescent="0.2">
      <c r="AE5673" s="218"/>
    </row>
    <row r="5674" spans="31:31" s="228" customFormat="1" x14ac:dyDescent="0.2">
      <c r="AE5674" s="218"/>
    </row>
    <row r="5675" spans="31:31" s="228" customFormat="1" x14ac:dyDescent="0.2">
      <c r="AE5675" s="218"/>
    </row>
    <row r="5676" spans="31:31" s="228" customFormat="1" x14ac:dyDescent="0.2">
      <c r="AE5676" s="218"/>
    </row>
    <row r="5677" spans="31:31" s="228" customFormat="1" x14ac:dyDescent="0.2">
      <c r="AE5677" s="218"/>
    </row>
    <row r="5678" spans="31:31" s="228" customFormat="1" x14ac:dyDescent="0.2">
      <c r="AE5678" s="218"/>
    </row>
    <row r="5679" spans="31:31" s="228" customFormat="1" x14ac:dyDescent="0.2">
      <c r="AE5679" s="218"/>
    </row>
    <row r="5680" spans="31:31" s="228" customFormat="1" x14ac:dyDescent="0.2">
      <c r="AE5680" s="218"/>
    </row>
    <row r="5681" spans="31:31" s="228" customFormat="1" x14ac:dyDescent="0.2">
      <c r="AE5681" s="218"/>
    </row>
    <row r="5682" spans="31:31" s="228" customFormat="1" x14ac:dyDescent="0.2">
      <c r="AE5682" s="218"/>
    </row>
    <row r="5683" spans="31:31" s="228" customFormat="1" x14ac:dyDescent="0.2">
      <c r="AE5683" s="218"/>
    </row>
    <row r="5684" spans="31:31" s="228" customFormat="1" x14ac:dyDescent="0.2">
      <c r="AE5684" s="218"/>
    </row>
    <row r="5685" spans="31:31" s="228" customFormat="1" x14ac:dyDescent="0.2">
      <c r="AE5685" s="218"/>
    </row>
    <row r="5686" spans="31:31" s="228" customFormat="1" x14ac:dyDescent="0.2">
      <c r="AE5686" s="218"/>
    </row>
    <row r="5687" spans="31:31" s="228" customFormat="1" x14ac:dyDescent="0.2">
      <c r="AE5687" s="218"/>
    </row>
    <row r="5688" spans="31:31" s="228" customFormat="1" x14ac:dyDescent="0.2">
      <c r="AE5688" s="218"/>
    </row>
    <row r="5689" spans="31:31" s="228" customFormat="1" x14ac:dyDescent="0.2">
      <c r="AE5689" s="218"/>
    </row>
    <row r="5690" spans="31:31" s="228" customFormat="1" x14ac:dyDescent="0.2">
      <c r="AE5690" s="218"/>
    </row>
    <row r="5691" spans="31:31" s="228" customFormat="1" x14ac:dyDescent="0.2">
      <c r="AE5691" s="218"/>
    </row>
    <row r="5692" spans="31:31" s="228" customFormat="1" x14ac:dyDescent="0.2">
      <c r="AE5692" s="218"/>
    </row>
    <row r="5693" spans="31:31" s="228" customFormat="1" x14ac:dyDescent="0.2">
      <c r="AE5693" s="218"/>
    </row>
    <row r="5694" spans="31:31" s="228" customFormat="1" x14ac:dyDescent="0.2">
      <c r="AE5694" s="218"/>
    </row>
    <row r="5695" spans="31:31" s="228" customFormat="1" x14ac:dyDescent="0.2">
      <c r="AE5695" s="218"/>
    </row>
    <row r="5696" spans="31:31" s="228" customFormat="1" x14ac:dyDescent="0.2">
      <c r="AE5696" s="218"/>
    </row>
    <row r="5697" spans="31:31" s="228" customFormat="1" x14ac:dyDescent="0.2">
      <c r="AE5697" s="218"/>
    </row>
    <row r="5698" spans="31:31" s="228" customFormat="1" x14ac:dyDescent="0.2">
      <c r="AE5698" s="218"/>
    </row>
    <row r="5699" spans="31:31" s="228" customFormat="1" x14ac:dyDescent="0.2">
      <c r="AE5699" s="218"/>
    </row>
    <row r="5700" spans="31:31" s="228" customFormat="1" x14ac:dyDescent="0.2">
      <c r="AE5700" s="218"/>
    </row>
    <row r="5701" spans="31:31" s="228" customFormat="1" x14ac:dyDescent="0.2">
      <c r="AE5701" s="218"/>
    </row>
    <row r="5702" spans="31:31" s="228" customFormat="1" x14ac:dyDescent="0.2">
      <c r="AE5702" s="218"/>
    </row>
    <row r="5703" spans="31:31" s="228" customFormat="1" x14ac:dyDescent="0.2">
      <c r="AE5703" s="218"/>
    </row>
    <row r="5704" spans="31:31" s="228" customFormat="1" x14ac:dyDescent="0.2">
      <c r="AE5704" s="218"/>
    </row>
    <row r="5705" spans="31:31" s="228" customFormat="1" x14ac:dyDescent="0.2">
      <c r="AE5705" s="218"/>
    </row>
    <row r="5706" spans="31:31" s="228" customFormat="1" x14ac:dyDescent="0.2">
      <c r="AE5706" s="218"/>
    </row>
    <row r="5707" spans="31:31" s="228" customFormat="1" x14ac:dyDescent="0.2">
      <c r="AE5707" s="218"/>
    </row>
    <row r="5708" spans="31:31" s="228" customFormat="1" x14ac:dyDescent="0.2">
      <c r="AE5708" s="218"/>
    </row>
    <row r="5709" spans="31:31" s="228" customFormat="1" x14ac:dyDescent="0.2">
      <c r="AE5709" s="218"/>
    </row>
    <row r="5710" spans="31:31" s="228" customFormat="1" x14ac:dyDescent="0.2">
      <c r="AE5710" s="218"/>
    </row>
    <row r="5711" spans="31:31" s="228" customFormat="1" x14ac:dyDescent="0.2">
      <c r="AE5711" s="218"/>
    </row>
    <row r="5712" spans="31:31" s="228" customFormat="1" x14ac:dyDescent="0.2">
      <c r="AE5712" s="218"/>
    </row>
    <row r="5713" spans="31:31" s="228" customFormat="1" x14ac:dyDescent="0.2">
      <c r="AE5713" s="218"/>
    </row>
    <row r="5714" spans="31:31" s="228" customFormat="1" x14ac:dyDescent="0.2">
      <c r="AE5714" s="218"/>
    </row>
    <row r="5715" spans="31:31" s="228" customFormat="1" x14ac:dyDescent="0.2">
      <c r="AE5715" s="218"/>
    </row>
    <row r="5716" spans="31:31" s="228" customFormat="1" x14ac:dyDescent="0.2">
      <c r="AE5716" s="218"/>
    </row>
    <row r="5717" spans="31:31" s="228" customFormat="1" x14ac:dyDescent="0.2">
      <c r="AE5717" s="218"/>
    </row>
    <row r="5718" spans="31:31" s="228" customFormat="1" x14ac:dyDescent="0.2">
      <c r="AE5718" s="218"/>
    </row>
    <row r="5719" spans="31:31" s="228" customFormat="1" x14ac:dyDescent="0.2">
      <c r="AE5719" s="218"/>
    </row>
    <row r="5720" spans="31:31" s="228" customFormat="1" x14ac:dyDescent="0.2">
      <c r="AE5720" s="218"/>
    </row>
    <row r="5721" spans="31:31" s="228" customFormat="1" x14ac:dyDescent="0.2">
      <c r="AE5721" s="218"/>
    </row>
    <row r="5722" spans="31:31" s="228" customFormat="1" x14ac:dyDescent="0.2">
      <c r="AE5722" s="218"/>
    </row>
    <row r="5723" spans="31:31" s="228" customFormat="1" x14ac:dyDescent="0.2">
      <c r="AE5723" s="218"/>
    </row>
    <row r="5724" spans="31:31" s="228" customFormat="1" x14ac:dyDescent="0.2">
      <c r="AE5724" s="218"/>
    </row>
    <row r="5725" spans="31:31" s="228" customFormat="1" x14ac:dyDescent="0.2">
      <c r="AE5725" s="218"/>
    </row>
    <row r="5726" spans="31:31" s="228" customFormat="1" x14ac:dyDescent="0.2">
      <c r="AE5726" s="218"/>
    </row>
    <row r="5727" spans="31:31" s="228" customFormat="1" x14ac:dyDescent="0.2">
      <c r="AE5727" s="218"/>
    </row>
    <row r="5728" spans="31:31" s="228" customFormat="1" x14ac:dyDescent="0.2">
      <c r="AE5728" s="218"/>
    </row>
    <row r="5729" spans="31:31" s="228" customFormat="1" x14ac:dyDescent="0.2">
      <c r="AE5729" s="218"/>
    </row>
    <row r="5730" spans="31:31" s="228" customFormat="1" x14ac:dyDescent="0.2">
      <c r="AE5730" s="218"/>
    </row>
    <row r="5731" spans="31:31" s="228" customFormat="1" x14ac:dyDescent="0.2">
      <c r="AE5731" s="218"/>
    </row>
    <row r="5732" spans="31:31" s="228" customFormat="1" x14ac:dyDescent="0.2">
      <c r="AE5732" s="218"/>
    </row>
    <row r="5733" spans="31:31" s="228" customFormat="1" x14ac:dyDescent="0.2">
      <c r="AE5733" s="218"/>
    </row>
    <row r="5734" spans="31:31" s="228" customFormat="1" x14ac:dyDescent="0.2">
      <c r="AE5734" s="218"/>
    </row>
    <row r="5735" spans="31:31" s="228" customFormat="1" x14ac:dyDescent="0.2">
      <c r="AE5735" s="218"/>
    </row>
    <row r="5736" spans="31:31" s="228" customFormat="1" x14ac:dyDescent="0.2">
      <c r="AE5736" s="218"/>
    </row>
    <row r="5737" spans="31:31" s="228" customFormat="1" x14ac:dyDescent="0.2">
      <c r="AE5737" s="218"/>
    </row>
    <row r="5738" spans="31:31" s="228" customFormat="1" x14ac:dyDescent="0.2">
      <c r="AE5738" s="218"/>
    </row>
    <row r="5739" spans="31:31" s="228" customFormat="1" x14ac:dyDescent="0.2">
      <c r="AE5739" s="218"/>
    </row>
    <row r="5740" spans="31:31" s="228" customFormat="1" x14ac:dyDescent="0.2">
      <c r="AE5740" s="218"/>
    </row>
    <row r="5741" spans="31:31" s="228" customFormat="1" x14ac:dyDescent="0.2">
      <c r="AE5741" s="218"/>
    </row>
    <row r="5742" spans="31:31" s="228" customFormat="1" x14ac:dyDescent="0.2">
      <c r="AE5742" s="218"/>
    </row>
    <row r="5743" spans="31:31" s="228" customFormat="1" x14ac:dyDescent="0.2">
      <c r="AE5743" s="218"/>
    </row>
    <row r="5744" spans="31:31" s="228" customFormat="1" x14ac:dyDescent="0.2">
      <c r="AE5744" s="218"/>
    </row>
    <row r="5745" spans="31:31" s="228" customFormat="1" x14ac:dyDescent="0.2">
      <c r="AE5745" s="218"/>
    </row>
    <row r="5746" spans="31:31" s="228" customFormat="1" x14ac:dyDescent="0.2">
      <c r="AE5746" s="218"/>
    </row>
    <row r="5747" spans="31:31" s="228" customFormat="1" x14ac:dyDescent="0.2">
      <c r="AE5747" s="218"/>
    </row>
    <row r="5748" spans="31:31" s="228" customFormat="1" x14ac:dyDescent="0.2">
      <c r="AE5748" s="218"/>
    </row>
    <row r="5749" spans="31:31" s="228" customFormat="1" x14ac:dyDescent="0.2">
      <c r="AE5749" s="218"/>
    </row>
    <row r="5750" spans="31:31" s="228" customFormat="1" x14ac:dyDescent="0.2">
      <c r="AE5750" s="218"/>
    </row>
    <row r="5751" spans="31:31" s="228" customFormat="1" x14ac:dyDescent="0.2">
      <c r="AE5751" s="218"/>
    </row>
    <row r="5752" spans="31:31" s="228" customFormat="1" x14ac:dyDescent="0.2">
      <c r="AE5752" s="218"/>
    </row>
    <row r="5753" spans="31:31" s="228" customFormat="1" x14ac:dyDescent="0.2">
      <c r="AE5753" s="218"/>
    </row>
    <row r="5754" spans="31:31" s="228" customFormat="1" x14ac:dyDescent="0.2">
      <c r="AE5754" s="218"/>
    </row>
    <row r="5755" spans="31:31" s="228" customFormat="1" x14ac:dyDescent="0.2">
      <c r="AE5755" s="218"/>
    </row>
    <row r="5756" spans="31:31" s="228" customFormat="1" x14ac:dyDescent="0.2">
      <c r="AE5756" s="218"/>
    </row>
    <row r="5757" spans="31:31" s="228" customFormat="1" x14ac:dyDescent="0.2">
      <c r="AE5757" s="218"/>
    </row>
    <row r="5758" spans="31:31" s="228" customFormat="1" x14ac:dyDescent="0.2">
      <c r="AE5758" s="218"/>
    </row>
    <row r="5759" spans="31:31" s="228" customFormat="1" x14ac:dyDescent="0.2">
      <c r="AE5759" s="218"/>
    </row>
    <row r="5760" spans="31:31" s="228" customFormat="1" x14ac:dyDescent="0.2">
      <c r="AE5760" s="218"/>
    </row>
    <row r="5761" spans="31:31" s="228" customFormat="1" x14ac:dyDescent="0.2">
      <c r="AE5761" s="218"/>
    </row>
    <row r="5762" spans="31:31" s="228" customFormat="1" x14ac:dyDescent="0.2">
      <c r="AE5762" s="218"/>
    </row>
    <row r="5763" spans="31:31" s="228" customFormat="1" x14ac:dyDescent="0.2">
      <c r="AE5763" s="218"/>
    </row>
    <row r="5764" spans="31:31" s="228" customFormat="1" x14ac:dyDescent="0.2">
      <c r="AE5764" s="218"/>
    </row>
    <row r="5765" spans="31:31" s="228" customFormat="1" x14ac:dyDescent="0.2">
      <c r="AE5765" s="218"/>
    </row>
    <row r="5766" spans="31:31" s="228" customFormat="1" x14ac:dyDescent="0.2">
      <c r="AE5766" s="218"/>
    </row>
    <row r="5767" spans="31:31" s="228" customFormat="1" x14ac:dyDescent="0.2">
      <c r="AE5767" s="218"/>
    </row>
    <row r="5768" spans="31:31" s="228" customFormat="1" x14ac:dyDescent="0.2">
      <c r="AE5768" s="218"/>
    </row>
    <row r="5769" spans="31:31" s="228" customFormat="1" x14ac:dyDescent="0.2">
      <c r="AE5769" s="218"/>
    </row>
    <row r="5770" spans="31:31" s="228" customFormat="1" x14ac:dyDescent="0.2">
      <c r="AE5770" s="218"/>
    </row>
    <row r="5771" spans="31:31" s="228" customFormat="1" x14ac:dyDescent="0.2">
      <c r="AE5771" s="218"/>
    </row>
    <row r="5772" spans="31:31" s="228" customFormat="1" x14ac:dyDescent="0.2">
      <c r="AE5772" s="218"/>
    </row>
    <row r="5773" spans="31:31" s="228" customFormat="1" x14ac:dyDescent="0.2">
      <c r="AE5773" s="218"/>
    </row>
    <row r="5774" spans="31:31" s="228" customFormat="1" x14ac:dyDescent="0.2">
      <c r="AE5774" s="218"/>
    </row>
    <row r="5775" spans="31:31" s="228" customFormat="1" x14ac:dyDescent="0.2">
      <c r="AE5775" s="218"/>
    </row>
    <row r="5776" spans="31:31" s="228" customFormat="1" x14ac:dyDescent="0.2">
      <c r="AE5776" s="218"/>
    </row>
    <row r="5777" spans="31:31" s="228" customFormat="1" x14ac:dyDescent="0.2">
      <c r="AE5777" s="218"/>
    </row>
    <row r="5778" spans="31:31" s="228" customFormat="1" x14ac:dyDescent="0.2">
      <c r="AE5778" s="218"/>
    </row>
    <row r="5779" spans="31:31" s="228" customFormat="1" x14ac:dyDescent="0.2">
      <c r="AE5779" s="218"/>
    </row>
    <row r="5780" spans="31:31" s="228" customFormat="1" x14ac:dyDescent="0.2">
      <c r="AE5780" s="218"/>
    </row>
    <row r="5781" spans="31:31" s="228" customFormat="1" x14ac:dyDescent="0.2">
      <c r="AE5781" s="218"/>
    </row>
    <row r="5782" spans="31:31" s="228" customFormat="1" x14ac:dyDescent="0.2">
      <c r="AE5782" s="218"/>
    </row>
    <row r="5783" spans="31:31" s="228" customFormat="1" x14ac:dyDescent="0.2">
      <c r="AE5783" s="218"/>
    </row>
    <row r="5784" spans="31:31" s="228" customFormat="1" x14ac:dyDescent="0.2">
      <c r="AE5784" s="218"/>
    </row>
    <row r="5785" spans="31:31" s="228" customFormat="1" x14ac:dyDescent="0.2">
      <c r="AE5785" s="218"/>
    </row>
    <row r="5786" spans="31:31" s="228" customFormat="1" x14ac:dyDescent="0.2">
      <c r="AE5786" s="218"/>
    </row>
    <row r="5787" spans="31:31" s="228" customFormat="1" x14ac:dyDescent="0.2">
      <c r="AE5787" s="218"/>
    </row>
    <row r="5788" spans="31:31" s="228" customFormat="1" x14ac:dyDescent="0.2">
      <c r="AE5788" s="218"/>
    </row>
    <row r="5789" spans="31:31" s="228" customFormat="1" x14ac:dyDescent="0.2">
      <c r="AE5789" s="218"/>
    </row>
    <row r="5790" spans="31:31" s="228" customFormat="1" x14ac:dyDescent="0.2">
      <c r="AE5790" s="218"/>
    </row>
    <row r="5791" spans="31:31" s="228" customFormat="1" x14ac:dyDescent="0.2">
      <c r="AE5791" s="218"/>
    </row>
    <row r="5792" spans="31:31" s="228" customFormat="1" x14ac:dyDescent="0.2">
      <c r="AE5792" s="218"/>
    </row>
    <row r="5793" spans="31:31" s="228" customFormat="1" x14ac:dyDescent="0.2">
      <c r="AE5793" s="218"/>
    </row>
    <row r="5794" spans="31:31" s="228" customFormat="1" x14ac:dyDescent="0.2">
      <c r="AE5794" s="218"/>
    </row>
    <row r="5795" spans="31:31" s="228" customFormat="1" x14ac:dyDescent="0.2">
      <c r="AE5795" s="218"/>
    </row>
    <row r="5796" spans="31:31" s="228" customFormat="1" x14ac:dyDescent="0.2">
      <c r="AE5796" s="218"/>
    </row>
    <row r="5797" spans="31:31" s="228" customFormat="1" x14ac:dyDescent="0.2">
      <c r="AE5797" s="218"/>
    </row>
    <row r="5798" spans="31:31" s="228" customFormat="1" x14ac:dyDescent="0.2">
      <c r="AE5798" s="218"/>
    </row>
    <row r="5799" spans="31:31" s="228" customFormat="1" x14ac:dyDescent="0.2">
      <c r="AE5799" s="218"/>
    </row>
    <row r="5800" spans="31:31" s="228" customFormat="1" x14ac:dyDescent="0.2">
      <c r="AE5800" s="218"/>
    </row>
    <row r="5801" spans="31:31" s="228" customFormat="1" x14ac:dyDescent="0.2">
      <c r="AE5801" s="218"/>
    </row>
    <row r="5802" spans="31:31" s="228" customFormat="1" x14ac:dyDescent="0.2">
      <c r="AE5802" s="218"/>
    </row>
    <row r="5803" spans="31:31" s="228" customFormat="1" x14ac:dyDescent="0.2">
      <c r="AE5803" s="218"/>
    </row>
    <row r="5804" spans="31:31" s="228" customFormat="1" x14ac:dyDescent="0.2">
      <c r="AE5804" s="218"/>
    </row>
    <row r="5805" spans="31:31" s="228" customFormat="1" x14ac:dyDescent="0.2">
      <c r="AE5805" s="218"/>
    </row>
    <row r="5806" spans="31:31" s="228" customFormat="1" x14ac:dyDescent="0.2">
      <c r="AE5806" s="218"/>
    </row>
    <row r="5807" spans="31:31" s="228" customFormat="1" x14ac:dyDescent="0.2">
      <c r="AE5807" s="218"/>
    </row>
    <row r="5808" spans="31:31" s="228" customFormat="1" x14ac:dyDescent="0.2">
      <c r="AE5808" s="218"/>
    </row>
    <row r="5809" spans="31:31" s="228" customFormat="1" x14ac:dyDescent="0.2">
      <c r="AE5809" s="218"/>
    </row>
    <row r="5810" spans="31:31" s="228" customFormat="1" x14ac:dyDescent="0.2">
      <c r="AE5810" s="218"/>
    </row>
    <row r="5811" spans="31:31" s="228" customFormat="1" x14ac:dyDescent="0.2">
      <c r="AE5811" s="218"/>
    </row>
    <row r="5812" spans="31:31" s="228" customFormat="1" x14ac:dyDescent="0.2">
      <c r="AE5812" s="218"/>
    </row>
    <row r="5813" spans="31:31" s="228" customFormat="1" x14ac:dyDescent="0.2">
      <c r="AE5813" s="218"/>
    </row>
    <row r="5814" spans="31:31" s="228" customFormat="1" x14ac:dyDescent="0.2">
      <c r="AE5814" s="218"/>
    </row>
    <row r="5815" spans="31:31" s="228" customFormat="1" x14ac:dyDescent="0.2">
      <c r="AE5815" s="218"/>
    </row>
    <row r="5816" spans="31:31" s="228" customFormat="1" x14ac:dyDescent="0.2">
      <c r="AE5816" s="218"/>
    </row>
    <row r="5817" spans="31:31" s="228" customFormat="1" x14ac:dyDescent="0.2">
      <c r="AE5817" s="218"/>
    </row>
    <row r="5818" spans="31:31" s="228" customFormat="1" x14ac:dyDescent="0.2">
      <c r="AE5818" s="218"/>
    </row>
    <row r="5819" spans="31:31" s="228" customFormat="1" x14ac:dyDescent="0.2">
      <c r="AE5819" s="218"/>
    </row>
    <row r="5820" spans="31:31" s="228" customFormat="1" x14ac:dyDescent="0.2">
      <c r="AE5820" s="218"/>
    </row>
    <row r="5821" spans="31:31" s="228" customFormat="1" x14ac:dyDescent="0.2">
      <c r="AE5821" s="218"/>
    </row>
    <row r="5822" spans="31:31" s="228" customFormat="1" x14ac:dyDescent="0.2">
      <c r="AE5822" s="218"/>
    </row>
    <row r="5823" spans="31:31" s="228" customFormat="1" x14ac:dyDescent="0.2">
      <c r="AE5823" s="218"/>
    </row>
    <row r="5824" spans="31:31" s="228" customFormat="1" x14ac:dyDescent="0.2">
      <c r="AE5824" s="218"/>
    </row>
    <row r="5825" spans="31:31" s="228" customFormat="1" x14ac:dyDescent="0.2">
      <c r="AE5825" s="218"/>
    </row>
    <row r="5826" spans="31:31" s="228" customFormat="1" x14ac:dyDescent="0.2">
      <c r="AE5826" s="218"/>
    </row>
    <row r="5827" spans="31:31" s="228" customFormat="1" x14ac:dyDescent="0.2">
      <c r="AE5827" s="218"/>
    </row>
    <row r="5828" spans="31:31" s="228" customFormat="1" x14ac:dyDescent="0.2">
      <c r="AE5828" s="218"/>
    </row>
    <row r="5829" spans="31:31" s="228" customFormat="1" x14ac:dyDescent="0.2">
      <c r="AE5829" s="218"/>
    </row>
    <row r="5830" spans="31:31" s="228" customFormat="1" x14ac:dyDescent="0.2">
      <c r="AE5830" s="218"/>
    </row>
    <row r="5831" spans="31:31" s="228" customFormat="1" x14ac:dyDescent="0.2">
      <c r="AE5831" s="218"/>
    </row>
    <row r="5832" spans="31:31" s="228" customFormat="1" x14ac:dyDescent="0.2">
      <c r="AE5832" s="218"/>
    </row>
    <row r="5833" spans="31:31" s="228" customFormat="1" x14ac:dyDescent="0.2">
      <c r="AE5833" s="218"/>
    </row>
    <row r="5834" spans="31:31" s="228" customFormat="1" x14ac:dyDescent="0.2">
      <c r="AE5834" s="218"/>
    </row>
    <row r="5835" spans="31:31" s="228" customFormat="1" x14ac:dyDescent="0.2">
      <c r="AE5835" s="218"/>
    </row>
    <row r="5836" spans="31:31" s="228" customFormat="1" x14ac:dyDescent="0.2">
      <c r="AE5836" s="218"/>
    </row>
    <row r="5837" spans="31:31" s="228" customFormat="1" x14ac:dyDescent="0.2">
      <c r="AE5837" s="218"/>
    </row>
    <row r="5838" spans="31:31" s="228" customFormat="1" x14ac:dyDescent="0.2">
      <c r="AE5838" s="218"/>
    </row>
    <row r="5839" spans="31:31" s="228" customFormat="1" x14ac:dyDescent="0.2">
      <c r="AE5839" s="218"/>
    </row>
    <row r="5840" spans="31:31" s="228" customFormat="1" x14ac:dyDescent="0.2">
      <c r="AE5840" s="218"/>
    </row>
    <row r="5841" spans="31:31" s="228" customFormat="1" x14ac:dyDescent="0.2">
      <c r="AE5841" s="218"/>
    </row>
    <row r="5842" spans="31:31" s="228" customFormat="1" x14ac:dyDescent="0.2">
      <c r="AE5842" s="218"/>
    </row>
    <row r="5843" spans="31:31" s="228" customFormat="1" x14ac:dyDescent="0.2">
      <c r="AE5843" s="218"/>
    </row>
    <row r="5844" spans="31:31" s="228" customFormat="1" x14ac:dyDescent="0.2">
      <c r="AE5844" s="218"/>
    </row>
    <row r="5845" spans="31:31" s="228" customFormat="1" x14ac:dyDescent="0.2">
      <c r="AE5845" s="218"/>
    </row>
    <row r="5846" spans="31:31" s="228" customFormat="1" x14ac:dyDescent="0.2">
      <c r="AE5846" s="218"/>
    </row>
    <row r="5847" spans="31:31" s="228" customFormat="1" x14ac:dyDescent="0.2">
      <c r="AE5847" s="218"/>
    </row>
    <row r="5848" spans="31:31" s="228" customFormat="1" x14ac:dyDescent="0.2">
      <c r="AE5848" s="218"/>
    </row>
    <row r="5849" spans="31:31" s="228" customFormat="1" x14ac:dyDescent="0.2">
      <c r="AE5849" s="218"/>
    </row>
    <row r="5850" spans="31:31" s="228" customFormat="1" x14ac:dyDescent="0.2">
      <c r="AE5850" s="218"/>
    </row>
    <row r="5851" spans="31:31" s="228" customFormat="1" x14ac:dyDescent="0.2">
      <c r="AE5851" s="218"/>
    </row>
    <row r="5852" spans="31:31" s="228" customFormat="1" x14ac:dyDescent="0.2">
      <c r="AE5852" s="218"/>
    </row>
    <row r="5853" spans="31:31" s="228" customFormat="1" x14ac:dyDescent="0.2">
      <c r="AE5853" s="218"/>
    </row>
    <row r="5854" spans="31:31" s="228" customFormat="1" x14ac:dyDescent="0.2">
      <c r="AE5854" s="218"/>
    </row>
    <row r="5855" spans="31:31" s="228" customFormat="1" x14ac:dyDescent="0.2">
      <c r="AE5855" s="218"/>
    </row>
    <row r="5856" spans="31:31" s="228" customFormat="1" x14ac:dyDescent="0.2">
      <c r="AE5856" s="218"/>
    </row>
    <row r="5857" spans="31:31" s="228" customFormat="1" x14ac:dyDescent="0.2">
      <c r="AE5857" s="218"/>
    </row>
    <row r="5858" spans="31:31" s="228" customFormat="1" x14ac:dyDescent="0.2">
      <c r="AE5858" s="218"/>
    </row>
    <row r="5859" spans="31:31" s="228" customFormat="1" x14ac:dyDescent="0.2">
      <c r="AE5859" s="218"/>
    </row>
    <row r="5860" spans="31:31" s="228" customFormat="1" x14ac:dyDescent="0.2">
      <c r="AE5860" s="218"/>
    </row>
    <row r="5861" spans="31:31" s="228" customFormat="1" x14ac:dyDescent="0.2">
      <c r="AE5861" s="218"/>
    </row>
    <row r="5862" spans="31:31" s="228" customFormat="1" x14ac:dyDescent="0.2">
      <c r="AE5862" s="218"/>
    </row>
    <row r="5863" spans="31:31" s="228" customFormat="1" x14ac:dyDescent="0.2">
      <c r="AE5863" s="218"/>
    </row>
    <row r="5864" spans="31:31" s="228" customFormat="1" x14ac:dyDescent="0.2">
      <c r="AE5864" s="218"/>
    </row>
    <row r="5865" spans="31:31" s="228" customFormat="1" x14ac:dyDescent="0.2">
      <c r="AE5865" s="218"/>
    </row>
    <row r="5866" spans="31:31" s="228" customFormat="1" x14ac:dyDescent="0.2">
      <c r="AE5866" s="218"/>
    </row>
    <row r="5867" spans="31:31" s="228" customFormat="1" x14ac:dyDescent="0.2">
      <c r="AE5867" s="218"/>
    </row>
    <row r="5868" spans="31:31" s="228" customFormat="1" x14ac:dyDescent="0.2">
      <c r="AE5868" s="218"/>
    </row>
    <row r="5869" spans="31:31" s="228" customFormat="1" x14ac:dyDescent="0.2">
      <c r="AE5869" s="218"/>
    </row>
    <row r="5870" spans="31:31" s="228" customFormat="1" x14ac:dyDescent="0.2">
      <c r="AE5870" s="218"/>
    </row>
    <row r="5871" spans="31:31" s="228" customFormat="1" x14ac:dyDescent="0.2">
      <c r="AE5871" s="218"/>
    </row>
    <row r="5872" spans="31:31" s="228" customFormat="1" x14ac:dyDescent="0.2">
      <c r="AE5872" s="218"/>
    </row>
    <row r="5873" spans="31:31" s="228" customFormat="1" x14ac:dyDescent="0.2">
      <c r="AE5873" s="218"/>
    </row>
    <row r="5874" spans="31:31" s="228" customFormat="1" x14ac:dyDescent="0.2">
      <c r="AE5874" s="218"/>
    </row>
    <row r="5875" spans="31:31" s="228" customFormat="1" x14ac:dyDescent="0.2">
      <c r="AE5875" s="218"/>
    </row>
    <row r="5876" spans="31:31" s="228" customFormat="1" x14ac:dyDescent="0.2">
      <c r="AE5876" s="218"/>
    </row>
    <row r="5877" spans="31:31" s="228" customFormat="1" x14ac:dyDescent="0.2">
      <c r="AE5877" s="218"/>
    </row>
    <row r="5878" spans="31:31" s="228" customFormat="1" x14ac:dyDescent="0.2">
      <c r="AE5878" s="218"/>
    </row>
    <row r="5879" spans="31:31" s="228" customFormat="1" x14ac:dyDescent="0.2">
      <c r="AE5879" s="218"/>
    </row>
    <row r="5880" spans="31:31" s="228" customFormat="1" x14ac:dyDescent="0.2">
      <c r="AE5880" s="218"/>
    </row>
    <row r="5881" spans="31:31" s="228" customFormat="1" x14ac:dyDescent="0.2">
      <c r="AE5881" s="218"/>
    </row>
    <row r="5882" spans="31:31" s="228" customFormat="1" x14ac:dyDescent="0.2">
      <c r="AE5882" s="218"/>
    </row>
    <row r="5883" spans="31:31" s="228" customFormat="1" x14ac:dyDescent="0.2">
      <c r="AE5883" s="218"/>
    </row>
    <row r="5884" spans="31:31" s="228" customFormat="1" x14ac:dyDescent="0.2">
      <c r="AE5884" s="218"/>
    </row>
    <row r="5885" spans="31:31" s="228" customFormat="1" x14ac:dyDescent="0.2">
      <c r="AE5885" s="218"/>
    </row>
    <row r="5886" spans="31:31" s="228" customFormat="1" x14ac:dyDescent="0.2">
      <c r="AE5886" s="218"/>
    </row>
    <row r="5887" spans="31:31" s="228" customFormat="1" x14ac:dyDescent="0.2">
      <c r="AE5887" s="218"/>
    </row>
    <row r="5888" spans="31:31" s="228" customFormat="1" x14ac:dyDescent="0.2">
      <c r="AE5888" s="218"/>
    </row>
    <row r="5889" spans="31:31" s="228" customFormat="1" x14ac:dyDescent="0.2">
      <c r="AE5889" s="218"/>
    </row>
    <row r="5890" spans="31:31" s="228" customFormat="1" x14ac:dyDescent="0.2">
      <c r="AE5890" s="218"/>
    </row>
    <row r="5891" spans="31:31" s="228" customFormat="1" x14ac:dyDescent="0.2">
      <c r="AE5891" s="218"/>
    </row>
    <row r="5892" spans="31:31" s="228" customFormat="1" x14ac:dyDescent="0.2">
      <c r="AE5892" s="218"/>
    </row>
    <row r="5893" spans="31:31" s="228" customFormat="1" x14ac:dyDescent="0.2">
      <c r="AE5893" s="218"/>
    </row>
    <row r="5894" spans="31:31" s="228" customFormat="1" x14ac:dyDescent="0.2">
      <c r="AE5894" s="218"/>
    </row>
    <row r="5895" spans="31:31" s="228" customFormat="1" x14ac:dyDescent="0.2">
      <c r="AE5895" s="218"/>
    </row>
    <row r="5896" spans="31:31" s="228" customFormat="1" x14ac:dyDescent="0.2">
      <c r="AE5896" s="218"/>
    </row>
    <row r="5897" spans="31:31" s="228" customFormat="1" x14ac:dyDescent="0.2">
      <c r="AE5897" s="218"/>
    </row>
    <row r="5898" spans="31:31" s="228" customFormat="1" x14ac:dyDescent="0.2">
      <c r="AE5898" s="218"/>
    </row>
    <row r="5899" spans="31:31" s="228" customFormat="1" x14ac:dyDescent="0.2">
      <c r="AE5899" s="218"/>
    </row>
    <row r="5900" spans="31:31" s="228" customFormat="1" x14ac:dyDescent="0.2">
      <c r="AE5900" s="218"/>
    </row>
    <row r="5901" spans="31:31" s="228" customFormat="1" x14ac:dyDescent="0.2">
      <c r="AE5901" s="218"/>
    </row>
    <row r="5902" spans="31:31" s="228" customFormat="1" x14ac:dyDescent="0.2">
      <c r="AE5902" s="218"/>
    </row>
    <row r="5903" spans="31:31" s="228" customFormat="1" x14ac:dyDescent="0.2">
      <c r="AE5903" s="218"/>
    </row>
    <row r="5904" spans="31:31" s="228" customFormat="1" x14ac:dyDescent="0.2">
      <c r="AE5904" s="218"/>
    </row>
    <row r="5905" spans="31:31" s="228" customFormat="1" x14ac:dyDescent="0.2">
      <c r="AE5905" s="218"/>
    </row>
    <row r="5906" spans="31:31" s="228" customFormat="1" x14ac:dyDescent="0.2">
      <c r="AE5906" s="218"/>
    </row>
    <row r="5907" spans="31:31" s="228" customFormat="1" x14ac:dyDescent="0.2">
      <c r="AE5907" s="218"/>
    </row>
    <row r="5908" spans="31:31" s="228" customFormat="1" x14ac:dyDescent="0.2">
      <c r="AE5908" s="218"/>
    </row>
    <row r="5909" spans="31:31" s="228" customFormat="1" x14ac:dyDescent="0.2">
      <c r="AE5909" s="218"/>
    </row>
    <row r="5910" spans="31:31" s="228" customFormat="1" x14ac:dyDescent="0.2">
      <c r="AE5910" s="218"/>
    </row>
    <row r="5911" spans="31:31" s="228" customFormat="1" x14ac:dyDescent="0.2">
      <c r="AE5911" s="218"/>
    </row>
    <row r="5912" spans="31:31" s="228" customFormat="1" x14ac:dyDescent="0.2">
      <c r="AE5912" s="218"/>
    </row>
    <row r="5913" spans="31:31" s="228" customFormat="1" x14ac:dyDescent="0.2">
      <c r="AE5913" s="218"/>
    </row>
    <row r="5914" spans="31:31" s="228" customFormat="1" x14ac:dyDescent="0.2">
      <c r="AE5914" s="218"/>
    </row>
    <row r="5915" spans="31:31" s="228" customFormat="1" x14ac:dyDescent="0.2">
      <c r="AE5915" s="218"/>
    </row>
    <row r="5916" spans="31:31" s="228" customFormat="1" x14ac:dyDescent="0.2">
      <c r="AE5916" s="218"/>
    </row>
    <row r="5917" spans="31:31" s="228" customFormat="1" x14ac:dyDescent="0.2">
      <c r="AE5917" s="218"/>
    </row>
    <row r="5918" spans="31:31" s="228" customFormat="1" x14ac:dyDescent="0.2">
      <c r="AE5918" s="218"/>
    </row>
    <row r="5919" spans="31:31" s="228" customFormat="1" x14ac:dyDescent="0.2">
      <c r="AE5919" s="218"/>
    </row>
    <row r="5920" spans="31:31" s="228" customFormat="1" x14ac:dyDescent="0.2">
      <c r="AE5920" s="218"/>
    </row>
    <row r="5921" spans="31:31" s="228" customFormat="1" x14ac:dyDescent="0.2">
      <c r="AE5921" s="218"/>
    </row>
    <row r="5922" spans="31:31" s="228" customFormat="1" x14ac:dyDescent="0.2">
      <c r="AE5922" s="218"/>
    </row>
    <row r="5923" spans="31:31" s="228" customFormat="1" x14ac:dyDescent="0.2">
      <c r="AE5923" s="218"/>
    </row>
    <row r="5924" spans="31:31" s="228" customFormat="1" x14ac:dyDescent="0.2">
      <c r="AE5924" s="218"/>
    </row>
    <row r="5925" spans="31:31" s="228" customFormat="1" x14ac:dyDescent="0.2">
      <c r="AE5925" s="218"/>
    </row>
    <row r="5926" spans="31:31" s="228" customFormat="1" x14ac:dyDescent="0.2">
      <c r="AE5926" s="218"/>
    </row>
    <row r="5927" spans="31:31" s="228" customFormat="1" x14ac:dyDescent="0.2">
      <c r="AE5927" s="218"/>
    </row>
    <row r="5928" spans="31:31" s="228" customFormat="1" x14ac:dyDescent="0.2">
      <c r="AE5928" s="218"/>
    </row>
    <row r="5929" spans="31:31" s="228" customFormat="1" x14ac:dyDescent="0.2">
      <c r="AE5929" s="218"/>
    </row>
    <row r="5930" spans="31:31" s="228" customFormat="1" x14ac:dyDescent="0.2">
      <c r="AE5930" s="218"/>
    </row>
    <row r="5931" spans="31:31" s="228" customFormat="1" x14ac:dyDescent="0.2">
      <c r="AE5931" s="218"/>
    </row>
    <row r="5932" spans="31:31" s="228" customFormat="1" x14ac:dyDescent="0.2">
      <c r="AE5932" s="218"/>
    </row>
    <row r="5933" spans="31:31" s="228" customFormat="1" x14ac:dyDescent="0.2">
      <c r="AE5933" s="218"/>
    </row>
    <row r="5934" spans="31:31" s="228" customFormat="1" x14ac:dyDescent="0.2">
      <c r="AE5934" s="218"/>
    </row>
    <row r="5935" spans="31:31" s="228" customFormat="1" x14ac:dyDescent="0.2">
      <c r="AE5935" s="218"/>
    </row>
    <row r="5936" spans="31:31" s="228" customFormat="1" x14ac:dyDescent="0.2">
      <c r="AE5936" s="218"/>
    </row>
    <row r="5937" spans="31:31" s="228" customFormat="1" x14ac:dyDescent="0.2">
      <c r="AE5937" s="218"/>
    </row>
    <row r="5938" spans="31:31" s="228" customFormat="1" x14ac:dyDescent="0.2">
      <c r="AE5938" s="218"/>
    </row>
    <row r="5939" spans="31:31" s="228" customFormat="1" x14ac:dyDescent="0.2">
      <c r="AE5939" s="218"/>
    </row>
    <row r="5940" spans="31:31" s="228" customFormat="1" x14ac:dyDescent="0.2">
      <c r="AE5940" s="218"/>
    </row>
    <row r="5941" spans="31:31" s="228" customFormat="1" x14ac:dyDescent="0.2">
      <c r="AE5941" s="218"/>
    </row>
    <row r="5942" spans="31:31" s="228" customFormat="1" x14ac:dyDescent="0.2">
      <c r="AE5942" s="218"/>
    </row>
    <row r="5943" spans="31:31" s="228" customFormat="1" x14ac:dyDescent="0.2">
      <c r="AE5943" s="218"/>
    </row>
    <row r="5944" spans="31:31" s="228" customFormat="1" x14ac:dyDescent="0.2">
      <c r="AE5944" s="218"/>
    </row>
    <row r="5945" spans="31:31" s="228" customFormat="1" x14ac:dyDescent="0.2">
      <c r="AE5945" s="218"/>
    </row>
    <row r="5946" spans="31:31" s="228" customFormat="1" x14ac:dyDescent="0.2">
      <c r="AE5946" s="218"/>
    </row>
    <row r="5947" spans="31:31" s="228" customFormat="1" x14ac:dyDescent="0.2">
      <c r="AE5947" s="218"/>
    </row>
    <row r="5948" spans="31:31" s="228" customFormat="1" x14ac:dyDescent="0.2">
      <c r="AE5948" s="218"/>
    </row>
    <row r="5949" spans="31:31" s="228" customFormat="1" x14ac:dyDescent="0.2">
      <c r="AE5949" s="218"/>
    </row>
    <row r="5950" spans="31:31" s="228" customFormat="1" x14ac:dyDescent="0.2">
      <c r="AE5950" s="218"/>
    </row>
    <row r="5951" spans="31:31" s="228" customFormat="1" x14ac:dyDescent="0.2">
      <c r="AE5951" s="218"/>
    </row>
    <row r="5952" spans="31:31" s="228" customFormat="1" x14ac:dyDescent="0.2">
      <c r="AE5952" s="218"/>
    </row>
    <row r="5953" spans="31:31" s="228" customFormat="1" x14ac:dyDescent="0.2">
      <c r="AE5953" s="218"/>
    </row>
    <row r="5954" spans="31:31" s="228" customFormat="1" x14ac:dyDescent="0.2">
      <c r="AE5954" s="218"/>
    </row>
    <row r="5955" spans="31:31" s="228" customFormat="1" x14ac:dyDescent="0.2">
      <c r="AE5955" s="218"/>
    </row>
    <row r="5956" spans="31:31" s="228" customFormat="1" x14ac:dyDescent="0.2">
      <c r="AE5956" s="218"/>
    </row>
    <row r="5957" spans="31:31" s="228" customFormat="1" x14ac:dyDescent="0.2">
      <c r="AE5957" s="218"/>
    </row>
    <row r="5958" spans="31:31" s="228" customFormat="1" x14ac:dyDescent="0.2">
      <c r="AE5958" s="218"/>
    </row>
    <row r="5959" spans="31:31" s="228" customFormat="1" x14ac:dyDescent="0.2">
      <c r="AE5959" s="218"/>
    </row>
    <row r="5960" spans="31:31" s="228" customFormat="1" x14ac:dyDescent="0.2">
      <c r="AE5960" s="218"/>
    </row>
    <row r="5961" spans="31:31" s="228" customFormat="1" x14ac:dyDescent="0.2">
      <c r="AE5961" s="218"/>
    </row>
    <row r="5962" spans="31:31" s="228" customFormat="1" x14ac:dyDescent="0.2">
      <c r="AE5962" s="218"/>
    </row>
    <row r="5963" spans="31:31" s="228" customFormat="1" x14ac:dyDescent="0.2">
      <c r="AE5963" s="218"/>
    </row>
    <row r="5964" spans="31:31" s="228" customFormat="1" x14ac:dyDescent="0.2">
      <c r="AE5964" s="218"/>
    </row>
    <row r="5965" spans="31:31" s="228" customFormat="1" x14ac:dyDescent="0.2">
      <c r="AE5965" s="218"/>
    </row>
    <row r="5966" spans="31:31" s="228" customFormat="1" x14ac:dyDescent="0.2">
      <c r="AE5966" s="218"/>
    </row>
    <row r="5967" spans="31:31" s="228" customFormat="1" x14ac:dyDescent="0.2">
      <c r="AE5967" s="218"/>
    </row>
    <row r="5968" spans="31:31" s="228" customFormat="1" x14ac:dyDescent="0.2">
      <c r="AE5968" s="218"/>
    </row>
    <row r="5969" spans="31:31" s="228" customFormat="1" x14ac:dyDescent="0.2">
      <c r="AE5969" s="218"/>
    </row>
    <row r="5970" spans="31:31" s="228" customFormat="1" x14ac:dyDescent="0.2">
      <c r="AE5970" s="218"/>
    </row>
    <row r="5971" spans="31:31" s="228" customFormat="1" x14ac:dyDescent="0.2">
      <c r="AE5971" s="218"/>
    </row>
    <row r="5972" spans="31:31" s="228" customFormat="1" x14ac:dyDescent="0.2">
      <c r="AE5972" s="218"/>
    </row>
    <row r="5973" spans="31:31" s="228" customFormat="1" x14ac:dyDescent="0.2">
      <c r="AE5973" s="218"/>
    </row>
    <row r="5974" spans="31:31" s="228" customFormat="1" x14ac:dyDescent="0.2">
      <c r="AE5974" s="218"/>
    </row>
    <row r="5975" spans="31:31" s="228" customFormat="1" x14ac:dyDescent="0.2">
      <c r="AE5975" s="218"/>
    </row>
    <row r="5976" spans="31:31" s="228" customFormat="1" x14ac:dyDescent="0.2">
      <c r="AE5976" s="218"/>
    </row>
    <row r="5977" spans="31:31" s="228" customFormat="1" x14ac:dyDescent="0.2">
      <c r="AE5977" s="218"/>
    </row>
    <row r="5978" spans="31:31" s="228" customFormat="1" x14ac:dyDescent="0.2">
      <c r="AE5978" s="218"/>
    </row>
    <row r="5979" spans="31:31" s="228" customFormat="1" x14ac:dyDescent="0.2">
      <c r="AE5979" s="218"/>
    </row>
    <row r="5980" spans="31:31" s="228" customFormat="1" x14ac:dyDescent="0.2">
      <c r="AE5980" s="218"/>
    </row>
    <row r="5981" spans="31:31" s="228" customFormat="1" x14ac:dyDescent="0.2">
      <c r="AE5981" s="218"/>
    </row>
    <row r="5982" spans="31:31" s="228" customFormat="1" x14ac:dyDescent="0.2">
      <c r="AE5982" s="218"/>
    </row>
    <row r="5983" spans="31:31" s="228" customFormat="1" x14ac:dyDescent="0.2">
      <c r="AE5983" s="218"/>
    </row>
    <row r="5984" spans="31:31" s="228" customFormat="1" x14ac:dyDescent="0.2">
      <c r="AE5984" s="218"/>
    </row>
    <row r="5985" spans="31:31" s="228" customFormat="1" x14ac:dyDescent="0.2">
      <c r="AE5985" s="218"/>
    </row>
    <row r="5986" spans="31:31" s="228" customFormat="1" x14ac:dyDescent="0.2">
      <c r="AE5986" s="218"/>
    </row>
    <row r="5987" spans="31:31" s="228" customFormat="1" x14ac:dyDescent="0.2">
      <c r="AE5987" s="218"/>
    </row>
    <row r="5988" spans="31:31" s="228" customFormat="1" x14ac:dyDescent="0.2">
      <c r="AE5988" s="218"/>
    </row>
    <row r="5989" spans="31:31" s="228" customFormat="1" x14ac:dyDescent="0.2">
      <c r="AE5989" s="218"/>
    </row>
    <row r="5990" spans="31:31" s="228" customFormat="1" x14ac:dyDescent="0.2">
      <c r="AE5990" s="218"/>
    </row>
    <row r="5991" spans="31:31" s="228" customFormat="1" x14ac:dyDescent="0.2">
      <c r="AE5991" s="218"/>
    </row>
    <row r="5992" spans="31:31" s="228" customFormat="1" x14ac:dyDescent="0.2">
      <c r="AE5992" s="218"/>
    </row>
    <row r="5993" spans="31:31" s="228" customFormat="1" x14ac:dyDescent="0.2">
      <c r="AE5993" s="218"/>
    </row>
    <row r="5994" spans="31:31" s="228" customFormat="1" x14ac:dyDescent="0.2">
      <c r="AE5994" s="218"/>
    </row>
    <row r="5995" spans="31:31" s="228" customFormat="1" x14ac:dyDescent="0.2">
      <c r="AE5995" s="218"/>
    </row>
    <row r="5996" spans="31:31" s="228" customFormat="1" x14ac:dyDescent="0.2">
      <c r="AE5996" s="218"/>
    </row>
    <row r="5997" spans="31:31" s="228" customFormat="1" x14ac:dyDescent="0.2">
      <c r="AE5997" s="218"/>
    </row>
    <row r="5998" spans="31:31" s="228" customFormat="1" x14ac:dyDescent="0.2">
      <c r="AE5998" s="218"/>
    </row>
    <row r="5999" spans="31:31" s="228" customFormat="1" x14ac:dyDescent="0.2">
      <c r="AE5999" s="218"/>
    </row>
    <row r="6000" spans="31:31" s="228" customFormat="1" x14ac:dyDescent="0.2">
      <c r="AE6000" s="218"/>
    </row>
    <row r="6001" spans="31:31" s="228" customFormat="1" x14ac:dyDescent="0.2">
      <c r="AE6001" s="218"/>
    </row>
    <row r="6002" spans="31:31" s="228" customFormat="1" x14ac:dyDescent="0.2">
      <c r="AE6002" s="218"/>
    </row>
    <row r="6003" spans="31:31" s="228" customFormat="1" x14ac:dyDescent="0.2">
      <c r="AE6003" s="218"/>
    </row>
    <row r="6004" spans="31:31" s="228" customFormat="1" x14ac:dyDescent="0.2">
      <c r="AE6004" s="218"/>
    </row>
    <row r="6005" spans="31:31" s="228" customFormat="1" x14ac:dyDescent="0.2">
      <c r="AE6005" s="218"/>
    </row>
    <row r="6006" spans="31:31" s="228" customFormat="1" x14ac:dyDescent="0.2">
      <c r="AE6006" s="218"/>
    </row>
    <row r="6007" spans="31:31" s="228" customFormat="1" x14ac:dyDescent="0.2">
      <c r="AE6007" s="218"/>
    </row>
    <row r="6008" spans="31:31" s="228" customFormat="1" x14ac:dyDescent="0.2">
      <c r="AE6008" s="218"/>
    </row>
    <row r="6009" spans="31:31" s="228" customFormat="1" x14ac:dyDescent="0.2">
      <c r="AE6009" s="218"/>
    </row>
    <row r="6010" spans="31:31" s="228" customFormat="1" x14ac:dyDescent="0.2">
      <c r="AE6010" s="218"/>
    </row>
    <row r="6011" spans="31:31" s="228" customFormat="1" x14ac:dyDescent="0.2">
      <c r="AE6011" s="218"/>
    </row>
    <row r="6012" spans="31:31" s="228" customFormat="1" x14ac:dyDescent="0.2">
      <c r="AE6012" s="218"/>
    </row>
    <row r="6013" spans="31:31" s="228" customFormat="1" x14ac:dyDescent="0.2">
      <c r="AE6013" s="218"/>
    </row>
    <row r="6014" spans="31:31" s="228" customFormat="1" x14ac:dyDescent="0.2">
      <c r="AE6014" s="218"/>
    </row>
    <row r="6015" spans="31:31" s="228" customFormat="1" x14ac:dyDescent="0.2">
      <c r="AE6015" s="218"/>
    </row>
    <row r="6016" spans="31:31" s="228" customFormat="1" x14ac:dyDescent="0.2">
      <c r="AE6016" s="218"/>
    </row>
    <row r="6017" spans="31:31" s="228" customFormat="1" x14ac:dyDescent="0.2">
      <c r="AE6017" s="218"/>
    </row>
    <row r="6018" spans="31:31" s="228" customFormat="1" x14ac:dyDescent="0.2">
      <c r="AE6018" s="218"/>
    </row>
    <row r="6019" spans="31:31" s="228" customFormat="1" x14ac:dyDescent="0.2">
      <c r="AE6019" s="218"/>
    </row>
    <row r="6020" spans="31:31" s="228" customFormat="1" x14ac:dyDescent="0.2">
      <c r="AE6020" s="218"/>
    </row>
    <row r="6021" spans="31:31" s="228" customFormat="1" x14ac:dyDescent="0.2">
      <c r="AE6021" s="218"/>
    </row>
    <row r="6022" spans="31:31" s="228" customFormat="1" x14ac:dyDescent="0.2">
      <c r="AE6022" s="218"/>
    </row>
    <row r="6023" spans="31:31" s="228" customFormat="1" x14ac:dyDescent="0.2">
      <c r="AE6023" s="218"/>
    </row>
    <row r="6024" spans="31:31" s="228" customFormat="1" x14ac:dyDescent="0.2">
      <c r="AE6024" s="218"/>
    </row>
    <row r="6025" spans="31:31" s="228" customFormat="1" x14ac:dyDescent="0.2">
      <c r="AE6025" s="218"/>
    </row>
    <row r="6026" spans="31:31" s="228" customFormat="1" x14ac:dyDescent="0.2">
      <c r="AE6026" s="218"/>
    </row>
    <row r="6027" spans="31:31" s="228" customFormat="1" x14ac:dyDescent="0.2">
      <c r="AE6027" s="218"/>
    </row>
    <row r="6028" spans="31:31" s="228" customFormat="1" x14ac:dyDescent="0.2">
      <c r="AE6028" s="218"/>
    </row>
    <row r="6029" spans="31:31" s="228" customFormat="1" x14ac:dyDescent="0.2">
      <c r="AE6029" s="218"/>
    </row>
    <row r="6030" spans="31:31" s="228" customFormat="1" x14ac:dyDescent="0.2">
      <c r="AE6030" s="218"/>
    </row>
    <row r="6031" spans="31:31" s="228" customFormat="1" x14ac:dyDescent="0.2">
      <c r="AE6031" s="218"/>
    </row>
    <row r="6032" spans="31:31" s="228" customFormat="1" x14ac:dyDescent="0.2">
      <c r="AE6032" s="218"/>
    </row>
    <row r="6033" spans="31:31" s="228" customFormat="1" x14ac:dyDescent="0.2">
      <c r="AE6033" s="218"/>
    </row>
    <row r="6034" spans="31:31" s="228" customFormat="1" x14ac:dyDescent="0.2">
      <c r="AE6034" s="218"/>
    </row>
    <row r="6035" spans="31:31" s="228" customFormat="1" x14ac:dyDescent="0.2">
      <c r="AE6035" s="218"/>
    </row>
    <row r="6036" spans="31:31" s="228" customFormat="1" x14ac:dyDescent="0.2">
      <c r="AE6036" s="218"/>
    </row>
    <row r="6037" spans="31:31" s="228" customFormat="1" x14ac:dyDescent="0.2">
      <c r="AE6037" s="218"/>
    </row>
    <row r="6038" spans="31:31" s="228" customFormat="1" x14ac:dyDescent="0.2">
      <c r="AE6038" s="218"/>
    </row>
    <row r="6039" spans="31:31" s="228" customFormat="1" x14ac:dyDescent="0.2">
      <c r="AE6039" s="218"/>
    </row>
    <row r="6040" spans="31:31" s="228" customFormat="1" x14ac:dyDescent="0.2">
      <c r="AE6040" s="218"/>
    </row>
    <row r="6041" spans="31:31" s="228" customFormat="1" x14ac:dyDescent="0.2">
      <c r="AE6041" s="218"/>
    </row>
    <row r="6042" spans="31:31" s="228" customFormat="1" x14ac:dyDescent="0.2">
      <c r="AE6042" s="218"/>
    </row>
    <row r="6043" spans="31:31" s="228" customFormat="1" x14ac:dyDescent="0.2">
      <c r="AE6043" s="218"/>
    </row>
    <row r="6044" spans="31:31" s="228" customFormat="1" x14ac:dyDescent="0.2">
      <c r="AE6044" s="218"/>
    </row>
    <row r="6045" spans="31:31" s="228" customFormat="1" x14ac:dyDescent="0.2">
      <c r="AE6045" s="218"/>
    </row>
    <row r="6046" spans="31:31" s="228" customFormat="1" x14ac:dyDescent="0.2">
      <c r="AE6046" s="218"/>
    </row>
    <row r="6047" spans="31:31" s="228" customFormat="1" x14ac:dyDescent="0.2">
      <c r="AE6047" s="218"/>
    </row>
    <row r="6048" spans="31:31" s="228" customFormat="1" x14ac:dyDescent="0.2">
      <c r="AE6048" s="218"/>
    </row>
    <row r="6049" spans="31:31" s="228" customFormat="1" x14ac:dyDescent="0.2">
      <c r="AE6049" s="218"/>
    </row>
    <row r="6050" spans="31:31" s="228" customFormat="1" x14ac:dyDescent="0.2">
      <c r="AE6050" s="218"/>
    </row>
    <row r="6051" spans="31:31" s="228" customFormat="1" x14ac:dyDescent="0.2">
      <c r="AE6051" s="218"/>
    </row>
    <row r="6052" spans="31:31" s="228" customFormat="1" x14ac:dyDescent="0.2">
      <c r="AE6052" s="218"/>
    </row>
    <row r="6053" spans="31:31" s="228" customFormat="1" x14ac:dyDescent="0.2">
      <c r="AE6053" s="218"/>
    </row>
    <row r="6054" spans="31:31" s="228" customFormat="1" x14ac:dyDescent="0.2">
      <c r="AE6054" s="218"/>
    </row>
    <row r="6055" spans="31:31" s="228" customFormat="1" x14ac:dyDescent="0.2">
      <c r="AE6055" s="218"/>
    </row>
    <row r="6056" spans="31:31" s="228" customFormat="1" x14ac:dyDescent="0.2">
      <c r="AE6056" s="218"/>
    </row>
    <row r="6057" spans="31:31" s="228" customFormat="1" x14ac:dyDescent="0.2">
      <c r="AE6057" s="218"/>
    </row>
    <row r="6058" spans="31:31" s="228" customFormat="1" x14ac:dyDescent="0.2">
      <c r="AE6058" s="218"/>
    </row>
    <row r="6059" spans="31:31" s="228" customFormat="1" x14ac:dyDescent="0.2">
      <c r="AE6059" s="218"/>
    </row>
    <row r="6060" spans="31:31" s="228" customFormat="1" x14ac:dyDescent="0.2">
      <c r="AE6060" s="218"/>
    </row>
    <row r="6061" spans="31:31" s="228" customFormat="1" x14ac:dyDescent="0.2">
      <c r="AE6061" s="218"/>
    </row>
    <row r="6062" spans="31:31" s="228" customFormat="1" x14ac:dyDescent="0.2">
      <c r="AE6062" s="218"/>
    </row>
    <row r="6063" spans="31:31" s="228" customFormat="1" x14ac:dyDescent="0.2">
      <c r="AE6063" s="218"/>
    </row>
    <row r="6064" spans="31:31" s="228" customFormat="1" x14ac:dyDescent="0.2">
      <c r="AE6064" s="218"/>
    </row>
    <row r="6065" spans="31:31" s="228" customFormat="1" x14ac:dyDescent="0.2">
      <c r="AE6065" s="218"/>
    </row>
    <row r="6066" spans="31:31" s="228" customFormat="1" x14ac:dyDescent="0.2">
      <c r="AE6066" s="218"/>
    </row>
    <row r="6067" spans="31:31" s="228" customFormat="1" x14ac:dyDescent="0.2">
      <c r="AE6067" s="218"/>
    </row>
    <row r="6068" spans="31:31" s="228" customFormat="1" x14ac:dyDescent="0.2">
      <c r="AE6068" s="218"/>
    </row>
    <row r="6069" spans="31:31" s="228" customFormat="1" x14ac:dyDescent="0.2">
      <c r="AE6069" s="218"/>
    </row>
    <row r="6070" spans="31:31" s="228" customFormat="1" x14ac:dyDescent="0.2">
      <c r="AE6070" s="218"/>
    </row>
    <row r="6071" spans="31:31" s="228" customFormat="1" x14ac:dyDescent="0.2">
      <c r="AE6071" s="218"/>
    </row>
    <row r="6072" spans="31:31" s="228" customFormat="1" x14ac:dyDescent="0.2">
      <c r="AE6072" s="218"/>
    </row>
    <row r="6073" spans="31:31" s="228" customFormat="1" x14ac:dyDescent="0.2">
      <c r="AE6073" s="218"/>
    </row>
    <row r="6074" spans="31:31" s="228" customFormat="1" x14ac:dyDescent="0.2">
      <c r="AE6074" s="218"/>
    </row>
    <row r="6075" spans="31:31" s="228" customFormat="1" x14ac:dyDescent="0.2">
      <c r="AE6075" s="218"/>
    </row>
    <row r="6076" spans="31:31" s="228" customFormat="1" x14ac:dyDescent="0.2">
      <c r="AE6076" s="218"/>
    </row>
    <row r="6077" spans="31:31" s="228" customFormat="1" x14ac:dyDescent="0.2">
      <c r="AE6077" s="218"/>
    </row>
    <row r="6078" spans="31:31" s="228" customFormat="1" x14ac:dyDescent="0.2">
      <c r="AE6078" s="218"/>
    </row>
    <row r="6079" spans="31:31" s="228" customFormat="1" x14ac:dyDescent="0.2">
      <c r="AE6079" s="218"/>
    </row>
    <row r="6080" spans="31:31" s="228" customFormat="1" x14ac:dyDescent="0.2">
      <c r="AE6080" s="218"/>
    </row>
    <row r="6081" spans="31:31" s="228" customFormat="1" x14ac:dyDescent="0.2">
      <c r="AE6081" s="218"/>
    </row>
    <row r="6082" spans="31:31" s="228" customFormat="1" x14ac:dyDescent="0.2">
      <c r="AE6082" s="218"/>
    </row>
    <row r="6083" spans="31:31" s="228" customFormat="1" x14ac:dyDescent="0.2">
      <c r="AE6083" s="218"/>
    </row>
    <row r="6084" spans="31:31" s="228" customFormat="1" x14ac:dyDescent="0.2">
      <c r="AE6084" s="218"/>
    </row>
    <row r="6085" spans="31:31" s="228" customFormat="1" x14ac:dyDescent="0.2">
      <c r="AE6085" s="218"/>
    </row>
    <row r="6086" spans="31:31" s="228" customFormat="1" x14ac:dyDescent="0.2">
      <c r="AE6086" s="218"/>
    </row>
    <row r="6087" spans="31:31" s="228" customFormat="1" x14ac:dyDescent="0.2">
      <c r="AE6087" s="218"/>
    </row>
    <row r="6088" spans="31:31" s="228" customFormat="1" x14ac:dyDescent="0.2">
      <c r="AE6088" s="218"/>
    </row>
    <row r="6089" spans="31:31" s="228" customFormat="1" x14ac:dyDescent="0.2">
      <c r="AE6089" s="218"/>
    </row>
    <row r="6090" spans="31:31" s="228" customFormat="1" x14ac:dyDescent="0.2">
      <c r="AE6090" s="218"/>
    </row>
    <row r="6091" spans="31:31" s="228" customFormat="1" x14ac:dyDescent="0.2">
      <c r="AE6091" s="218"/>
    </row>
    <row r="6092" spans="31:31" s="228" customFormat="1" x14ac:dyDescent="0.2">
      <c r="AE6092" s="218"/>
    </row>
    <row r="6093" spans="31:31" s="228" customFormat="1" x14ac:dyDescent="0.2">
      <c r="AE6093" s="218"/>
    </row>
    <row r="6094" spans="31:31" s="228" customFormat="1" x14ac:dyDescent="0.2">
      <c r="AE6094" s="218"/>
    </row>
    <row r="6095" spans="31:31" s="228" customFormat="1" x14ac:dyDescent="0.2">
      <c r="AE6095" s="218"/>
    </row>
    <row r="6096" spans="31:31" s="228" customFormat="1" x14ac:dyDescent="0.2">
      <c r="AE6096" s="218"/>
    </row>
    <row r="6097" spans="31:31" s="228" customFormat="1" x14ac:dyDescent="0.2">
      <c r="AE6097" s="218"/>
    </row>
    <row r="6098" spans="31:31" s="228" customFormat="1" x14ac:dyDescent="0.2">
      <c r="AE6098" s="218"/>
    </row>
    <row r="6099" spans="31:31" s="228" customFormat="1" x14ac:dyDescent="0.2">
      <c r="AE6099" s="218"/>
    </row>
    <row r="6100" spans="31:31" s="228" customFormat="1" x14ac:dyDescent="0.2">
      <c r="AE6100" s="218"/>
    </row>
    <row r="6101" spans="31:31" s="228" customFormat="1" x14ac:dyDescent="0.2">
      <c r="AE6101" s="218"/>
    </row>
    <row r="6102" spans="31:31" s="228" customFormat="1" x14ac:dyDescent="0.2">
      <c r="AE6102" s="218"/>
    </row>
    <row r="6103" spans="31:31" s="228" customFormat="1" x14ac:dyDescent="0.2">
      <c r="AE6103" s="218"/>
    </row>
    <row r="6104" spans="31:31" s="228" customFormat="1" x14ac:dyDescent="0.2">
      <c r="AE6104" s="218"/>
    </row>
    <row r="6105" spans="31:31" s="228" customFormat="1" x14ac:dyDescent="0.2">
      <c r="AE6105" s="218"/>
    </row>
    <row r="6106" spans="31:31" s="228" customFormat="1" x14ac:dyDescent="0.2">
      <c r="AE6106" s="218"/>
    </row>
    <row r="6107" spans="31:31" s="228" customFormat="1" x14ac:dyDescent="0.2">
      <c r="AE6107" s="218"/>
    </row>
    <row r="6108" spans="31:31" s="228" customFormat="1" x14ac:dyDescent="0.2">
      <c r="AE6108" s="218"/>
    </row>
    <row r="6109" spans="31:31" s="228" customFormat="1" x14ac:dyDescent="0.2">
      <c r="AE6109" s="218"/>
    </row>
    <row r="6110" spans="31:31" s="228" customFormat="1" x14ac:dyDescent="0.2">
      <c r="AE6110" s="218"/>
    </row>
    <row r="6111" spans="31:31" s="228" customFormat="1" x14ac:dyDescent="0.2">
      <c r="AE6111" s="218"/>
    </row>
    <row r="6112" spans="31:31" s="228" customFormat="1" x14ac:dyDescent="0.2">
      <c r="AE6112" s="218"/>
    </row>
    <row r="6113" spans="31:31" s="228" customFormat="1" x14ac:dyDescent="0.2">
      <c r="AE6113" s="218"/>
    </row>
    <row r="6114" spans="31:31" s="228" customFormat="1" x14ac:dyDescent="0.2">
      <c r="AE6114" s="218"/>
    </row>
    <row r="6115" spans="31:31" s="228" customFormat="1" x14ac:dyDescent="0.2">
      <c r="AE6115" s="218"/>
    </row>
    <row r="6116" spans="31:31" s="228" customFormat="1" x14ac:dyDescent="0.2">
      <c r="AE6116" s="218"/>
    </row>
    <row r="6117" spans="31:31" s="228" customFormat="1" x14ac:dyDescent="0.2">
      <c r="AE6117" s="218"/>
    </row>
    <row r="6118" spans="31:31" s="228" customFormat="1" x14ac:dyDescent="0.2">
      <c r="AE6118" s="218"/>
    </row>
    <row r="6119" spans="31:31" s="228" customFormat="1" x14ac:dyDescent="0.2">
      <c r="AE6119" s="218"/>
    </row>
    <row r="6120" spans="31:31" s="228" customFormat="1" x14ac:dyDescent="0.2">
      <c r="AE6120" s="218"/>
    </row>
    <row r="6121" spans="31:31" s="228" customFormat="1" x14ac:dyDescent="0.2">
      <c r="AE6121" s="218"/>
    </row>
    <row r="6122" spans="31:31" s="228" customFormat="1" x14ac:dyDescent="0.2">
      <c r="AE6122" s="218"/>
    </row>
    <row r="6123" spans="31:31" s="228" customFormat="1" x14ac:dyDescent="0.2">
      <c r="AE6123" s="218"/>
    </row>
    <row r="6124" spans="31:31" s="228" customFormat="1" x14ac:dyDescent="0.2">
      <c r="AE6124" s="218"/>
    </row>
    <row r="6125" spans="31:31" s="228" customFormat="1" x14ac:dyDescent="0.2">
      <c r="AE6125" s="218"/>
    </row>
    <row r="6126" spans="31:31" s="228" customFormat="1" x14ac:dyDescent="0.2">
      <c r="AE6126" s="218"/>
    </row>
    <row r="6127" spans="31:31" s="228" customFormat="1" x14ac:dyDescent="0.2">
      <c r="AE6127" s="218"/>
    </row>
    <row r="6128" spans="31:31" s="228" customFormat="1" x14ac:dyDescent="0.2">
      <c r="AE6128" s="218"/>
    </row>
    <row r="6129" spans="31:31" s="228" customFormat="1" x14ac:dyDescent="0.2">
      <c r="AE6129" s="218"/>
    </row>
    <row r="6130" spans="31:31" s="228" customFormat="1" x14ac:dyDescent="0.2">
      <c r="AE6130" s="218"/>
    </row>
    <row r="6131" spans="31:31" s="228" customFormat="1" x14ac:dyDescent="0.2">
      <c r="AE6131" s="218"/>
    </row>
    <row r="6132" spans="31:31" s="228" customFormat="1" x14ac:dyDescent="0.2">
      <c r="AE6132" s="218"/>
    </row>
    <row r="6133" spans="31:31" s="228" customFormat="1" x14ac:dyDescent="0.2">
      <c r="AE6133" s="218"/>
    </row>
    <row r="6134" spans="31:31" s="228" customFormat="1" x14ac:dyDescent="0.2">
      <c r="AE6134" s="218"/>
    </row>
    <row r="6135" spans="31:31" s="228" customFormat="1" x14ac:dyDescent="0.2">
      <c r="AE6135" s="218"/>
    </row>
    <row r="6136" spans="31:31" s="228" customFormat="1" x14ac:dyDescent="0.2">
      <c r="AE6136" s="218"/>
    </row>
    <row r="6137" spans="31:31" s="228" customFormat="1" x14ac:dyDescent="0.2">
      <c r="AE6137" s="218"/>
    </row>
    <row r="6138" spans="31:31" s="228" customFormat="1" x14ac:dyDescent="0.2">
      <c r="AE6138" s="218"/>
    </row>
    <row r="6139" spans="31:31" s="228" customFormat="1" x14ac:dyDescent="0.2">
      <c r="AE6139" s="218"/>
    </row>
    <row r="6140" spans="31:31" s="228" customFormat="1" x14ac:dyDescent="0.2">
      <c r="AE6140" s="218"/>
    </row>
    <row r="6141" spans="31:31" s="228" customFormat="1" x14ac:dyDescent="0.2">
      <c r="AE6141" s="218"/>
    </row>
    <row r="6142" spans="31:31" s="228" customFormat="1" x14ac:dyDescent="0.2">
      <c r="AE6142" s="218"/>
    </row>
    <row r="6143" spans="31:31" s="228" customFormat="1" x14ac:dyDescent="0.2">
      <c r="AE6143" s="218"/>
    </row>
    <row r="6144" spans="31:31" s="228" customFormat="1" x14ac:dyDescent="0.2">
      <c r="AE6144" s="218"/>
    </row>
    <row r="6145" spans="31:31" s="228" customFormat="1" x14ac:dyDescent="0.2">
      <c r="AE6145" s="218"/>
    </row>
    <row r="6146" spans="31:31" s="228" customFormat="1" x14ac:dyDescent="0.2">
      <c r="AE6146" s="218"/>
    </row>
    <row r="6147" spans="31:31" s="228" customFormat="1" x14ac:dyDescent="0.2">
      <c r="AE6147" s="218"/>
    </row>
    <row r="6148" spans="31:31" s="228" customFormat="1" x14ac:dyDescent="0.2">
      <c r="AE6148" s="218"/>
    </row>
    <row r="6149" spans="31:31" s="228" customFormat="1" x14ac:dyDescent="0.2">
      <c r="AE6149" s="218"/>
    </row>
    <row r="6150" spans="31:31" s="228" customFormat="1" x14ac:dyDescent="0.2">
      <c r="AE6150" s="218"/>
    </row>
    <row r="6151" spans="31:31" s="228" customFormat="1" x14ac:dyDescent="0.2">
      <c r="AE6151" s="218"/>
    </row>
    <row r="6152" spans="31:31" s="228" customFormat="1" x14ac:dyDescent="0.2">
      <c r="AE6152" s="218"/>
    </row>
    <row r="6153" spans="31:31" s="228" customFormat="1" x14ac:dyDescent="0.2">
      <c r="AE6153" s="218"/>
    </row>
    <row r="6154" spans="31:31" s="228" customFormat="1" x14ac:dyDescent="0.2">
      <c r="AE6154" s="218"/>
    </row>
    <row r="6155" spans="31:31" s="228" customFormat="1" x14ac:dyDescent="0.2">
      <c r="AE6155" s="218"/>
    </row>
    <row r="6156" spans="31:31" s="228" customFormat="1" x14ac:dyDescent="0.2">
      <c r="AE6156" s="218"/>
    </row>
    <row r="6157" spans="31:31" s="228" customFormat="1" x14ac:dyDescent="0.2">
      <c r="AE6157" s="218"/>
    </row>
    <row r="6158" spans="31:31" s="228" customFormat="1" x14ac:dyDescent="0.2">
      <c r="AE6158" s="218"/>
    </row>
    <row r="6159" spans="31:31" s="228" customFormat="1" x14ac:dyDescent="0.2">
      <c r="AE6159" s="218"/>
    </row>
    <row r="6160" spans="31:31" s="228" customFormat="1" x14ac:dyDescent="0.2">
      <c r="AE6160" s="218"/>
    </row>
    <row r="6161" spans="31:31" s="228" customFormat="1" x14ac:dyDescent="0.2">
      <c r="AE6161" s="218"/>
    </row>
    <row r="6162" spans="31:31" s="228" customFormat="1" x14ac:dyDescent="0.2">
      <c r="AE6162" s="218"/>
    </row>
    <row r="6163" spans="31:31" s="228" customFormat="1" x14ac:dyDescent="0.2">
      <c r="AE6163" s="218"/>
    </row>
    <row r="6164" spans="31:31" s="228" customFormat="1" x14ac:dyDescent="0.2">
      <c r="AE6164" s="218"/>
    </row>
    <row r="6165" spans="31:31" s="228" customFormat="1" x14ac:dyDescent="0.2">
      <c r="AE6165" s="218"/>
    </row>
    <row r="6166" spans="31:31" s="228" customFormat="1" x14ac:dyDescent="0.2">
      <c r="AE6166" s="218"/>
    </row>
    <row r="6167" spans="31:31" s="228" customFormat="1" x14ac:dyDescent="0.2">
      <c r="AE6167" s="218"/>
    </row>
    <row r="6168" spans="31:31" s="228" customFormat="1" x14ac:dyDescent="0.2">
      <c r="AE6168" s="218"/>
    </row>
    <row r="6169" spans="31:31" s="228" customFormat="1" x14ac:dyDescent="0.2">
      <c r="AE6169" s="218"/>
    </row>
    <row r="6170" spans="31:31" s="228" customFormat="1" x14ac:dyDescent="0.2">
      <c r="AE6170" s="218"/>
    </row>
    <row r="6171" spans="31:31" s="228" customFormat="1" x14ac:dyDescent="0.2">
      <c r="AE6171" s="218"/>
    </row>
    <row r="6172" spans="31:31" s="228" customFormat="1" x14ac:dyDescent="0.2">
      <c r="AE6172" s="218"/>
    </row>
    <row r="6173" spans="31:31" s="228" customFormat="1" x14ac:dyDescent="0.2">
      <c r="AE6173" s="218"/>
    </row>
    <row r="6174" spans="31:31" s="228" customFormat="1" x14ac:dyDescent="0.2">
      <c r="AE6174" s="218"/>
    </row>
    <row r="6175" spans="31:31" s="228" customFormat="1" x14ac:dyDescent="0.2">
      <c r="AE6175" s="218"/>
    </row>
    <row r="6176" spans="31:31" s="228" customFormat="1" x14ac:dyDescent="0.2">
      <c r="AE6176" s="218"/>
    </row>
    <row r="6177" spans="31:31" s="228" customFormat="1" x14ac:dyDescent="0.2">
      <c r="AE6177" s="218"/>
    </row>
    <row r="6178" spans="31:31" s="228" customFormat="1" x14ac:dyDescent="0.2">
      <c r="AE6178" s="218"/>
    </row>
    <row r="6179" spans="31:31" s="228" customFormat="1" x14ac:dyDescent="0.2">
      <c r="AE6179" s="218"/>
    </row>
    <row r="6180" spans="31:31" s="228" customFormat="1" x14ac:dyDescent="0.2">
      <c r="AE6180" s="218"/>
    </row>
    <row r="6181" spans="31:31" s="228" customFormat="1" x14ac:dyDescent="0.2">
      <c r="AE6181" s="218"/>
    </row>
    <row r="6182" spans="31:31" s="228" customFormat="1" x14ac:dyDescent="0.2">
      <c r="AE6182" s="218"/>
    </row>
    <row r="6183" spans="31:31" s="228" customFormat="1" x14ac:dyDescent="0.2">
      <c r="AE6183" s="218"/>
    </row>
    <row r="6184" spans="31:31" s="228" customFormat="1" x14ac:dyDescent="0.2">
      <c r="AE6184" s="218"/>
    </row>
    <row r="6185" spans="31:31" s="228" customFormat="1" x14ac:dyDescent="0.2">
      <c r="AE6185" s="218"/>
    </row>
    <row r="6186" spans="31:31" s="228" customFormat="1" x14ac:dyDescent="0.2">
      <c r="AE6186" s="218"/>
    </row>
    <row r="6187" spans="31:31" s="228" customFormat="1" x14ac:dyDescent="0.2">
      <c r="AE6187" s="218"/>
    </row>
    <row r="6188" spans="31:31" s="228" customFormat="1" x14ac:dyDescent="0.2">
      <c r="AE6188" s="218"/>
    </row>
    <row r="6189" spans="31:31" s="228" customFormat="1" x14ac:dyDescent="0.2">
      <c r="AE6189" s="218"/>
    </row>
    <row r="6190" spans="31:31" s="228" customFormat="1" x14ac:dyDescent="0.2">
      <c r="AE6190" s="218"/>
    </row>
    <row r="6191" spans="31:31" s="228" customFormat="1" x14ac:dyDescent="0.2">
      <c r="AE6191" s="218"/>
    </row>
    <row r="6192" spans="31:31" s="228" customFormat="1" x14ac:dyDescent="0.2">
      <c r="AE6192" s="218"/>
    </row>
    <row r="6193" spans="31:31" s="228" customFormat="1" x14ac:dyDescent="0.2">
      <c r="AE6193" s="218"/>
    </row>
    <row r="6194" spans="31:31" s="228" customFormat="1" x14ac:dyDescent="0.2">
      <c r="AE6194" s="218"/>
    </row>
    <row r="6195" spans="31:31" s="228" customFormat="1" x14ac:dyDescent="0.2">
      <c r="AE6195" s="218"/>
    </row>
    <row r="6196" spans="31:31" s="228" customFormat="1" x14ac:dyDescent="0.2">
      <c r="AE6196" s="218"/>
    </row>
    <row r="6197" spans="31:31" s="228" customFormat="1" x14ac:dyDescent="0.2">
      <c r="AE6197" s="218"/>
    </row>
    <row r="6198" spans="31:31" s="228" customFormat="1" x14ac:dyDescent="0.2">
      <c r="AE6198" s="218"/>
    </row>
    <row r="6199" spans="31:31" s="228" customFormat="1" x14ac:dyDescent="0.2">
      <c r="AE6199" s="218"/>
    </row>
    <row r="6200" spans="31:31" s="228" customFormat="1" x14ac:dyDescent="0.2">
      <c r="AE6200" s="218"/>
    </row>
    <row r="6201" spans="31:31" s="228" customFormat="1" x14ac:dyDescent="0.2">
      <c r="AE6201" s="218"/>
    </row>
    <row r="6202" spans="31:31" s="228" customFormat="1" x14ac:dyDescent="0.2">
      <c r="AE6202" s="218"/>
    </row>
    <row r="6203" spans="31:31" s="228" customFormat="1" x14ac:dyDescent="0.2">
      <c r="AE6203" s="218"/>
    </row>
    <row r="6204" spans="31:31" s="228" customFormat="1" x14ac:dyDescent="0.2">
      <c r="AE6204" s="218"/>
    </row>
    <row r="6205" spans="31:31" s="228" customFormat="1" x14ac:dyDescent="0.2">
      <c r="AE6205" s="218"/>
    </row>
    <row r="6206" spans="31:31" s="228" customFormat="1" x14ac:dyDescent="0.2">
      <c r="AE6206" s="218"/>
    </row>
    <row r="6207" spans="31:31" s="228" customFormat="1" x14ac:dyDescent="0.2">
      <c r="AE6207" s="218"/>
    </row>
    <row r="6208" spans="31:31" s="228" customFormat="1" x14ac:dyDescent="0.2">
      <c r="AE6208" s="218"/>
    </row>
    <row r="6209" spans="31:31" s="228" customFormat="1" x14ac:dyDescent="0.2">
      <c r="AE6209" s="218"/>
    </row>
    <row r="6210" spans="31:31" s="228" customFormat="1" x14ac:dyDescent="0.2">
      <c r="AE6210" s="218"/>
    </row>
    <row r="6211" spans="31:31" s="228" customFormat="1" x14ac:dyDescent="0.2">
      <c r="AE6211" s="218"/>
    </row>
    <row r="6212" spans="31:31" s="228" customFormat="1" x14ac:dyDescent="0.2">
      <c r="AE6212" s="218"/>
    </row>
    <row r="6213" spans="31:31" s="228" customFormat="1" x14ac:dyDescent="0.2">
      <c r="AE6213" s="218"/>
    </row>
    <row r="6214" spans="31:31" s="228" customFormat="1" x14ac:dyDescent="0.2">
      <c r="AE6214" s="218"/>
    </row>
    <row r="6215" spans="31:31" s="228" customFormat="1" x14ac:dyDescent="0.2">
      <c r="AE6215" s="218"/>
    </row>
    <row r="6216" spans="31:31" s="228" customFormat="1" x14ac:dyDescent="0.2">
      <c r="AE6216" s="218"/>
    </row>
    <row r="6217" spans="31:31" s="228" customFormat="1" x14ac:dyDescent="0.2">
      <c r="AE6217" s="218"/>
    </row>
    <row r="6218" spans="31:31" s="228" customFormat="1" x14ac:dyDescent="0.2">
      <c r="AE6218" s="218"/>
    </row>
    <row r="6219" spans="31:31" s="228" customFormat="1" x14ac:dyDescent="0.2">
      <c r="AE6219" s="218"/>
    </row>
    <row r="6220" spans="31:31" s="228" customFormat="1" x14ac:dyDescent="0.2">
      <c r="AE6220" s="218"/>
    </row>
    <row r="6221" spans="31:31" s="228" customFormat="1" x14ac:dyDescent="0.2">
      <c r="AE6221" s="218"/>
    </row>
    <row r="6222" spans="31:31" s="228" customFormat="1" x14ac:dyDescent="0.2">
      <c r="AE6222" s="218"/>
    </row>
    <row r="6223" spans="31:31" s="228" customFormat="1" x14ac:dyDescent="0.2">
      <c r="AE6223" s="218"/>
    </row>
    <row r="6224" spans="31:31" s="228" customFormat="1" x14ac:dyDescent="0.2">
      <c r="AE6224" s="218"/>
    </row>
    <row r="6225" spans="31:31" s="228" customFormat="1" x14ac:dyDescent="0.2">
      <c r="AE6225" s="218"/>
    </row>
    <row r="6226" spans="31:31" s="228" customFormat="1" x14ac:dyDescent="0.2">
      <c r="AE6226" s="218"/>
    </row>
    <row r="6227" spans="31:31" s="228" customFormat="1" x14ac:dyDescent="0.2">
      <c r="AE6227" s="218"/>
    </row>
    <row r="6228" spans="31:31" s="228" customFormat="1" x14ac:dyDescent="0.2">
      <c r="AE6228" s="218"/>
    </row>
    <row r="6229" spans="31:31" s="228" customFormat="1" x14ac:dyDescent="0.2">
      <c r="AE6229" s="218"/>
    </row>
    <row r="6230" spans="31:31" s="228" customFormat="1" x14ac:dyDescent="0.2">
      <c r="AE6230" s="218"/>
    </row>
    <row r="6231" spans="31:31" s="228" customFormat="1" x14ac:dyDescent="0.2">
      <c r="AE6231" s="218"/>
    </row>
    <row r="6232" spans="31:31" s="228" customFormat="1" x14ac:dyDescent="0.2">
      <c r="AE6232" s="218"/>
    </row>
    <row r="6233" spans="31:31" s="228" customFormat="1" x14ac:dyDescent="0.2">
      <c r="AE6233" s="218"/>
    </row>
    <row r="6234" spans="31:31" s="228" customFormat="1" x14ac:dyDescent="0.2">
      <c r="AE6234" s="218"/>
    </row>
    <row r="6235" spans="31:31" s="228" customFormat="1" x14ac:dyDescent="0.2">
      <c r="AE6235" s="218"/>
    </row>
    <row r="6236" spans="31:31" s="228" customFormat="1" x14ac:dyDescent="0.2">
      <c r="AE6236" s="218"/>
    </row>
    <row r="6237" spans="31:31" s="228" customFormat="1" x14ac:dyDescent="0.2">
      <c r="AE6237" s="218"/>
    </row>
    <row r="6238" spans="31:31" s="228" customFormat="1" x14ac:dyDescent="0.2">
      <c r="AE6238" s="218"/>
    </row>
    <row r="6239" spans="31:31" s="228" customFormat="1" x14ac:dyDescent="0.2">
      <c r="AE6239" s="218"/>
    </row>
    <row r="6240" spans="31:31" s="228" customFormat="1" x14ac:dyDescent="0.2">
      <c r="AE6240" s="218"/>
    </row>
    <row r="6241" spans="31:31" s="228" customFormat="1" x14ac:dyDescent="0.2">
      <c r="AE6241" s="218"/>
    </row>
    <row r="6242" spans="31:31" s="228" customFormat="1" x14ac:dyDescent="0.2">
      <c r="AE6242" s="218"/>
    </row>
    <row r="6243" spans="31:31" s="228" customFormat="1" x14ac:dyDescent="0.2">
      <c r="AE6243" s="218"/>
    </row>
    <row r="6244" spans="31:31" s="228" customFormat="1" x14ac:dyDescent="0.2">
      <c r="AE6244" s="218"/>
    </row>
    <row r="6245" spans="31:31" s="228" customFormat="1" x14ac:dyDescent="0.2">
      <c r="AE6245" s="218"/>
    </row>
    <row r="6246" spans="31:31" s="228" customFormat="1" x14ac:dyDescent="0.2">
      <c r="AE6246" s="218"/>
    </row>
    <row r="6247" spans="31:31" s="228" customFormat="1" x14ac:dyDescent="0.2">
      <c r="AE6247" s="218"/>
    </row>
    <row r="6248" spans="31:31" s="228" customFormat="1" x14ac:dyDescent="0.2">
      <c r="AE6248" s="218"/>
    </row>
    <row r="6249" spans="31:31" s="228" customFormat="1" x14ac:dyDescent="0.2">
      <c r="AE6249" s="218"/>
    </row>
    <row r="6250" spans="31:31" s="228" customFormat="1" x14ac:dyDescent="0.2">
      <c r="AE6250" s="218"/>
    </row>
    <row r="6251" spans="31:31" s="228" customFormat="1" x14ac:dyDescent="0.2">
      <c r="AE6251" s="218"/>
    </row>
    <row r="6252" spans="31:31" s="228" customFormat="1" x14ac:dyDescent="0.2">
      <c r="AE6252" s="218"/>
    </row>
    <row r="6253" spans="31:31" s="228" customFormat="1" x14ac:dyDescent="0.2">
      <c r="AE6253" s="218"/>
    </row>
    <row r="6254" spans="31:31" s="228" customFormat="1" x14ac:dyDescent="0.2">
      <c r="AE6254" s="218"/>
    </row>
    <row r="6255" spans="31:31" s="228" customFormat="1" x14ac:dyDescent="0.2">
      <c r="AE6255" s="218"/>
    </row>
    <row r="6256" spans="31:31" s="228" customFormat="1" x14ac:dyDescent="0.2">
      <c r="AE6256" s="218"/>
    </row>
    <row r="6257" spans="31:31" s="228" customFormat="1" x14ac:dyDescent="0.2">
      <c r="AE6257" s="218"/>
    </row>
    <row r="6258" spans="31:31" s="228" customFormat="1" x14ac:dyDescent="0.2">
      <c r="AE6258" s="218"/>
    </row>
    <row r="6259" spans="31:31" s="228" customFormat="1" x14ac:dyDescent="0.2">
      <c r="AE6259" s="218"/>
    </row>
    <row r="6260" spans="31:31" s="228" customFormat="1" x14ac:dyDescent="0.2">
      <c r="AE6260" s="218"/>
    </row>
    <row r="6261" spans="31:31" s="228" customFormat="1" x14ac:dyDescent="0.2">
      <c r="AE6261" s="218"/>
    </row>
    <row r="6262" spans="31:31" s="228" customFormat="1" x14ac:dyDescent="0.2">
      <c r="AE6262" s="218"/>
    </row>
    <row r="6263" spans="31:31" s="228" customFormat="1" x14ac:dyDescent="0.2">
      <c r="AE6263" s="218"/>
    </row>
    <row r="6264" spans="31:31" s="228" customFormat="1" x14ac:dyDescent="0.2">
      <c r="AE6264" s="218"/>
    </row>
    <row r="6265" spans="31:31" s="228" customFormat="1" x14ac:dyDescent="0.2">
      <c r="AE6265" s="218"/>
    </row>
    <row r="6266" spans="31:31" s="228" customFormat="1" x14ac:dyDescent="0.2">
      <c r="AE6266" s="218"/>
    </row>
    <row r="6267" spans="31:31" s="228" customFormat="1" x14ac:dyDescent="0.2">
      <c r="AE6267" s="218"/>
    </row>
    <row r="6268" spans="31:31" s="228" customFormat="1" x14ac:dyDescent="0.2">
      <c r="AE6268" s="218"/>
    </row>
    <row r="6269" spans="31:31" s="228" customFormat="1" x14ac:dyDescent="0.2">
      <c r="AE6269" s="218"/>
    </row>
    <row r="6270" spans="31:31" s="228" customFormat="1" x14ac:dyDescent="0.2">
      <c r="AE6270" s="218"/>
    </row>
    <row r="6271" spans="31:31" s="228" customFormat="1" x14ac:dyDescent="0.2">
      <c r="AE6271" s="218"/>
    </row>
    <row r="6272" spans="31:31" s="228" customFormat="1" x14ac:dyDescent="0.2">
      <c r="AE6272" s="218"/>
    </row>
    <row r="6273" spans="31:31" s="228" customFormat="1" x14ac:dyDescent="0.2">
      <c r="AE6273" s="218"/>
    </row>
    <row r="6274" spans="31:31" s="228" customFormat="1" x14ac:dyDescent="0.2">
      <c r="AE6274" s="218"/>
    </row>
    <row r="6275" spans="31:31" s="228" customFormat="1" x14ac:dyDescent="0.2">
      <c r="AE6275" s="218"/>
    </row>
    <row r="6276" spans="31:31" s="228" customFormat="1" x14ac:dyDescent="0.2">
      <c r="AE6276" s="218"/>
    </row>
    <row r="6277" spans="31:31" s="228" customFormat="1" x14ac:dyDescent="0.2">
      <c r="AE6277" s="218"/>
    </row>
    <row r="6278" spans="31:31" s="228" customFormat="1" x14ac:dyDescent="0.2">
      <c r="AE6278" s="218"/>
    </row>
    <row r="6279" spans="31:31" s="228" customFormat="1" x14ac:dyDescent="0.2">
      <c r="AE6279" s="218"/>
    </row>
    <row r="6280" spans="31:31" s="228" customFormat="1" x14ac:dyDescent="0.2">
      <c r="AE6280" s="218"/>
    </row>
    <row r="6281" spans="31:31" s="228" customFormat="1" x14ac:dyDescent="0.2">
      <c r="AE6281" s="218"/>
    </row>
    <row r="6282" spans="31:31" s="228" customFormat="1" x14ac:dyDescent="0.2">
      <c r="AE6282" s="218"/>
    </row>
    <row r="6283" spans="31:31" s="228" customFormat="1" x14ac:dyDescent="0.2">
      <c r="AE6283" s="218"/>
    </row>
    <row r="6284" spans="31:31" s="228" customFormat="1" x14ac:dyDescent="0.2">
      <c r="AE6284" s="218"/>
    </row>
    <row r="6285" spans="31:31" s="228" customFormat="1" x14ac:dyDescent="0.2">
      <c r="AE6285" s="218"/>
    </row>
    <row r="6286" spans="31:31" s="228" customFormat="1" x14ac:dyDescent="0.2">
      <c r="AE6286" s="218"/>
    </row>
    <row r="6287" spans="31:31" s="228" customFormat="1" x14ac:dyDescent="0.2">
      <c r="AE6287" s="218"/>
    </row>
    <row r="6288" spans="31:31" s="228" customFormat="1" x14ac:dyDescent="0.2">
      <c r="AE6288" s="218"/>
    </row>
    <row r="6289" spans="31:31" s="228" customFormat="1" x14ac:dyDescent="0.2">
      <c r="AE6289" s="218"/>
    </row>
    <row r="6290" spans="31:31" s="228" customFormat="1" x14ac:dyDescent="0.2">
      <c r="AE6290" s="218"/>
    </row>
    <row r="6291" spans="31:31" s="228" customFormat="1" x14ac:dyDescent="0.2">
      <c r="AE6291" s="218"/>
    </row>
    <row r="6292" spans="31:31" s="228" customFormat="1" x14ac:dyDescent="0.2">
      <c r="AE6292" s="218"/>
    </row>
    <row r="6293" spans="31:31" s="228" customFormat="1" x14ac:dyDescent="0.2">
      <c r="AE6293" s="218"/>
    </row>
    <row r="6294" spans="31:31" s="228" customFormat="1" x14ac:dyDescent="0.2">
      <c r="AE6294" s="218"/>
    </row>
    <row r="6295" spans="31:31" s="228" customFormat="1" x14ac:dyDescent="0.2">
      <c r="AE6295" s="218"/>
    </row>
    <row r="6296" spans="31:31" s="228" customFormat="1" x14ac:dyDescent="0.2">
      <c r="AE6296" s="218"/>
    </row>
    <row r="6297" spans="31:31" s="228" customFormat="1" x14ac:dyDescent="0.2">
      <c r="AE6297" s="218"/>
    </row>
    <row r="6298" spans="31:31" s="228" customFormat="1" x14ac:dyDescent="0.2">
      <c r="AE6298" s="218"/>
    </row>
    <row r="6299" spans="31:31" s="228" customFormat="1" x14ac:dyDescent="0.2">
      <c r="AE6299" s="218"/>
    </row>
    <row r="6300" spans="31:31" s="228" customFormat="1" x14ac:dyDescent="0.2">
      <c r="AE6300" s="218"/>
    </row>
    <row r="6301" spans="31:31" s="228" customFormat="1" x14ac:dyDescent="0.2">
      <c r="AE6301" s="218"/>
    </row>
    <row r="6302" spans="31:31" s="228" customFormat="1" x14ac:dyDescent="0.2">
      <c r="AE6302" s="218"/>
    </row>
    <row r="6303" spans="31:31" s="228" customFormat="1" x14ac:dyDescent="0.2">
      <c r="AE6303" s="218"/>
    </row>
    <row r="6304" spans="31:31" s="228" customFormat="1" x14ac:dyDescent="0.2">
      <c r="AE6304" s="218"/>
    </row>
    <row r="6305" spans="31:31" s="228" customFormat="1" x14ac:dyDescent="0.2">
      <c r="AE6305" s="218"/>
    </row>
    <row r="6306" spans="31:31" s="228" customFormat="1" x14ac:dyDescent="0.2">
      <c r="AE6306" s="218"/>
    </row>
    <row r="6307" spans="31:31" s="228" customFormat="1" x14ac:dyDescent="0.2">
      <c r="AE6307" s="218"/>
    </row>
    <row r="6308" spans="31:31" s="228" customFormat="1" x14ac:dyDescent="0.2">
      <c r="AE6308" s="218"/>
    </row>
    <row r="6309" spans="31:31" s="228" customFormat="1" x14ac:dyDescent="0.2">
      <c r="AE6309" s="218"/>
    </row>
    <row r="6310" spans="31:31" s="228" customFormat="1" x14ac:dyDescent="0.2">
      <c r="AE6310" s="218"/>
    </row>
    <row r="6311" spans="31:31" s="228" customFormat="1" x14ac:dyDescent="0.2">
      <c r="AE6311" s="218"/>
    </row>
    <row r="6312" spans="31:31" s="228" customFormat="1" x14ac:dyDescent="0.2">
      <c r="AE6312" s="218"/>
    </row>
    <row r="6313" spans="31:31" s="228" customFormat="1" x14ac:dyDescent="0.2">
      <c r="AE6313" s="218"/>
    </row>
    <row r="6314" spans="31:31" s="228" customFormat="1" x14ac:dyDescent="0.2">
      <c r="AE6314" s="218"/>
    </row>
    <row r="6315" spans="31:31" s="228" customFormat="1" x14ac:dyDescent="0.2">
      <c r="AE6315" s="218"/>
    </row>
    <row r="6316" spans="31:31" s="228" customFormat="1" x14ac:dyDescent="0.2">
      <c r="AE6316" s="218"/>
    </row>
    <row r="6317" spans="31:31" s="228" customFormat="1" x14ac:dyDescent="0.2">
      <c r="AE6317" s="218"/>
    </row>
    <row r="6318" spans="31:31" s="228" customFormat="1" x14ac:dyDescent="0.2">
      <c r="AE6318" s="218"/>
    </row>
    <row r="6319" spans="31:31" s="228" customFormat="1" x14ac:dyDescent="0.2">
      <c r="AE6319" s="218"/>
    </row>
    <row r="6320" spans="31:31" s="228" customFormat="1" x14ac:dyDescent="0.2">
      <c r="AE6320" s="218"/>
    </row>
    <row r="6321" spans="31:31" s="228" customFormat="1" x14ac:dyDescent="0.2">
      <c r="AE6321" s="218"/>
    </row>
    <row r="6322" spans="31:31" s="228" customFormat="1" x14ac:dyDescent="0.2">
      <c r="AE6322" s="218"/>
    </row>
    <row r="6323" spans="31:31" s="228" customFormat="1" x14ac:dyDescent="0.2">
      <c r="AE6323" s="218"/>
    </row>
    <row r="6324" spans="31:31" s="228" customFormat="1" x14ac:dyDescent="0.2">
      <c r="AE6324" s="218"/>
    </row>
    <row r="6325" spans="31:31" s="228" customFormat="1" x14ac:dyDescent="0.2">
      <c r="AE6325" s="218"/>
    </row>
    <row r="6326" spans="31:31" s="228" customFormat="1" x14ac:dyDescent="0.2">
      <c r="AE6326" s="218"/>
    </row>
    <row r="6327" spans="31:31" s="228" customFormat="1" x14ac:dyDescent="0.2">
      <c r="AE6327" s="218"/>
    </row>
    <row r="6328" spans="31:31" s="228" customFormat="1" x14ac:dyDescent="0.2">
      <c r="AE6328" s="218"/>
    </row>
    <row r="6329" spans="31:31" s="228" customFormat="1" x14ac:dyDescent="0.2">
      <c r="AE6329" s="218"/>
    </row>
    <row r="6330" spans="31:31" s="228" customFormat="1" x14ac:dyDescent="0.2">
      <c r="AE6330" s="218"/>
    </row>
    <row r="6331" spans="31:31" s="228" customFormat="1" x14ac:dyDescent="0.2">
      <c r="AE6331" s="218"/>
    </row>
    <row r="6332" spans="31:31" s="228" customFormat="1" x14ac:dyDescent="0.2">
      <c r="AE6332" s="218"/>
    </row>
    <row r="6333" spans="31:31" s="228" customFormat="1" x14ac:dyDescent="0.2">
      <c r="AE6333" s="218"/>
    </row>
    <row r="6334" spans="31:31" s="228" customFormat="1" x14ac:dyDescent="0.2">
      <c r="AE6334" s="218"/>
    </row>
    <row r="6335" spans="31:31" s="228" customFormat="1" x14ac:dyDescent="0.2">
      <c r="AE6335" s="218"/>
    </row>
    <row r="6336" spans="31:31" s="228" customFormat="1" x14ac:dyDescent="0.2">
      <c r="AE6336" s="218"/>
    </row>
    <row r="6337" spans="31:31" s="228" customFormat="1" x14ac:dyDescent="0.2">
      <c r="AE6337" s="218"/>
    </row>
    <row r="6338" spans="31:31" s="228" customFormat="1" x14ac:dyDescent="0.2">
      <c r="AE6338" s="218"/>
    </row>
    <row r="6339" spans="31:31" s="228" customFormat="1" x14ac:dyDescent="0.2">
      <c r="AE6339" s="218"/>
    </row>
    <row r="6340" spans="31:31" s="228" customFormat="1" x14ac:dyDescent="0.2">
      <c r="AE6340" s="218"/>
    </row>
    <row r="6341" spans="31:31" s="228" customFormat="1" x14ac:dyDescent="0.2">
      <c r="AE6341" s="218"/>
    </row>
    <row r="6342" spans="31:31" s="228" customFormat="1" x14ac:dyDescent="0.2">
      <c r="AE6342" s="218"/>
    </row>
    <row r="6343" spans="31:31" s="228" customFormat="1" x14ac:dyDescent="0.2">
      <c r="AE6343" s="218"/>
    </row>
    <row r="6344" spans="31:31" s="228" customFormat="1" x14ac:dyDescent="0.2">
      <c r="AE6344" s="218"/>
    </row>
    <row r="6345" spans="31:31" s="228" customFormat="1" x14ac:dyDescent="0.2">
      <c r="AE6345" s="218"/>
    </row>
    <row r="6346" spans="31:31" s="228" customFormat="1" x14ac:dyDescent="0.2">
      <c r="AE6346" s="218"/>
    </row>
    <row r="6347" spans="31:31" s="228" customFormat="1" x14ac:dyDescent="0.2">
      <c r="AE6347" s="218"/>
    </row>
    <row r="6348" spans="31:31" s="228" customFormat="1" x14ac:dyDescent="0.2">
      <c r="AE6348" s="218"/>
    </row>
    <row r="6349" spans="31:31" s="228" customFormat="1" x14ac:dyDescent="0.2">
      <c r="AE6349" s="218"/>
    </row>
    <row r="6350" spans="31:31" s="228" customFormat="1" x14ac:dyDescent="0.2">
      <c r="AE6350" s="218"/>
    </row>
    <row r="6351" spans="31:31" s="228" customFormat="1" x14ac:dyDescent="0.2">
      <c r="AE6351" s="218"/>
    </row>
    <row r="6352" spans="31:31" s="228" customFormat="1" x14ac:dyDescent="0.2">
      <c r="AE6352" s="218"/>
    </row>
    <row r="6353" spans="31:31" s="228" customFormat="1" x14ac:dyDescent="0.2">
      <c r="AE6353" s="218"/>
    </row>
    <row r="6354" spans="31:31" s="228" customFormat="1" x14ac:dyDescent="0.2">
      <c r="AE6354" s="218"/>
    </row>
    <row r="6355" spans="31:31" s="228" customFormat="1" x14ac:dyDescent="0.2">
      <c r="AE6355" s="218"/>
    </row>
    <row r="6356" spans="31:31" s="228" customFormat="1" x14ac:dyDescent="0.2">
      <c r="AE6356" s="218"/>
    </row>
    <row r="6357" spans="31:31" s="228" customFormat="1" x14ac:dyDescent="0.2">
      <c r="AE6357" s="218"/>
    </row>
    <row r="6358" spans="31:31" s="228" customFormat="1" x14ac:dyDescent="0.2">
      <c r="AE6358" s="218"/>
    </row>
    <row r="6359" spans="31:31" s="228" customFormat="1" x14ac:dyDescent="0.2">
      <c r="AE6359" s="218"/>
    </row>
    <row r="6360" spans="31:31" s="228" customFormat="1" x14ac:dyDescent="0.2">
      <c r="AE6360" s="218"/>
    </row>
    <row r="6361" spans="31:31" s="228" customFormat="1" x14ac:dyDescent="0.2">
      <c r="AE6361" s="218"/>
    </row>
    <row r="6362" spans="31:31" s="228" customFormat="1" x14ac:dyDescent="0.2">
      <c r="AE6362" s="218"/>
    </row>
    <row r="6363" spans="31:31" s="228" customFormat="1" x14ac:dyDescent="0.2">
      <c r="AE6363" s="218"/>
    </row>
    <row r="6364" spans="31:31" s="228" customFormat="1" x14ac:dyDescent="0.2">
      <c r="AE6364" s="218"/>
    </row>
    <row r="6365" spans="31:31" s="228" customFormat="1" x14ac:dyDescent="0.2">
      <c r="AE6365" s="218"/>
    </row>
    <row r="6366" spans="31:31" s="228" customFormat="1" x14ac:dyDescent="0.2">
      <c r="AE6366" s="218"/>
    </row>
    <row r="6367" spans="31:31" s="228" customFormat="1" x14ac:dyDescent="0.2">
      <c r="AE6367" s="218"/>
    </row>
    <row r="6368" spans="31:31" s="228" customFormat="1" x14ac:dyDescent="0.2">
      <c r="AE6368" s="218"/>
    </row>
    <row r="6369" spans="31:31" s="228" customFormat="1" x14ac:dyDescent="0.2">
      <c r="AE6369" s="218"/>
    </row>
    <row r="6370" spans="31:31" s="228" customFormat="1" x14ac:dyDescent="0.2">
      <c r="AE6370" s="218"/>
    </row>
    <row r="6371" spans="31:31" s="228" customFormat="1" x14ac:dyDescent="0.2">
      <c r="AE6371" s="218"/>
    </row>
    <row r="6372" spans="31:31" s="228" customFormat="1" x14ac:dyDescent="0.2">
      <c r="AE6372" s="218"/>
    </row>
    <row r="6373" spans="31:31" s="228" customFormat="1" x14ac:dyDescent="0.2">
      <c r="AE6373" s="218"/>
    </row>
    <row r="6374" spans="31:31" s="228" customFormat="1" x14ac:dyDescent="0.2">
      <c r="AE6374" s="218"/>
    </row>
    <row r="6375" spans="31:31" s="228" customFormat="1" x14ac:dyDescent="0.2">
      <c r="AE6375" s="218"/>
    </row>
    <row r="6376" spans="31:31" s="228" customFormat="1" x14ac:dyDescent="0.2">
      <c r="AE6376" s="218"/>
    </row>
    <row r="6377" spans="31:31" s="228" customFormat="1" x14ac:dyDescent="0.2">
      <c r="AE6377" s="218"/>
    </row>
    <row r="6378" spans="31:31" s="228" customFormat="1" x14ac:dyDescent="0.2">
      <c r="AE6378" s="218"/>
    </row>
    <row r="6379" spans="31:31" s="228" customFormat="1" x14ac:dyDescent="0.2">
      <c r="AE6379" s="218"/>
    </row>
    <row r="6380" spans="31:31" s="228" customFormat="1" x14ac:dyDescent="0.2">
      <c r="AE6380" s="218"/>
    </row>
    <row r="6381" spans="31:31" s="228" customFormat="1" x14ac:dyDescent="0.2">
      <c r="AE6381" s="218"/>
    </row>
    <row r="6382" spans="31:31" s="228" customFormat="1" x14ac:dyDescent="0.2">
      <c r="AE6382" s="218"/>
    </row>
    <row r="6383" spans="31:31" s="228" customFormat="1" x14ac:dyDescent="0.2">
      <c r="AE6383" s="218"/>
    </row>
    <row r="6384" spans="31:31" s="228" customFormat="1" x14ac:dyDescent="0.2">
      <c r="AE6384" s="218"/>
    </row>
    <row r="6385" spans="31:31" s="228" customFormat="1" x14ac:dyDescent="0.2">
      <c r="AE6385" s="218"/>
    </row>
    <row r="6386" spans="31:31" s="228" customFormat="1" x14ac:dyDescent="0.2">
      <c r="AE6386" s="218"/>
    </row>
    <row r="6387" spans="31:31" s="228" customFormat="1" x14ac:dyDescent="0.2">
      <c r="AE6387" s="218"/>
    </row>
    <row r="6388" spans="31:31" s="228" customFormat="1" x14ac:dyDescent="0.2">
      <c r="AE6388" s="218"/>
    </row>
    <row r="6389" spans="31:31" s="228" customFormat="1" x14ac:dyDescent="0.2">
      <c r="AE6389" s="218"/>
    </row>
    <row r="6390" spans="31:31" s="228" customFormat="1" x14ac:dyDescent="0.2">
      <c r="AE6390" s="218"/>
    </row>
    <row r="6391" spans="31:31" s="228" customFormat="1" x14ac:dyDescent="0.2">
      <c r="AE6391" s="218"/>
    </row>
    <row r="6392" spans="31:31" s="228" customFormat="1" x14ac:dyDescent="0.2">
      <c r="AE6392" s="218"/>
    </row>
    <row r="6393" spans="31:31" s="228" customFormat="1" x14ac:dyDescent="0.2">
      <c r="AE6393" s="218"/>
    </row>
    <row r="6394" spans="31:31" s="228" customFormat="1" x14ac:dyDescent="0.2">
      <c r="AE6394" s="218"/>
    </row>
    <row r="6395" spans="31:31" s="228" customFormat="1" x14ac:dyDescent="0.2">
      <c r="AE6395" s="218"/>
    </row>
    <row r="6396" spans="31:31" s="228" customFormat="1" x14ac:dyDescent="0.2">
      <c r="AE6396" s="218"/>
    </row>
    <row r="6397" spans="31:31" s="228" customFormat="1" x14ac:dyDescent="0.2">
      <c r="AE6397" s="218"/>
    </row>
    <row r="6398" spans="31:31" s="228" customFormat="1" x14ac:dyDescent="0.2">
      <c r="AE6398" s="218"/>
    </row>
    <row r="6399" spans="31:31" s="228" customFormat="1" x14ac:dyDescent="0.2">
      <c r="AE6399" s="218"/>
    </row>
    <row r="6400" spans="31:31" s="228" customFormat="1" x14ac:dyDescent="0.2">
      <c r="AE6400" s="218"/>
    </row>
    <row r="6401" spans="31:31" s="228" customFormat="1" x14ac:dyDescent="0.2">
      <c r="AE6401" s="218"/>
    </row>
    <row r="6402" spans="31:31" s="228" customFormat="1" x14ac:dyDescent="0.2">
      <c r="AE6402" s="218"/>
    </row>
    <row r="6403" spans="31:31" s="228" customFormat="1" x14ac:dyDescent="0.2">
      <c r="AE6403" s="218"/>
    </row>
    <row r="6404" spans="31:31" s="228" customFormat="1" x14ac:dyDescent="0.2">
      <c r="AE6404" s="218"/>
    </row>
    <row r="6405" spans="31:31" s="228" customFormat="1" x14ac:dyDescent="0.2">
      <c r="AE6405" s="218"/>
    </row>
    <row r="6406" spans="31:31" s="228" customFormat="1" x14ac:dyDescent="0.2">
      <c r="AE6406" s="218"/>
    </row>
    <row r="6407" spans="31:31" s="228" customFormat="1" x14ac:dyDescent="0.2">
      <c r="AE6407" s="218"/>
    </row>
    <row r="6408" spans="31:31" s="228" customFormat="1" x14ac:dyDescent="0.2">
      <c r="AE6408" s="218"/>
    </row>
    <row r="6409" spans="31:31" s="228" customFormat="1" x14ac:dyDescent="0.2">
      <c r="AE6409" s="218"/>
    </row>
    <row r="6410" spans="31:31" s="228" customFormat="1" x14ac:dyDescent="0.2">
      <c r="AE6410" s="218"/>
    </row>
    <row r="6411" spans="31:31" s="228" customFormat="1" x14ac:dyDescent="0.2">
      <c r="AE6411" s="218"/>
    </row>
    <row r="6412" spans="31:31" s="228" customFormat="1" x14ac:dyDescent="0.2">
      <c r="AE6412" s="218"/>
    </row>
    <row r="6413" spans="31:31" s="228" customFormat="1" x14ac:dyDescent="0.2">
      <c r="AE6413" s="218"/>
    </row>
    <row r="6414" spans="31:31" s="228" customFormat="1" x14ac:dyDescent="0.2">
      <c r="AE6414" s="218"/>
    </row>
    <row r="6415" spans="31:31" s="228" customFormat="1" x14ac:dyDescent="0.2">
      <c r="AE6415" s="218"/>
    </row>
    <row r="6416" spans="31:31" s="228" customFormat="1" x14ac:dyDescent="0.2">
      <c r="AE6416" s="218"/>
    </row>
    <row r="6417" spans="31:31" s="228" customFormat="1" x14ac:dyDescent="0.2">
      <c r="AE6417" s="218"/>
    </row>
    <row r="6418" spans="31:31" s="228" customFormat="1" x14ac:dyDescent="0.2">
      <c r="AE6418" s="218"/>
    </row>
    <row r="6419" spans="31:31" s="228" customFormat="1" x14ac:dyDescent="0.2">
      <c r="AE6419" s="218"/>
    </row>
    <row r="6420" spans="31:31" s="228" customFormat="1" x14ac:dyDescent="0.2">
      <c r="AE6420" s="218"/>
    </row>
    <row r="6421" spans="31:31" s="228" customFormat="1" x14ac:dyDescent="0.2">
      <c r="AE6421" s="218"/>
    </row>
    <row r="6422" spans="31:31" s="228" customFormat="1" x14ac:dyDescent="0.2">
      <c r="AE6422" s="218"/>
    </row>
    <row r="6423" spans="31:31" s="228" customFormat="1" x14ac:dyDescent="0.2">
      <c r="AE6423" s="218"/>
    </row>
    <row r="6424" spans="31:31" s="228" customFormat="1" x14ac:dyDescent="0.2">
      <c r="AE6424" s="218"/>
    </row>
    <row r="6425" spans="31:31" s="228" customFormat="1" x14ac:dyDescent="0.2">
      <c r="AE6425" s="218"/>
    </row>
    <row r="6426" spans="31:31" s="228" customFormat="1" x14ac:dyDescent="0.2">
      <c r="AE6426" s="218"/>
    </row>
    <row r="6427" spans="31:31" s="228" customFormat="1" x14ac:dyDescent="0.2">
      <c r="AE6427" s="218"/>
    </row>
    <row r="6428" spans="31:31" s="228" customFormat="1" x14ac:dyDescent="0.2">
      <c r="AE6428" s="218"/>
    </row>
    <row r="6429" spans="31:31" s="228" customFormat="1" x14ac:dyDescent="0.2">
      <c r="AE6429" s="218"/>
    </row>
    <row r="6430" spans="31:31" s="228" customFormat="1" x14ac:dyDescent="0.2">
      <c r="AE6430" s="218"/>
    </row>
    <row r="6431" spans="31:31" s="228" customFormat="1" x14ac:dyDescent="0.2">
      <c r="AE6431" s="218"/>
    </row>
    <row r="6432" spans="31:31" s="228" customFormat="1" x14ac:dyDescent="0.2">
      <c r="AE6432" s="218"/>
    </row>
    <row r="6433" spans="31:31" s="228" customFormat="1" x14ac:dyDescent="0.2">
      <c r="AE6433" s="218"/>
    </row>
    <row r="6434" spans="31:31" s="228" customFormat="1" x14ac:dyDescent="0.2">
      <c r="AE6434" s="218"/>
    </row>
    <row r="6435" spans="31:31" s="228" customFormat="1" x14ac:dyDescent="0.2">
      <c r="AE6435" s="218"/>
    </row>
    <row r="6436" spans="31:31" s="228" customFormat="1" x14ac:dyDescent="0.2">
      <c r="AE6436" s="218"/>
    </row>
    <row r="6437" spans="31:31" s="228" customFormat="1" x14ac:dyDescent="0.2">
      <c r="AE6437" s="218"/>
    </row>
    <row r="6438" spans="31:31" s="228" customFormat="1" x14ac:dyDescent="0.2">
      <c r="AE6438" s="218"/>
    </row>
    <row r="6439" spans="31:31" s="228" customFormat="1" x14ac:dyDescent="0.2">
      <c r="AE6439" s="218"/>
    </row>
    <row r="6440" spans="31:31" s="228" customFormat="1" x14ac:dyDescent="0.2">
      <c r="AE6440" s="218"/>
    </row>
    <row r="6441" spans="31:31" s="228" customFormat="1" x14ac:dyDescent="0.2">
      <c r="AE6441" s="218"/>
    </row>
    <row r="6442" spans="31:31" s="228" customFormat="1" x14ac:dyDescent="0.2">
      <c r="AE6442" s="218"/>
    </row>
    <row r="6443" spans="31:31" s="228" customFormat="1" x14ac:dyDescent="0.2">
      <c r="AE6443" s="218"/>
    </row>
    <row r="6444" spans="31:31" s="228" customFormat="1" x14ac:dyDescent="0.2">
      <c r="AE6444" s="218"/>
    </row>
    <row r="6445" spans="31:31" s="228" customFormat="1" x14ac:dyDescent="0.2">
      <c r="AE6445" s="218"/>
    </row>
    <row r="6446" spans="31:31" s="228" customFormat="1" x14ac:dyDescent="0.2">
      <c r="AE6446" s="218"/>
    </row>
    <row r="6447" spans="31:31" s="228" customFormat="1" x14ac:dyDescent="0.2">
      <c r="AE6447" s="218"/>
    </row>
    <row r="6448" spans="31:31" s="228" customFormat="1" x14ac:dyDescent="0.2">
      <c r="AE6448" s="218"/>
    </row>
    <row r="6449" spans="31:31" s="228" customFormat="1" x14ac:dyDescent="0.2">
      <c r="AE6449" s="218"/>
    </row>
    <row r="6450" spans="31:31" s="228" customFormat="1" x14ac:dyDescent="0.2">
      <c r="AE6450" s="218"/>
    </row>
    <row r="6451" spans="31:31" s="228" customFormat="1" x14ac:dyDescent="0.2">
      <c r="AE6451" s="218"/>
    </row>
    <row r="6452" spans="31:31" s="228" customFormat="1" x14ac:dyDescent="0.2">
      <c r="AE6452" s="218"/>
    </row>
    <row r="6453" spans="31:31" s="228" customFormat="1" x14ac:dyDescent="0.2">
      <c r="AE6453" s="218"/>
    </row>
    <row r="6454" spans="31:31" s="228" customFormat="1" x14ac:dyDescent="0.2">
      <c r="AE6454" s="218"/>
    </row>
    <row r="6455" spans="31:31" s="228" customFormat="1" x14ac:dyDescent="0.2">
      <c r="AE6455" s="218"/>
    </row>
    <row r="6456" spans="31:31" s="228" customFormat="1" x14ac:dyDescent="0.2">
      <c r="AE6456" s="218"/>
    </row>
    <row r="6457" spans="31:31" s="228" customFormat="1" x14ac:dyDescent="0.2">
      <c r="AE6457" s="218"/>
    </row>
    <row r="6458" spans="31:31" s="228" customFormat="1" x14ac:dyDescent="0.2">
      <c r="AE6458" s="218"/>
    </row>
    <row r="6459" spans="31:31" s="228" customFormat="1" x14ac:dyDescent="0.2">
      <c r="AE6459" s="218"/>
    </row>
    <row r="6460" spans="31:31" s="228" customFormat="1" x14ac:dyDescent="0.2">
      <c r="AE6460" s="218"/>
    </row>
    <row r="6461" spans="31:31" s="228" customFormat="1" x14ac:dyDescent="0.2">
      <c r="AE6461" s="218"/>
    </row>
    <row r="6462" spans="31:31" s="228" customFormat="1" x14ac:dyDescent="0.2">
      <c r="AE6462" s="218"/>
    </row>
    <row r="6463" spans="31:31" s="228" customFormat="1" x14ac:dyDescent="0.2">
      <c r="AE6463" s="218"/>
    </row>
    <row r="6464" spans="31:31" s="228" customFormat="1" x14ac:dyDescent="0.2">
      <c r="AE6464" s="218"/>
    </row>
    <row r="6465" spans="31:31" s="228" customFormat="1" x14ac:dyDescent="0.2">
      <c r="AE6465" s="218"/>
    </row>
    <row r="6466" spans="31:31" s="228" customFormat="1" x14ac:dyDescent="0.2">
      <c r="AE6466" s="218"/>
    </row>
    <row r="6467" spans="31:31" s="228" customFormat="1" x14ac:dyDescent="0.2">
      <c r="AE6467" s="218"/>
    </row>
    <row r="6468" spans="31:31" s="228" customFormat="1" x14ac:dyDescent="0.2">
      <c r="AE6468" s="218"/>
    </row>
    <row r="6469" spans="31:31" s="228" customFormat="1" x14ac:dyDescent="0.2">
      <c r="AE6469" s="218"/>
    </row>
    <row r="6470" spans="31:31" s="228" customFormat="1" x14ac:dyDescent="0.2">
      <c r="AE6470" s="218"/>
    </row>
    <row r="6471" spans="31:31" s="228" customFormat="1" x14ac:dyDescent="0.2">
      <c r="AE6471" s="218"/>
    </row>
    <row r="6472" spans="31:31" s="228" customFormat="1" x14ac:dyDescent="0.2">
      <c r="AE6472" s="218"/>
    </row>
    <row r="6473" spans="31:31" s="228" customFormat="1" x14ac:dyDescent="0.2">
      <c r="AE6473" s="218"/>
    </row>
    <row r="6474" spans="31:31" s="228" customFormat="1" x14ac:dyDescent="0.2">
      <c r="AE6474" s="218"/>
    </row>
    <row r="6475" spans="31:31" s="228" customFormat="1" x14ac:dyDescent="0.2">
      <c r="AE6475" s="218"/>
    </row>
    <row r="6476" spans="31:31" s="228" customFormat="1" x14ac:dyDescent="0.2">
      <c r="AE6476" s="218"/>
    </row>
    <row r="6477" spans="31:31" s="228" customFormat="1" x14ac:dyDescent="0.2">
      <c r="AE6477" s="218"/>
    </row>
    <row r="6478" spans="31:31" s="228" customFormat="1" x14ac:dyDescent="0.2">
      <c r="AE6478" s="218"/>
    </row>
    <row r="6479" spans="31:31" s="228" customFormat="1" x14ac:dyDescent="0.2">
      <c r="AE6479" s="218"/>
    </row>
    <row r="6480" spans="31:31" s="228" customFormat="1" x14ac:dyDescent="0.2">
      <c r="AE6480" s="218"/>
    </row>
    <row r="6481" spans="31:31" s="228" customFormat="1" x14ac:dyDescent="0.2">
      <c r="AE6481" s="218"/>
    </row>
    <row r="6482" spans="31:31" s="228" customFormat="1" x14ac:dyDescent="0.2">
      <c r="AE6482" s="218"/>
    </row>
    <row r="6483" spans="31:31" s="228" customFormat="1" x14ac:dyDescent="0.2">
      <c r="AE6483" s="218"/>
    </row>
    <row r="6484" spans="31:31" s="228" customFormat="1" x14ac:dyDescent="0.2">
      <c r="AE6484" s="218"/>
    </row>
    <row r="6485" spans="31:31" s="228" customFormat="1" x14ac:dyDescent="0.2">
      <c r="AE6485" s="218"/>
    </row>
    <row r="6486" spans="31:31" s="228" customFormat="1" x14ac:dyDescent="0.2">
      <c r="AE6486" s="218"/>
    </row>
    <row r="6487" spans="31:31" s="228" customFormat="1" x14ac:dyDescent="0.2">
      <c r="AE6487" s="218"/>
    </row>
    <row r="6488" spans="31:31" s="228" customFormat="1" x14ac:dyDescent="0.2">
      <c r="AE6488" s="218"/>
    </row>
    <row r="6489" spans="31:31" s="228" customFormat="1" x14ac:dyDescent="0.2">
      <c r="AE6489" s="218"/>
    </row>
    <row r="6490" spans="31:31" s="228" customFormat="1" x14ac:dyDescent="0.2">
      <c r="AE6490" s="218"/>
    </row>
    <row r="6491" spans="31:31" s="228" customFormat="1" x14ac:dyDescent="0.2">
      <c r="AE6491" s="218"/>
    </row>
    <row r="6492" spans="31:31" s="228" customFormat="1" x14ac:dyDescent="0.2">
      <c r="AE6492" s="218"/>
    </row>
    <row r="6493" spans="31:31" s="228" customFormat="1" x14ac:dyDescent="0.2">
      <c r="AE6493" s="218"/>
    </row>
    <row r="6494" spans="31:31" s="228" customFormat="1" x14ac:dyDescent="0.2">
      <c r="AE6494" s="218"/>
    </row>
    <row r="6495" spans="31:31" s="228" customFormat="1" x14ac:dyDescent="0.2">
      <c r="AE6495" s="218"/>
    </row>
    <row r="6496" spans="31:31" s="228" customFormat="1" x14ac:dyDescent="0.2">
      <c r="AE6496" s="218"/>
    </row>
    <row r="6497" spans="31:31" s="228" customFormat="1" x14ac:dyDescent="0.2">
      <c r="AE6497" s="218"/>
    </row>
    <row r="6498" spans="31:31" s="228" customFormat="1" x14ac:dyDescent="0.2">
      <c r="AE6498" s="218"/>
    </row>
    <row r="6499" spans="31:31" s="228" customFormat="1" x14ac:dyDescent="0.2">
      <c r="AE6499" s="218"/>
    </row>
    <row r="6500" spans="31:31" s="228" customFormat="1" x14ac:dyDescent="0.2">
      <c r="AE6500" s="218"/>
    </row>
    <row r="6501" spans="31:31" s="228" customFormat="1" x14ac:dyDescent="0.2">
      <c r="AE6501" s="218"/>
    </row>
    <row r="6502" spans="31:31" s="228" customFormat="1" x14ac:dyDescent="0.2">
      <c r="AE6502" s="218"/>
    </row>
    <row r="6503" spans="31:31" s="228" customFormat="1" x14ac:dyDescent="0.2">
      <c r="AE6503" s="218"/>
    </row>
    <row r="6504" spans="31:31" s="228" customFormat="1" x14ac:dyDescent="0.2">
      <c r="AE6504" s="218"/>
    </row>
    <row r="6505" spans="31:31" s="228" customFormat="1" x14ac:dyDescent="0.2">
      <c r="AE6505" s="218"/>
    </row>
    <row r="6506" spans="31:31" s="228" customFormat="1" x14ac:dyDescent="0.2">
      <c r="AE6506" s="218"/>
    </row>
    <row r="6507" spans="31:31" s="228" customFormat="1" x14ac:dyDescent="0.2">
      <c r="AE6507" s="218"/>
    </row>
    <row r="6508" spans="31:31" s="228" customFormat="1" x14ac:dyDescent="0.2">
      <c r="AE6508" s="218"/>
    </row>
    <row r="6509" spans="31:31" s="228" customFormat="1" x14ac:dyDescent="0.2">
      <c r="AE6509" s="218"/>
    </row>
    <row r="6510" spans="31:31" s="228" customFormat="1" x14ac:dyDescent="0.2">
      <c r="AE6510" s="218"/>
    </row>
    <row r="6511" spans="31:31" s="228" customFormat="1" x14ac:dyDescent="0.2">
      <c r="AE6511" s="218"/>
    </row>
    <row r="6512" spans="31:31" s="228" customFormat="1" x14ac:dyDescent="0.2">
      <c r="AE6512" s="218"/>
    </row>
    <row r="6513" spans="31:31" s="228" customFormat="1" x14ac:dyDescent="0.2">
      <c r="AE6513" s="218"/>
    </row>
    <row r="6514" spans="31:31" s="228" customFormat="1" x14ac:dyDescent="0.2">
      <c r="AE6514" s="218"/>
    </row>
    <row r="6515" spans="31:31" s="228" customFormat="1" x14ac:dyDescent="0.2">
      <c r="AE6515" s="218"/>
    </row>
    <row r="6516" spans="31:31" s="228" customFormat="1" x14ac:dyDescent="0.2">
      <c r="AE6516" s="218"/>
    </row>
    <row r="6517" spans="31:31" s="228" customFormat="1" x14ac:dyDescent="0.2">
      <c r="AE6517" s="218"/>
    </row>
    <row r="6518" spans="31:31" s="228" customFormat="1" x14ac:dyDescent="0.2">
      <c r="AE6518" s="218"/>
    </row>
    <row r="6519" spans="31:31" s="228" customFormat="1" x14ac:dyDescent="0.2">
      <c r="AE6519" s="218"/>
    </row>
    <row r="6520" spans="31:31" s="228" customFormat="1" x14ac:dyDescent="0.2">
      <c r="AE6520" s="218"/>
    </row>
    <row r="6521" spans="31:31" s="228" customFormat="1" x14ac:dyDescent="0.2">
      <c r="AE6521" s="218"/>
    </row>
    <row r="6522" spans="31:31" s="228" customFormat="1" x14ac:dyDescent="0.2">
      <c r="AE6522" s="218"/>
    </row>
    <row r="6523" spans="31:31" s="228" customFormat="1" x14ac:dyDescent="0.2">
      <c r="AE6523" s="218"/>
    </row>
    <row r="6524" spans="31:31" s="228" customFormat="1" x14ac:dyDescent="0.2">
      <c r="AE6524" s="218"/>
    </row>
    <row r="6525" spans="31:31" s="228" customFormat="1" x14ac:dyDescent="0.2">
      <c r="AE6525" s="218"/>
    </row>
    <row r="6526" spans="31:31" s="228" customFormat="1" x14ac:dyDescent="0.2">
      <c r="AE6526" s="218"/>
    </row>
    <row r="6527" spans="31:31" s="228" customFormat="1" x14ac:dyDescent="0.2">
      <c r="AE6527" s="218"/>
    </row>
    <row r="6528" spans="31:31" s="228" customFormat="1" x14ac:dyDescent="0.2">
      <c r="AE6528" s="218"/>
    </row>
    <row r="6529" spans="31:31" s="228" customFormat="1" x14ac:dyDescent="0.2">
      <c r="AE6529" s="218"/>
    </row>
    <row r="6530" spans="31:31" s="228" customFormat="1" x14ac:dyDescent="0.2">
      <c r="AE6530" s="218"/>
    </row>
    <row r="6531" spans="31:31" s="228" customFormat="1" x14ac:dyDescent="0.2">
      <c r="AE6531" s="218"/>
    </row>
    <row r="6532" spans="31:31" s="228" customFormat="1" x14ac:dyDescent="0.2">
      <c r="AE6532" s="218"/>
    </row>
    <row r="6533" spans="31:31" s="228" customFormat="1" x14ac:dyDescent="0.2">
      <c r="AE6533" s="218"/>
    </row>
    <row r="6534" spans="31:31" s="228" customFormat="1" x14ac:dyDescent="0.2">
      <c r="AE6534" s="218"/>
    </row>
    <row r="6535" spans="31:31" s="228" customFormat="1" x14ac:dyDescent="0.2">
      <c r="AE6535" s="218"/>
    </row>
    <row r="6536" spans="31:31" s="228" customFormat="1" x14ac:dyDescent="0.2">
      <c r="AE6536" s="218"/>
    </row>
    <row r="6537" spans="31:31" s="228" customFormat="1" x14ac:dyDescent="0.2">
      <c r="AE6537" s="218"/>
    </row>
    <row r="6538" spans="31:31" s="228" customFormat="1" x14ac:dyDescent="0.2">
      <c r="AE6538" s="218"/>
    </row>
    <row r="6539" spans="31:31" s="228" customFormat="1" x14ac:dyDescent="0.2">
      <c r="AE6539" s="218"/>
    </row>
    <row r="6540" spans="31:31" s="228" customFormat="1" x14ac:dyDescent="0.2">
      <c r="AE6540" s="218"/>
    </row>
    <row r="6541" spans="31:31" s="228" customFormat="1" x14ac:dyDescent="0.2">
      <c r="AE6541" s="218"/>
    </row>
    <row r="6542" spans="31:31" s="228" customFormat="1" x14ac:dyDescent="0.2">
      <c r="AE6542" s="218"/>
    </row>
    <row r="6543" spans="31:31" s="228" customFormat="1" x14ac:dyDescent="0.2">
      <c r="AE6543" s="218"/>
    </row>
    <row r="6544" spans="31:31" s="228" customFormat="1" x14ac:dyDescent="0.2">
      <c r="AE6544" s="218"/>
    </row>
    <row r="6545" spans="31:31" s="228" customFormat="1" x14ac:dyDescent="0.2">
      <c r="AE6545" s="218"/>
    </row>
    <row r="6546" spans="31:31" s="228" customFormat="1" x14ac:dyDescent="0.2">
      <c r="AE6546" s="218"/>
    </row>
    <row r="6547" spans="31:31" s="228" customFormat="1" x14ac:dyDescent="0.2">
      <c r="AE6547" s="218"/>
    </row>
    <row r="6548" spans="31:31" s="228" customFormat="1" x14ac:dyDescent="0.2">
      <c r="AE6548" s="218"/>
    </row>
    <row r="6549" spans="31:31" s="228" customFormat="1" x14ac:dyDescent="0.2">
      <c r="AE6549" s="218"/>
    </row>
    <row r="6550" spans="31:31" s="228" customFormat="1" x14ac:dyDescent="0.2">
      <c r="AE6550" s="218"/>
    </row>
    <row r="6551" spans="31:31" s="228" customFormat="1" x14ac:dyDescent="0.2">
      <c r="AE6551" s="218"/>
    </row>
    <row r="6552" spans="31:31" s="228" customFormat="1" x14ac:dyDescent="0.2">
      <c r="AE6552" s="218"/>
    </row>
    <row r="6553" spans="31:31" s="228" customFormat="1" x14ac:dyDescent="0.2">
      <c r="AE6553" s="218"/>
    </row>
    <row r="6554" spans="31:31" s="228" customFormat="1" x14ac:dyDescent="0.2">
      <c r="AE6554" s="218"/>
    </row>
    <row r="6555" spans="31:31" s="228" customFormat="1" x14ac:dyDescent="0.2">
      <c r="AE6555" s="218"/>
    </row>
    <row r="6556" spans="31:31" s="228" customFormat="1" x14ac:dyDescent="0.2">
      <c r="AE6556" s="218"/>
    </row>
    <row r="6557" spans="31:31" s="228" customFormat="1" x14ac:dyDescent="0.2">
      <c r="AE6557" s="218"/>
    </row>
    <row r="6558" spans="31:31" s="228" customFormat="1" x14ac:dyDescent="0.2">
      <c r="AE6558" s="218"/>
    </row>
    <row r="6559" spans="31:31" s="228" customFormat="1" x14ac:dyDescent="0.2">
      <c r="AE6559" s="218"/>
    </row>
    <row r="6560" spans="31:31" s="228" customFormat="1" x14ac:dyDescent="0.2">
      <c r="AE6560" s="218"/>
    </row>
    <row r="6561" spans="31:31" s="228" customFormat="1" x14ac:dyDescent="0.2">
      <c r="AE6561" s="218"/>
    </row>
    <row r="6562" spans="31:31" s="228" customFormat="1" x14ac:dyDescent="0.2">
      <c r="AE6562" s="218"/>
    </row>
    <row r="6563" spans="31:31" s="228" customFormat="1" x14ac:dyDescent="0.2">
      <c r="AE6563" s="218"/>
    </row>
    <row r="6564" spans="31:31" s="228" customFormat="1" x14ac:dyDescent="0.2">
      <c r="AE6564" s="218"/>
    </row>
    <row r="6565" spans="31:31" s="228" customFormat="1" x14ac:dyDescent="0.2">
      <c r="AE6565" s="218"/>
    </row>
    <row r="6566" spans="31:31" s="228" customFormat="1" x14ac:dyDescent="0.2">
      <c r="AE6566" s="218"/>
    </row>
    <row r="6567" spans="31:31" s="228" customFormat="1" x14ac:dyDescent="0.2">
      <c r="AE6567" s="218"/>
    </row>
    <row r="6568" spans="31:31" s="228" customFormat="1" x14ac:dyDescent="0.2">
      <c r="AE6568" s="218"/>
    </row>
    <row r="6569" spans="31:31" s="228" customFormat="1" x14ac:dyDescent="0.2">
      <c r="AE6569" s="218"/>
    </row>
    <row r="6570" spans="31:31" s="228" customFormat="1" x14ac:dyDescent="0.2">
      <c r="AE6570" s="218"/>
    </row>
    <row r="6571" spans="31:31" s="228" customFormat="1" x14ac:dyDescent="0.2">
      <c r="AE6571" s="218"/>
    </row>
    <row r="6572" spans="31:31" s="228" customFormat="1" x14ac:dyDescent="0.2">
      <c r="AE6572" s="218"/>
    </row>
    <row r="6573" spans="31:31" s="228" customFormat="1" x14ac:dyDescent="0.2">
      <c r="AE6573" s="218"/>
    </row>
    <row r="6574" spans="31:31" s="228" customFormat="1" x14ac:dyDescent="0.2">
      <c r="AE6574" s="218"/>
    </row>
    <row r="6575" spans="31:31" s="228" customFormat="1" x14ac:dyDescent="0.2">
      <c r="AE6575" s="218"/>
    </row>
    <row r="6576" spans="31:31" s="228" customFormat="1" x14ac:dyDescent="0.2">
      <c r="AE6576" s="218"/>
    </row>
    <row r="6577" spans="31:31" s="228" customFormat="1" x14ac:dyDescent="0.2">
      <c r="AE6577" s="218"/>
    </row>
    <row r="6578" spans="31:31" s="228" customFormat="1" x14ac:dyDescent="0.2">
      <c r="AE6578" s="218"/>
    </row>
    <row r="6579" spans="31:31" s="228" customFormat="1" x14ac:dyDescent="0.2">
      <c r="AE6579" s="218"/>
    </row>
    <row r="6580" spans="31:31" s="228" customFormat="1" x14ac:dyDescent="0.2">
      <c r="AE6580" s="218"/>
    </row>
    <row r="6581" spans="31:31" s="228" customFormat="1" x14ac:dyDescent="0.2">
      <c r="AE6581" s="218"/>
    </row>
    <row r="6582" spans="31:31" s="228" customFormat="1" x14ac:dyDescent="0.2">
      <c r="AE6582" s="218"/>
    </row>
    <row r="6583" spans="31:31" s="228" customFormat="1" x14ac:dyDescent="0.2">
      <c r="AE6583" s="218"/>
    </row>
    <row r="6584" spans="31:31" s="228" customFormat="1" x14ac:dyDescent="0.2">
      <c r="AE6584" s="218"/>
    </row>
    <row r="6585" spans="31:31" s="228" customFormat="1" x14ac:dyDescent="0.2">
      <c r="AE6585" s="218"/>
    </row>
    <row r="6586" spans="31:31" s="228" customFormat="1" x14ac:dyDescent="0.2">
      <c r="AE6586" s="218"/>
    </row>
    <row r="6587" spans="31:31" s="228" customFormat="1" x14ac:dyDescent="0.2">
      <c r="AE6587" s="218"/>
    </row>
    <row r="6588" spans="31:31" s="228" customFormat="1" x14ac:dyDescent="0.2">
      <c r="AE6588" s="218"/>
    </row>
    <row r="6589" spans="31:31" s="228" customFormat="1" x14ac:dyDescent="0.2">
      <c r="AE6589" s="218"/>
    </row>
    <row r="6590" spans="31:31" s="228" customFormat="1" x14ac:dyDescent="0.2">
      <c r="AE6590" s="218"/>
    </row>
    <row r="6591" spans="31:31" s="228" customFormat="1" x14ac:dyDescent="0.2">
      <c r="AE6591" s="218"/>
    </row>
    <row r="6592" spans="31:31" s="228" customFormat="1" x14ac:dyDescent="0.2">
      <c r="AE6592" s="218"/>
    </row>
    <row r="6593" spans="31:31" s="228" customFormat="1" x14ac:dyDescent="0.2">
      <c r="AE6593" s="218"/>
    </row>
    <row r="6594" spans="31:31" s="228" customFormat="1" x14ac:dyDescent="0.2">
      <c r="AE6594" s="218"/>
    </row>
    <row r="6595" spans="31:31" s="228" customFormat="1" x14ac:dyDescent="0.2">
      <c r="AE6595" s="218"/>
    </row>
    <row r="6596" spans="31:31" s="228" customFormat="1" x14ac:dyDescent="0.2">
      <c r="AE6596" s="218"/>
    </row>
    <row r="6597" spans="31:31" s="228" customFormat="1" x14ac:dyDescent="0.2">
      <c r="AE6597" s="218"/>
    </row>
    <row r="6598" spans="31:31" s="228" customFormat="1" x14ac:dyDescent="0.2">
      <c r="AE6598" s="218"/>
    </row>
    <row r="6599" spans="31:31" s="228" customFormat="1" x14ac:dyDescent="0.2">
      <c r="AE6599" s="218"/>
    </row>
    <row r="6600" spans="31:31" s="228" customFormat="1" x14ac:dyDescent="0.2">
      <c r="AE6600" s="218"/>
    </row>
    <row r="6601" spans="31:31" s="228" customFormat="1" x14ac:dyDescent="0.2">
      <c r="AE6601" s="218"/>
    </row>
    <row r="6602" spans="31:31" s="228" customFormat="1" x14ac:dyDescent="0.2">
      <c r="AE6602" s="218"/>
    </row>
    <row r="6603" spans="31:31" s="228" customFormat="1" x14ac:dyDescent="0.2">
      <c r="AE6603" s="218"/>
    </row>
    <row r="6604" spans="31:31" s="228" customFormat="1" x14ac:dyDescent="0.2">
      <c r="AE6604" s="218"/>
    </row>
    <row r="6605" spans="31:31" s="228" customFormat="1" x14ac:dyDescent="0.2">
      <c r="AE6605" s="218"/>
    </row>
    <row r="6606" spans="31:31" s="228" customFormat="1" x14ac:dyDescent="0.2">
      <c r="AE6606" s="218"/>
    </row>
    <row r="6607" spans="31:31" s="228" customFormat="1" x14ac:dyDescent="0.2">
      <c r="AE6607" s="218"/>
    </row>
    <row r="6608" spans="31:31" s="228" customFormat="1" x14ac:dyDescent="0.2">
      <c r="AE6608" s="218"/>
    </row>
    <row r="6609" spans="31:31" s="228" customFormat="1" x14ac:dyDescent="0.2">
      <c r="AE6609" s="218"/>
    </row>
    <row r="6610" spans="31:31" s="228" customFormat="1" x14ac:dyDescent="0.2">
      <c r="AE6610" s="218"/>
    </row>
    <row r="6611" spans="31:31" s="228" customFormat="1" x14ac:dyDescent="0.2">
      <c r="AE6611" s="218"/>
    </row>
    <row r="6612" spans="31:31" s="228" customFormat="1" x14ac:dyDescent="0.2">
      <c r="AE6612" s="218"/>
    </row>
    <row r="6613" spans="31:31" s="228" customFormat="1" x14ac:dyDescent="0.2">
      <c r="AE6613" s="218"/>
    </row>
    <row r="6614" spans="31:31" s="228" customFormat="1" x14ac:dyDescent="0.2">
      <c r="AE6614" s="218"/>
    </row>
    <row r="6615" spans="31:31" s="228" customFormat="1" x14ac:dyDescent="0.2">
      <c r="AE6615" s="218"/>
    </row>
    <row r="6616" spans="31:31" s="228" customFormat="1" x14ac:dyDescent="0.2">
      <c r="AE6616" s="218"/>
    </row>
    <row r="6617" spans="31:31" s="228" customFormat="1" x14ac:dyDescent="0.2">
      <c r="AE6617" s="218"/>
    </row>
    <row r="6618" spans="31:31" s="228" customFormat="1" x14ac:dyDescent="0.2">
      <c r="AE6618" s="218"/>
    </row>
    <row r="6619" spans="31:31" s="228" customFormat="1" x14ac:dyDescent="0.2">
      <c r="AE6619" s="218"/>
    </row>
    <row r="6620" spans="31:31" s="228" customFormat="1" x14ac:dyDescent="0.2">
      <c r="AE6620" s="218"/>
    </row>
    <row r="6621" spans="31:31" s="228" customFormat="1" x14ac:dyDescent="0.2">
      <c r="AE6621" s="218"/>
    </row>
    <row r="6622" spans="31:31" s="228" customFormat="1" x14ac:dyDescent="0.2">
      <c r="AE6622" s="218"/>
    </row>
    <row r="6623" spans="31:31" s="228" customFormat="1" x14ac:dyDescent="0.2">
      <c r="AE6623" s="218"/>
    </row>
    <row r="6624" spans="31:31" s="228" customFormat="1" x14ac:dyDescent="0.2">
      <c r="AE6624" s="218"/>
    </row>
    <row r="6625" spans="31:31" s="228" customFormat="1" x14ac:dyDescent="0.2">
      <c r="AE6625" s="218"/>
    </row>
    <row r="6626" spans="31:31" s="228" customFormat="1" x14ac:dyDescent="0.2">
      <c r="AE6626" s="218"/>
    </row>
    <row r="6627" spans="31:31" s="228" customFormat="1" x14ac:dyDescent="0.2">
      <c r="AE6627" s="218"/>
    </row>
    <row r="6628" spans="31:31" s="228" customFormat="1" x14ac:dyDescent="0.2">
      <c r="AE6628" s="218"/>
    </row>
    <row r="6629" spans="31:31" s="228" customFormat="1" x14ac:dyDescent="0.2">
      <c r="AE6629" s="218"/>
    </row>
    <row r="6630" spans="31:31" s="228" customFormat="1" x14ac:dyDescent="0.2">
      <c r="AE6630" s="218"/>
    </row>
    <row r="6631" spans="31:31" s="228" customFormat="1" x14ac:dyDescent="0.2">
      <c r="AE6631" s="218"/>
    </row>
    <row r="6632" spans="31:31" s="228" customFormat="1" x14ac:dyDescent="0.2">
      <c r="AE6632" s="218"/>
    </row>
    <row r="6633" spans="31:31" s="228" customFormat="1" x14ac:dyDescent="0.2">
      <c r="AE6633" s="218"/>
    </row>
    <row r="6634" spans="31:31" s="228" customFormat="1" x14ac:dyDescent="0.2">
      <c r="AE6634" s="218"/>
    </row>
    <row r="6635" spans="31:31" s="228" customFormat="1" x14ac:dyDescent="0.2">
      <c r="AE6635" s="218"/>
    </row>
    <row r="6636" spans="31:31" s="228" customFormat="1" x14ac:dyDescent="0.2">
      <c r="AE6636" s="218"/>
    </row>
    <row r="6637" spans="31:31" s="228" customFormat="1" x14ac:dyDescent="0.2">
      <c r="AE6637" s="218"/>
    </row>
    <row r="6638" spans="31:31" s="228" customFormat="1" x14ac:dyDescent="0.2">
      <c r="AE6638" s="218"/>
    </row>
    <row r="6639" spans="31:31" s="228" customFormat="1" x14ac:dyDescent="0.2">
      <c r="AE6639" s="218"/>
    </row>
    <row r="6640" spans="31:31" s="228" customFormat="1" x14ac:dyDescent="0.2">
      <c r="AE6640" s="218"/>
    </row>
    <row r="6641" spans="31:31" s="228" customFormat="1" x14ac:dyDescent="0.2">
      <c r="AE6641" s="218"/>
    </row>
    <row r="6642" spans="31:31" s="228" customFormat="1" x14ac:dyDescent="0.2">
      <c r="AE6642" s="218"/>
    </row>
    <row r="6643" spans="31:31" s="228" customFormat="1" x14ac:dyDescent="0.2">
      <c r="AE6643" s="218"/>
    </row>
    <row r="6644" spans="31:31" s="228" customFormat="1" x14ac:dyDescent="0.2">
      <c r="AE6644" s="218"/>
    </row>
    <row r="6645" spans="31:31" s="228" customFormat="1" x14ac:dyDescent="0.2">
      <c r="AE6645" s="218"/>
    </row>
    <row r="6646" spans="31:31" s="228" customFormat="1" x14ac:dyDescent="0.2">
      <c r="AE6646" s="218"/>
    </row>
    <row r="6647" spans="31:31" s="228" customFormat="1" x14ac:dyDescent="0.2">
      <c r="AE6647" s="218"/>
    </row>
    <row r="6648" spans="31:31" s="228" customFormat="1" x14ac:dyDescent="0.2">
      <c r="AE6648" s="218"/>
    </row>
    <row r="6649" spans="31:31" s="228" customFormat="1" x14ac:dyDescent="0.2">
      <c r="AE6649" s="218"/>
    </row>
    <row r="6650" spans="31:31" s="228" customFormat="1" x14ac:dyDescent="0.2">
      <c r="AE6650" s="218"/>
    </row>
    <row r="6651" spans="31:31" s="228" customFormat="1" x14ac:dyDescent="0.2">
      <c r="AE6651" s="218"/>
    </row>
    <row r="6652" spans="31:31" s="228" customFormat="1" x14ac:dyDescent="0.2">
      <c r="AE6652" s="218"/>
    </row>
    <row r="6653" spans="31:31" s="228" customFormat="1" x14ac:dyDescent="0.2">
      <c r="AE6653" s="218"/>
    </row>
    <row r="6654" spans="31:31" s="228" customFormat="1" x14ac:dyDescent="0.2">
      <c r="AE6654" s="218"/>
    </row>
    <row r="6655" spans="31:31" s="228" customFormat="1" x14ac:dyDescent="0.2">
      <c r="AE6655" s="218"/>
    </row>
    <row r="6656" spans="31:31" s="228" customFormat="1" x14ac:dyDescent="0.2">
      <c r="AE6656" s="218"/>
    </row>
    <row r="6657" spans="31:31" s="228" customFormat="1" x14ac:dyDescent="0.2">
      <c r="AE6657" s="218"/>
    </row>
    <row r="6658" spans="31:31" s="228" customFormat="1" x14ac:dyDescent="0.2">
      <c r="AE6658" s="218"/>
    </row>
    <row r="6659" spans="31:31" s="228" customFormat="1" x14ac:dyDescent="0.2">
      <c r="AE6659" s="218"/>
    </row>
    <row r="6660" spans="31:31" s="228" customFormat="1" x14ac:dyDescent="0.2">
      <c r="AE6660" s="218"/>
    </row>
    <row r="6661" spans="31:31" s="228" customFormat="1" x14ac:dyDescent="0.2">
      <c r="AE6661" s="218"/>
    </row>
    <row r="6662" spans="31:31" s="228" customFormat="1" x14ac:dyDescent="0.2">
      <c r="AE6662" s="218"/>
    </row>
    <row r="6663" spans="31:31" s="228" customFormat="1" x14ac:dyDescent="0.2">
      <c r="AE6663" s="218"/>
    </row>
    <row r="6664" spans="31:31" s="228" customFormat="1" x14ac:dyDescent="0.2">
      <c r="AE6664" s="218"/>
    </row>
    <row r="6665" spans="31:31" s="228" customFormat="1" x14ac:dyDescent="0.2">
      <c r="AE6665" s="218"/>
    </row>
    <row r="6666" spans="31:31" s="228" customFormat="1" x14ac:dyDescent="0.2">
      <c r="AE6666" s="218"/>
    </row>
    <row r="6667" spans="31:31" s="228" customFormat="1" x14ac:dyDescent="0.2">
      <c r="AE6667" s="218"/>
    </row>
    <row r="6668" spans="31:31" s="228" customFormat="1" x14ac:dyDescent="0.2">
      <c r="AE6668" s="218"/>
    </row>
    <row r="6669" spans="31:31" s="228" customFormat="1" x14ac:dyDescent="0.2">
      <c r="AE6669" s="218"/>
    </row>
    <row r="6670" spans="31:31" s="228" customFormat="1" x14ac:dyDescent="0.2">
      <c r="AE6670" s="218"/>
    </row>
    <row r="6671" spans="31:31" s="228" customFormat="1" x14ac:dyDescent="0.2">
      <c r="AE6671" s="218"/>
    </row>
    <row r="6672" spans="31:31" s="228" customFormat="1" x14ac:dyDescent="0.2">
      <c r="AE6672" s="218"/>
    </row>
    <row r="6673" spans="31:31" s="228" customFormat="1" x14ac:dyDescent="0.2">
      <c r="AE6673" s="218"/>
    </row>
    <row r="6674" spans="31:31" s="228" customFormat="1" x14ac:dyDescent="0.2">
      <c r="AE6674" s="218"/>
    </row>
    <row r="6675" spans="31:31" s="228" customFormat="1" x14ac:dyDescent="0.2">
      <c r="AE6675" s="218"/>
    </row>
    <row r="6676" spans="31:31" s="228" customFormat="1" x14ac:dyDescent="0.2">
      <c r="AE6676" s="218"/>
    </row>
    <row r="6677" spans="31:31" s="228" customFormat="1" x14ac:dyDescent="0.2">
      <c r="AE6677" s="218"/>
    </row>
    <row r="6678" spans="31:31" s="228" customFormat="1" x14ac:dyDescent="0.2">
      <c r="AE6678" s="218"/>
    </row>
    <row r="6679" spans="31:31" s="228" customFormat="1" x14ac:dyDescent="0.2">
      <c r="AE6679" s="218"/>
    </row>
    <row r="6680" spans="31:31" s="228" customFormat="1" x14ac:dyDescent="0.2">
      <c r="AE6680" s="218"/>
    </row>
    <row r="6681" spans="31:31" s="228" customFormat="1" x14ac:dyDescent="0.2">
      <c r="AE6681" s="218"/>
    </row>
    <row r="6682" spans="31:31" s="228" customFormat="1" x14ac:dyDescent="0.2">
      <c r="AE6682" s="218"/>
    </row>
    <row r="6683" spans="31:31" s="228" customFormat="1" x14ac:dyDescent="0.2">
      <c r="AE6683" s="218"/>
    </row>
    <row r="6684" spans="31:31" s="228" customFormat="1" x14ac:dyDescent="0.2">
      <c r="AE6684" s="218"/>
    </row>
    <row r="6685" spans="31:31" s="228" customFormat="1" x14ac:dyDescent="0.2">
      <c r="AE6685" s="218"/>
    </row>
    <row r="6686" spans="31:31" s="228" customFormat="1" x14ac:dyDescent="0.2">
      <c r="AE6686" s="218"/>
    </row>
    <row r="6687" spans="31:31" s="228" customFormat="1" x14ac:dyDescent="0.2">
      <c r="AE6687" s="218"/>
    </row>
    <row r="6688" spans="31:31" s="228" customFormat="1" x14ac:dyDescent="0.2">
      <c r="AE6688" s="218"/>
    </row>
    <row r="6689" spans="31:31" s="228" customFormat="1" x14ac:dyDescent="0.2">
      <c r="AE6689" s="218"/>
    </row>
    <row r="6690" spans="31:31" s="228" customFormat="1" x14ac:dyDescent="0.2">
      <c r="AE6690" s="218"/>
    </row>
    <row r="6691" spans="31:31" s="228" customFormat="1" x14ac:dyDescent="0.2">
      <c r="AE6691" s="218"/>
    </row>
    <row r="6692" spans="31:31" s="228" customFormat="1" x14ac:dyDescent="0.2">
      <c r="AE6692" s="218"/>
    </row>
    <row r="6693" spans="31:31" s="228" customFormat="1" x14ac:dyDescent="0.2">
      <c r="AE6693" s="218"/>
    </row>
    <row r="6694" spans="31:31" s="228" customFormat="1" x14ac:dyDescent="0.2">
      <c r="AE6694" s="218"/>
    </row>
    <row r="6695" spans="31:31" s="228" customFormat="1" x14ac:dyDescent="0.2">
      <c r="AE6695" s="218"/>
    </row>
    <row r="6696" spans="31:31" s="228" customFormat="1" x14ac:dyDescent="0.2">
      <c r="AE6696" s="218"/>
    </row>
    <row r="6697" spans="31:31" s="228" customFormat="1" x14ac:dyDescent="0.2">
      <c r="AE6697" s="218"/>
    </row>
    <row r="6698" spans="31:31" s="228" customFormat="1" x14ac:dyDescent="0.2">
      <c r="AE6698" s="218"/>
    </row>
    <row r="6699" spans="31:31" s="228" customFormat="1" x14ac:dyDescent="0.2">
      <c r="AE6699" s="218"/>
    </row>
    <row r="6700" spans="31:31" s="228" customFormat="1" x14ac:dyDescent="0.2">
      <c r="AE6700" s="218"/>
    </row>
    <row r="6701" spans="31:31" s="228" customFormat="1" x14ac:dyDescent="0.2">
      <c r="AE6701" s="218"/>
    </row>
    <row r="6702" spans="31:31" s="228" customFormat="1" x14ac:dyDescent="0.2">
      <c r="AE6702" s="218"/>
    </row>
    <row r="6703" spans="31:31" s="228" customFormat="1" x14ac:dyDescent="0.2">
      <c r="AE6703" s="218"/>
    </row>
    <row r="6704" spans="31:31" s="228" customFormat="1" x14ac:dyDescent="0.2">
      <c r="AE6704" s="218"/>
    </row>
    <row r="6705" spans="31:31" s="228" customFormat="1" x14ac:dyDescent="0.2">
      <c r="AE6705" s="218"/>
    </row>
    <row r="6706" spans="31:31" s="228" customFormat="1" x14ac:dyDescent="0.2">
      <c r="AE6706" s="218"/>
    </row>
    <row r="6707" spans="31:31" s="228" customFormat="1" x14ac:dyDescent="0.2">
      <c r="AE6707" s="218"/>
    </row>
    <row r="6708" spans="31:31" s="228" customFormat="1" x14ac:dyDescent="0.2">
      <c r="AE6708" s="218"/>
    </row>
    <row r="6709" spans="31:31" s="228" customFormat="1" x14ac:dyDescent="0.2">
      <c r="AE6709" s="218"/>
    </row>
    <row r="6710" spans="31:31" s="228" customFormat="1" x14ac:dyDescent="0.2">
      <c r="AE6710" s="218"/>
    </row>
    <row r="6711" spans="31:31" s="228" customFormat="1" x14ac:dyDescent="0.2">
      <c r="AE6711" s="218"/>
    </row>
    <row r="6712" spans="31:31" s="228" customFormat="1" x14ac:dyDescent="0.2">
      <c r="AE6712" s="218"/>
    </row>
    <row r="6713" spans="31:31" s="228" customFormat="1" x14ac:dyDescent="0.2">
      <c r="AE6713" s="218"/>
    </row>
    <row r="6714" spans="31:31" s="228" customFormat="1" x14ac:dyDescent="0.2">
      <c r="AE6714" s="218"/>
    </row>
    <row r="6715" spans="31:31" s="228" customFormat="1" x14ac:dyDescent="0.2">
      <c r="AE6715" s="218"/>
    </row>
    <row r="6716" spans="31:31" s="228" customFormat="1" x14ac:dyDescent="0.2">
      <c r="AE6716" s="218"/>
    </row>
    <row r="6717" spans="31:31" s="228" customFormat="1" x14ac:dyDescent="0.2">
      <c r="AE6717" s="218"/>
    </row>
    <row r="6718" spans="31:31" s="228" customFormat="1" x14ac:dyDescent="0.2">
      <c r="AE6718" s="218"/>
    </row>
    <row r="6719" spans="31:31" s="228" customFormat="1" x14ac:dyDescent="0.2">
      <c r="AE6719" s="218"/>
    </row>
    <row r="6720" spans="31:31" s="228" customFormat="1" x14ac:dyDescent="0.2">
      <c r="AE6720" s="218"/>
    </row>
    <row r="6721" spans="31:31" s="228" customFormat="1" x14ac:dyDescent="0.2">
      <c r="AE6721" s="218"/>
    </row>
    <row r="6722" spans="31:31" s="228" customFormat="1" x14ac:dyDescent="0.2">
      <c r="AE6722" s="218"/>
    </row>
    <row r="6723" spans="31:31" s="228" customFormat="1" x14ac:dyDescent="0.2">
      <c r="AE6723" s="218"/>
    </row>
    <row r="6724" spans="31:31" s="228" customFormat="1" x14ac:dyDescent="0.2">
      <c r="AE6724" s="218"/>
    </row>
    <row r="6725" spans="31:31" s="228" customFormat="1" x14ac:dyDescent="0.2">
      <c r="AE6725" s="218"/>
    </row>
    <row r="6726" spans="31:31" s="228" customFormat="1" x14ac:dyDescent="0.2">
      <c r="AE6726" s="218"/>
    </row>
    <row r="6727" spans="31:31" s="228" customFormat="1" x14ac:dyDescent="0.2">
      <c r="AE6727" s="218"/>
    </row>
    <row r="6728" spans="31:31" s="228" customFormat="1" x14ac:dyDescent="0.2">
      <c r="AE6728" s="218"/>
    </row>
    <row r="6729" spans="31:31" s="228" customFormat="1" x14ac:dyDescent="0.2">
      <c r="AE6729" s="218"/>
    </row>
    <row r="6730" spans="31:31" s="228" customFormat="1" x14ac:dyDescent="0.2">
      <c r="AE6730" s="218"/>
    </row>
    <row r="6731" spans="31:31" s="228" customFormat="1" x14ac:dyDescent="0.2">
      <c r="AE6731" s="218"/>
    </row>
    <row r="6732" spans="31:31" s="228" customFormat="1" x14ac:dyDescent="0.2">
      <c r="AE6732" s="218"/>
    </row>
    <row r="6733" spans="31:31" s="228" customFormat="1" x14ac:dyDescent="0.2">
      <c r="AE6733" s="218"/>
    </row>
    <row r="6734" spans="31:31" s="228" customFormat="1" x14ac:dyDescent="0.2">
      <c r="AE6734" s="218"/>
    </row>
    <row r="6735" spans="31:31" s="228" customFormat="1" x14ac:dyDescent="0.2">
      <c r="AE6735" s="218"/>
    </row>
    <row r="6736" spans="31:31" s="228" customFormat="1" x14ac:dyDescent="0.2">
      <c r="AE6736" s="218"/>
    </row>
    <row r="6737" spans="31:31" s="228" customFormat="1" x14ac:dyDescent="0.2">
      <c r="AE6737" s="218"/>
    </row>
    <row r="6738" spans="31:31" s="228" customFormat="1" x14ac:dyDescent="0.2">
      <c r="AE6738" s="218"/>
    </row>
    <row r="6739" spans="31:31" s="228" customFormat="1" x14ac:dyDescent="0.2">
      <c r="AE6739" s="218"/>
    </row>
    <row r="6740" spans="31:31" s="228" customFormat="1" x14ac:dyDescent="0.2">
      <c r="AE6740" s="218"/>
    </row>
    <row r="6741" spans="31:31" s="228" customFormat="1" x14ac:dyDescent="0.2">
      <c r="AE6741" s="218"/>
    </row>
    <row r="6742" spans="31:31" s="228" customFormat="1" x14ac:dyDescent="0.2">
      <c r="AE6742" s="218"/>
    </row>
    <row r="6743" spans="31:31" s="228" customFormat="1" x14ac:dyDescent="0.2">
      <c r="AE6743" s="218"/>
    </row>
    <row r="6744" spans="31:31" s="228" customFormat="1" x14ac:dyDescent="0.2">
      <c r="AE6744" s="218"/>
    </row>
    <row r="6745" spans="31:31" s="228" customFormat="1" x14ac:dyDescent="0.2">
      <c r="AE6745" s="218"/>
    </row>
    <row r="6746" spans="31:31" s="228" customFormat="1" x14ac:dyDescent="0.2">
      <c r="AE6746" s="218"/>
    </row>
    <row r="6747" spans="31:31" s="228" customFormat="1" x14ac:dyDescent="0.2">
      <c r="AE6747" s="218"/>
    </row>
    <row r="6748" spans="31:31" s="228" customFormat="1" x14ac:dyDescent="0.2">
      <c r="AE6748" s="218"/>
    </row>
    <row r="6749" spans="31:31" s="228" customFormat="1" x14ac:dyDescent="0.2">
      <c r="AE6749" s="218"/>
    </row>
    <row r="6750" spans="31:31" s="228" customFormat="1" x14ac:dyDescent="0.2">
      <c r="AE6750" s="218"/>
    </row>
    <row r="6751" spans="31:31" s="228" customFormat="1" x14ac:dyDescent="0.2">
      <c r="AE6751" s="218"/>
    </row>
    <row r="6752" spans="31:31" s="228" customFormat="1" x14ac:dyDescent="0.2">
      <c r="AE6752" s="218"/>
    </row>
    <row r="6753" spans="31:31" s="228" customFormat="1" x14ac:dyDescent="0.2">
      <c r="AE6753" s="218"/>
    </row>
    <row r="6754" spans="31:31" s="228" customFormat="1" x14ac:dyDescent="0.2">
      <c r="AE6754" s="218"/>
    </row>
    <row r="6755" spans="31:31" s="228" customFormat="1" x14ac:dyDescent="0.2">
      <c r="AE6755" s="218"/>
    </row>
    <row r="6756" spans="31:31" s="228" customFormat="1" x14ac:dyDescent="0.2">
      <c r="AE6756" s="218"/>
    </row>
    <row r="6757" spans="31:31" s="228" customFormat="1" x14ac:dyDescent="0.2">
      <c r="AE6757" s="218"/>
    </row>
    <row r="6758" spans="31:31" s="228" customFormat="1" x14ac:dyDescent="0.2">
      <c r="AE6758" s="218"/>
    </row>
    <row r="6759" spans="31:31" s="228" customFormat="1" x14ac:dyDescent="0.2">
      <c r="AE6759" s="218"/>
    </row>
    <row r="6760" spans="31:31" s="228" customFormat="1" x14ac:dyDescent="0.2">
      <c r="AE6760" s="218"/>
    </row>
    <row r="6761" spans="31:31" s="228" customFormat="1" x14ac:dyDescent="0.2">
      <c r="AE6761" s="218"/>
    </row>
    <row r="6762" spans="31:31" s="228" customFormat="1" x14ac:dyDescent="0.2">
      <c r="AE6762" s="218"/>
    </row>
    <row r="6763" spans="31:31" s="228" customFormat="1" x14ac:dyDescent="0.2">
      <c r="AE6763" s="218"/>
    </row>
    <row r="6764" spans="31:31" s="228" customFormat="1" x14ac:dyDescent="0.2">
      <c r="AE6764" s="218"/>
    </row>
    <row r="6765" spans="31:31" s="228" customFormat="1" x14ac:dyDescent="0.2">
      <c r="AE6765" s="218"/>
    </row>
    <row r="6766" spans="31:31" s="228" customFormat="1" x14ac:dyDescent="0.2">
      <c r="AE6766" s="218"/>
    </row>
    <row r="6767" spans="31:31" s="228" customFormat="1" x14ac:dyDescent="0.2">
      <c r="AE6767" s="218"/>
    </row>
    <row r="6768" spans="31:31" s="228" customFormat="1" x14ac:dyDescent="0.2">
      <c r="AE6768" s="218"/>
    </row>
    <row r="6769" spans="31:31" s="228" customFormat="1" x14ac:dyDescent="0.2">
      <c r="AE6769" s="218"/>
    </row>
    <row r="6770" spans="31:31" s="228" customFormat="1" x14ac:dyDescent="0.2">
      <c r="AE6770" s="218"/>
    </row>
    <row r="6771" spans="31:31" s="228" customFormat="1" x14ac:dyDescent="0.2">
      <c r="AE6771" s="218"/>
    </row>
    <row r="6772" spans="31:31" s="228" customFormat="1" x14ac:dyDescent="0.2">
      <c r="AE6772" s="218"/>
    </row>
    <row r="6773" spans="31:31" s="228" customFormat="1" x14ac:dyDescent="0.2">
      <c r="AE6773" s="218"/>
    </row>
    <row r="6774" spans="31:31" s="228" customFormat="1" x14ac:dyDescent="0.2">
      <c r="AE6774" s="218"/>
    </row>
    <row r="6775" spans="31:31" s="228" customFormat="1" x14ac:dyDescent="0.2">
      <c r="AE6775" s="218"/>
    </row>
    <row r="6776" spans="31:31" s="228" customFormat="1" x14ac:dyDescent="0.2">
      <c r="AE6776" s="218"/>
    </row>
    <row r="6777" spans="31:31" s="228" customFormat="1" x14ac:dyDescent="0.2">
      <c r="AE6777" s="218"/>
    </row>
    <row r="6778" spans="31:31" s="228" customFormat="1" x14ac:dyDescent="0.2">
      <c r="AE6778" s="218"/>
    </row>
    <row r="6779" spans="31:31" s="228" customFormat="1" x14ac:dyDescent="0.2">
      <c r="AE6779" s="218"/>
    </row>
    <row r="6780" spans="31:31" s="228" customFormat="1" x14ac:dyDescent="0.2">
      <c r="AE6780" s="218"/>
    </row>
    <row r="6781" spans="31:31" s="228" customFormat="1" x14ac:dyDescent="0.2">
      <c r="AE6781" s="218"/>
    </row>
    <row r="6782" spans="31:31" s="228" customFormat="1" x14ac:dyDescent="0.2">
      <c r="AE6782" s="218"/>
    </row>
    <row r="6783" spans="31:31" s="228" customFormat="1" x14ac:dyDescent="0.2">
      <c r="AE6783" s="218"/>
    </row>
    <row r="6784" spans="31:31" s="228" customFormat="1" x14ac:dyDescent="0.2">
      <c r="AE6784" s="218"/>
    </row>
    <row r="6785" spans="31:31" s="228" customFormat="1" x14ac:dyDescent="0.2">
      <c r="AE6785" s="218"/>
    </row>
    <row r="6786" spans="31:31" s="228" customFormat="1" x14ac:dyDescent="0.2">
      <c r="AE6786" s="218"/>
    </row>
    <row r="6787" spans="31:31" s="228" customFormat="1" x14ac:dyDescent="0.2">
      <c r="AE6787" s="218"/>
    </row>
    <row r="6788" spans="31:31" s="228" customFormat="1" x14ac:dyDescent="0.2">
      <c r="AE6788" s="218"/>
    </row>
    <row r="6789" spans="31:31" s="228" customFormat="1" x14ac:dyDescent="0.2">
      <c r="AE6789" s="218"/>
    </row>
    <row r="6790" spans="31:31" s="228" customFormat="1" x14ac:dyDescent="0.2">
      <c r="AE6790" s="218"/>
    </row>
    <row r="6791" spans="31:31" s="228" customFormat="1" x14ac:dyDescent="0.2">
      <c r="AE6791" s="218"/>
    </row>
    <row r="6792" spans="31:31" s="228" customFormat="1" x14ac:dyDescent="0.2">
      <c r="AE6792" s="218"/>
    </row>
    <row r="6793" spans="31:31" s="228" customFormat="1" x14ac:dyDescent="0.2">
      <c r="AE6793" s="218"/>
    </row>
    <row r="6794" spans="31:31" s="228" customFormat="1" x14ac:dyDescent="0.2">
      <c r="AE6794" s="218"/>
    </row>
    <row r="6795" spans="31:31" s="228" customFormat="1" x14ac:dyDescent="0.2">
      <c r="AE6795" s="218"/>
    </row>
    <row r="6796" spans="31:31" s="228" customFormat="1" x14ac:dyDescent="0.2">
      <c r="AE6796" s="218"/>
    </row>
    <row r="6797" spans="31:31" s="228" customFormat="1" x14ac:dyDescent="0.2">
      <c r="AE6797" s="218"/>
    </row>
    <row r="6798" spans="31:31" s="228" customFormat="1" x14ac:dyDescent="0.2">
      <c r="AE6798" s="218"/>
    </row>
    <row r="6799" spans="31:31" s="228" customFormat="1" x14ac:dyDescent="0.2">
      <c r="AE6799" s="218"/>
    </row>
    <row r="6800" spans="31:31" s="228" customFormat="1" x14ac:dyDescent="0.2">
      <c r="AE6800" s="218"/>
    </row>
    <row r="6801" spans="31:31" s="228" customFormat="1" x14ac:dyDescent="0.2">
      <c r="AE6801" s="218"/>
    </row>
    <row r="6802" spans="31:31" s="228" customFormat="1" x14ac:dyDescent="0.2">
      <c r="AE6802" s="218"/>
    </row>
    <row r="6803" spans="31:31" s="228" customFormat="1" x14ac:dyDescent="0.2">
      <c r="AE6803" s="218"/>
    </row>
    <row r="6804" spans="31:31" s="228" customFormat="1" x14ac:dyDescent="0.2">
      <c r="AE6804" s="218"/>
    </row>
    <row r="6805" spans="31:31" s="228" customFormat="1" x14ac:dyDescent="0.2">
      <c r="AE6805" s="218"/>
    </row>
    <row r="6806" spans="31:31" s="228" customFormat="1" x14ac:dyDescent="0.2">
      <c r="AE6806" s="218"/>
    </row>
    <row r="6807" spans="31:31" s="228" customFormat="1" x14ac:dyDescent="0.2">
      <c r="AE6807" s="218"/>
    </row>
    <row r="6808" spans="31:31" s="228" customFormat="1" x14ac:dyDescent="0.2">
      <c r="AE6808" s="218"/>
    </row>
    <row r="6809" spans="31:31" s="228" customFormat="1" x14ac:dyDescent="0.2">
      <c r="AE6809" s="218"/>
    </row>
    <row r="6810" spans="31:31" s="228" customFormat="1" x14ac:dyDescent="0.2">
      <c r="AE6810" s="218"/>
    </row>
    <row r="6811" spans="31:31" s="228" customFormat="1" x14ac:dyDescent="0.2">
      <c r="AE6811" s="218"/>
    </row>
    <row r="6812" spans="31:31" s="228" customFormat="1" x14ac:dyDescent="0.2">
      <c r="AE6812" s="218"/>
    </row>
    <row r="6813" spans="31:31" s="228" customFormat="1" x14ac:dyDescent="0.2">
      <c r="AE6813" s="218"/>
    </row>
    <row r="6814" spans="31:31" s="228" customFormat="1" x14ac:dyDescent="0.2">
      <c r="AE6814" s="218"/>
    </row>
    <row r="6815" spans="31:31" s="228" customFormat="1" x14ac:dyDescent="0.2">
      <c r="AE6815" s="218"/>
    </row>
    <row r="6816" spans="31:31" s="228" customFormat="1" x14ac:dyDescent="0.2">
      <c r="AE6816" s="218"/>
    </row>
    <row r="6817" spans="31:31" s="228" customFormat="1" x14ac:dyDescent="0.2">
      <c r="AE6817" s="218"/>
    </row>
    <row r="6818" spans="31:31" s="228" customFormat="1" x14ac:dyDescent="0.2">
      <c r="AE6818" s="218"/>
    </row>
    <row r="6819" spans="31:31" s="228" customFormat="1" x14ac:dyDescent="0.2">
      <c r="AE6819" s="218"/>
    </row>
    <row r="6820" spans="31:31" s="228" customFormat="1" x14ac:dyDescent="0.2">
      <c r="AE6820" s="218"/>
    </row>
    <row r="6821" spans="31:31" s="228" customFormat="1" x14ac:dyDescent="0.2">
      <c r="AE6821" s="218"/>
    </row>
    <row r="6822" spans="31:31" s="228" customFormat="1" x14ac:dyDescent="0.2">
      <c r="AE6822" s="218"/>
    </row>
    <row r="6823" spans="31:31" s="228" customFormat="1" x14ac:dyDescent="0.2">
      <c r="AE6823" s="218"/>
    </row>
    <row r="6824" spans="31:31" s="228" customFormat="1" x14ac:dyDescent="0.2">
      <c r="AE6824" s="218"/>
    </row>
    <row r="6825" spans="31:31" s="228" customFormat="1" x14ac:dyDescent="0.2">
      <c r="AE6825" s="218"/>
    </row>
    <row r="6826" spans="31:31" s="228" customFormat="1" x14ac:dyDescent="0.2">
      <c r="AE6826" s="218"/>
    </row>
    <row r="6827" spans="31:31" s="228" customFormat="1" x14ac:dyDescent="0.2">
      <c r="AE6827" s="218"/>
    </row>
    <row r="6828" spans="31:31" s="228" customFormat="1" x14ac:dyDescent="0.2">
      <c r="AE6828" s="218"/>
    </row>
    <row r="6829" spans="31:31" s="228" customFormat="1" x14ac:dyDescent="0.2">
      <c r="AE6829" s="218"/>
    </row>
    <row r="6830" spans="31:31" s="228" customFormat="1" x14ac:dyDescent="0.2">
      <c r="AE6830" s="218"/>
    </row>
    <row r="6831" spans="31:31" s="228" customFormat="1" x14ac:dyDescent="0.2">
      <c r="AE6831" s="218"/>
    </row>
    <row r="6832" spans="31:31" s="228" customFormat="1" x14ac:dyDescent="0.2">
      <c r="AE6832" s="218"/>
    </row>
    <row r="6833" spans="31:31" s="228" customFormat="1" x14ac:dyDescent="0.2">
      <c r="AE6833" s="218"/>
    </row>
    <row r="6834" spans="31:31" s="228" customFormat="1" x14ac:dyDescent="0.2">
      <c r="AE6834" s="218"/>
    </row>
    <row r="6835" spans="31:31" s="228" customFormat="1" x14ac:dyDescent="0.2">
      <c r="AE6835" s="218"/>
    </row>
    <row r="6836" spans="31:31" s="228" customFormat="1" x14ac:dyDescent="0.2">
      <c r="AE6836" s="218"/>
    </row>
    <row r="6837" spans="31:31" s="228" customFormat="1" x14ac:dyDescent="0.2">
      <c r="AE6837" s="218"/>
    </row>
    <row r="6838" spans="31:31" s="228" customFormat="1" x14ac:dyDescent="0.2">
      <c r="AE6838" s="218"/>
    </row>
    <row r="6839" spans="31:31" s="228" customFormat="1" x14ac:dyDescent="0.2">
      <c r="AE6839" s="218"/>
    </row>
    <row r="6840" spans="31:31" s="228" customFormat="1" x14ac:dyDescent="0.2">
      <c r="AE6840" s="218"/>
    </row>
    <row r="6841" spans="31:31" s="228" customFormat="1" x14ac:dyDescent="0.2">
      <c r="AE6841" s="218"/>
    </row>
    <row r="6842" spans="31:31" s="228" customFormat="1" x14ac:dyDescent="0.2">
      <c r="AE6842" s="218"/>
    </row>
    <row r="6843" spans="31:31" s="228" customFormat="1" x14ac:dyDescent="0.2">
      <c r="AE6843" s="218"/>
    </row>
    <row r="6844" spans="31:31" s="228" customFormat="1" x14ac:dyDescent="0.2">
      <c r="AE6844" s="218"/>
    </row>
    <row r="6845" spans="31:31" s="228" customFormat="1" x14ac:dyDescent="0.2">
      <c r="AE6845" s="218"/>
    </row>
    <row r="6846" spans="31:31" s="228" customFormat="1" x14ac:dyDescent="0.2">
      <c r="AE6846" s="218"/>
    </row>
    <row r="6847" spans="31:31" s="228" customFormat="1" x14ac:dyDescent="0.2">
      <c r="AE6847" s="218"/>
    </row>
    <row r="6848" spans="31:31" s="228" customFormat="1" x14ac:dyDescent="0.2">
      <c r="AE6848" s="218"/>
    </row>
    <row r="6849" spans="31:31" s="228" customFormat="1" x14ac:dyDescent="0.2">
      <c r="AE6849" s="218"/>
    </row>
    <row r="6850" spans="31:31" s="228" customFormat="1" x14ac:dyDescent="0.2">
      <c r="AE6850" s="218"/>
    </row>
    <row r="6851" spans="31:31" s="228" customFormat="1" x14ac:dyDescent="0.2">
      <c r="AE6851" s="218"/>
    </row>
    <row r="6852" spans="31:31" s="228" customFormat="1" x14ac:dyDescent="0.2">
      <c r="AE6852" s="218"/>
    </row>
    <row r="6853" spans="31:31" s="228" customFormat="1" x14ac:dyDescent="0.2">
      <c r="AE6853" s="218"/>
    </row>
    <row r="6854" spans="31:31" s="228" customFormat="1" x14ac:dyDescent="0.2">
      <c r="AE6854" s="218"/>
    </row>
    <row r="6855" spans="31:31" s="228" customFormat="1" x14ac:dyDescent="0.2">
      <c r="AE6855" s="218"/>
    </row>
    <row r="6856" spans="31:31" s="228" customFormat="1" x14ac:dyDescent="0.2">
      <c r="AE6856" s="218"/>
    </row>
    <row r="6857" spans="31:31" s="228" customFormat="1" x14ac:dyDescent="0.2">
      <c r="AE6857" s="218"/>
    </row>
    <row r="6858" spans="31:31" s="228" customFormat="1" x14ac:dyDescent="0.2">
      <c r="AE6858" s="218"/>
    </row>
    <row r="6859" spans="31:31" s="228" customFormat="1" x14ac:dyDescent="0.2">
      <c r="AE6859" s="218"/>
    </row>
    <row r="6860" spans="31:31" s="228" customFormat="1" x14ac:dyDescent="0.2">
      <c r="AE6860" s="218"/>
    </row>
    <row r="6861" spans="31:31" s="228" customFormat="1" x14ac:dyDescent="0.2">
      <c r="AE6861" s="218"/>
    </row>
    <row r="6862" spans="31:31" s="228" customFormat="1" x14ac:dyDescent="0.2">
      <c r="AE6862" s="218"/>
    </row>
    <row r="6863" spans="31:31" s="228" customFormat="1" x14ac:dyDescent="0.2">
      <c r="AE6863" s="218"/>
    </row>
    <row r="6864" spans="31:31" s="228" customFormat="1" x14ac:dyDescent="0.2">
      <c r="AE6864" s="218"/>
    </row>
    <row r="6865" spans="31:31" s="228" customFormat="1" x14ac:dyDescent="0.2">
      <c r="AE6865" s="218"/>
    </row>
    <row r="6866" spans="31:31" s="228" customFormat="1" x14ac:dyDescent="0.2">
      <c r="AE6866" s="218"/>
    </row>
    <row r="6867" spans="31:31" s="228" customFormat="1" x14ac:dyDescent="0.2">
      <c r="AE6867" s="218"/>
    </row>
    <row r="6868" spans="31:31" s="228" customFormat="1" x14ac:dyDescent="0.2">
      <c r="AE6868" s="218"/>
    </row>
    <row r="6869" spans="31:31" s="228" customFormat="1" x14ac:dyDescent="0.2">
      <c r="AE6869" s="218"/>
    </row>
    <row r="6870" spans="31:31" s="228" customFormat="1" x14ac:dyDescent="0.2">
      <c r="AE6870" s="218"/>
    </row>
    <row r="6871" spans="31:31" s="228" customFormat="1" x14ac:dyDescent="0.2">
      <c r="AE6871" s="218"/>
    </row>
    <row r="6872" spans="31:31" s="228" customFormat="1" x14ac:dyDescent="0.2">
      <c r="AE6872" s="218"/>
    </row>
    <row r="6873" spans="31:31" s="228" customFormat="1" x14ac:dyDescent="0.2">
      <c r="AE6873" s="218"/>
    </row>
    <row r="6874" spans="31:31" s="228" customFormat="1" x14ac:dyDescent="0.2">
      <c r="AE6874" s="218"/>
    </row>
    <row r="6875" spans="31:31" s="228" customFormat="1" x14ac:dyDescent="0.2">
      <c r="AE6875" s="218"/>
    </row>
    <row r="6876" spans="31:31" s="228" customFormat="1" x14ac:dyDescent="0.2">
      <c r="AE6876" s="218"/>
    </row>
    <row r="6877" spans="31:31" s="228" customFormat="1" x14ac:dyDescent="0.2">
      <c r="AE6877" s="218"/>
    </row>
    <row r="6878" spans="31:31" s="228" customFormat="1" x14ac:dyDescent="0.2">
      <c r="AE6878" s="218"/>
    </row>
    <row r="6879" spans="31:31" s="228" customFormat="1" x14ac:dyDescent="0.2">
      <c r="AE6879" s="218"/>
    </row>
    <row r="6880" spans="31:31" s="228" customFormat="1" x14ac:dyDescent="0.2">
      <c r="AE6880" s="218"/>
    </row>
    <row r="6881" spans="31:31" s="228" customFormat="1" x14ac:dyDescent="0.2">
      <c r="AE6881" s="218"/>
    </row>
    <row r="6882" spans="31:31" s="228" customFormat="1" x14ac:dyDescent="0.2">
      <c r="AE6882" s="218"/>
    </row>
    <row r="6883" spans="31:31" s="228" customFormat="1" x14ac:dyDescent="0.2">
      <c r="AE6883" s="218"/>
    </row>
    <row r="6884" spans="31:31" s="228" customFormat="1" x14ac:dyDescent="0.2">
      <c r="AE6884" s="218"/>
    </row>
    <row r="6885" spans="31:31" s="228" customFormat="1" x14ac:dyDescent="0.2">
      <c r="AE6885" s="218"/>
    </row>
    <row r="6886" spans="31:31" s="228" customFormat="1" x14ac:dyDescent="0.2">
      <c r="AE6886" s="218"/>
    </row>
    <row r="6887" spans="31:31" s="228" customFormat="1" x14ac:dyDescent="0.2">
      <c r="AE6887" s="218"/>
    </row>
    <row r="6888" spans="31:31" s="228" customFormat="1" x14ac:dyDescent="0.2">
      <c r="AE6888" s="218"/>
    </row>
    <row r="6889" spans="31:31" s="228" customFormat="1" x14ac:dyDescent="0.2">
      <c r="AE6889" s="218"/>
    </row>
    <row r="6890" spans="31:31" s="228" customFormat="1" x14ac:dyDescent="0.2">
      <c r="AE6890" s="218"/>
    </row>
    <row r="6891" spans="31:31" s="228" customFormat="1" x14ac:dyDescent="0.2">
      <c r="AE6891" s="218"/>
    </row>
    <row r="6892" spans="31:31" s="228" customFormat="1" x14ac:dyDescent="0.2">
      <c r="AE6892" s="218"/>
    </row>
    <row r="6893" spans="31:31" s="228" customFormat="1" x14ac:dyDescent="0.2">
      <c r="AE6893" s="218"/>
    </row>
    <row r="6894" spans="31:31" s="228" customFormat="1" x14ac:dyDescent="0.2">
      <c r="AE6894" s="218"/>
    </row>
    <row r="6895" spans="31:31" s="228" customFormat="1" x14ac:dyDescent="0.2">
      <c r="AE6895" s="218"/>
    </row>
    <row r="6896" spans="31:31" s="228" customFormat="1" x14ac:dyDescent="0.2">
      <c r="AE6896" s="218"/>
    </row>
    <row r="6897" spans="31:31" s="228" customFormat="1" x14ac:dyDescent="0.2">
      <c r="AE6897" s="218"/>
    </row>
    <row r="6898" spans="31:31" s="228" customFormat="1" x14ac:dyDescent="0.2">
      <c r="AE6898" s="218"/>
    </row>
    <row r="6899" spans="31:31" s="228" customFormat="1" x14ac:dyDescent="0.2">
      <c r="AE6899" s="218"/>
    </row>
    <row r="6900" spans="31:31" s="228" customFormat="1" x14ac:dyDescent="0.2">
      <c r="AE6900" s="218"/>
    </row>
    <row r="6901" spans="31:31" s="228" customFormat="1" x14ac:dyDescent="0.2">
      <c r="AE6901" s="218"/>
    </row>
    <row r="6902" spans="31:31" s="228" customFormat="1" x14ac:dyDescent="0.2">
      <c r="AE6902" s="218"/>
    </row>
    <row r="6903" spans="31:31" s="228" customFormat="1" x14ac:dyDescent="0.2">
      <c r="AE6903" s="218"/>
    </row>
    <row r="6904" spans="31:31" s="228" customFormat="1" x14ac:dyDescent="0.2">
      <c r="AE6904" s="218"/>
    </row>
    <row r="6905" spans="31:31" s="228" customFormat="1" x14ac:dyDescent="0.2">
      <c r="AE6905" s="218"/>
    </row>
    <row r="6906" spans="31:31" s="228" customFormat="1" x14ac:dyDescent="0.2">
      <c r="AE6906" s="218"/>
    </row>
    <row r="6907" spans="31:31" s="228" customFormat="1" x14ac:dyDescent="0.2">
      <c r="AE6907" s="218"/>
    </row>
    <row r="6908" spans="31:31" s="228" customFormat="1" x14ac:dyDescent="0.2">
      <c r="AE6908" s="218"/>
    </row>
    <row r="6909" spans="31:31" s="228" customFormat="1" x14ac:dyDescent="0.2">
      <c r="AE6909" s="218"/>
    </row>
    <row r="6910" spans="31:31" s="228" customFormat="1" x14ac:dyDescent="0.2">
      <c r="AE6910" s="218"/>
    </row>
    <row r="6911" spans="31:31" s="228" customFormat="1" x14ac:dyDescent="0.2">
      <c r="AE6911" s="218"/>
    </row>
    <row r="6912" spans="31:31" s="228" customFormat="1" x14ac:dyDescent="0.2">
      <c r="AE6912" s="218"/>
    </row>
    <row r="6913" spans="31:31" s="228" customFormat="1" x14ac:dyDescent="0.2">
      <c r="AE6913" s="218"/>
    </row>
    <row r="6914" spans="31:31" s="228" customFormat="1" x14ac:dyDescent="0.2">
      <c r="AE6914" s="218"/>
    </row>
    <row r="6915" spans="31:31" s="228" customFormat="1" x14ac:dyDescent="0.2">
      <c r="AE6915" s="218"/>
    </row>
    <row r="6916" spans="31:31" s="228" customFormat="1" x14ac:dyDescent="0.2">
      <c r="AE6916" s="218"/>
    </row>
    <row r="6917" spans="31:31" s="228" customFormat="1" x14ac:dyDescent="0.2">
      <c r="AE6917" s="218"/>
    </row>
    <row r="6918" spans="31:31" s="228" customFormat="1" x14ac:dyDescent="0.2">
      <c r="AE6918" s="218"/>
    </row>
    <row r="6919" spans="31:31" s="228" customFormat="1" x14ac:dyDescent="0.2">
      <c r="AE6919" s="218"/>
    </row>
    <row r="6920" spans="31:31" s="228" customFormat="1" x14ac:dyDescent="0.2">
      <c r="AE6920" s="218"/>
    </row>
    <row r="6921" spans="31:31" s="228" customFormat="1" x14ac:dyDescent="0.2">
      <c r="AE6921" s="218"/>
    </row>
    <row r="6922" spans="31:31" s="228" customFormat="1" x14ac:dyDescent="0.2">
      <c r="AE6922" s="218"/>
    </row>
    <row r="6923" spans="31:31" s="228" customFormat="1" x14ac:dyDescent="0.2">
      <c r="AE6923" s="218"/>
    </row>
    <row r="6924" spans="31:31" s="228" customFormat="1" x14ac:dyDescent="0.2">
      <c r="AE6924" s="218"/>
    </row>
    <row r="6925" spans="31:31" s="228" customFormat="1" x14ac:dyDescent="0.2">
      <c r="AE6925" s="218"/>
    </row>
    <row r="6926" spans="31:31" s="228" customFormat="1" x14ac:dyDescent="0.2">
      <c r="AE6926" s="218"/>
    </row>
    <row r="6927" spans="31:31" s="228" customFormat="1" x14ac:dyDescent="0.2">
      <c r="AE6927" s="218"/>
    </row>
    <row r="6928" spans="31:31" s="228" customFormat="1" x14ac:dyDescent="0.2">
      <c r="AE6928" s="218"/>
    </row>
    <row r="6929" spans="31:31" s="228" customFormat="1" x14ac:dyDescent="0.2">
      <c r="AE6929" s="218"/>
    </row>
    <row r="6930" spans="31:31" s="228" customFormat="1" x14ac:dyDescent="0.2">
      <c r="AE6930" s="218"/>
    </row>
    <row r="6931" spans="31:31" s="228" customFormat="1" x14ac:dyDescent="0.2">
      <c r="AE6931" s="218"/>
    </row>
    <row r="6932" spans="31:31" s="228" customFormat="1" x14ac:dyDescent="0.2">
      <c r="AE6932" s="218"/>
    </row>
    <row r="6933" spans="31:31" s="228" customFormat="1" x14ac:dyDescent="0.2">
      <c r="AE6933" s="218"/>
    </row>
    <row r="6934" spans="31:31" s="228" customFormat="1" x14ac:dyDescent="0.2">
      <c r="AE6934" s="218"/>
    </row>
    <row r="6935" spans="31:31" s="228" customFormat="1" x14ac:dyDescent="0.2">
      <c r="AE6935" s="218"/>
    </row>
    <row r="6936" spans="31:31" s="228" customFormat="1" x14ac:dyDescent="0.2">
      <c r="AE6936" s="218"/>
    </row>
    <row r="6937" spans="31:31" s="228" customFormat="1" x14ac:dyDescent="0.2">
      <c r="AE6937" s="218"/>
    </row>
    <row r="6938" spans="31:31" s="228" customFormat="1" x14ac:dyDescent="0.2">
      <c r="AE6938" s="218"/>
    </row>
    <row r="6939" spans="31:31" s="228" customFormat="1" x14ac:dyDescent="0.2">
      <c r="AE6939" s="218"/>
    </row>
    <row r="6940" spans="31:31" s="228" customFormat="1" x14ac:dyDescent="0.2">
      <c r="AE6940" s="218"/>
    </row>
    <row r="6941" spans="31:31" s="228" customFormat="1" x14ac:dyDescent="0.2">
      <c r="AE6941" s="218"/>
    </row>
    <row r="6942" spans="31:31" s="228" customFormat="1" x14ac:dyDescent="0.2">
      <c r="AE6942" s="218"/>
    </row>
    <row r="6943" spans="31:31" s="228" customFormat="1" x14ac:dyDescent="0.2">
      <c r="AE6943" s="218"/>
    </row>
    <row r="6944" spans="31:31" s="228" customFormat="1" x14ac:dyDescent="0.2">
      <c r="AE6944" s="218"/>
    </row>
    <row r="6945" spans="31:31" s="228" customFormat="1" x14ac:dyDescent="0.2">
      <c r="AE6945" s="218"/>
    </row>
    <row r="6946" spans="31:31" s="228" customFormat="1" x14ac:dyDescent="0.2">
      <c r="AE6946" s="218"/>
    </row>
    <row r="6947" spans="31:31" s="228" customFormat="1" x14ac:dyDescent="0.2">
      <c r="AE6947" s="218"/>
    </row>
    <row r="6948" spans="31:31" s="228" customFormat="1" x14ac:dyDescent="0.2">
      <c r="AE6948" s="218"/>
    </row>
    <row r="6949" spans="31:31" s="228" customFormat="1" x14ac:dyDescent="0.2">
      <c r="AE6949" s="218"/>
    </row>
    <row r="6950" spans="31:31" s="228" customFormat="1" x14ac:dyDescent="0.2">
      <c r="AE6950" s="218"/>
    </row>
    <row r="6951" spans="31:31" s="228" customFormat="1" x14ac:dyDescent="0.2">
      <c r="AE6951" s="218"/>
    </row>
    <row r="6952" spans="31:31" s="228" customFormat="1" x14ac:dyDescent="0.2">
      <c r="AE6952" s="218"/>
    </row>
    <row r="6953" spans="31:31" s="228" customFormat="1" x14ac:dyDescent="0.2">
      <c r="AE6953" s="218"/>
    </row>
    <row r="6954" spans="31:31" s="228" customFormat="1" x14ac:dyDescent="0.2">
      <c r="AE6954" s="218"/>
    </row>
    <row r="6955" spans="31:31" s="228" customFormat="1" x14ac:dyDescent="0.2">
      <c r="AE6955" s="218"/>
    </row>
    <row r="6956" spans="31:31" s="228" customFormat="1" x14ac:dyDescent="0.2">
      <c r="AE6956" s="218"/>
    </row>
    <row r="6957" spans="31:31" s="228" customFormat="1" x14ac:dyDescent="0.2">
      <c r="AE6957" s="218"/>
    </row>
    <row r="6958" spans="31:31" s="228" customFormat="1" x14ac:dyDescent="0.2">
      <c r="AE6958" s="218"/>
    </row>
    <row r="6959" spans="31:31" s="228" customFormat="1" x14ac:dyDescent="0.2">
      <c r="AE6959" s="218"/>
    </row>
    <row r="6960" spans="31:31" s="228" customFormat="1" x14ac:dyDescent="0.2">
      <c r="AE6960" s="218"/>
    </row>
    <row r="6961" spans="31:31" s="228" customFormat="1" x14ac:dyDescent="0.2">
      <c r="AE6961" s="218"/>
    </row>
    <row r="6962" spans="31:31" s="228" customFormat="1" x14ac:dyDescent="0.2">
      <c r="AE6962" s="218"/>
    </row>
    <row r="6963" spans="31:31" s="228" customFormat="1" x14ac:dyDescent="0.2">
      <c r="AE6963" s="218"/>
    </row>
    <row r="6964" spans="31:31" s="228" customFormat="1" x14ac:dyDescent="0.2">
      <c r="AE6964" s="218"/>
    </row>
    <row r="6965" spans="31:31" s="228" customFormat="1" x14ac:dyDescent="0.2">
      <c r="AE6965" s="218"/>
    </row>
    <row r="6966" spans="31:31" s="228" customFormat="1" x14ac:dyDescent="0.2">
      <c r="AE6966" s="218"/>
    </row>
    <row r="6967" spans="31:31" s="228" customFormat="1" x14ac:dyDescent="0.2">
      <c r="AE6967" s="218"/>
    </row>
    <row r="6968" spans="31:31" s="228" customFormat="1" x14ac:dyDescent="0.2">
      <c r="AE6968" s="218"/>
    </row>
    <row r="6969" spans="31:31" s="228" customFormat="1" x14ac:dyDescent="0.2">
      <c r="AE6969" s="218"/>
    </row>
    <row r="6970" spans="31:31" s="228" customFormat="1" x14ac:dyDescent="0.2">
      <c r="AE6970" s="218"/>
    </row>
    <row r="6971" spans="31:31" s="228" customFormat="1" x14ac:dyDescent="0.2">
      <c r="AE6971" s="218"/>
    </row>
    <row r="6972" spans="31:31" s="228" customFormat="1" x14ac:dyDescent="0.2">
      <c r="AE6972" s="218"/>
    </row>
    <row r="6973" spans="31:31" s="228" customFormat="1" x14ac:dyDescent="0.2">
      <c r="AE6973" s="218"/>
    </row>
    <row r="6974" spans="31:31" s="228" customFormat="1" x14ac:dyDescent="0.2">
      <c r="AE6974" s="218"/>
    </row>
    <row r="6975" spans="31:31" s="228" customFormat="1" x14ac:dyDescent="0.2">
      <c r="AE6975" s="218"/>
    </row>
    <row r="6976" spans="31:31" s="228" customFormat="1" x14ac:dyDescent="0.2">
      <c r="AE6976" s="218"/>
    </row>
    <row r="6977" spans="31:31" s="228" customFormat="1" x14ac:dyDescent="0.2">
      <c r="AE6977" s="218"/>
    </row>
    <row r="6978" spans="31:31" s="228" customFormat="1" x14ac:dyDescent="0.2">
      <c r="AE6978" s="218"/>
    </row>
    <row r="6979" spans="31:31" s="228" customFormat="1" x14ac:dyDescent="0.2">
      <c r="AE6979" s="218"/>
    </row>
    <row r="6980" spans="31:31" s="228" customFormat="1" x14ac:dyDescent="0.2">
      <c r="AE6980" s="218"/>
    </row>
    <row r="6981" spans="31:31" s="228" customFormat="1" x14ac:dyDescent="0.2">
      <c r="AE6981" s="218"/>
    </row>
    <row r="6982" spans="31:31" s="228" customFormat="1" x14ac:dyDescent="0.2">
      <c r="AE6982" s="218"/>
    </row>
    <row r="6983" spans="31:31" s="228" customFormat="1" x14ac:dyDescent="0.2">
      <c r="AE6983" s="218"/>
    </row>
    <row r="6984" spans="31:31" s="228" customFormat="1" x14ac:dyDescent="0.2">
      <c r="AE6984" s="218"/>
    </row>
    <row r="6985" spans="31:31" s="228" customFormat="1" x14ac:dyDescent="0.2">
      <c r="AE6985" s="218"/>
    </row>
    <row r="6986" spans="31:31" s="228" customFormat="1" x14ac:dyDescent="0.2">
      <c r="AE6986" s="218"/>
    </row>
    <row r="6987" spans="31:31" s="228" customFormat="1" x14ac:dyDescent="0.2">
      <c r="AE6987" s="218"/>
    </row>
    <row r="6988" spans="31:31" s="228" customFormat="1" x14ac:dyDescent="0.2">
      <c r="AE6988" s="218"/>
    </row>
    <row r="6989" spans="31:31" s="228" customFormat="1" x14ac:dyDescent="0.2">
      <c r="AE6989" s="218"/>
    </row>
    <row r="6990" spans="31:31" s="228" customFormat="1" x14ac:dyDescent="0.2">
      <c r="AE6990" s="218"/>
    </row>
    <row r="6991" spans="31:31" s="228" customFormat="1" x14ac:dyDescent="0.2">
      <c r="AE6991" s="218"/>
    </row>
    <row r="6992" spans="31:31" s="228" customFormat="1" x14ac:dyDescent="0.2">
      <c r="AE6992" s="218"/>
    </row>
    <row r="6993" spans="31:31" s="228" customFormat="1" x14ac:dyDescent="0.2">
      <c r="AE6993" s="218"/>
    </row>
    <row r="6994" spans="31:31" s="228" customFormat="1" x14ac:dyDescent="0.2">
      <c r="AE6994" s="218"/>
    </row>
    <row r="6995" spans="31:31" s="228" customFormat="1" x14ac:dyDescent="0.2">
      <c r="AE6995" s="218"/>
    </row>
    <row r="6996" spans="31:31" s="228" customFormat="1" x14ac:dyDescent="0.2">
      <c r="AE6996" s="218"/>
    </row>
    <row r="6997" spans="31:31" s="228" customFormat="1" x14ac:dyDescent="0.2">
      <c r="AE6997" s="218"/>
    </row>
    <row r="6998" spans="31:31" s="228" customFormat="1" x14ac:dyDescent="0.2">
      <c r="AE6998" s="218"/>
    </row>
    <row r="6999" spans="31:31" s="228" customFormat="1" x14ac:dyDescent="0.2">
      <c r="AE6999" s="218"/>
    </row>
    <row r="7000" spans="31:31" s="228" customFormat="1" x14ac:dyDescent="0.2">
      <c r="AE7000" s="218"/>
    </row>
    <row r="7001" spans="31:31" s="228" customFormat="1" x14ac:dyDescent="0.2">
      <c r="AE7001" s="218"/>
    </row>
    <row r="7002" spans="31:31" s="228" customFormat="1" x14ac:dyDescent="0.2">
      <c r="AE7002" s="218"/>
    </row>
    <row r="7003" spans="31:31" s="228" customFormat="1" x14ac:dyDescent="0.2">
      <c r="AE7003" s="218"/>
    </row>
    <row r="7004" spans="31:31" s="228" customFormat="1" x14ac:dyDescent="0.2">
      <c r="AE7004" s="218"/>
    </row>
    <row r="7005" spans="31:31" s="228" customFormat="1" x14ac:dyDescent="0.2">
      <c r="AE7005" s="218"/>
    </row>
    <row r="7006" spans="31:31" s="228" customFormat="1" x14ac:dyDescent="0.2">
      <c r="AE7006" s="218"/>
    </row>
    <row r="7007" spans="31:31" s="228" customFormat="1" x14ac:dyDescent="0.2">
      <c r="AE7007" s="218"/>
    </row>
    <row r="7008" spans="31:31" s="228" customFormat="1" x14ac:dyDescent="0.2">
      <c r="AE7008" s="218"/>
    </row>
    <row r="7009" spans="31:31" s="228" customFormat="1" x14ac:dyDescent="0.2">
      <c r="AE7009" s="218"/>
    </row>
    <row r="7010" spans="31:31" s="228" customFormat="1" x14ac:dyDescent="0.2">
      <c r="AE7010" s="218"/>
    </row>
    <row r="7011" spans="31:31" s="228" customFormat="1" x14ac:dyDescent="0.2">
      <c r="AE7011" s="218"/>
    </row>
    <row r="7012" spans="31:31" s="228" customFormat="1" x14ac:dyDescent="0.2">
      <c r="AE7012" s="218"/>
    </row>
    <row r="7013" spans="31:31" s="228" customFormat="1" x14ac:dyDescent="0.2">
      <c r="AE7013" s="218"/>
    </row>
    <row r="7014" spans="31:31" s="228" customFormat="1" x14ac:dyDescent="0.2">
      <c r="AE7014" s="218"/>
    </row>
    <row r="7015" spans="31:31" s="228" customFormat="1" x14ac:dyDescent="0.2">
      <c r="AE7015" s="218"/>
    </row>
    <row r="7016" spans="31:31" s="228" customFormat="1" x14ac:dyDescent="0.2">
      <c r="AE7016" s="218"/>
    </row>
    <row r="7017" spans="31:31" s="228" customFormat="1" x14ac:dyDescent="0.2">
      <c r="AE7017" s="218"/>
    </row>
    <row r="7018" spans="31:31" s="228" customFormat="1" x14ac:dyDescent="0.2">
      <c r="AE7018" s="218"/>
    </row>
    <row r="7019" spans="31:31" s="228" customFormat="1" x14ac:dyDescent="0.2">
      <c r="AE7019" s="218"/>
    </row>
    <row r="7020" spans="31:31" s="228" customFormat="1" x14ac:dyDescent="0.2">
      <c r="AE7020" s="218"/>
    </row>
    <row r="7021" spans="31:31" s="228" customFormat="1" x14ac:dyDescent="0.2">
      <c r="AE7021" s="218"/>
    </row>
    <row r="7022" spans="31:31" s="228" customFormat="1" x14ac:dyDescent="0.2">
      <c r="AE7022" s="218"/>
    </row>
    <row r="7023" spans="31:31" s="228" customFormat="1" x14ac:dyDescent="0.2">
      <c r="AE7023" s="218"/>
    </row>
    <row r="7024" spans="31:31" s="228" customFormat="1" x14ac:dyDescent="0.2">
      <c r="AE7024" s="218"/>
    </row>
    <row r="7025" spans="31:31" s="228" customFormat="1" x14ac:dyDescent="0.2">
      <c r="AE7025" s="218"/>
    </row>
    <row r="7026" spans="31:31" s="228" customFormat="1" x14ac:dyDescent="0.2">
      <c r="AE7026" s="218"/>
    </row>
    <row r="7027" spans="31:31" s="228" customFormat="1" x14ac:dyDescent="0.2">
      <c r="AE7027" s="218"/>
    </row>
    <row r="7028" spans="31:31" s="228" customFormat="1" x14ac:dyDescent="0.2">
      <c r="AE7028" s="218"/>
    </row>
    <row r="7029" spans="31:31" s="228" customFormat="1" x14ac:dyDescent="0.2">
      <c r="AE7029" s="218"/>
    </row>
    <row r="7030" spans="31:31" s="228" customFormat="1" x14ac:dyDescent="0.2">
      <c r="AE7030" s="218"/>
    </row>
    <row r="7031" spans="31:31" s="228" customFormat="1" x14ac:dyDescent="0.2">
      <c r="AE7031" s="218"/>
    </row>
    <row r="7032" spans="31:31" s="228" customFormat="1" x14ac:dyDescent="0.2">
      <c r="AE7032" s="218"/>
    </row>
    <row r="7033" spans="31:31" s="228" customFormat="1" x14ac:dyDescent="0.2">
      <c r="AE7033" s="218"/>
    </row>
    <row r="7034" spans="31:31" s="228" customFormat="1" x14ac:dyDescent="0.2">
      <c r="AE7034" s="218"/>
    </row>
    <row r="7035" spans="31:31" s="228" customFormat="1" x14ac:dyDescent="0.2">
      <c r="AE7035" s="218"/>
    </row>
    <row r="7036" spans="31:31" s="228" customFormat="1" x14ac:dyDescent="0.2">
      <c r="AE7036" s="218"/>
    </row>
    <row r="7037" spans="31:31" s="228" customFormat="1" x14ac:dyDescent="0.2">
      <c r="AE7037" s="218"/>
    </row>
    <row r="7038" spans="31:31" s="228" customFormat="1" x14ac:dyDescent="0.2">
      <c r="AE7038" s="218"/>
    </row>
    <row r="7039" spans="31:31" s="228" customFormat="1" x14ac:dyDescent="0.2">
      <c r="AE7039" s="218"/>
    </row>
    <row r="7040" spans="31:31" s="228" customFormat="1" x14ac:dyDescent="0.2">
      <c r="AE7040" s="218"/>
    </row>
    <row r="7041" spans="31:31" s="228" customFormat="1" x14ac:dyDescent="0.2">
      <c r="AE7041" s="218"/>
    </row>
    <row r="7042" spans="31:31" s="228" customFormat="1" x14ac:dyDescent="0.2">
      <c r="AE7042" s="218"/>
    </row>
    <row r="7043" spans="31:31" s="228" customFormat="1" x14ac:dyDescent="0.2">
      <c r="AE7043" s="218"/>
    </row>
    <row r="7044" spans="31:31" s="228" customFormat="1" x14ac:dyDescent="0.2">
      <c r="AE7044" s="218"/>
    </row>
    <row r="7045" spans="31:31" s="228" customFormat="1" x14ac:dyDescent="0.2">
      <c r="AE7045" s="218"/>
    </row>
    <row r="7046" spans="31:31" s="228" customFormat="1" x14ac:dyDescent="0.2">
      <c r="AE7046" s="218"/>
    </row>
    <row r="7047" spans="31:31" s="228" customFormat="1" x14ac:dyDescent="0.2">
      <c r="AE7047" s="218"/>
    </row>
    <row r="7048" spans="31:31" s="228" customFormat="1" x14ac:dyDescent="0.2">
      <c r="AE7048" s="218"/>
    </row>
    <row r="7049" spans="31:31" s="228" customFormat="1" x14ac:dyDescent="0.2">
      <c r="AE7049" s="218"/>
    </row>
    <row r="7050" spans="31:31" s="228" customFormat="1" x14ac:dyDescent="0.2">
      <c r="AE7050" s="218"/>
    </row>
    <row r="7051" spans="31:31" s="228" customFormat="1" x14ac:dyDescent="0.2">
      <c r="AE7051" s="218"/>
    </row>
    <row r="7052" spans="31:31" s="228" customFormat="1" x14ac:dyDescent="0.2">
      <c r="AE7052" s="218"/>
    </row>
    <row r="7053" spans="31:31" s="228" customFormat="1" x14ac:dyDescent="0.2">
      <c r="AE7053" s="218"/>
    </row>
    <row r="7054" spans="31:31" s="228" customFormat="1" x14ac:dyDescent="0.2">
      <c r="AE7054" s="218"/>
    </row>
    <row r="7055" spans="31:31" s="228" customFormat="1" x14ac:dyDescent="0.2">
      <c r="AE7055" s="218"/>
    </row>
    <row r="7056" spans="31:31" s="228" customFormat="1" x14ac:dyDescent="0.2">
      <c r="AE7056" s="218"/>
    </row>
    <row r="7057" spans="31:31" s="228" customFormat="1" x14ac:dyDescent="0.2">
      <c r="AE7057" s="218"/>
    </row>
    <row r="7058" spans="31:31" s="228" customFormat="1" x14ac:dyDescent="0.2">
      <c r="AE7058" s="218"/>
    </row>
    <row r="7059" spans="31:31" s="228" customFormat="1" x14ac:dyDescent="0.2">
      <c r="AE7059" s="218"/>
    </row>
    <row r="7060" spans="31:31" s="228" customFormat="1" x14ac:dyDescent="0.2">
      <c r="AE7060" s="218"/>
    </row>
    <row r="7061" spans="31:31" s="228" customFormat="1" x14ac:dyDescent="0.2">
      <c r="AE7061" s="218"/>
    </row>
    <row r="7062" spans="31:31" s="228" customFormat="1" x14ac:dyDescent="0.2">
      <c r="AE7062" s="218"/>
    </row>
    <row r="7063" spans="31:31" s="228" customFormat="1" x14ac:dyDescent="0.2">
      <c r="AE7063" s="218"/>
    </row>
    <row r="7064" spans="31:31" s="228" customFormat="1" x14ac:dyDescent="0.2">
      <c r="AE7064" s="218"/>
    </row>
    <row r="7065" spans="31:31" s="228" customFormat="1" x14ac:dyDescent="0.2">
      <c r="AE7065" s="218"/>
    </row>
    <row r="7066" spans="31:31" s="228" customFormat="1" x14ac:dyDescent="0.2">
      <c r="AE7066" s="218"/>
    </row>
    <row r="7067" spans="31:31" s="228" customFormat="1" x14ac:dyDescent="0.2">
      <c r="AE7067" s="218"/>
    </row>
    <row r="7068" spans="31:31" s="228" customFormat="1" x14ac:dyDescent="0.2">
      <c r="AE7068" s="218"/>
    </row>
    <row r="7069" spans="31:31" s="228" customFormat="1" x14ac:dyDescent="0.2">
      <c r="AE7069" s="218"/>
    </row>
    <row r="7070" spans="31:31" s="228" customFormat="1" x14ac:dyDescent="0.2">
      <c r="AE7070" s="218"/>
    </row>
    <row r="7071" spans="31:31" s="228" customFormat="1" x14ac:dyDescent="0.2">
      <c r="AE7071" s="218"/>
    </row>
    <row r="7072" spans="31:31" s="228" customFormat="1" x14ac:dyDescent="0.2">
      <c r="AE7072" s="218"/>
    </row>
    <row r="7073" spans="31:31" s="228" customFormat="1" x14ac:dyDescent="0.2">
      <c r="AE7073" s="218"/>
    </row>
    <row r="7074" spans="31:31" s="228" customFormat="1" x14ac:dyDescent="0.2">
      <c r="AE7074" s="218"/>
    </row>
    <row r="7075" spans="31:31" s="228" customFormat="1" x14ac:dyDescent="0.2">
      <c r="AE7075" s="218"/>
    </row>
    <row r="7076" spans="31:31" s="228" customFormat="1" x14ac:dyDescent="0.2">
      <c r="AE7076" s="218"/>
    </row>
    <row r="7077" spans="31:31" s="228" customFormat="1" x14ac:dyDescent="0.2">
      <c r="AE7077" s="218"/>
    </row>
    <row r="7078" spans="31:31" s="228" customFormat="1" x14ac:dyDescent="0.2">
      <c r="AE7078" s="218"/>
    </row>
    <row r="7079" spans="31:31" s="228" customFormat="1" x14ac:dyDescent="0.2">
      <c r="AE7079" s="218"/>
    </row>
    <row r="7080" spans="31:31" s="228" customFormat="1" x14ac:dyDescent="0.2">
      <c r="AE7080" s="218"/>
    </row>
    <row r="7081" spans="31:31" s="228" customFormat="1" x14ac:dyDescent="0.2">
      <c r="AE7081" s="218"/>
    </row>
    <row r="7082" spans="31:31" s="228" customFormat="1" x14ac:dyDescent="0.2">
      <c r="AE7082" s="218"/>
    </row>
    <row r="7083" spans="31:31" s="228" customFormat="1" x14ac:dyDescent="0.2">
      <c r="AE7083" s="218"/>
    </row>
    <row r="7084" spans="31:31" s="228" customFormat="1" x14ac:dyDescent="0.2">
      <c r="AE7084" s="218"/>
    </row>
    <row r="7085" spans="31:31" s="228" customFormat="1" x14ac:dyDescent="0.2">
      <c r="AE7085" s="218"/>
    </row>
    <row r="7086" spans="31:31" s="228" customFormat="1" x14ac:dyDescent="0.2">
      <c r="AE7086" s="218"/>
    </row>
    <row r="7087" spans="31:31" s="228" customFormat="1" x14ac:dyDescent="0.2">
      <c r="AE7087" s="218"/>
    </row>
    <row r="7088" spans="31:31" s="228" customFormat="1" x14ac:dyDescent="0.2">
      <c r="AE7088" s="218"/>
    </row>
    <row r="7089" spans="31:31" s="228" customFormat="1" x14ac:dyDescent="0.2">
      <c r="AE7089" s="218"/>
    </row>
    <row r="7090" spans="31:31" s="228" customFormat="1" x14ac:dyDescent="0.2">
      <c r="AE7090" s="218"/>
    </row>
    <row r="7091" spans="31:31" s="228" customFormat="1" x14ac:dyDescent="0.2">
      <c r="AE7091" s="218"/>
    </row>
    <row r="7092" spans="31:31" s="228" customFormat="1" x14ac:dyDescent="0.2">
      <c r="AE7092" s="218"/>
    </row>
    <row r="7093" spans="31:31" s="228" customFormat="1" x14ac:dyDescent="0.2">
      <c r="AE7093" s="218"/>
    </row>
    <row r="7094" spans="31:31" s="228" customFormat="1" x14ac:dyDescent="0.2">
      <c r="AE7094" s="218"/>
    </row>
    <row r="7095" spans="31:31" s="228" customFormat="1" x14ac:dyDescent="0.2">
      <c r="AE7095" s="218"/>
    </row>
    <row r="7096" spans="31:31" s="228" customFormat="1" x14ac:dyDescent="0.2">
      <c r="AE7096" s="218"/>
    </row>
    <row r="7097" spans="31:31" s="228" customFormat="1" x14ac:dyDescent="0.2">
      <c r="AE7097" s="218"/>
    </row>
    <row r="7098" spans="31:31" s="228" customFormat="1" x14ac:dyDescent="0.2">
      <c r="AE7098" s="218"/>
    </row>
    <row r="7099" spans="31:31" s="228" customFormat="1" x14ac:dyDescent="0.2">
      <c r="AE7099" s="218"/>
    </row>
    <row r="7100" spans="31:31" s="228" customFormat="1" x14ac:dyDescent="0.2">
      <c r="AE7100" s="218"/>
    </row>
    <row r="7101" spans="31:31" s="228" customFormat="1" x14ac:dyDescent="0.2">
      <c r="AE7101" s="218"/>
    </row>
    <row r="7102" spans="31:31" s="228" customFormat="1" x14ac:dyDescent="0.2">
      <c r="AE7102" s="218"/>
    </row>
    <row r="7103" spans="31:31" s="228" customFormat="1" x14ac:dyDescent="0.2">
      <c r="AE7103" s="218"/>
    </row>
    <row r="7104" spans="31:31" s="228" customFormat="1" x14ac:dyDescent="0.2">
      <c r="AE7104" s="218"/>
    </row>
    <row r="7105" spans="31:31" s="228" customFormat="1" x14ac:dyDescent="0.2">
      <c r="AE7105" s="218"/>
    </row>
    <row r="7106" spans="31:31" s="228" customFormat="1" x14ac:dyDescent="0.2">
      <c r="AE7106" s="218"/>
    </row>
    <row r="7107" spans="31:31" s="228" customFormat="1" x14ac:dyDescent="0.2">
      <c r="AE7107" s="218"/>
    </row>
    <row r="7108" spans="31:31" s="228" customFormat="1" x14ac:dyDescent="0.2">
      <c r="AE7108" s="218"/>
    </row>
    <row r="7109" spans="31:31" s="228" customFormat="1" x14ac:dyDescent="0.2">
      <c r="AE7109" s="218"/>
    </row>
    <row r="7110" spans="31:31" s="228" customFormat="1" x14ac:dyDescent="0.2">
      <c r="AE7110" s="218"/>
    </row>
    <row r="7111" spans="31:31" s="228" customFormat="1" x14ac:dyDescent="0.2">
      <c r="AE7111" s="218"/>
    </row>
    <row r="7112" spans="31:31" s="228" customFormat="1" x14ac:dyDescent="0.2">
      <c r="AE7112" s="218"/>
    </row>
    <row r="7113" spans="31:31" s="228" customFormat="1" x14ac:dyDescent="0.2">
      <c r="AE7113" s="218"/>
    </row>
    <row r="7114" spans="31:31" s="228" customFormat="1" x14ac:dyDescent="0.2">
      <c r="AE7114" s="218"/>
    </row>
    <row r="7115" spans="31:31" s="228" customFormat="1" x14ac:dyDescent="0.2">
      <c r="AE7115" s="218"/>
    </row>
    <row r="7116" spans="31:31" s="228" customFormat="1" x14ac:dyDescent="0.2">
      <c r="AE7116" s="218"/>
    </row>
    <row r="7117" spans="31:31" s="228" customFormat="1" x14ac:dyDescent="0.2">
      <c r="AE7117" s="218"/>
    </row>
    <row r="7118" spans="31:31" s="228" customFormat="1" x14ac:dyDescent="0.2">
      <c r="AE7118" s="218"/>
    </row>
    <row r="7119" spans="31:31" s="228" customFormat="1" x14ac:dyDescent="0.2">
      <c r="AE7119" s="218"/>
    </row>
    <row r="7120" spans="31:31" s="228" customFormat="1" x14ac:dyDescent="0.2">
      <c r="AE7120" s="218"/>
    </row>
    <row r="7121" spans="31:31" s="228" customFormat="1" x14ac:dyDescent="0.2">
      <c r="AE7121" s="218"/>
    </row>
    <row r="7122" spans="31:31" s="228" customFormat="1" x14ac:dyDescent="0.2">
      <c r="AE7122" s="218"/>
    </row>
    <row r="7123" spans="31:31" s="228" customFormat="1" x14ac:dyDescent="0.2">
      <c r="AE7123" s="218"/>
    </row>
    <row r="7124" spans="31:31" s="228" customFormat="1" x14ac:dyDescent="0.2">
      <c r="AE7124" s="218"/>
    </row>
    <row r="7125" spans="31:31" s="228" customFormat="1" x14ac:dyDescent="0.2">
      <c r="AE7125" s="218"/>
    </row>
    <row r="7126" spans="31:31" s="228" customFormat="1" x14ac:dyDescent="0.2">
      <c r="AE7126" s="218"/>
    </row>
    <row r="7127" spans="31:31" s="228" customFormat="1" x14ac:dyDescent="0.2">
      <c r="AE7127" s="218"/>
    </row>
    <row r="7128" spans="31:31" s="228" customFormat="1" x14ac:dyDescent="0.2">
      <c r="AE7128" s="218"/>
    </row>
    <row r="7129" spans="31:31" s="228" customFormat="1" x14ac:dyDescent="0.2">
      <c r="AE7129" s="218"/>
    </row>
    <row r="7130" spans="31:31" s="228" customFormat="1" x14ac:dyDescent="0.2">
      <c r="AE7130" s="218"/>
    </row>
    <row r="7131" spans="31:31" s="228" customFormat="1" x14ac:dyDescent="0.2">
      <c r="AE7131" s="218"/>
    </row>
    <row r="7132" spans="31:31" s="228" customFormat="1" x14ac:dyDescent="0.2">
      <c r="AE7132" s="218"/>
    </row>
    <row r="7133" spans="31:31" s="228" customFormat="1" x14ac:dyDescent="0.2">
      <c r="AE7133" s="218"/>
    </row>
    <row r="7134" spans="31:31" s="228" customFormat="1" x14ac:dyDescent="0.2">
      <c r="AE7134" s="218"/>
    </row>
    <row r="7135" spans="31:31" s="228" customFormat="1" x14ac:dyDescent="0.2">
      <c r="AE7135" s="218"/>
    </row>
    <row r="7136" spans="31:31" s="228" customFormat="1" x14ac:dyDescent="0.2">
      <c r="AE7136" s="218"/>
    </row>
    <row r="7137" spans="31:31" s="228" customFormat="1" x14ac:dyDescent="0.2">
      <c r="AE7137" s="218"/>
    </row>
    <row r="7138" spans="31:31" s="228" customFormat="1" x14ac:dyDescent="0.2">
      <c r="AE7138" s="218"/>
    </row>
    <row r="7139" spans="31:31" s="228" customFormat="1" x14ac:dyDescent="0.2">
      <c r="AE7139" s="218"/>
    </row>
    <row r="7140" spans="31:31" s="228" customFormat="1" x14ac:dyDescent="0.2">
      <c r="AE7140" s="218"/>
    </row>
    <row r="7141" spans="31:31" s="228" customFormat="1" x14ac:dyDescent="0.2">
      <c r="AE7141" s="218"/>
    </row>
    <row r="7142" spans="31:31" s="228" customFormat="1" x14ac:dyDescent="0.2">
      <c r="AE7142" s="218"/>
    </row>
    <row r="7143" spans="31:31" s="228" customFormat="1" x14ac:dyDescent="0.2">
      <c r="AE7143" s="218"/>
    </row>
    <row r="7144" spans="31:31" s="228" customFormat="1" x14ac:dyDescent="0.2">
      <c r="AE7144" s="218"/>
    </row>
    <row r="7145" spans="31:31" s="228" customFormat="1" x14ac:dyDescent="0.2">
      <c r="AE7145" s="218"/>
    </row>
    <row r="7146" spans="31:31" s="228" customFormat="1" x14ac:dyDescent="0.2">
      <c r="AE7146" s="218"/>
    </row>
    <row r="7147" spans="31:31" s="228" customFormat="1" x14ac:dyDescent="0.2">
      <c r="AE7147" s="218"/>
    </row>
    <row r="7148" spans="31:31" s="228" customFormat="1" x14ac:dyDescent="0.2">
      <c r="AE7148" s="218"/>
    </row>
    <row r="7149" spans="31:31" s="228" customFormat="1" x14ac:dyDescent="0.2">
      <c r="AE7149" s="218"/>
    </row>
    <row r="7150" spans="31:31" s="228" customFormat="1" x14ac:dyDescent="0.2">
      <c r="AE7150" s="218"/>
    </row>
    <row r="7151" spans="31:31" s="228" customFormat="1" x14ac:dyDescent="0.2">
      <c r="AE7151" s="218"/>
    </row>
    <row r="7152" spans="31:31" s="228" customFormat="1" x14ac:dyDescent="0.2">
      <c r="AE7152" s="218"/>
    </row>
    <row r="7153" spans="31:31" s="228" customFormat="1" x14ac:dyDescent="0.2">
      <c r="AE7153" s="218"/>
    </row>
    <row r="7154" spans="31:31" s="228" customFormat="1" x14ac:dyDescent="0.2">
      <c r="AE7154" s="218"/>
    </row>
    <row r="7155" spans="31:31" s="228" customFormat="1" x14ac:dyDescent="0.2">
      <c r="AE7155" s="218"/>
    </row>
    <row r="7156" spans="31:31" s="228" customFormat="1" x14ac:dyDescent="0.2">
      <c r="AE7156" s="218"/>
    </row>
    <row r="7157" spans="31:31" s="228" customFormat="1" x14ac:dyDescent="0.2">
      <c r="AE7157" s="218"/>
    </row>
    <row r="7158" spans="31:31" s="228" customFormat="1" x14ac:dyDescent="0.2">
      <c r="AE7158" s="218"/>
    </row>
    <row r="7159" spans="31:31" s="228" customFormat="1" x14ac:dyDescent="0.2">
      <c r="AE7159" s="218"/>
    </row>
    <row r="7160" spans="31:31" s="228" customFormat="1" x14ac:dyDescent="0.2">
      <c r="AE7160" s="218"/>
    </row>
    <row r="7161" spans="31:31" s="228" customFormat="1" x14ac:dyDescent="0.2">
      <c r="AE7161" s="218"/>
    </row>
    <row r="7162" spans="31:31" s="228" customFormat="1" x14ac:dyDescent="0.2">
      <c r="AE7162" s="218"/>
    </row>
    <row r="7163" spans="31:31" s="228" customFormat="1" x14ac:dyDescent="0.2">
      <c r="AE7163" s="218"/>
    </row>
    <row r="7164" spans="31:31" s="228" customFormat="1" x14ac:dyDescent="0.2">
      <c r="AE7164" s="218"/>
    </row>
    <row r="7165" spans="31:31" s="228" customFormat="1" x14ac:dyDescent="0.2">
      <c r="AE7165" s="218"/>
    </row>
    <row r="7166" spans="31:31" s="228" customFormat="1" x14ac:dyDescent="0.2">
      <c r="AE7166" s="218"/>
    </row>
    <row r="7167" spans="31:31" s="228" customFormat="1" x14ac:dyDescent="0.2">
      <c r="AE7167" s="218"/>
    </row>
    <row r="7168" spans="31:31" s="228" customFormat="1" x14ac:dyDescent="0.2">
      <c r="AE7168" s="218"/>
    </row>
    <row r="7169" spans="31:31" s="228" customFormat="1" x14ac:dyDescent="0.2">
      <c r="AE7169" s="218"/>
    </row>
    <row r="7170" spans="31:31" s="228" customFormat="1" x14ac:dyDescent="0.2">
      <c r="AE7170" s="218"/>
    </row>
    <row r="7171" spans="31:31" s="228" customFormat="1" x14ac:dyDescent="0.2">
      <c r="AE7171" s="218"/>
    </row>
    <row r="7172" spans="31:31" s="228" customFormat="1" x14ac:dyDescent="0.2">
      <c r="AE7172" s="218"/>
    </row>
    <row r="7173" spans="31:31" s="228" customFormat="1" x14ac:dyDescent="0.2">
      <c r="AE7173" s="218"/>
    </row>
    <row r="7174" spans="31:31" s="228" customFormat="1" x14ac:dyDescent="0.2">
      <c r="AE7174" s="218"/>
    </row>
    <row r="7175" spans="31:31" s="228" customFormat="1" x14ac:dyDescent="0.2">
      <c r="AE7175" s="218"/>
    </row>
    <row r="7176" spans="31:31" s="228" customFormat="1" x14ac:dyDescent="0.2">
      <c r="AE7176" s="218"/>
    </row>
    <row r="7177" spans="31:31" s="228" customFormat="1" x14ac:dyDescent="0.2">
      <c r="AE7177" s="218"/>
    </row>
    <row r="7178" spans="31:31" s="228" customFormat="1" x14ac:dyDescent="0.2">
      <c r="AE7178" s="218"/>
    </row>
    <row r="7179" spans="31:31" s="228" customFormat="1" x14ac:dyDescent="0.2">
      <c r="AE7179" s="218"/>
    </row>
    <row r="7180" spans="31:31" s="228" customFormat="1" x14ac:dyDescent="0.2">
      <c r="AE7180" s="218"/>
    </row>
    <row r="7181" spans="31:31" s="228" customFormat="1" x14ac:dyDescent="0.2">
      <c r="AE7181" s="218"/>
    </row>
    <row r="7182" spans="31:31" s="228" customFormat="1" x14ac:dyDescent="0.2">
      <c r="AE7182" s="218"/>
    </row>
    <row r="7183" spans="31:31" s="228" customFormat="1" x14ac:dyDescent="0.2">
      <c r="AE7183" s="218"/>
    </row>
    <row r="7184" spans="31:31" s="228" customFormat="1" x14ac:dyDescent="0.2">
      <c r="AE7184" s="218"/>
    </row>
    <row r="7185" spans="31:31" s="228" customFormat="1" x14ac:dyDescent="0.2">
      <c r="AE7185" s="218"/>
    </row>
    <row r="7186" spans="31:31" s="228" customFormat="1" x14ac:dyDescent="0.2">
      <c r="AE7186" s="218"/>
    </row>
    <row r="7187" spans="31:31" s="228" customFormat="1" x14ac:dyDescent="0.2">
      <c r="AE7187" s="218"/>
    </row>
    <row r="7188" spans="31:31" s="228" customFormat="1" x14ac:dyDescent="0.2">
      <c r="AE7188" s="218"/>
    </row>
    <row r="7189" spans="31:31" s="228" customFormat="1" x14ac:dyDescent="0.2">
      <c r="AE7189" s="218"/>
    </row>
    <row r="7190" spans="31:31" s="228" customFormat="1" x14ac:dyDescent="0.2">
      <c r="AE7190" s="218"/>
    </row>
    <row r="7191" spans="31:31" s="228" customFormat="1" x14ac:dyDescent="0.2">
      <c r="AE7191" s="218"/>
    </row>
    <row r="7192" spans="31:31" s="228" customFormat="1" x14ac:dyDescent="0.2">
      <c r="AE7192" s="218"/>
    </row>
    <row r="7193" spans="31:31" s="228" customFormat="1" x14ac:dyDescent="0.2">
      <c r="AE7193" s="218"/>
    </row>
    <row r="7194" spans="31:31" s="228" customFormat="1" x14ac:dyDescent="0.2">
      <c r="AE7194" s="218"/>
    </row>
    <row r="7195" spans="31:31" s="228" customFormat="1" x14ac:dyDescent="0.2">
      <c r="AE7195" s="218"/>
    </row>
    <row r="7196" spans="31:31" s="228" customFormat="1" x14ac:dyDescent="0.2">
      <c r="AE7196" s="218"/>
    </row>
    <row r="7197" spans="31:31" s="228" customFormat="1" x14ac:dyDescent="0.2">
      <c r="AE7197" s="218"/>
    </row>
    <row r="7198" spans="31:31" s="228" customFormat="1" x14ac:dyDescent="0.2">
      <c r="AE7198" s="218"/>
    </row>
    <row r="7199" spans="31:31" s="228" customFormat="1" x14ac:dyDescent="0.2">
      <c r="AE7199" s="218"/>
    </row>
    <row r="7200" spans="31:31" s="228" customFormat="1" x14ac:dyDescent="0.2">
      <c r="AE7200" s="218"/>
    </row>
    <row r="7201" spans="31:31" s="228" customFormat="1" x14ac:dyDescent="0.2">
      <c r="AE7201" s="218"/>
    </row>
    <row r="7202" spans="31:31" s="228" customFormat="1" x14ac:dyDescent="0.2">
      <c r="AE7202" s="218"/>
    </row>
    <row r="7203" spans="31:31" s="228" customFormat="1" x14ac:dyDescent="0.2">
      <c r="AE7203" s="218"/>
    </row>
    <row r="7204" spans="31:31" s="228" customFormat="1" x14ac:dyDescent="0.2">
      <c r="AE7204" s="218"/>
    </row>
    <row r="7205" spans="31:31" s="228" customFormat="1" x14ac:dyDescent="0.2">
      <c r="AE7205" s="218"/>
    </row>
    <row r="7206" spans="31:31" s="228" customFormat="1" x14ac:dyDescent="0.2">
      <c r="AE7206" s="218"/>
    </row>
    <row r="7207" spans="31:31" s="228" customFormat="1" x14ac:dyDescent="0.2">
      <c r="AE7207" s="218"/>
    </row>
    <row r="7208" spans="31:31" s="228" customFormat="1" x14ac:dyDescent="0.2">
      <c r="AE7208" s="218"/>
    </row>
    <row r="7209" spans="31:31" s="228" customFormat="1" x14ac:dyDescent="0.2">
      <c r="AE7209" s="218"/>
    </row>
    <row r="7210" spans="31:31" s="228" customFormat="1" x14ac:dyDescent="0.2">
      <c r="AE7210" s="218"/>
    </row>
    <row r="7211" spans="31:31" s="228" customFormat="1" x14ac:dyDescent="0.2">
      <c r="AE7211" s="218"/>
    </row>
    <row r="7212" spans="31:31" s="228" customFormat="1" x14ac:dyDescent="0.2">
      <c r="AE7212" s="218"/>
    </row>
    <row r="7213" spans="31:31" s="228" customFormat="1" x14ac:dyDescent="0.2">
      <c r="AE7213" s="218"/>
    </row>
    <row r="7214" spans="31:31" s="228" customFormat="1" x14ac:dyDescent="0.2">
      <c r="AE7214" s="218"/>
    </row>
    <row r="7215" spans="31:31" s="228" customFormat="1" x14ac:dyDescent="0.2">
      <c r="AE7215" s="218"/>
    </row>
    <row r="7216" spans="31:31" s="228" customFormat="1" x14ac:dyDescent="0.2">
      <c r="AE7216" s="218"/>
    </row>
    <row r="7217" spans="31:31" s="228" customFormat="1" x14ac:dyDescent="0.2">
      <c r="AE7217" s="218"/>
    </row>
    <row r="7218" spans="31:31" s="228" customFormat="1" x14ac:dyDescent="0.2">
      <c r="AE7218" s="218"/>
    </row>
    <row r="7219" spans="31:31" s="228" customFormat="1" x14ac:dyDescent="0.2">
      <c r="AE7219" s="218"/>
    </row>
    <row r="7220" spans="31:31" s="228" customFormat="1" x14ac:dyDescent="0.2">
      <c r="AE7220" s="218"/>
    </row>
    <row r="7221" spans="31:31" s="228" customFormat="1" x14ac:dyDescent="0.2">
      <c r="AE7221" s="218"/>
    </row>
    <row r="7222" spans="31:31" s="228" customFormat="1" x14ac:dyDescent="0.2">
      <c r="AE7222" s="218"/>
    </row>
    <row r="7223" spans="31:31" s="228" customFormat="1" x14ac:dyDescent="0.2">
      <c r="AE7223" s="218"/>
    </row>
    <row r="7224" spans="31:31" s="228" customFormat="1" x14ac:dyDescent="0.2">
      <c r="AE7224" s="218"/>
    </row>
    <row r="7225" spans="31:31" s="228" customFormat="1" x14ac:dyDescent="0.2">
      <c r="AE7225" s="218"/>
    </row>
    <row r="7226" spans="31:31" s="228" customFormat="1" x14ac:dyDescent="0.2">
      <c r="AE7226" s="218"/>
    </row>
    <row r="7227" spans="31:31" s="228" customFormat="1" x14ac:dyDescent="0.2">
      <c r="AE7227" s="218"/>
    </row>
    <row r="7228" spans="31:31" s="228" customFormat="1" x14ac:dyDescent="0.2">
      <c r="AE7228" s="218"/>
    </row>
    <row r="7229" spans="31:31" s="228" customFormat="1" x14ac:dyDescent="0.2">
      <c r="AE7229" s="218"/>
    </row>
    <row r="7230" spans="31:31" s="228" customFormat="1" x14ac:dyDescent="0.2">
      <c r="AE7230" s="218"/>
    </row>
    <row r="7231" spans="31:31" s="228" customFormat="1" x14ac:dyDescent="0.2">
      <c r="AE7231" s="218"/>
    </row>
    <row r="7232" spans="31:31" s="228" customFormat="1" x14ac:dyDescent="0.2">
      <c r="AE7232" s="218"/>
    </row>
    <row r="7233" spans="31:31" s="228" customFormat="1" x14ac:dyDescent="0.2">
      <c r="AE7233" s="218"/>
    </row>
    <row r="7234" spans="31:31" s="228" customFormat="1" x14ac:dyDescent="0.2">
      <c r="AE7234" s="218"/>
    </row>
    <row r="7235" spans="31:31" s="228" customFormat="1" x14ac:dyDescent="0.2">
      <c r="AE7235" s="218"/>
    </row>
    <row r="7236" spans="31:31" s="228" customFormat="1" x14ac:dyDescent="0.2">
      <c r="AE7236" s="218"/>
    </row>
    <row r="7237" spans="31:31" s="228" customFormat="1" x14ac:dyDescent="0.2">
      <c r="AE7237" s="218"/>
    </row>
    <row r="7238" spans="31:31" s="228" customFormat="1" x14ac:dyDescent="0.2">
      <c r="AE7238" s="218"/>
    </row>
    <row r="7239" spans="31:31" s="228" customFormat="1" x14ac:dyDescent="0.2">
      <c r="AE7239" s="218"/>
    </row>
    <row r="7240" spans="31:31" s="228" customFormat="1" x14ac:dyDescent="0.2">
      <c r="AE7240" s="218"/>
    </row>
    <row r="7241" spans="31:31" s="228" customFormat="1" x14ac:dyDescent="0.2">
      <c r="AE7241" s="218"/>
    </row>
    <row r="7242" spans="31:31" s="228" customFormat="1" x14ac:dyDescent="0.2">
      <c r="AE7242" s="218"/>
    </row>
    <row r="7243" spans="31:31" s="228" customFormat="1" x14ac:dyDescent="0.2">
      <c r="AE7243" s="218"/>
    </row>
    <row r="7244" spans="31:31" s="228" customFormat="1" x14ac:dyDescent="0.2">
      <c r="AE7244" s="218"/>
    </row>
    <row r="7245" spans="31:31" s="228" customFormat="1" x14ac:dyDescent="0.2">
      <c r="AE7245" s="218"/>
    </row>
    <row r="7246" spans="31:31" s="228" customFormat="1" x14ac:dyDescent="0.2">
      <c r="AE7246" s="218"/>
    </row>
    <row r="7247" spans="31:31" s="228" customFormat="1" x14ac:dyDescent="0.2">
      <c r="AE7247" s="218"/>
    </row>
    <row r="7248" spans="31:31" s="228" customFormat="1" x14ac:dyDescent="0.2">
      <c r="AE7248" s="218"/>
    </row>
    <row r="7249" spans="31:31" s="228" customFormat="1" x14ac:dyDescent="0.2">
      <c r="AE7249" s="218"/>
    </row>
    <row r="7250" spans="31:31" s="228" customFormat="1" x14ac:dyDescent="0.2">
      <c r="AE7250" s="218"/>
    </row>
    <row r="7251" spans="31:31" s="228" customFormat="1" x14ac:dyDescent="0.2">
      <c r="AE7251" s="218"/>
    </row>
    <row r="7252" spans="31:31" s="228" customFormat="1" x14ac:dyDescent="0.2">
      <c r="AE7252" s="218"/>
    </row>
    <row r="7253" spans="31:31" s="228" customFormat="1" x14ac:dyDescent="0.2">
      <c r="AE7253" s="218"/>
    </row>
    <row r="7254" spans="31:31" s="228" customFormat="1" x14ac:dyDescent="0.2">
      <c r="AE7254" s="218"/>
    </row>
    <row r="7255" spans="31:31" s="228" customFormat="1" x14ac:dyDescent="0.2">
      <c r="AE7255" s="218"/>
    </row>
    <row r="7256" spans="31:31" s="228" customFormat="1" x14ac:dyDescent="0.2">
      <c r="AE7256" s="218"/>
    </row>
    <row r="7257" spans="31:31" s="228" customFormat="1" x14ac:dyDescent="0.2">
      <c r="AE7257" s="218"/>
    </row>
    <row r="7258" spans="31:31" s="228" customFormat="1" x14ac:dyDescent="0.2">
      <c r="AE7258" s="218"/>
    </row>
    <row r="7259" spans="31:31" s="228" customFormat="1" x14ac:dyDescent="0.2">
      <c r="AE7259" s="218"/>
    </row>
    <row r="7260" spans="31:31" s="228" customFormat="1" x14ac:dyDescent="0.2">
      <c r="AE7260" s="218"/>
    </row>
    <row r="7261" spans="31:31" s="228" customFormat="1" x14ac:dyDescent="0.2">
      <c r="AE7261" s="218"/>
    </row>
    <row r="7262" spans="31:31" s="228" customFormat="1" x14ac:dyDescent="0.2">
      <c r="AE7262" s="218"/>
    </row>
    <row r="7263" spans="31:31" s="228" customFormat="1" x14ac:dyDescent="0.2">
      <c r="AE7263" s="218"/>
    </row>
    <row r="7264" spans="31:31" s="228" customFormat="1" x14ac:dyDescent="0.2">
      <c r="AE7264" s="218"/>
    </row>
    <row r="7265" spans="31:31" s="228" customFormat="1" x14ac:dyDescent="0.2">
      <c r="AE7265" s="218"/>
    </row>
    <row r="7266" spans="31:31" s="228" customFormat="1" x14ac:dyDescent="0.2">
      <c r="AE7266" s="218"/>
    </row>
    <row r="7267" spans="31:31" s="228" customFormat="1" x14ac:dyDescent="0.2">
      <c r="AE7267" s="218"/>
    </row>
    <row r="7268" spans="31:31" s="228" customFormat="1" x14ac:dyDescent="0.2">
      <c r="AE7268" s="218"/>
    </row>
    <row r="7269" spans="31:31" s="228" customFormat="1" x14ac:dyDescent="0.2">
      <c r="AE7269" s="218"/>
    </row>
    <row r="7270" spans="31:31" s="228" customFormat="1" x14ac:dyDescent="0.2">
      <c r="AE7270" s="218"/>
    </row>
    <row r="7271" spans="31:31" s="228" customFormat="1" x14ac:dyDescent="0.2">
      <c r="AE7271" s="218"/>
    </row>
    <row r="7272" spans="31:31" s="228" customFormat="1" x14ac:dyDescent="0.2">
      <c r="AE7272" s="218"/>
    </row>
    <row r="7273" spans="31:31" s="228" customFormat="1" x14ac:dyDescent="0.2">
      <c r="AE7273" s="218"/>
    </row>
    <row r="7274" spans="31:31" s="228" customFormat="1" x14ac:dyDescent="0.2">
      <c r="AE7274" s="218"/>
    </row>
    <row r="7275" spans="31:31" s="228" customFormat="1" x14ac:dyDescent="0.2">
      <c r="AE7275" s="218"/>
    </row>
    <row r="7276" spans="31:31" s="228" customFormat="1" x14ac:dyDescent="0.2">
      <c r="AE7276" s="218"/>
    </row>
    <row r="7277" spans="31:31" s="228" customFormat="1" x14ac:dyDescent="0.2">
      <c r="AE7277" s="218"/>
    </row>
    <row r="7278" spans="31:31" s="228" customFormat="1" x14ac:dyDescent="0.2">
      <c r="AE7278" s="218"/>
    </row>
    <row r="7279" spans="31:31" s="228" customFormat="1" x14ac:dyDescent="0.2">
      <c r="AE7279" s="218"/>
    </row>
    <row r="7280" spans="31:31" s="228" customFormat="1" x14ac:dyDescent="0.2">
      <c r="AE7280" s="218"/>
    </row>
    <row r="7281" spans="31:31" s="228" customFormat="1" x14ac:dyDescent="0.2">
      <c r="AE7281" s="218"/>
    </row>
    <row r="7282" spans="31:31" s="228" customFormat="1" x14ac:dyDescent="0.2">
      <c r="AE7282" s="218"/>
    </row>
    <row r="7283" spans="31:31" s="228" customFormat="1" x14ac:dyDescent="0.2">
      <c r="AE7283" s="218"/>
    </row>
    <row r="7284" spans="31:31" s="228" customFormat="1" x14ac:dyDescent="0.2">
      <c r="AE7284" s="218"/>
    </row>
    <row r="7285" spans="31:31" s="228" customFormat="1" x14ac:dyDescent="0.2">
      <c r="AE7285" s="218"/>
    </row>
    <row r="7286" spans="31:31" s="228" customFormat="1" x14ac:dyDescent="0.2">
      <c r="AE7286" s="218"/>
    </row>
    <row r="7287" spans="31:31" s="228" customFormat="1" x14ac:dyDescent="0.2">
      <c r="AE7287" s="218"/>
    </row>
    <row r="7288" spans="31:31" s="228" customFormat="1" x14ac:dyDescent="0.2">
      <c r="AE7288" s="218"/>
    </row>
    <row r="7289" spans="31:31" s="228" customFormat="1" x14ac:dyDescent="0.2">
      <c r="AE7289" s="218"/>
    </row>
    <row r="7290" spans="31:31" s="228" customFormat="1" x14ac:dyDescent="0.2">
      <c r="AE7290" s="218"/>
    </row>
    <row r="7291" spans="31:31" s="228" customFormat="1" x14ac:dyDescent="0.2">
      <c r="AE7291" s="218"/>
    </row>
    <row r="7292" spans="31:31" s="228" customFormat="1" x14ac:dyDescent="0.2">
      <c r="AE7292" s="218"/>
    </row>
    <row r="7293" spans="31:31" s="228" customFormat="1" x14ac:dyDescent="0.2">
      <c r="AE7293" s="218"/>
    </row>
    <row r="7294" spans="31:31" s="228" customFormat="1" x14ac:dyDescent="0.2">
      <c r="AE7294" s="218"/>
    </row>
    <row r="7295" spans="31:31" s="228" customFormat="1" x14ac:dyDescent="0.2">
      <c r="AE7295" s="218"/>
    </row>
    <row r="7296" spans="31:31" s="228" customFormat="1" x14ac:dyDescent="0.2">
      <c r="AE7296" s="218"/>
    </row>
    <row r="7297" spans="31:31" s="228" customFormat="1" x14ac:dyDescent="0.2">
      <c r="AE7297" s="218"/>
    </row>
    <row r="7298" spans="31:31" s="228" customFormat="1" x14ac:dyDescent="0.2">
      <c r="AE7298" s="218"/>
    </row>
    <row r="7299" spans="31:31" s="228" customFormat="1" x14ac:dyDescent="0.2">
      <c r="AE7299" s="218"/>
    </row>
    <row r="7300" spans="31:31" s="228" customFormat="1" x14ac:dyDescent="0.2">
      <c r="AE7300" s="218"/>
    </row>
    <row r="7301" spans="31:31" s="228" customFormat="1" x14ac:dyDescent="0.2">
      <c r="AE7301" s="218"/>
    </row>
    <row r="7302" spans="31:31" s="228" customFormat="1" x14ac:dyDescent="0.2">
      <c r="AE7302" s="218"/>
    </row>
    <row r="7303" spans="31:31" s="228" customFormat="1" x14ac:dyDescent="0.2">
      <c r="AE7303" s="218"/>
    </row>
    <row r="7304" spans="31:31" s="228" customFormat="1" x14ac:dyDescent="0.2">
      <c r="AE7304" s="218"/>
    </row>
    <row r="7305" spans="31:31" s="228" customFormat="1" x14ac:dyDescent="0.2">
      <c r="AE7305" s="218"/>
    </row>
    <row r="7306" spans="31:31" s="228" customFormat="1" x14ac:dyDescent="0.2">
      <c r="AE7306" s="218"/>
    </row>
    <row r="7307" spans="31:31" s="228" customFormat="1" x14ac:dyDescent="0.2">
      <c r="AE7307" s="218"/>
    </row>
    <row r="7308" spans="31:31" s="228" customFormat="1" x14ac:dyDescent="0.2">
      <c r="AE7308" s="218"/>
    </row>
    <row r="7309" spans="31:31" s="228" customFormat="1" x14ac:dyDescent="0.2">
      <c r="AE7309" s="218"/>
    </row>
    <row r="7310" spans="31:31" s="228" customFormat="1" x14ac:dyDescent="0.2">
      <c r="AE7310" s="218"/>
    </row>
    <row r="7311" spans="31:31" s="228" customFormat="1" x14ac:dyDescent="0.2">
      <c r="AE7311" s="218"/>
    </row>
    <row r="7312" spans="31:31" s="228" customFormat="1" x14ac:dyDescent="0.2">
      <c r="AE7312" s="218"/>
    </row>
    <row r="7313" spans="31:31" s="228" customFormat="1" x14ac:dyDescent="0.2">
      <c r="AE7313" s="218"/>
    </row>
    <row r="7314" spans="31:31" s="228" customFormat="1" x14ac:dyDescent="0.2">
      <c r="AE7314" s="218"/>
    </row>
    <row r="7315" spans="31:31" s="228" customFormat="1" x14ac:dyDescent="0.2">
      <c r="AE7315" s="218"/>
    </row>
    <row r="7316" spans="31:31" s="228" customFormat="1" x14ac:dyDescent="0.2">
      <c r="AE7316" s="218"/>
    </row>
    <row r="7317" spans="31:31" s="228" customFormat="1" x14ac:dyDescent="0.2">
      <c r="AE7317" s="218"/>
    </row>
    <row r="7318" spans="31:31" s="228" customFormat="1" x14ac:dyDescent="0.2">
      <c r="AE7318" s="218"/>
    </row>
    <row r="7319" spans="31:31" s="228" customFormat="1" x14ac:dyDescent="0.2">
      <c r="AE7319" s="218"/>
    </row>
    <row r="7320" spans="31:31" s="228" customFormat="1" x14ac:dyDescent="0.2">
      <c r="AE7320" s="218"/>
    </row>
    <row r="7321" spans="31:31" s="228" customFormat="1" x14ac:dyDescent="0.2">
      <c r="AE7321" s="218"/>
    </row>
    <row r="7322" spans="31:31" s="228" customFormat="1" x14ac:dyDescent="0.2">
      <c r="AE7322" s="218"/>
    </row>
    <row r="7323" spans="31:31" s="228" customFormat="1" x14ac:dyDescent="0.2">
      <c r="AE7323" s="218"/>
    </row>
    <row r="7324" spans="31:31" s="228" customFormat="1" x14ac:dyDescent="0.2">
      <c r="AE7324" s="218"/>
    </row>
    <row r="7325" spans="31:31" s="228" customFormat="1" x14ac:dyDescent="0.2">
      <c r="AE7325" s="218"/>
    </row>
    <row r="7326" spans="31:31" s="228" customFormat="1" x14ac:dyDescent="0.2">
      <c r="AE7326" s="218"/>
    </row>
    <row r="7327" spans="31:31" s="228" customFormat="1" x14ac:dyDescent="0.2">
      <c r="AE7327" s="218"/>
    </row>
    <row r="7328" spans="31:31" s="228" customFormat="1" x14ac:dyDescent="0.2">
      <c r="AE7328" s="218"/>
    </row>
    <row r="7329" spans="31:31" s="228" customFormat="1" x14ac:dyDescent="0.2">
      <c r="AE7329" s="218"/>
    </row>
    <row r="7330" spans="31:31" s="228" customFormat="1" x14ac:dyDescent="0.2">
      <c r="AE7330" s="218"/>
    </row>
    <row r="7331" spans="31:31" s="228" customFormat="1" x14ac:dyDescent="0.2">
      <c r="AE7331" s="218"/>
    </row>
    <row r="7332" spans="31:31" s="228" customFormat="1" x14ac:dyDescent="0.2">
      <c r="AE7332" s="218"/>
    </row>
    <row r="7333" spans="31:31" s="228" customFormat="1" x14ac:dyDescent="0.2">
      <c r="AE7333" s="218"/>
    </row>
    <row r="7334" spans="31:31" s="228" customFormat="1" x14ac:dyDescent="0.2">
      <c r="AE7334" s="218"/>
    </row>
    <row r="7335" spans="31:31" s="228" customFormat="1" x14ac:dyDescent="0.2">
      <c r="AE7335" s="218"/>
    </row>
    <row r="7336" spans="31:31" s="228" customFormat="1" x14ac:dyDescent="0.2">
      <c r="AE7336" s="218"/>
    </row>
    <row r="7337" spans="31:31" s="228" customFormat="1" x14ac:dyDescent="0.2">
      <c r="AE7337" s="218"/>
    </row>
    <row r="7338" spans="31:31" s="228" customFormat="1" x14ac:dyDescent="0.2">
      <c r="AE7338" s="218"/>
    </row>
    <row r="7339" spans="31:31" s="228" customFormat="1" x14ac:dyDescent="0.2">
      <c r="AE7339" s="218"/>
    </row>
    <row r="7340" spans="31:31" s="228" customFormat="1" x14ac:dyDescent="0.2">
      <c r="AE7340" s="218"/>
    </row>
    <row r="7341" spans="31:31" s="228" customFormat="1" x14ac:dyDescent="0.2">
      <c r="AE7341" s="218"/>
    </row>
    <row r="7342" spans="31:31" s="228" customFormat="1" x14ac:dyDescent="0.2">
      <c r="AE7342" s="218"/>
    </row>
    <row r="7343" spans="31:31" s="228" customFormat="1" x14ac:dyDescent="0.2">
      <c r="AE7343" s="218"/>
    </row>
    <row r="7344" spans="31:31" s="228" customFormat="1" x14ac:dyDescent="0.2">
      <c r="AE7344" s="218"/>
    </row>
    <row r="7345" spans="31:31" s="228" customFormat="1" x14ac:dyDescent="0.2">
      <c r="AE7345" s="218"/>
    </row>
    <row r="7346" spans="31:31" s="228" customFormat="1" x14ac:dyDescent="0.2">
      <c r="AE7346" s="218"/>
    </row>
    <row r="7347" spans="31:31" s="228" customFormat="1" x14ac:dyDescent="0.2">
      <c r="AE7347" s="218"/>
    </row>
    <row r="7348" spans="31:31" s="228" customFormat="1" x14ac:dyDescent="0.2">
      <c r="AE7348" s="218"/>
    </row>
    <row r="7349" spans="31:31" s="228" customFormat="1" x14ac:dyDescent="0.2">
      <c r="AE7349" s="218"/>
    </row>
    <row r="7350" spans="31:31" s="228" customFormat="1" x14ac:dyDescent="0.2">
      <c r="AE7350" s="218"/>
    </row>
    <row r="7351" spans="31:31" s="228" customFormat="1" x14ac:dyDescent="0.2">
      <c r="AE7351" s="218"/>
    </row>
    <row r="7352" spans="31:31" s="228" customFormat="1" x14ac:dyDescent="0.2">
      <c r="AE7352" s="218"/>
    </row>
    <row r="7353" spans="31:31" s="228" customFormat="1" x14ac:dyDescent="0.2">
      <c r="AE7353" s="218"/>
    </row>
    <row r="7354" spans="31:31" s="228" customFormat="1" x14ac:dyDescent="0.2">
      <c r="AE7354" s="218"/>
    </row>
    <row r="7355" spans="31:31" s="228" customFormat="1" x14ac:dyDescent="0.2">
      <c r="AE7355" s="218"/>
    </row>
    <row r="7356" spans="31:31" s="228" customFormat="1" x14ac:dyDescent="0.2">
      <c r="AE7356" s="218"/>
    </row>
    <row r="7357" spans="31:31" s="228" customFormat="1" x14ac:dyDescent="0.2">
      <c r="AE7357" s="218"/>
    </row>
    <row r="7358" spans="31:31" s="228" customFormat="1" x14ac:dyDescent="0.2">
      <c r="AE7358" s="218"/>
    </row>
    <row r="7359" spans="31:31" s="228" customFormat="1" x14ac:dyDescent="0.2">
      <c r="AE7359" s="218"/>
    </row>
    <row r="7360" spans="31:31" s="228" customFormat="1" x14ac:dyDescent="0.2">
      <c r="AE7360" s="218"/>
    </row>
    <row r="7361" spans="31:31" s="228" customFormat="1" x14ac:dyDescent="0.2">
      <c r="AE7361" s="218"/>
    </row>
    <row r="7362" spans="31:31" s="228" customFormat="1" x14ac:dyDescent="0.2">
      <c r="AE7362" s="218"/>
    </row>
    <row r="7363" spans="31:31" s="228" customFormat="1" x14ac:dyDescent="0.2">
      <c r="AE7363" s="218"/>
    </row>
    <row r="7364" spans="31:31" s="228" customFormat="1" x14ac:dyDescent="0.2">
      <c r="AE7364" s="218"/>
    </row>
    <row r="7365" spans="31:31" s="228" customFormat="1" x14ac:dyDescent="0.2">
      <c r="AE7365" s="218"/>
    </row>
    <row r="7366" spans="31:31" s="228" customFormat="1" x14ac:dyDescent="0.2">
      <c r="AE7366" s="218"/>
    </row>
    <row r="7367" spans="31:31" s="228" customFormat="1" x14ac:dyDescent="0.2">
      <c r="AE7367" s="218"/>
    </row>
    <row r="7368" spans="31:31" s="228" customFormat="1" x14ac:dyDescent="0.2">
      <c r="AE7368" s="218"/>
    </row>
    <row r="7369" spans="31:31" s="228" customFormat="1" x14ac:dyDescent="0.2">
      <c r="AE7369" s="218"/>
    </row>
    <row r="7370" spans="31:31" s="228" customFormat="1" x14ac:dyDescent="0.2">
      <c r="AE7370" s="218"/>
    </row>
    <row r="7371" spans="31:31" s="228" customFormat="1" x14ac:dyDescent="0.2">
      <c r="AE7371" s="218"/>
    </row>
    <row r="7372" spans="31:31" s="228" customFormat="1" x14ac:dyDescent="0.2">
      <c r="AE7372" s="218"/>
    </row>
    <row r="7373" spans="31:31" s="228" customFormat="1" x14ac:dyDescent="0.2">
      <c r="AE7373" s="218"/>
    </row>
    <row r="7374" spans="31:31" s="228" customFormat="1" x14ac:dyDescent="0.2">
      <c r="AE7374" s="218"/>
    </row>
    <row r="7375" spans="31:31" s="228" customFormat="1" x14ac:dyDescent="0.2">
      <c r="AE7375" s="218"/>
    </row>
    <row r="7376" spans="31:31" s="228" customFormat="1" x14ac:dyDescent="0.2">
      <c r="AE7376" s="218"/>
    </row>
    <row r="7377" spans="31:31" s="228" customFormat="1" x14ac:dyDescent="0.2">
      <c r="AE7377" s="218"/>
    </row>
    <row r="7378" spans="31:31" s="228" customFormat="1" x14ac:dyDescent="0.2">
      <c r="AE7378" s="218"/>
    </row>
    <row r="7379" spans="31:31" s="228" customFormat="1" x14ac:dyDescent="0.2">
      <c r="AE7379" s="218"/>
    </row>
    <row r="7380" spans="31:31" s="228" customFormat="1" x14ac:dyDescent="0.2">
      <c r="AE7380" s="218"/>
    </row>
    <row r="7381" spans="31:31" s="228" customFormat="1" x14ac:dyDescent="0.2">
      <c r="AE7381" s="218"/>
    </row>
    <row r="7382" spans="31:31" s="228" customFormat="1" x14ac:dyDescent="0.2">
      <c r="AE7382" s="218"/>
    </row>
    <row r="7383" spans="31:31" s="228" customFormat="1" x14ac:dyDescent="0.2">
      <c r="AE7383" s="218"/>
    </row>
    <row r="7384" spans="31:31" s="228" customFormat="1" x14ac:dyDescent="0.2">
      <c r="AE7384" s="218"/>
    </row>
    <row r="7385" spans="31:31" s="228" customFormat="1" x14ac:dyDescent="0.2">
      <c r="AE7385" s="218"/>
    </row>
    <row r="7386" spans="31:31" s="228" customFormat="1" x14ac:dyDescent="0.2">
      <c r="AE7386" s="218"/>
    </row>
    <row r="7387" spans="31:31" s="228" customFormat="1" x14ac:dyDescent="0.2">
      <c r="AE7387" s="218"/>
    </row>
    <row r="7388" spans="31:31" s="228" customFormat="1" x14ac:dyDescent="0.2">
      <c r="AE7388" s="218"/>
    </row>
    <row r="7389" spans="31:31" s="228" customFormat="1" x14ac:dyDescent="0.2">
      <c r="AE7389" s="218"/>
    </row>
    <row r="7390" spans="31:31" s="228" customFormat="1" x14ac:dyDescent="0.2">
      <c r="AE7390" s="218"/>
    </row>
    <row r="7391" spans="31:31" s="228" customFormat="1" x14ac:dyDescent="0.2">
      <c r="AE7391" s="218"/>
    </row>
    <row r="7392" spans="31:31" s="228" customFormat="1" x14ac:dyDescent="0.2">
      <c r="AE7392" s="218"/>
    </row>
    <row r="7393" spans="31:31" s="228" customFormat="1" x14ac:dyDescent="0.2">
      <c r="AE7393" s="218"/>
    </row>
    <row r="7394" spans="31:31" s="228" customFormat="1" x14ac:dyDescent="0.2">
      <c r="AE7394" s="218"/>
    </row>
    <row r="7395" spans="31:31" s="228" customFormat="1" x14ac:dyDescent="0.2">
      <c r="AE7395" s="218"/>
    </row>
    <row r="7396" spans="31:31" s="228" customFormat="1" x14ac:dyDescent="0.2">
      <c r="AE7396" s="218"/>
    </row>
    <row r="7397" spans="31:31" s="228" customFormat="1" x14ac:dyDescent="0.2">
      <c r="AE7397" s="218"/>
    </row>
    <row r="7398" spans="31:31" s="228" customFormat="1" x14ac:dyDescent="0.2">
      <c r="AE7398" s="218"/>
    </row>
    <row r="7399" spans="31:31" s="228" customFormat="1" x14ac:dyDescent="0.2">
      <c r="AE7399" s="218"/>
    </row>
    <row r="7400" spans="31:31" s="228" customFormat="1" x14ac:dyDescent="0.2">
      <c r="AE7400" s="218"/>
    </row>
    <row r="7401" spans="31:31" s="228" customFormat="1" x14ac:dyDescent="0.2">
      <c r="AE7401" s="218"/>
    </row>
    <row r="7402" spans="31:31" s="228" customFormat="1" x14ac:dyDescent="0.2">
      <c r="AE7402" s="218"/>
    </row>
    <row r="7403" spans="31:31" s="228" customFormat="1" x14ac:dyDescent="0.2">
      <c r="AE7403" s="218"/>
    </row>
    <row r="7404" spans="31:31" s="228" customFormat="1" x14ac:dyDescent="0.2">
      <c r="AE7404" s="218"/>
    </row>
    <row r="7405" spans="31:31" s="228" customFormat="1" x14ac:dyDescent="0.2">
      <c r="AE7405" s="218"/>
    </row>
    <row r="7406" spans="31:31" s="228" customFormat="1" x14ac:dyDescent="0.2">
      <c r="AE7406" s="218"/>
    </row>
    <row r="7407" spans="31:31" s="228" customFormat="1" x14ac:dyDescent="0.2">
      <c r="AE7407" s="218"/>
    </row>
    <row r="7408" spans="31:31" s="228" customFormat="1" x14ac:dyDescent="0.2">
      <c r="AE7408" s="218"/>
    </row>
    <row r="7409" spans="31:31" s="228" customFormat="1" x14ac:dyDescent="0.2">
      <c r="AE7409" s="218"/>
    </row>
    <row r="7410" spans="31:31" s="228" customFormat="1" x14ac:dyDescent="0.2">
      <c r="AE7410" s="218"/>
    </row>
    <row r="7411" spans="31:31" s="228" customFormat="1" x14ac:dyDescent="0.2">
      <c r="AE7411" s="218"/>
    </row>
    <row r="7412" spans="31:31" s="228" customFormat="1" x14ac:dyDescent="0.2">
      <c r="AE7412" s="218"/>
    </row>
    <row r="7413" spans="31:31" s="228" customFormat="1" x14ac:dyDescent="0.2">
      <c r="AE7413" s="218"/>
    </row>
    <row r="7414" spans="31:31" s="228" customFormat="1" x14ac:dyDescent="0.2">
      <c r="AE7414" s="218"/>
    </row>
    <row r="7415" spans="31:31" s="228" customFormat="1" x14ac:dyDescent="0.2">
      <c r="AE7415" s="218"/>
    </row>
    <row r="7416" spans="31:31" s="228" customFormat="1" x14ac:dyDescent="0.2">
      <c r="AE7416" s="218"/>
    </row>
    <row r="7417" spans="31:31" s="228" customFormat="1" x14ac:dyDescent="0.2">
      <c r="AE7417" s="218"/>
    </row>
    <row r="7418" spans="31:31" s="228" customFormat="1" x14ac:dyDescent="0.2">
      <c r="AE7418" s="218"/>
    </row>
    <row r="7419" spans="31:31" s="228" customFormat="1" x14ac:dyDescent="0.2">
      <c r="AE7419" s="218"/>
    </row>
    <row r="7420" spans="31:31" s="228" customFormat="1" x14ac:dyDescent="0.2">
      <c r="AE7420" s="218"/>
    </row>
    <row r="7421" spans="31:31" s="228" customFormat="1" x14ac:dyDescent="0.2">
      <c r="AE7421" s="218"/>
    </row>
    <row r="7422" spans="31:31" s="228" customFormat="1" x14ac:dyDescent="0.2">
      <c r="AE7422" s="218"/>
    </row>
    <row r="7423" spans="31:31" s="228" customFormat="1" x14ac:dyDescent="0.2">
      <c r="AE7423" s="218"/>
    </row>
    <row r="7424" spans="31:31" s="228" customFormat="1" x14ac:dyDescent="0.2">
      <c r="AE7424" s="218"/>
    </row>
    <row r="7425" spans="31:31" s="228" customFormat="1" x14ac:dyDescent="0.2">
      <c r="AE7425" s="218"/>
    </row>
    <row r="7426" spans="31:31" s="228" customFormat="1" x14ac:dyDescent="0.2">
      <c r="AE7426" s="218"/>
    </row>
    <row r="7427" spans="31:31" s="228" customFormat="1" x14ac:dyDescent="0.2">
      <c r="AE7427" s="218"/>
    </row>
    <row r="7428" spans="31:31" s="228" customFormat="1" x14ac:dyDescent="0.2">
      <c r="AE7428" s="218"/>
    </row>
    <row r="7429" spans="31:31" s="228" customFormat="1" x14ac:dyDescent="0.2">
      <c r="AE7429" s="218"/>
    </row>
    <row r="7430" spans="31:31" s="228" customFormat="1" x14ac:dyDescent="0.2">
      <c r="AE7430" s="218"/>
    </row>
    <row r="7431" spans="31:31" s="228" customFormat="1" x14ac:dyDescent="0.2">
      <c r="AE7431" s="218"/>
    </row>
    <row r="7432" spans="31:31" s="228" customFormat="1" x14ac:dyDescent="0.2">
      <c r="AE7432" s="218"/>
    </row>
    <row r="7433" spans="31:31" s="228" customFormat="1" x14ac:dyDescent="0.2">
      <c r="AE7433" s="218"/>
    </row>
    <row r="7434" spans="31:31" s="228" customFormat="1" x14ac:dyDescent="0.2">
      <c r="AE7434" s="218"/>
    </row>
    <row r="7435" spans="31:31" s="228" customFormat="1" x14ac:dyDescent="0.2">
      <c r="AE7435" s="218"/>
    </row>
    <row r="7436" spans="31:31" s="228" customFormat="1" x14ac:dyDescent="0.2">
      <c r="AE7436" s="218"/>
    </row>
    <row r="7437" spans="31:31" s="228" customFormat="1" x14ac:dyDescent="0.2">
      <c r="AE7437" s="218"/>
    </row>
    <row r="7438" spans="31:31" s="228" customFormat="1" x14ac:dyDescent="0.2">
      <c r="AE7438" s="218"/>
    </row>
    <row r="7439" spans="31:31" s="228" customFormat="1" x14ac:dyDescent="0.2">
      <c r="AE7439" s="218"/>
    </row>
    <row r="7440" spans="31:31" s="228" customFormat="1" x14ac:dyDescent="0.2">
      <c r="AE7440" s="218"/>
    </row>
    <row r="7441" spans="31:31" s="228" customFormat="1" x14ac:dyDescent="0.2">
      <c r="AE7441" s="218"/>
    </row>
    <row r="7442" spans="31:31" s="228" customFormat="1" x14ac:dyDescent="0.2">
      <c r="AE7442" s="218"/>
    </row>
    <row r="7443" spans="31:31" s="228" customFormat="1" x14ac:dyDescent="0.2">
      <c r="AE7443" s="218"/>
    </row>
    <row r="7444" spans="31:31" s="228" customFormat="1" x14ac:dyDescent="0.2">
      <c r="AE7444" s="218"/>
    </row>
    <row r="7445" spans="31:31" s="228" customFormat="1" x14ac:dyDescent="0.2">
      <c r="AE7445" s="218"/>
    </row>
    <row r="7446" spans="31:31" s="228" customFormat="1" x14ac:dyDescent="0.2">
      <c r="AE7446" s="218"/>
    </row>
    <row r="7447" spans="31:31" s="228" customFormat="1" x14ac:dyDescent="0.2">
      <c r="AE7447" s="218"/>
    </row>
    <row r="7448" spans="31:31" s="228" customFormat="1" x14ac:dyDescent="0.2">
      <c r="AE7448" s="218"/>
    </row>
    <row r="7449" spans="31:31" s="228" customFormat="1" x14ac:dyDescent="0.2">
      <c r="AE7449" s="218"/>
    </row>
    <row r="7450" spans="31:31" s="228" customFormat="1" x14ac:dyDescent="0.2">
      <c r="AE7450" s="218"/>
    </row>
    <row r="7451" spans="31:31" s="228" customFormat="1" x14ac:dyDescent="0.2">
      <c r="AE7451" s="218"/>
    </row>
    <row r="7452" spans="31:31" s="228" customFormat="1" x14ac:dyDescent="0.2">
      <c r="AE7452" s="218"/>
    </row>
    <row r="7453" spans="31:31" s="228" customFormat="1" x14ac:dyDescent="0.2">
      <c r="AE7453" s="218"/>
    </row>
    <row r="7454" spans="31:31" s="228" customFormat="1" x14ac:dyDescent="0.2">
      <c r="AE7454" s="218"/>
    </row>
    <row r="7455" spans="31:31" s="228" customFormat="1" x14ac:dyDescent="0.2">
      <c r="AE7455" s="218"/>
    </row>
    <row r="7456" spans="31:31" s="228" customFormat="1" x14ac:dyDescent="0.2">
      <c r="AE7456" s="218"/>
    </row>
    <row r="7457" spans="31:31" s="228" customFormat="1" x14ac:dyDescent="0.2">
      <c r="AE7457" s="218"/>
    </row>
    <row r="7458" spans="31:31" s="228" customFormat="1" x14ac:dyDescent="0.2">
      <c r="AE7458" s="218"/>
    </row>
    <row r="7459" spans="31:31" s="228" customFormat="1" x14ac:dyDescent="0.2">
      <c r="AE7459" s="218"/>
    </row>
    <row r="7460" spans="31:31" s="228" customFormat="1" x14ac:dyDescent="0.2">
      <c r="AE7460" s="218"/>
    </row>
    <row r="7461" spans="31:31" s="228" customFormat="1" x14ac:dyDescent="0.2">
      <c r="AE7461" s="218"/>
    </row>
    <row r="7462" spans="31:31" s="228" customFormat="1" x14ac:dyDescent="0.2">
      <c r="AE7462" s="218"/>
    </row>
    <row r="7463" spans="31:31" s="228" customFormat="1" x14ac:dyDescent="0.2">
      <c r="AE7463" s="218"/>
    </row>
    <row r="7464" spans="31:31" s="228" customFormat="1" x14ac:dyDescent="0.2">
      <c r="AE7464" s="218"/>
    </row>
    <row r="7465" spans="31:31" s="228" customFormat="1" x14ac:dyDescent="0.2">
      <c r="AE7465" s="218"/>
    </row>
    <row r="7466" spans="31:31" s="228" customFormat="1" x14ac:dyDescent="0.2">
      <c r="AE7466" s="218"/>
    </row>
    <row r="7467" spans="31:31" s="228" customFormat="1" x14ac:dyDescent="0.2">
      <c r="AE7467" s="218"/>
    </row>
    <row r="7468" spans="31:31" s="228" customFormat="1" x14ac:dyDescent="0.2">
      <c r="AE7468" s="218"/>
    </row>
    <row r="7469" spans="31:31" s="228" customFormat="1" x14ac:dyDescent="0.2">
      <c r="AE7469" s="218"/>
    </row>
    <row r="7470" spans="31:31" s="228" customFormat="1" x14ac:dyDescent="0.2">
      <c r="AE7470" s="218"/>
    </row>
    <row r="7471" spans="31:31" s="228" customFormat="1" x14ac:dyDescent="0.2">
      <c r="AE7471" s="218"/>
    </row>
    <row r="7472" spans="31:31" s="228" customFormat="1" x14ac:dyDescent="0.2">
      <c r="AE7472" s="218"/>
    </row>
    <row r="7473" spans="31:31" s="228" customFormat="1" x14ac:dyDescent="0.2">
      <c r="AE7473" s="218"/>
    </row>
    <row r="7474" spans="31:31" s="228" customFormat="1" x14ac:dyDescent="0.2">
      <c r="AE7474" s="218"/>
    </row>
    <row r="7475" spans="31:31" s="228" customFormat="1" x14ac:dyDescent="0.2">
      <c r="AE7475" s="218"/>
    </row>
    <row r="7476" spans="31:31" s="228" customFormat="1" x14ac:dyDescent="0.2">
      <c r="AE7476" s="218"/>
    </row>
    <row r="7477" spans="31:31" s="228" customFormat="1" x14ac:dyDescent="0.2">
      <c r="AE7477" s="218"/>
    </row>
    <row r="7478" spans="31:31" s="228" customFormat="1" x14ac:dyDescent="0.2">
      <c r="AE7478" s="218"/>
    </row>
    <row r="7479" spans="31:31" s="228" customFormat="1" x14ac:dyDescent="0.2">
      <c r="AE7479" s="218"/>
    </row>
    <row r="7480" spans="31:31" s="228" customFormat="1" x14ac:dyDescent="0.2">
      <c r="AE7480" s="218"/>
    </row>
    <row r="7481" spans="31:31" s="228" customFormat="1" x14ac:dyDescent="0.2">
      <c r="AE7481" s="218"/>
    </row>
    <row r="7482" spans="31:31" s="228" customFormat="1" x14ac:dyDescent="0.2">
      <c r="AE7482" s="218"/>
    </row>
    <row r="7483" spans="31:31" s="228" customFormat="1" x14ac:dyDescent="0.2">
      <c r="AE7483" s="218"/>
    </row>
    <row r="7484" spans="31:31" s="228" customFormat="1" x14ac:dyDescent="0.2">
      <c r="AE7484" s="218"/>
    </row>
    <row r="7485" spans="31:31" s="228" customFormat="1" x14ac:dyDescent="0.2">
      <c r="AE7485" s="218"/>
    </row>
    <row r="7486" spans="31:31" s="228" customFormat="1" x14ac:dyDescent="0.2">
      <c r="AE7486" s="218"/>
    </row>
    <row r="7487" spans="31:31" s="228" customFormat="1" x14ac:dyDescent="0.2">
      <c r="AE7487" s="218"/>
    </row>
    <row r="7488" spans="31:31" s="228" customFormat="1" x14ac:dyDescent="0.2">
      <c r="AE7488" s="218"/>
    </row>
    <row r="7489" spans="31:31" s="228" customFormat="1" x14ac:dyDescent="0.2">
      <c r="AE7489" s="218"/>
    </row>
    <row r="7490" spans="31:31" s="228" customFormat="1" x14ac:dyDescent="0.2">
      <c r="AE7490" s="218"/>
    </row>
    <row r="7491" spans="31:31" s="228" customFormat="1" x14ac:dyDescent="0.2">
      <c r="AE7491" s="218"/>
    </row>
    <row r="7492" spans="31:31" s="228" customFormat="1" x14ac:dyDescent="0.2">
      <c r="AE7492" s="218"/>
    </row>
    <row r="7493" spans="31:31" s="228" customFormat="1" x14ac:dyDescent="0.2">
      <c r="AE7493" s="218"/>
    </row>
    <row r="7494" spans="31:31" s="228" customFormat="1" x14ac:dyDescent="0.2">
      <c r="AE7494" s="218"/>
    </row>
    <row r="7495" spans="31:31" s="228" customFormat="1" x14ac:dyDescent="0.2">
      <c r="AE7495" s="218"/>
    </row>
    <row r="7496" spans="31:31" s="228" customFormat="1" x14ac:dyDescent="0.2">
      <c r="AE7496" s="218"/>
    </row>
    <row r="7497" spans="31:31" s="228" customFormat="1" x14ac:dyDescent="0.2">
      <c r="AE7497" s="218"/>
    </row>
    <row r="7498" spans="31:31" s="228" customFormat="1" x14ac:dyDescent="0.2">
      <c r="AE7498" s="218"/>
    </row>
    <row r="7499" spans="31:31" s="228" customFormat="1" x14ac:dyDescent="0.2">
      <c r="AE7499" s="218"/>
    </row>
    <row r="7500" spans="31:31" s="228" customFormat="1" x14ac:dyDescent="0.2">
      <c r="AE7500" s="218"/>
    </row>
    <row r="7501" spans="31:31" s="228" customFormat="1" x14ac:dyDescent="0.2">
      <c r="AE7501" s="218"/>
    </row>
    <row r="7502" spans="31:31" s="228" customFormat="1" x14ac:dyDescent="0.2">
      <c r="AE7502" s="218"/>
    </row>
    <row r="7503" spans="31:31" s="228" customFormat="1" x14ac:dyDescent="0.2">
      <c r="AE7503" s="218"/>
    </row>
    <row r="7504" spans="31:31" s="228" customFormat="1" x14ac:dyDescent="0.2">
      <c r="AE7504" s="218"/>
    </row>
    <row r="7505" spans="31:31" s="228" customFormat="1" x14ac:dyDescent="0.2">
      <c r="AE7505" s="218"/>
    </row>
    <row r="7506" spans="31:31" s="228" customFormat="1" x14ac:dyDescent="0.2">
      <c r="AE7506" s="218"/>
    </row>
    <row r="7507" spans="31:31" s="228" customFormat="1" x14ac:dyDescent="0.2">
      <c r="AE7507" s="218"/>
    </row>
    <row r="7508" spans="31:31" s="228" customFormat="1" x14ac:dyDescent="0.2">
      <c r="AE7508" s="218"/>
    </row>
    <row r="7509" spans="31:31" s="228" customFormat="1" x14ac:dyDescent="0.2">
      <c r="AE7509" s="218"/>
    </row>
    <row r="7510" spans="31:31" s="228" customFormat="1" x14ac:dyDescent="0.2">
      <c r="AE7510" s="218"/>
    </row>
    <row r="7511" spans="31:31" s="228" customFormat="1" x14ac:dyDescent="0.2">
      <c r="AE7511" s="218"/>
    </row>
    <row r="7512" spans="31:31" s="228" customFormat="1" x14ac:dyDescent="0.2">
      <c r="AE7512" s="218"/>
    </row>
    <row r="7513" spans="31:31" s="228" customFormat="1" x14ac:dyDescent="0.2">
      <c r="AE7513" s="218"/>
    </row>
    <row r="7514" spans="31:31" s="228" customFormat="1" x14ac:dyDescent="0.2">
      <c r="AE7514" s="218"/>
    </row>
    <row r="7515" spans="31:31" s="228" customFormat="1" x14ac:dyDescent="0.2">
      <c r="AE7515" s="218"/>
    </row>
    <row r="7516" spans="31:31" s="228" customFormat="1" x14ac:dyDescent="0.2">
      <c r="AE7516" s="218"/>
    </row>
    <row r="7517" spans="31:31" s="228" customFormat="1" x14ac:dyDescent="0.2">
      <c r="AE7517" s="218"/>
    </row>
    <row r="7518" spans="31:31" s="228" customFormat="1" x14ac:dyDescent="0.2">
      <c r="AE7518" s="218"/>
    </row>
    <row r="7519" spans="31:31" s="228" customFormat="1" x14ac:dyDescent="0.2">
      <c r="AE7519" s="218"/>
    </row>
    <row r="7520" spans="31:31" s="228" customFormat="1" x14ac:dyDescent="0.2">
      <c r="AE7520" s="218"/>
    </row>
    <row r="7521" spans="31:31" s="228" customFormat="1" x14ac:dyDescent="0.2">
      <c r="AE7521" s="218"/>
    </row>
    <row r="7522" spans="31:31" s="228" customFormat="1" x14ac:dyDescent="0.2">
      <c r="AE7522" s="218"/>
    </row>
    <row r="7523" spans="31:31" s="228" customFormat="1" x14ac:dyDescent="0.2">
      <c r="AE7523" s="218"/>
    </row>
    <row r="7524" spans="31:31" s="228" customFormat="1" x14ac:dyDescent="0.2">
      <c r="AE7524" s="218"/>
    </row>
    <row r="7525" spans="31:31" s="228" customFormat="1" x14ac:dyDescent="0.2">
      <c r="AE7525" s="218"/>
    </row>
    <row r="7526" spans="31:31" s="228" customFormat="1" x14ac:dyDescent="0.2">
      <c r="AE7526" s="218"/>
    </row>
    <row r="7527" spans="31:31" s="228" customFormat="1" x14ac:dyDescent="0.2">
      <c r="AE7527" s="218"/>
    </row>
    <row r="7528" spans="31:31" s="228" customFormat="1" x14ac:dyDescent="0.2">
      <c r="AE7528" s="218"/>
    </row>
    <row r="7529" spans="31:31" s="228" customFormat="1" x14ac:dyDescent="0.2">
      <c r="AE7529" s="218"/>
    </row>
    <row r="7530" spans="31:31" s="228" customFormat="1" x14ac:dyDescent="0.2">
      <c r="AE7530" s="218"/>
    </row>
    <row r="7531" spans="31:31" s="228" customFormat="1" x14ac:dyDescent="0.2">
      <c r="AE7531" s="218"/>
    </row>
    <row r="7532" spans="31:31" s="228" customFormat="1" x14ac:dyDescent="0.2">
      <c r="AE7532" s="218"/>
    </row>
    <row r="7533" spans="31:31" s="228" customFormat="1" x14ac:dyDescent="0.2">
      <c r="AE7533" s="218"/>
    </row>
    <row r="7534" spans="31:31" s="228" customFormat="1" x14ac:dyDescent="0.2">
      <c r="AE7534" s="218"/>
    </row>
    <row r="7535" spans="31:31" s="228" customFormat="1" x14ac:dyDescent="0.2">
      <c r="AE7535" s="218"/>
    </row>
    <row r="7536" spans="31:31" s="228" customFormat="1" x14ac:dyDescent="0.2">
      <c r="AE7536" s="218"/>
    </row>
    <row r="7537" spans="31:31" s="228" customFormat="1" x14ac:dyDescent="0.2">
      <c r="AE7537" s="218"/>
    </row>
    <row r="7538" spans="31:31" s="228" customFormat="1" x14ac:dyDescent="0.2">
      <c r="AE7538" s="218"/>
    </row>
    <row r="7539" spans="31:31" s="228" customFormat="1" x14ac:dyDescent="0.2">
      <c r="AE7539" s="218"/>
    </row>
    <row r="7540" spans="31:31" s="228" customFormat="1" x14ac:dyDescent="0.2">
      <c r="AE7540" s="218"/>
    </row>
    <row r="7541" spans="31:31" s="228" customFormat="1" x14ac:dyDescent="0.2">
      <c r="AE7541" s="218"/>
    </row>
    <row r="7542" spans="31:31" s="228" customFormat="1" x14ac:dyDescent="0.2">
      <c r="AE7542" s="218"/>
    </row>
    <row r="7543" spans="31:31" s="228" customFormat="1" x14ac:dyDescent="0.2">
      <c r="AE7543" s="218"/>
    </row>
    <row r="7544" spans="31:31" s="228" customFormat="1" x14ac:dyDescent="0.2">
      <c r="AE7544" s="218"/>
    </row>
    <row r="7545" spans="31:31" s="228" customFormat="1" x14ac:dyDescent="0.2">
      <c r="AE7545" s="218"/>
    </row>
    <row r="7546" spans="31:31" s="228" customFormat="1" x14ac:dyDescent="0.2">
      <c r="AE7546" s="218"/>
    </row>
    <row r="7547" spans="31:31" s="228" customFormat="1" x14ac:dyDescent="0.2">
      <c r="AE7547" s="218"/>
    </row>
    <row r="7548" spans="31:31" s="228" customFormat="1" x14ac:dyDescent="0.2">
      <c r="AE7548" s="218"/>
    </row>
    <row r="7549" spans="31:31" s="228" customFormat="1" x14ac:dyDescent="0.2">
      <c r="AE7549" s="218"/>
    </row>
    <row r="7550" spans="31:31" s="228" customFormat="1" x14ac:dyDescent="0.2">
      <c r="AE7550" s="218"/>
    </row>
    <row r="7551" spans="31:31" s="228" customFormat="1" x14ac:dyDescent="0.2">
      <c r="AE7551" s="218"/>
    </row>
    <row r="7552" spans="31:31" s="228" customFormat="1" x14ac:dyDescent="0.2">
      <c r="AE7552" s="218"/>
    </row>
    <row r="7553" spans="31:31" s="228" customFormat="1" x14ac:dyDescent="0.2">
      <c r="AE7553" s="218"/>
    </row>
    <row r="7554" spans="31:31" s="228" customFormat="1" x14ac:dyDescent="0.2">
      <c r="AE7554" s="218"/>
    </row>
    <row r="7555" spans="31:31" s="228" customFormat="1" x14ac:dyDescent="0.2">
      <c r="AE7555" s="218"/>
    </row>
    <row r="7556" spans="31:31" s="228" customFormat="1" x14ac:dyDescent="0.2">
      <c r="AE7556" s="218"/>
    </row>
    <row r="7557" spans="31:31" s="228" customFormat="1" x14ac:dyDescent="0.2">
      <c r="AE7557" s="218"/>
    </row>
    <row r="7558" spans="31:31" s="228" customFormat="1" x14ac:dyDescent="0.2">
      <c r="AE7558" s="218"/>
    </row>
    <row r="7559" spans="31:31" s="228" customFormat="1" x14ac:dyDescent="0.2">
      <c r="AE7559" s="218"/>
    </row>
    <row r="7560" spans="31:31" s="228" customFormat="1" x14ac:dyDescent="0.2">
      <c r="AE7560" s="218"/>
    </row>
    <row r="7561" spans="31:31" s="228" customFormat="1" x14ac:dyDescent="0.2">
      <c r="AE7561" s="218"/>
    </row>
    <row r="7562" spans="31:31" s="228" customFormat="1" x14ac:dyDescent="0.2">
      <c r="AE7562" s="218"/>
    </row>
    <row r="7563" spans="31:31" s="228" customFormat="1" x14ac:dyDescent="0.2">
      <c r="AE7563" s="218"/>
    </row>
    <row r="7564" spans="31:31" s="228" customFormat="1" x14ac:dyDescent="0.2">
      <c r="AE7564" s="218"/>
    </row>
    <row r="7565" spans="31:31" s="228" customFormat="1" x14ac:dyDescent="0.2">
      <c r="AE7565" s="218"/>
    </row>
    <row r="7566" spans="31:31" s="228" customFormat="1" x14ac:dyDescent="0.2">
      <c r="AE7566" s="218"/>
    </row>
    <row r="7567" spans="31:31" s="228" customFormat="1" x14ac:dyDescent="0.2">
      <c r="AE7567" s="218"/>
    </row>
    <row r="7568" spans="31:31" s="228" customFormat="1" x14ac:dyDescent="0.2">
      <c r="AE7568" s="218"/>
    </row>
    <row r="7569" spans="31:31" s="228" customFormat="1" x14ac:dyDescent="0.2">
      <c r="AE7569" s="218"/>
    </row>
    <row r="7570" spans="31:31" s="228" customFormat="1" x14ac:dyDescent="0.2">
      <c r="AE7570" s="218"/>
    </row>
    <row r="7571" spans="31:31" s="228" customFormat="1" x14ac:dyDescent="0.2">
      <c r="AE7571" s="218"/>
    </row>
    <row r="7572" spans="31:31" s="228" customFormat="1" x14ac:dyDescent="0.2">
      <c r="AE7572" s="218"/>
    </row>
    <row r="7573" spans="31:31" s="228" customFormat="1" x14ac:dyDescent="0.2">
      <c r="AE7573" s="218"/>
    </row>
    <row r="7574" spans="31:31" s="228" customFormat="1" x14ac:dyDescent="0.2">
      <c r="AE7574" s="218"/>
    </row>
    <row r="7575" spans="31:31" s="228" customFormat="1" x14ac:dyDescent="0.2">
      <c r="AE7575" s="218"/>
    </row>
    <row r="7576" spans="31:31" s="228" customFormat="1" x14ac:dyDescent="0.2">
      <c r="AE7576" s="218"/>
    </row>
    <row r="7577" spans="31:31" s="228" customFormat="1" x14ac:dyDescent="0.2">
      <c r="AE7577" s="218"/>
    </row>
    <row r="7578" spans="31:31" s="228" customFormat="1" x14ac:dyDescent="0.2">
      <c r="AE7578" s="218"/>
    </row>
    <row r="7579" spans="31:31" s="228" customFormat="1" x14ac:dyDescent="0.2">
      <c r="AE7579" s="218"/>
    </row>
    <row r="7580" spans="31:31" s="228" customFormat="1" x14ac:dyDescent="0.2">
      <c r="AE7580" s="218"/>
    </row>
    <row r="7581" spans="31:31" s="228" customFormat="1" x14ac:dyDescent="0.2">
      <c r="AE7581" s="218"/>
    </row>
    <row r="7582" spans="31:31" s="228" customFormat="1" x14ac:dyDescent="0.2">
      <c r="AE7582" s="218"/>
    </row>
    <row r="7583" spans="31:31" s="228" customFormat="1" x14ac:dyDescent="0.2">
      <c r="AE7583" s="218"/>
    </row>
    <row r="7584" spans="31:31" s="228" customFormat="1" x14ac:dyDescent="0.2">
      <c r="AE7584" s="218"/>
    </row>
    <row r="7585" spans="31:31" s="228" customFormat="1" x14ac:dyDescent="0.2">
      <c r="AE7585" s="218"/>
    </row>
    <row r="7586" spans="31:31" s="228" customFormat="1" x14ac:dyDescent="0.2">
      <c r="AE7586" s="218"/>
    </row>
    <row r="7587" spans="31:31" s="228" customFormat="1" x14ac:dyDescent="0.2">
      <c r="AE7587" s="218"/>
    </row>
    <row r="7588" spans="31:31" s="228" customFormat="1" x14ac:dyDescent="0.2">
      <c r="AE7588" s="218"/>
    </row>
    <row r="7589" spans="31:31" s="228" customFormat="1" x14ac:dyDescent="0.2">
      <c r="AE7589" s="218"/>
    </row>
    <row r="7590" spans="31:31" s="228" customFormat="1" x14ac:dyDescent="0.2">
      <c r="AE7590" s="218"/>
    </row>
    <row r="7591" spans="31:31" s="228" customFormat="1" x14ac:dyDescent="0.2">
      <c r="AE7591" s="218"/>
    </row>
    <row r="7592" spans="31:31" s="228" customFormat="1" x14ac:dyDescent="0.2">
      <c r="AE7592" s="218"/>
    </row>
    <row r="7593" spans="31:31" s="228" customFormat="1" x14ac:dyDescent="0.2">
      <c r="AE7593" s="218"/>
    </row>
    <row r="7594" spans="31:31" s="228" customFormat="1" x14ac:dyDescent="0.2">
      <c r="AE7594" s="218"/>
    </row>
    <row r="7595" spans="31:31" s="228" customFormat="1" x14ac:dyDescent="0.2">
      <c r="AE7595" s="218"/>
    </row>
    <row r="7596" spans="31:31" s="228" customFormat="1" x14ac:dyDescent="0.2">
      <c r="AE7596" s="218"/>
    </row>
    <row r="7597" spans="31:31" s="228" customFormat="1" x14ac:dyDescent="0.2">
      <c r="AE7597" s="218"/>
    </row>
    <row r="7598" spans="31:31" s="228" customFormat="1" x14ac:dyDescent="0.2">
      <c r="AE7598" s="218"/>
    </row>
    <row r="7599" spans="31:31" s="228" customFormat="1" x14ac:dyDescent="0.2">
      <c r="AE7599" s="218"/>
    </row>
    <row r="7600" spans="31:31" s="228" customFormat="1" x14ac:dyDescent="0.2">
      <c r="AE7600" s="218"/>
    </row>
    <row r="7601" spans="31:31" s="228" customFormat="1" x14ac:dyDescent="0.2">
      <c r="AE7601" s="218"/>
    </row>
    <row r="7602" spans="31:31" s="228" customFormat="1" x14ac:dyDescent="0.2">
      <c r="AE7602" s="218"/>
    </row>
    <row r="7603" spans="31:31" s="228" customFormat="1" x14ac:dyDescent="0.2">
      <c r="AE7603" s="218"/>
    </row>
    <row r="7604" spans="31:31" s="228" customFormat="1" x14ac:dyDescent="0.2">
      <c r="AE7604" s="218"/>
    </row>
    <row r="7605" spans="31:31" s="228" customFormat="1" x14ac:dyDescent="0.2">
      <c r="AE7605" s="218"/>
    </row>
    <row r="7606" spans="31:31" s="228" customFormat="1" x14ac:dyDescent="0.2">
      <c r="AE7606" s="218"/>
    </row>
    <row r="7607" spans="31:31" s="228" customFormat="1" x14ac:dyDescent="0.2">
      <c r="AE7607" s="218"/>
    </row>
    <row r="7608" spans="31:31" s="228" customFormat="1" x14ac:dyDescent="0.2">
      <c r="AE7608" s="218"/>
    </row>
    <row r="7609" spans="31:31" s="228" customFormat="1" x14ac:dyDescent="0.2">
      <c r="AE7609" s="218"/>
    </row>
    <row r="7610" spans="31:31" s="228" customFormat="1" x14ac:dyDescent="0.2">
      <c r="AE7610" s="218"/>
    </row>
    <row r="7611" spans="31:31" s="228" customFormat="1" x14ac:dyDescent="0.2">
      <c r="AE7611" s="218"/>
    </row>
    <row r="7612" spans="31:31" s="228" customFormat="1" x14ac:dyDescent="0.2">
      <c r="AE7612" s="218"/>
    </row>
    <row r="7613" spans="31:31" s="228" customFormat="1" x14ac:dyDescent="0.2">
      <c r="AE7613" s="218"/>
    </row>
    <row r="7614" spans="31:31" s="228" customFormat="1" x14ac:dyDescent="0.2">
      <c r="AE7614" s="218"/>
    </row>
    <row r="7615" spans="31:31" s="228" customFormat="1" x14ac:dyDescent="0.2">
      <c r="AE7615" s="218"/>
    </row>
    <row r="7616" spans="31:31" s="228" customFormat="1" x14ac:dyDescent="0.2">
      <c r="AE7616" s="218"/>
    </row>
    <row r="7617" spans="31:31" s="228" customFormat="1" x14ac:dyDescent="0.2">
      <c r="AE7617" s="218"/>
    </row>
    <row r="7618" spans="31:31" s="228" customFormat="1" x14ac:dyDescent="0.2">
      <c r="AE7618" s="218"/>
    </row>
    <row r="7619" spans="31:31" s="228" customFormat="1" x14ac:dyDescent="0.2">
      <c r="AE7619" s="218"/>
    </row>
    <row r="7620" spans="31:31" s="228" customFormat="1" x14ac:dyDescent="0.2">
      <c r="AE7620" s="218"/>
    </row>
    <row r="7621" spans="31:31" s="228" customFormat="1" x14ac:dyDescent="0.2">
      <c r="AE7621" s="218"/>
    </row>
    <row r="7622" spans="31:31" s="228" customFormat="1" x14ac:dyDescent="0.2">
      <c r="AE7622" s="218"/>
    </row>
    <row r="7623" spans="31:31" s="228" customFormat="1" x14ac:dyDescent="0.2">
      <c r="AE7623" s="218"/>
    </row>
    <row r="7624" spans="31:31" s="228" customFormat="1" x14ac:dyDescent="0.2">
      <c r="AE7624" s="218"/>
    </row>
    <row r="7625" spans="31:31" s="228" customFormat="1" x14ac:dyDescent="0.2">
      <c r="AE7625" s="218"/>
    </row>
    <row r="7626" spans="31:31" s="228" customFormat="1" x14ac:dyDescent="0.2">
      <c r="AE7626" s="218"/>
    </row>
    <row r="7627" spans="31:31" s="228" customFormat="1" x14ac:dyDescent="0.2">
      <c r="AE7627" s="218"/>
    </row>
    <row r="7628" spans="31:31" s="228" customFormat="1" x14ac:dyDescent="0.2">
      <c r="AE7628" s="218"/>
    </row>
    <row r="7629" spans="31:31" s="228" customFormat="1" x14ac:dyDescent="0.2">
      <c r="AE7629" s="218"/>
    </row>
    <row r="7630" spans="31:31" s="228" customFormat="1" x14ac:dyDescent="0.2">
      <c r="AE7630" s="218"/>
    </row>
    <row r="7631" spans="31:31" s="228" customFormat="1" x14ac:dyDescent="0.2">
      <c r="AE7631" s="218"/>
    </row>
    <row r="7632" spans="31:31" s="228" customFormat="1" x14ac:dyDescent="0.2">
      <c r="AE7632" s="218"/>
    </row>
    <row r="7633" spans="31:31" s="228" customFormat="1" x14ac:dyDescent="0.2">
      <c r="AE7633" s="218"/>
    </row>
    <row r="7634" spans="31:31" s="228" customFormat="1" x14ac:dyDescent="0.2">
      <c r="AE7634" s="218"/>
    </row>
    <row r="7635" spans="31:31" s="228" customFormat="1" x14ac:dyDescent="0.2">
      <c r="AE7635" s="218"/>
    </row>
    <row r="7636" spans="31:31" s="228" customFormat="1" x14ac:dyDescent="0.2">
      <c r="AE7636" s="218"/>
    </row>
    <row r="7637" spans="31:31" s="228" customFormat="1" x14ac:dyDescent="0.2">
      <c r="AE7637" s="218"/>
    </row>
    <row r="7638" spans="31:31" s="228" customFormat="1" x14ac:dyDescent="0.2">
      <c r="AE7638" s="218"/>
    </row>
    <row r="7639" spans="31:31" s="228" customFormat="1" x14ac:dyDescent="0.2">
      <c r="AE7639" s="218"/>
    </row>
    <row r="7640" spans="31:31" s="228" customFormat="1" x14ac:dyDescent="0.2">
      <c r="AE7640" s="218"/>
    </row>
    <row r="7641" spans="31:31" s="228" customFormat="1" x14ac:dyDescent="0.2">
      <c r="AE7641" s="218"/>
    </row>
    <row r="7642" spans="31:31" s="228" customFormat="1" x14ac:dyDescent="0.2">
      <c r="AE7642" s="218"/>
    </row>
    <row r="7643" spans="31:31" s="228" customFormat="1" x14ac:dyDescent="0.2">
      <c r="AE7643" s="218"/>
    </row>
    <row r="7644" spans="31:31" s="228" customFormat="1" x14ac:dyDescent="0.2">
      <c r="AE7644" s="218"/>
    </row>
    <row r="7645" spans="31:31" s="228" customFormat="1" x14ac:dyDescent="0.2">
      <c r="AE7645" s="218"/>
    </row>
    <row r="7646" spans="31:31" s="228" customFormat="1" x14ac:dyDescent="0.2">
      <c r="AE7646" s="218"/>
    </row>
    <row r="7647" spans="31:31" s="228" customFormat="1" x14ac:dyDescent="0.2">
      <c r="AE7647" s="218"/>
    </row>
    <row r="7648" spans="31:31" s="228" customFormat="1" x14ac:dyDescent="0.2">
      <c r="AE7648" s="218"/>
    </row>
    <row r="7649" spans="31:31" s="228" customFormat="1" x14ac:dyDescent="0.2">
      <c r="AE7649" s="218"/>
    </row>
    <row r="7650" spans="31:31" s="228" customFormat="1" x14ac:dyDescent="0.2">
      <c r="AE7650" s="218"/>
    </row>
    <row r="7651" spans="31:31" s="228" customFormat="1" x14ac:dyDescent="0.2">
      <c r="AE7651" s="218"/>
    </row>
    <row r="7652" spans="31:31" s="228" customFormat="1" x14ac:dyDescent="0.2">
      <c r="AE7652" s="218"/>
    </row>
    <row r="7653" spans="31:31" s="228" customFormat="1" x14ac:dyDescent="0.2">
      <c r="AE7653" s="218"/>
    </row>
    <row r="7654" spans="31:31" s="228" customFormat="1" x14ac:dyDescent="0.2">
      <c r="AE7654" s="218"/>
    </row>
    <row r="7655" spans="31:31" s="228" customFormat="1" x14ac:dyDescent="0.2">
      <c r="AE7655" s="218"/>
    </row>
    <row r="7656" spans="31:31" s="228" customFormat="1" x14ac:dyDescent="0.2">
      <c r="AE7656" s="218"/>
    </row>
    <row r="7657" spans="31:31" s="228" customFormat="1" x14ac:dyDescent="0.2">
      <c r="AE7657" s="218"/>
    </row>
    <row r="7658" spans="31:31" s="228" customFormat="1" x14ac:dyDescent="0.2">
      <c r="AE7658" s="218"/>
    </row>
    <row r="7659" spans="31:31" s="228" customFormat="1" x14ac:dyDescent="0.2">
      <c r="AE7659" s="218"/>
    </row>
    <row r="7660" spans="31:31" s="228" customFormat="1" x14ac:dyDescent="0.2">
      <c r="AE7660" s="218"/>
    </row>
    <row r="7661" spans="31:31" s="228" customFormat="1" x14ac:dyDescent="0.2">
      <c r="AE7661" s="218"/>
    </row>
    <row r="7662" spans="31:31" s="228" customFormat="1" x14ac:dyDescent="0.2">
      <c r="AE7662" s="218"/>
    </row>
    <row r="7663" spans="31:31" s="228" customFormat="1" x14ac:dyDescent="0.2">
      <c r="AE7663" s="218"/>
    </row>
    <row r="7664" spans="31:31" s="228" customFormat="1" x14ac:dyDescent="0.2">
      <c r="AE7664" s="218"/>
    </row>
    <row r="7665" spans="31:31" s="228" customFormat="1" x14ac:dyDescent="0.2">
      <c r="AE7665" s="218"/>
    </row>
    <row r="7666" spans="31:31" s="228" customFormat="1" x14ac:dyDescent="0.2">
      <c r="AE7666" s="218"/>
    </row>
    <row r="7667" spans="31:31" s="228" customFormat="1" x14ac:dyDescent="0.2">
      <c r="AE7667" s="218"/>
    </row>
    <row r="7668" spans="31:31" s="228" customFormat="1" x14ac:dyDescent="0.2">
      <c r="AE7668" s="218"/>
    </row>
    <row r="7669" spans="31:31" s="228" customFormat="1" x14ac:dyDescent="0.2">
      <c r="AE7669" s="218"/>
    </row>
    <row r="7670" spans="31:31" s="228" customFormat="1" x14ac:dyDescent="0.2">
      <c r="AE7670" s="218"/>
    </row>
    <row r="7671" spans="31:31" s="228" customFormat="1" x14ac:dyDescent="0.2">
      <c r="AE7671" s="218"/>
    </row>
    <row r="7672" spans="31:31" s="228" customFormat="1" x14ac:dyDescent="0.2">
      <c r="AE7672" s="218"/>
    </row>
    <row r="7673" spans="31:31" s="228" customFormat="1" x14ac:dyDescent="0.2">
      <c r="AE7673" s="218"/>
    </row>
    <row r="7674" spans="31:31" s="228" customFormat="1" x14ac:dyDescent="0.2">
      <c r="AE7674" s="218"/>
    </row>
    <row r="7675" spans="31:31" s="228" customFormat="1" x14ac:dyDescent="0.2">
      <c r="AE7675" s="218"/>
    </row>
    <row r="7676" spans="31:31" s="228" customFormat="1" x14ac:dyDescent="0.2">
      <c r="AE7676" s="218"/>
    </row>
    <row r="7677" spans="31:31" s="228" customFormat="1" x14ac:dyDescent="0.2">
      <c r="AE7677" s="218"/>
    </row>
    <row r="7678" spans="31:31" s="228" customFormat="1" x14ac:dyDescent="0.2">
      <c r="AE7678" s="218"/>
    </row>
    <row r="7679" spans="31:31" s="228" customFormat="1" x14ac:dyDescent="0.2">
      <c r="AE7679" s="218"/>
    </row>
    <row r="7680" spans="31:31" s="228" customFormat="1" x14ac:dyDescent="0.2">
      <c r="AE7680" s="218"/>
    </row>
    <row r="7681" spans="31:31" s="228" customFormat="1" x14ac:dyDescent="0.2">
      <c r="AE7681" s="218"/>
    </row>
    <row r="7682" spans="31:31" s="228" customFormat="1" x14ac:dyDescent="0.2">
      <c r="AE7682" s="218"/>
    </row>
    <row r="7683" spans="31:31" s="228" customFormat="1" x14ac:dyDescent="0.2">
      <c r="AE7683" s="218"/>
    </row>
    <row r="7684" spans="31:31" s="228" customFormat="1" x14ac:dyDescent="0.2">
      <c r="AE7684" s="218"/>
    </row>
    <row r="7685" spans="31:31" s="228" customFormat="1" x14ac:dyDescent="0.2">
      <c r="AE7685" s="218"/>
    </row>
    <row r="7686" spans="31:31" s="228" customFormat="1" x14ac:dyDescent="0.2">
      <c r="AE7686" s="218"/>
    </row>
    <row r="7687" spans="31:31" s="228" customFormat="1" x14ac:dyDescent="0.2">
      <c r="AE7687" s="218"/>
    </row>
    <row r="7688" spans="31:31" s="228" customFormat="1" x14ac:dyDescent="0.2">
      <c r="AE7688" s="218"/>
    </row>
    <row r="7689" spans="31:31" s="228" customFormat="1" x14ac:dyDescent="0.2">
      <c r="AE7689" s="218"/>
    </row>
    <row r="7690" spans="31:31" s="228" customFormat="1" x14ac:dyDescent="0.2">
      <c r="AE7690" s="218"/>
    </row>
    <row r="7691" spans="31:31" s="228" customFormat="1" x14ac:dyDescent="0.2">
      <c r="AE7691" s="218"/>
    </row>
    <row r="7692" spans="31:31" s="228" customFormat="1" x14ac:dyDescent="0.2">
      <c r="AE7692" s="218"/>
    </row>
    <row r="7693" spans="31:31" s="228" customFormat="1" x14ac:dyDescent="0.2">
      <c r="AE7693" s="218"/>
    </row>
    <row r="7694" spans="31:31" s="228" customFormat="1" x14ac:dyDescent="0.2">
      <c r="AE7694" s="218"/>
    </row>
    <row r="7695" spans="31:31" s="228" customFormat="1" x14ac:dyDescent="0.2">
      <c r="AE7695" s="218"/>
    </row>
    <row r="7696" spans="31:31" s="228" customFormat="1" x14ac:dyDescent="0.2">
      <c r="AE7696" s="218"/>
    </row>
    <row r="7697" spans="31:31" s="228" customFormat="1" x14ac:dyDescent="0.2">
      <c r="AE7697" s="218"/>
    </row>
    <row r="7698" spans="31:31" s="228" customFormat="1" x14ac:dyDescent="0.2">
      <c r="AE7698" s="218"/>
    </row>
    <row r="7699" spans="31:31" s="228" customFormat="1" x14ac:dyDescent="0.2">
      <c r="AE7699" s="218"/>
    </row>
    <row r="7700" spans="31:31" s="228" customFormat="1" x14ac:dyDescent="0.2">
      <c r="AE7700" s="218"/>
    </row>
    <row r="7701" spans="31:31" s="228" customFormat="1" x14ac:dyDescent="0.2">
      <c r="AE7701" s="218"/>
    </row>
    <row r="7702" spans="31:31" s="228" customFormat="1" x14ac:dyDescent="0.2">
      <c r="AE7702" s="218"/>
    </row>
    <row r="7703" spans="31:31" s="228" customFormat="1" x14ac:dyDescent="0.2">
      <c r="AE7703" s="218"/>
    </row>
    <row r="7704" spans="31:31" s="228" customFormat="1" x14ac:dyDescent="0.2">
      <c r="AE7704" s="218"/>
    </row>
    <row r="7705" spans="31:31" s="228" customFormat="1" x14ac:dyDescent="0.2">
      <c r="AE7705" s="218"/>
    </row>
    <row r="7706" spans="31:31" s="228" customFormat="1" x14ac:dyDescent="0.2">
      <c r="AE7706" s="218"/>
    </row>
    <row r="7707" spans="31:31" s="228" customFormat="1" x14ac:dyDescent="0.2">
      <c r="AE7707" s="218"/>
    </row>
    <row r="7708" spans="31:31" s="228" customFormat="1" x14ac:dyDescent="0.2">
      <c r="AE7708" s="218"/>
    </row>
    <row r="7709" spans="31:31" s="228" customFormat="1" x14ac:dyDescent="0.2">
      <c r="AE7709" s="218"/>
    </row>
    <row r="7710" spans="31:31" s="228" customFormat="1" x14ac:dyDescent="0.2">
      <c r="AE7710" s="218"/>
    </row>
    <row r="7711" spans="31:31" s="228" customFormat="1" x14ac:dyDescent="0.2">
      <c r="AE7711" s="218"/>
    </row>
    <row r="7712" spans="31:31" s="228" customFormat="1" x14ac:dyDescent="0.2">
      <c r="AE7712" s="218"/>
    </row>
    <row r="7713" spans="31:31" s="228" customFormat="1" x14ac:dyDescent="0.2">
      <c r="AE7713" s="218"/>
    </row>
    <row r="7714" spans="31:31" s="228" customFormat="1" x14ac:dyDescent="0.2">
      <c r="AE7714" s="218"/>
    </row>
    <row r="7715" spans="31:31" s="228" customFormat="1" x14ac:dyDescent="0.2">
      <c r="AE7715" s="218"/>
    </row>
    <row r="7716" spans="31:31" s="228" customFormat="1" x14ac:dyDescent="0.2">
      <c r="AE7716" s="218"/>
    </row>
    <row r="7717" spans="31:31" s="228" customFormat="1" x14ac:dyDescent="0.2">
      <c r="AE7717" s="218"/>
    </row>
    <row r="7718" spans="31:31" s="228" customFormat="1" x14ac:dyDescent="0.2">
      <c r="AE7718" s="218"/>
    </row>
    <row r="7719" spans="31:31" s="228" customFormat="1" x14ac:dyDescent="0.2">
      <c r="AE7719" s="218"/>
    </row>
    <row r="7720" spans="31:31" s="228" customFormat="1" x14ac:dyDescent="0.2">
      <c r="AE7720" s="218"/>
    </row>
    <row r="7721" spans="31:31" s="228" customFormat="1" x14ac:dyDescent="0.2">
      <c r="AE7721" s="218"/>
    </row>
    <row r="7722" spans="31:31" s="228" customFormat="1" x14ac:dyDescent="0.2">
      <c r="AE7722" s="218"/>
    </row>
    <row r="7723" spans="31:31" s="228" customFormat="1" x14ac:dyDescent="0.2">
      <c r="AE7723" s="218"/>
    </row>
    <row r="7724" spans="31:31" s="228" customFormat="1" x14ac:dyDescent="0.2">
      <c r="AE7724" s="218"/>
    </row>
    <row r="7725" spans="31:31" s="228" customFormat="1" x14ac:dyDescent="0.2">
      <c r="AE7725" s="218"/>
    </row>
    <row r="7726" spans="31:31" s="228" customFormat="1" x14ac:dyDescent="0.2">
      <c r="AE7726" s="218"/>
    </row>
    <row r="7727" spans="31:31" s="228" customFormat="1" x14ac:dyDescent="0.2">
      <c r="AE7727" s="218"/>
    </row>
    <row r="7728" spans="31:31" s="228" customFormat="1" x14ac:dyDescent="0.2">
      <c r="AE7728" s="218"/>
    </row>
    <row r="7729" spans="31:31" s="228" customFormat="1" x14ac:dyDescent="0.2">
      <c r="AE7729" s="218"/>
    </row>
    <row r="7730" spans="31:31" s="228" customFormat="1" x14ac:dyDescent="0.2">
      <c r="AE7730" s="218"/>
    </row>
    <row r="7731" spans="31:31" s="228" customFormat="1" x14ac:dyDescent="0.2">
      <c r="AE7731" s="218"/>
    </row>
    <row r="7732" spans="31:31" s="228" customFormat="1" x14ac:dyDescent="0.2">
      <c r="AE7732" s="218"/>
    </row>
    <row r="7733" spans="31:31" s="228" customFormat="1" x14ac:dyDescent="0.2">
      <c r="AE7733" s="218"/>
    </row>
    <row r="7734" spans="31:31" s="228" customFormat="1" x14ac:dyDescent="0.2">
      <c r="AE7734" s="218"/>
    </row>
    <row r="7735" spans="31:31" s="228" customFormat="1" x14ac:dyDescent="0.2">
      <c r="AE7735" s="218"/>
    </row>
    <row r="7736" spans="31:31" s="228" customFormat="1" x14ac:dyDescent="0.2">
      <c r="AE7736" s="218"/>
    </row>
    <row r="7737" spans="31:31" s="228" customFormat="1" x14ac:dyDescent="0.2">
      <c r="AE7737" s="218"/>
    </row>
    <row r="7738" spans="31:31" s="228" customFormat="1" x14ac:dyDescent="0.2">
      <c r="AE7738" s="218"/>
    </row>
    <row r="7739" spans="31:31" s="228" customFormat="1" x14ac:dyDescent="0.2">
      <c r="AE7739" s="218"/>
    </row>
    <row r="7740" spans="31:31" s="228" customFormat="1" x14ac:dyDescent="0.2">
      <c r="AE7740" s="218"/>
    </row>
    <row r="7741" spans="31:31" s="228" customFormat="1" x14ac:dyDescent="0.2">
      <c r="AE7741" s="218"/>
    </row>
    <row r="7742" spans="31:31" s="228" customFormat="1" x14ac:dyDescent="0.2">
      <c r="AE7742" s="218"/>
    </row>
    <row r="7743" spans="31:31" s="228" customFormat="1" x14ac:dyDescent="0.2">
      <c r="AE7743" s="218"/>
    </row>
    <row r="7744" spans="31:31" s="228" customFormat="1" x14ac:dyDescent="0.2">
      <c r="AE7744" s="218"/>
    </row>
    <row r="7745" spans="31:31" s="228" customFormat="1" x14ac:dyDescent="0.2">
      <c r="AE7745" s="218"/>
    </row>
    <row r="7746" spans="31:31" s="228" customFormat="1" x14ac:dyDescent="0.2">
      <c r="AE7746" s="218"/>
    </row>
    <row r="7747" spans="31:31" s="228" customFormat="1" x14ac:dyDescent="0.2">
      <c r="AE7747" s="218"/>
    </row>
    <row r="7748" spans="31:31" s="228" customFormat="1" x14ac:dyDescent="0.2">
      <c r="AE7748" s="218"/>
    </row>
    <row r="7749" spans="31:31" s="228" customFormat="1" x14ac:dyDescent="0.2">
      <c r="AE7749" s="218"/>
    </row>
    <row r="7750" spans="31:31" s="228" customFormat="1" x14ac:dyDescent="0.2">
      <c r="AE7750" s="218"/>
    </row>
    <row r="7751" spans="31:31" s="228" customFormat="1" x14ac:dyDescent="0.2">
      <c r="AE7751" s="218"/>
    </row>
    <row r="7752" spans="31:31" s="228" customFormat="1" x14ac:dyDescent="0.2">
      <c r="AE7752" s="218"/>
    </row>
    <row r="7753" spans="31:31" s="228" customFormat="1" x14ac:dyDescent="0.2">
      <c r="AE7753" s="218"/>
    </row>
    <row r="7754" spans="31:31" s="228" customFormat="1" x14ac:dyDescent="0.2">
      <c r="AE7754" s="218"/>
    </row>
    <row r="7755" spans="31:31" s="228" customFormat="1" x14ac:dyDescent="0.2">
      <c r="AE7755" s="218"/>
    </row>
    <row r="7756" spans="31:31" s="228" customFormat="1" x14ac:dyDescent="0.2">
      <c r="AE7756" s="218"/>
    </row>
    <row r="7757" spans="31:31" s="228" customFormat="1" x14ac:dyDescent="0.2">
      <c r="AE7757" s="218"/>
    </row>
    <row r="7758" spans="31:31" s="228" customFormat="1" x14ac:dyDescent="0.2">
      <c r="AE7758" s="218"/>
    </row>
    <row r="7759" spans="31:31" s="228" customFormat="1" x14ac:dyDescent="0.2">
      <c r="AE7759" s="218"/>
    </row>
    <row r="7760" spans="31:31" s="228" customFormat="1" x14ac:dyDescent="0.2">
      <c r="AE7760" s="218"/>
    </row>
    <row r="7761" spans="31:31" s="228" customFormat="1" x14ac:dyDescent="0.2">
      <c r="AE7761" s="218"/>
    </row>
    <row r="7762" spans="31:31" s="228" customFormat="1" x14ac:dyDescent="0.2">
      <c r="AE7762" s="218"/>
    </row>
    <row r="7763" spans="31:31" s="228" customFormat="1" x14ac:dyDescent="0.2">
      <c r="AE7763" s="218"/>
    </row>
    <row r="7764" spans="31:31" s="228" customFormat="1" x14ac:dyDescent="0.2">
      <c r="AE7764" s="218"/>
    </row>
    <row r="7765" spans="31:31" s="228" customFormat="1" x14ac:dyDescent="0.2">
      <c r="AE7765" s="218"/>
    </row>
    <row r="7766" spans="31:31" s="228" customFormat="1" x14ac:dyDescent="0.2">
      <c r="AE7766" s="218"/>
    </row>
    <row r="7767" spans="31:31" s="228" customFormat="1" x14ac:dyDescent="0.2">
      <c r="AE7767" s="218"/>
    </row>
    <row r="7768" spans="31:31" s="228" customFormat="1" x14ac:dyDescent="0.2">
      <c r="AE7768" s="218"/>
    </row>
    <row r="7769" spans="31:31" s="228" customFormat="1" x14ac:dyDescent="0.2">
      <c r="AE7769" s="218"/>
    </row>
    <row r="7770" spans="31:31" s="228" customFormat="1" x14ac:dyDescent="0.2">
      <c r="AE7770" s="218"/>
    </row>
    <row r="7771" spans="31:31" s="228" customFormat="1" x14ac:dyDescent="0.2">
      <c r="AE7771" s="218"/>
    </row>
    <row r="7772" spans="31:31" s="228" customFormat="1" x14ac:dyDescent="0.2">
      <c r="AE7772" s="218"/>
    </row>
    <row r="7773" spans="31:31" s="228" customFormat="1" x14ac:dyDescent="0.2">
      <c r="AE7773" s="218"/>
    </row>
    <row r="7774" spans="31:31" s="228" customFormat="1" x14ac:dyDescent="0.2">
      <c r="AE7774" s="218"/>
    </row>
    <row r="7775" spans="31:31" s="228" customFormat="1" x14ac:dyDescent="0.2">
      <c r="AE7775" s="218"/>
    </row>
    <row r="7776" spans="31:31" s="228" customFormat="1" x14ac:dyDescent="0.2">
      <c r="AE7776" s="218"/>
    </row>
    <row r="7777" spans="31:31" s="228" customFormat="1" x14ac:dyDescent="0.2">
      <c r="AE7777" s="218"/>
    </row>
    <row r="7778" spans="31:31" s="228" customFormat="1" x14ac:dyDescent="0.2">
      <c r="AE7778" s="218"/>
    </row>
    <row r="7779" spans="31:31" s="228" customFormat="1" x14ac:dyDescent="0.2">
      <c r="AE7779" s="218"/>
    </row>
    <row r="7780" spans="31:31" s="228" customFormat="1" x14ac:dyDescent="0.2">
      <c r="AE7780" s="218"/>
    </row>
    <row r="7781" spans="31:31" s="228" customFormat="1" x14ac:dyDescent="0.2">
      <c r="AE7781" s="218"/>
    </row>
    <row r="7782" spans="31:31" s="228" customFormat="1" x14ac:dyDescent="0.2">
      <c r="AE7782" s="218"/>
    </row>
    <row r="7783" spans="31:31" s="228" customFormat="1" x14ac:dyDescent="0.2">
      <c r="AE7783" s="218"/>
    </row>
    <row r="7784" spans="31:31" s="228" customFormat="1" x14ac:dyDescent="0.2">
      <c r="AE7784" s="218"/>
    </row>
    <row r="7785" spans="31:31" s="228" customFormat="1" x14ac:dyDescent="0.2">
      <c r="AE7785" s="218"/>
    </row>
    <row r="7786" spans="31:31" s="228" customFormat="1" x14ac:dyDescent="0.2">
      <c r="AE7786" s="218"/>
    </row>
    <row r="7787" spans="31:31" s="228" customFormat="1" x14ac:dyDescent="0.2">
      <c r="AE7787" s="218"/>
    </row>
    <row r="7788" spans="31:31" s="228" customFormat="1" x14ac:dyDescent="0.2">
      <c r="AE7788" s="218"/>
    </row>
    <row r="7789" spans="31:31" s="228" customFormat="1" x14ac:dyDescent="0.2">
      <c r="AE7789" s="218"/>
    </row>
    <row r="7790" spans="31:31" s="228" customFormat="1" x14ac:dyDescent="0.2">
      <c r="AE7790" s="218"/>
    </row>
    <row r="7791" spans="31:31" s="228" customFormat="1" x14ac:dyDescent="0.2">
      <c r="AE7791" s="218"/>
    </row>
    <row r="7792" spans="31:31" s="228" customFormat="1" x14ac:dyDescent="0.2">
      <c r="AE7792" s="218"/>
    </row>
    <row r="7793" spans="31:31" s="228" customFormat="1" x14ac:dyDescent="0.2">
      <c r="AE7793" s="218"/>
    </row>
    <row r="7794" spans="31:31" s="228" customFormat="1" x14ac:dyDescent="0.2">
      <c r="AE7794" s="218"/>
    </row>
    <row r="7795" spans="31:31" s="228" customFormat="1" x14ac:dyDescent="0.2">
      <c r="AE7795" s="218"/>
    </row>
    <row r="7796" spans="31:31" s="228" customFormat="1" x14ac:dyDescent="0.2">
      <c r="AE7796" s="218"/>
    </row>
    <row r="7797" spans="31:31" s="228" customFormat="1" x14ac:dyDescent="0.2">
      <c r="AE7797" s="218"/>
    </row>
    <row r="7798" spans="31:31" s="228" customFormat="1" x14ac:dyDescent="0.2">
      <c r="AE7798" s="218"/>
    </row>
    <row r="7799" spans="31:31" s="228" customFormat="1" x14ac:dyDescent="0.2">
      <c r="AE7799" s="218"/>
    </row>
    <row r="7800" spans="31:31" s="228" customFormat="1" x14ac:dyDescent="0.2">
      <c r="AE7800" s="218"/>
    </row>
    <row r="7801" spans="31:31" s="228" customFormat="1" x14ac:dyDescent="0.2">
      <c r="AE7801" s="218"/>
    </row>
    <row r="7802" spans="31:31" s="228" customFormat="1" x14ac:dyDescent="0.2">
      <c r="AE7802" s="218"/>
    </row>
    <row r="7803" spans="31:31" s="228" customFormat="1" x14ac:dyDescent="0.2">
      <c r="AE7803" s="218"/>
    </row>
    <row r="7804" spans="31:31" s="228" customFormat="1" x14ac:dyDescent="0.2">
      <c r="AE7804" s="218"/>
    </row>
    <row r="7805" spans="31:31" s="228" customFormat="1" x14ac:dyDescent="0.2">
      <c r="AE7805" s="218"/>
    </row>
    <row r="7806" spans="31:31" s="228" customFormat="1" x14ac:dyDescent="0.2">
      <c r="AE7806" s="218"/>
    </row>
    <row r="7807" spans="31:31" s="228" customFormat="1" x14ac:dyDescent="0.2">
      <c r="AE7807" s="218"/>
    </row>
    <row r="7808" spans="31:31" s="228" customFormat="1" x14ac:dyDescent="0.2">
      <c r="AE7808" s="218"/>
    </row>
    <row r="7809" spans="31:31" s="228" customFormat="1" x14ac:dyDescent="0.2">
      <c r="AE7809" s="218"/>
    </row>
    <row r="7810" spans="31:31" s="228" customFormat="1" x14ac:dyDescent="0.2">
      <c r="AE7810" s="218"/>
    </row>
    <row r="7811" spans="31:31" s="228" customFormat="1" x14ac:dyDescent="0.2">
      <c r="AE7811" s="218"/>
    </row>
    <row r="7812" spans="31:31" s="228" customFormat="1" x14ac:dyDescent="0.2">
      <c r="AE7812" s="218"/>
    </row>
    <row r="7813" spans="31:31" s="228" customFormat="1" x14ac:dyDescent="0.2">
      <c r="AE7813" s="218"/>
    </row>
    <row r="7814" spans="31:31" s="228" customFormat="1" x14ac:dyDescent="0.2">
      <c r="AE7814" s="218"/>
    </row>
    <row r="7815" spans="31:31" s="228" customFormat="1" x14ac:dyDescent="0.2">
      <c r="AE7815" s="218"/>
    </row>
    <row r="7816" spans="31:31" s="228" customFormat="1" x14ac:dyDescent="0.2">
      <c r="AE7816" s="218"/>
    </row>
    <row r="7817" spans="31:31" s="228" customFormat="1" x14ac:dyDescent="0.2">
      <c r="AE7817" s="218"/>
    </row>
    <row r="7818" spans="31:31" s="228" customFormat="1" x14ac:dyDescent="0.2">
      <c r="AE7818" s="218"/>
    </row>
    <row r="7819" spans="31:31" s="228" customFormat="1" x14ac:dyDescent="0.2">
      <c r="AE7819" s="218"/>
    </row>
    <row r="7820" spans="31:31" s="228" customFormat="1" x14ac:dyDescent="0.2">
      <c r="AE7820" s="218"/>
    </row>
    <row r="7821" spans="31:31" s="228" customFormat="1" x14ac:dyDescent="0.2">
      <c r="AE7821" s="218"/>
    </row>
    <row r="7822" spans="31:31" s="228" customFormat="1" x14ac:dyDescent="0.2">
      <c r="AE7822" s="218"/>
    </row>
    <row r="7823" spans="31:31" s="228" customFormat="1" x14ac:dyDescent="0.2">
      <c r="AE7823" s="218"/>
    </row>
    <row r="7824" spans="31:31" s="228" customFormat="1" x14ac:dyDescent="0.2">
      <c r="AE7824" s="218"/>
    </row>
    <row r="7825" spans="31:31" s="228" customFormat="1" x14ac:dyDescent="0.2">
      <c r="AE7825" s="218"/>
    </row>
    <row r="7826" spans="31:31" s="228" customFormat="1" x14ac:dyDescent="0.2">
      <c r="AE7826" s="218"/>
    </row>
    <row r="7827" spans="31:31" s="228" customFormat="1" x14ac:dyDescent="0.2">
      <c r="AE7827" s="218"/>
    </row>
    <row r="7828" spans="31:31" s="228" customFormat="1" x14ac:dyDescent="0.2">
      <c r="AE7828" s="218"/>
    </row>
    <row r="7829" spans="31:31" s="228" customFormat="1" x14ac:dyDescent="0.2">
      <c r="AE7829" s="218"/>
    </row>
    <row r="7830" spans="31:31" s="228" customFormat="1" x14ac:dyDescent="0.2">
      <c r="AE7830" s="218"/>
    </row>
    <row r="7831" spans="31:31" s="228" customFormat="1" x14ac:dyDescent="0.2">
      <c r="AE7831" s="218"/>
    </row>
    <row r="7832" spans="31:31" s="228" customFormat="1" x14ac:dyDescent="0.2">
      <c r="AE7832" s="218"/>
    </row>
    <row r="7833" spans="31:31" s="228" customFormat="1" x14ac:dyDescent="0.2">
      <c r="AE7833" s="218"/>
    </row>
    <row r="7834" spans="31:31" s="228" customFormat="1" x14ac:dyDescent="0.2">
      <c r="AE7834" s="218"/>
    </row>
    <row r="7835" spans="31:31" s="228" customFormat="1" x14ac:dyDescent="0.2">
      <c r="AE7835" s="218"/>
    </row>
    <row r="7836" spans="31:31" s="228" customFormat="1" x14ac:dyDescent="0.2">
      <c r="AE7836" s="218"/>
    </row>
    <row r="7837" spans="31:31" s="228" customFormat="1" x14ac:dyDescent="0.2">
      <c r="AE7837" s="218"/>
    </row>
    <row r="7838" spans="31:31" s="228" customFormat="1" x14ac:dyDescent="0.2">
      <c r="AE7838" s="218"/>
    </row>
    <row r="7839" spans="31:31" s="228" customFormat="1" x14ac:dyDescent="0.2">
      <c r="AE7839" s="218"/>
    </row>
    <row r="7840" spans="31:31" s="228" customFormat="1" x14ac:dyDescent="0.2">
      <c r="AE7840" s="218"/>
    </row>
    <row r="7841" spans="31:31" s="228" customFormat="1" x14ac:dyDescent="0.2">
      <c r="AE7841" s="218"/>
    </row>
    <row r="7842" spans="31:31" s="228" customFormat="1" x14ac:dyDescent="0.2">
      <c r="AE7842" s="218"/>
    </row>
    <row r="7843" spans="31:31" s="228" customFormat="1" x14ac:dyDescent="0.2">
      <c r="AE7843" s="218"/>
    </row>
    <row r="7844" spans="31:31" s="228" customFormat="1" x14ac:dyDescent="0.2">
      <c r="AE7844" s="218"/>
    </row>
    <row r="7845" spans="31:31" s="228" customFormat="1" x14ac:dyDescent="0.2">
      <c r="AE7845" s="218"/>
    </row>
    <row r="7846" spans="31:31" s="228" customFormat="1" x14ac:dyDescent="0.2">
      <c r="AE7846" s="218"/>
    </row>
    <row r="7847" spans="31:31" s="228" customFormat="1" x14ac:dyDescent="0.2">
      <c r="AE7847" s="218"/>
    </row>
    <row r="7848" spans="31:31" s="228" customFormat="1" x14ac:dyDescent="0.2">
      <c r="AE7848" s="218"/>
    </row>
    <row r="7849" spans="31:31" s="228" customFormat="1" x14ac:dyDescent="0.2">
      <c r="AE7849" s="218"/>
    </row>
    <row r="7850" spans="31:31" s="228" customFormat="1" x14ac:dyDescent="0.2">
      <c r="AE7850" s="218"/>
    </row>
    <row r="7851" spans="31:31" s="228" customFormat="1" x14ac:dyDescent="0.2">
      <c r="AE7851" s="218"/>
    </row>
    <row r="7852" spans="31:31" s="228" customFormat="1" x14ac:dyDescent="0.2">
      <c r="AE7852" s="218"/>
    </row>
    <row r="7853" spans="31:31" s="228" customFormat="1" x14ac:dyDescent="0.2">
      <c r="AE7853" s="218"/>
    </row>
    <row r="7854" spans="31:31" s="228" customFormat="1" x14ac:dyDescent="0.2">
      <c r="AE7854" s="218"/>
    </row>
    <row r="7855" spans="31:31" s="228" customFormat="1" x14ac:dyDescent="0.2">
      <c r="AE7855" s="218"/>
    </row>
    <row r="7856" spans="31:31" s="228" customFormat="1" x14ac:dyDescent="0.2">
      <c r="AE7856" s="218"/>
    </row>
    <row r="7857" spans="31:31" s="228" customFormat="1" x14ac:dyDescent="0.2">
      <c r="AE7857" s="218"/>
    </row>
    <row r="7858" spans="31:31" s="228" customFormat="1" x14ac:dyDescent="0.2">
      <c r="AE7858" s="218"/>
    </row>
    <row r="7859" spans="31:31" s="228" customFormat="1" x14ac:dyDescent="0.2">
      <c r="AE7859" s="218"/>
    </row>
    <row r="7860" spans="31:31" s="228" customFormat="1" x14ac:dyDescent="0.2">
      <c r="AE7860" s="218"/>
    </row>
    <row r="7861" spans="31:31" s="228" customFormat="1" x14ac:dyDescent="0.2">
      <c r="AE7861" s="218"/>
    </row>
    <row r="7862" spans="31:31" s="228" customFormat="1" x14ac:dyDescent="0.2">
      <c r="AE7862" s="218"/>
    </row>
    <row r="7863" spans="31:31" s="228" customFormat="1" x14ac:dyDescent="0.2">
      <c r="AE7863" s="218"/>
    </row>
    <row r="7864" spans="31:31" s="228" customFormat="1" x14ac:dyDescent="0.2">
      <c r="AE7864" s="218"/>
    </row>
    <row r="7865" spans="31:31" s="228" customFormat="1" x14ac:dyDescent="0.2">
      <c r="AE7865" s="218"/>
    </row>
    <row r="7866" spans="31:31" s="228" customFormat="1" x14ac:dyDescent="0.2">
      <c r="AE7866" s="218"/>
    </row>
    <row r="7867" spans="31:31" s="228" customFormat="1" x14ac:dyDescent="0.2">
      <c r="AE7867" s="218"/>
    </row>
    <row r="7868" spans="31:31" s="228" customFormat="1" x14ac:dyDescent="0.2">
      <c r="AE7868" s="218"/>
    </row>
    <row r="7869" spans="31:31" s="228" customFormat="1" x14ac:dyDescent="0.2">
      <c r="AE7869" s="218"/>
    </row>
    <row r="7870" spans="31:31" s="228" customFormat="1" x14ac:dyDescent="0.2">
      <c r="AE7870" s="218"/>
    </row>
    <row r="7871" spans="31:31" s="228" customFormat="1" x14ac:dyDescent="0.2">
      <c r="AE7871" s="218"/>
    </row>
    <row r="7872" spans="31:31" s="228" customFormat="1" x14ac:dyDescent="0.2">
      <c r="AE7872" s="218"/>
    </row>
    <row r="7873" spans="31:31" s="228" customFormat="1" x14ac:dyDescent="0.2">
      <c r="AE7873" s="218"/>
    </row>
    <row r="7874" spans="31:31" s="228" customFormat="1" x14ac:dyDescent="0.2">
      <c r="AE7874" s="218"/>
    </row>
    <row r="7875" spans="31:31" s="228" customFormat="1" x14ac:dyDescent="0.2">
      <c r="AE7875" s="218"/>
    </row>
    <row r="7876" spans="31:31" s="228" customFormat="1" x14ac:dyDescent="0.2">
      <c r="AE7876" s="218"/>
    </row>
    <row r="7877" spans="31:31" s="228" customFormat="1" x14ac:dyDescent="0.2">
      <c r="AE7877" s="218"/>
    </row>
    <row r="7878" spans="31:31" s="228" customFormat="1" x14ac:dyDescent="0.2">
      <c r="AE7878" s="218"/>
    </row>
    <row r="7879" spans="31:31" s="228" customFormat="1" x14ac:dyDescent="0.2">
      <c r="AE7879" s="218"/>
    </row>
    <row r="7880" spans="31:31" s="228" customFormat="1" x14ac:dyDescent="0.2">
      <c r="AE7880" s="218"/>
    </row>
    <row r="7881" spans="31:31" s="228" customFormat="1" x14ac:dyDescent="0.2">
      <c r="AE7881" s="218"/>
    </row>
    <row r="7882" spans="31:31" s="228" customFormat="1" x14ac:dyDescent="0.2">
      <c r="AE7882" s="218"/>
    </row>
    <row r="7883" spans="31:31" s="228" customFormat="1" x14ac:dyDescent="0.2">
      <c r="AE7883" s="218"/>
    </row>
    <row r="7884" spans="31:31" s="228" customFormat="1" x14ac:dyDescent="0.2">
      <c r="AE7884" s="218"/>
    </row>
    <row r="7885" spans="31:31" s="228" customFormat="1" x14ac:dyDescent="0.2">
      <c r="AE7885" s="218"/>
    </row>
    <row r="7886" spans="31:31" s="228" customFormat="1" x14ac:dyDescent="0.2">
      <c r="AE7886" s="218"/>
    </row>
    <row r="7887" spans="31:31" s="228" customFormat="1" x14ac:dyDescent="0.2">
      <c r="AE7887" s="218"/>
    </row>
    <row r="7888" spans="31:31" s="228" customFormat="1" x14ac:dyDescent="0.2">
      <c r="AE7888" s="218"/>
    </row>
    <row r="7889" spans="31:31" s="228" customFormat="1" x14ac:dyDescent="0.2">
      <c r="AE7889" s="218"/>
    </row>
    <row r="7890" spans="31:31" s="228" customFormat="1" x14ac:dyDescent="0.2">
      <c r="AE7890" s="218"/>
    </row>
    <row r="7891" spans="31:31" s="228" customFormat="1" x14ac:dyDescent="0.2">
      <c r="AE7891" s="218"/>
    </row>
    <row r="7892" spans="31:31" s="228" customFormat="1" x14ac:dyDescent="0.2">
      <c r="AE7892" s="218"/>
    </row>
    <row r="7893" spans="31:31" s="228" customFormat="1" x14ac:dyDescent="0.2">
      <c r="AE7893" s="218"/>
    </row>
    <row r="7894" spans="31:31" s="228" customFormat="1" x14ac:dyDescent="0.2">
      <c r="AE7894" s="218"/>
    </row>
    <row r="7895" spans="31:31" s="228" customFormat="1" x14ac:dyDescent="0.2">
      <c r="AE7895" s="218"/>
    </row>
    <row r="7896" spans="31:31" s="228" customFormat="1" x14ac:dyDescent="0.2">
      <c r="AE7896" s="218"/>
    </row>
    <row r="7897" spans="31:31" s="228" customFormat="1" x14ac:dyDescent="0.2">
      <c r="AE7897" s="218"/>
    </row>
    <row r="7898" spans="31:31" s="228" customFormat="1" x14ac:dyDescent="0.2">
      <c r="AE7898" s="218"/>
    </row>
    <row r="7899" spans="31:31" s="228" customFormat="1" x14ac:dyDescent="0.2">
      <c r="AE7899" s="218"/>
    </row>
    <row r="7900" spans="31:31" s="228" customFormat="1" x14ac:dyDescent="0.2">
      <c r="AE7900" s="218"/>
    </row>
    <row r="7901" spans="31:31" s="228" customFormat="1" x14ac:dyDescent="0.2">
      <c r="AE7901" s="218"/>
    </row>
    <row r="7902" spans="31:31" s="228" customFormat="1" x14ac:dyDescent="0.2">
      <c r="AE7902" s="218"/>
    </row>
    <row r="7903" spans="31:31" s="228" customFormat="1" x14ac:dyDescent="0.2">
      <c r="AE7903" s="218"/>
    </row>
    <row r="7904" spans="31:31" s="228" customFormat="1" x14ac:dyDescent="0.2">
      <c r="AE7904" s="218"/>
    </row>
    <row r="7905" spans="31:31" s="228" customFormat="1" x14ac:dyDescent="0.2">
      <c r="AE7905" s="218"/>
    </row>
    <row r="7906" spans="31:31" s="228" customFormat="1" x14ac:dyDescent="0.2">
      <c r="AE7906" s="218"/>
    </row>
    <row r="7907" spans="31:31" s="228" customFormat="1" x14ac:dyDescent="0.2">
      <c r="AE7907" s="218"/>
    </row>
    <row r="7908" spans="31:31" s="228" customFormat="1" x14ac:dyDescent="0.2">
      <c r="AE7908" s="218"/>
    </row>
    <row r="7909" spans="31:31" s="228" customFormat="1" x14ac:dyDescent="0.2">
      <c r="AE7909" s="218"/>
    </row>
    <row r="7910" spans="31:31" s="228" customFormat="1" x14ac:dyDescent="0.2">
      <c r="AE7910" s="218"/>
    </row>
    <row r="7911" spans="31:31" s="228" customFormat="1" x14ac:dyDescent="0.2">
      <c r="AE7911" s="218"/>
    </row>
    <row r="7912" spans="31:31" s="228" customFormat="1" x14ac:dyDescent="0.2">
      <c r="AE7912" s="218"/>
    </row>
    <row r="7913" spans="31:31" s="228" customFormat="1" x14ac:dyDescent="0.2">
      <c r="AE7913" s="218"/>
    </row>
    <row r="7914" spans="31:31" s="228" customFormat="1" x14ac:dyDescent="0.2">
      <c r="AE7914" s="218"/>
    </row>
    <row r="7915" spans="31:31" s="228" customFormat="1" x14ac:dyDescent="0.2">
      <c r="AE7915" s="218"/>
    </row>
    <row r="7916" spans="31:31" s="228" customFormat="1" x14ac:dyDescent="0.2">
      <c r="AE7916" s="218"/>
    </row>
    <row r="7917" spans="31:31" s="228" customFormat="1" x14ac:dyDescent="0.2">
      <c r="AE7917" s="218"/>
    </row>
    <row r="7918" spans="31:31" s="228" customFormat="1" x14ac:dyDescent="0.2">
      <c r="AE7918" s="218"/>
    </row>
    <row r="7919" spans="31:31" s="228" customFormat="1" x14ac:dyDescent="0.2">
      <c r="AE7919" s="218"/>
    </row>
    <row r="7920" spans="31:31" s="228" customFormat="1" x14ac:dyDescent="0.2">
      <c r="AE7920" s="218"/>
    </row>
    <row r="7921" spans="31:31" s="228" customFormat="1" x14ac:dyDescent="0.2">
      <c r="AE7921" s="218"/>
    </row>
    <row r="7922" spans="31:31" s="228" customFormat="1" x14ac:dyDescent="0.2">
      <c r="AE7922" s="218"/>
    </row>
    <row r="7923" spans="31:31" s="228" customFormat="1" x14ac:dyDescent="0.2">
      <c r="AE7923" s="218"/>
    </row>
    <row r="7924" spans="31:31" s="228" customFormat="1" x14ac:dyDescent="0.2">
      <c r="AE7924" s="218"/>
    </row>
    <row r="7925" spans="31:31" s="228" customFormat="1" x14ac:dyDescent="0.2">
      <c r="AE7925" s="218"/>
    </row>
    <row r="7926" spans="31:31" s="228" customFormat="1" x14ac:dyDescent="0.2">
      <c r="AE7926" s="218"/>
    </row>
    <row r="7927" spans="31:31" s="228" customFormat="1" x14ac:dyDescent="0.2">
      <c r="AE7927" s="218"/>
    </row>
    <row r="7928" spans="31:31" s="228" customFormat="1" x14ac:dyDescent="0.2">
      <c r="AE7928" s="218"/>
    </row>
    <row r="7929" spans="31:31" s="228" customFormat="1" x14ac:dyDescent="0.2">
      <c r="AE7929" s="218"/>
    </row>
    <row r="7930" spans="31:31" s="228" customFormat="1" x14ac:dyDescent="0.2">
      <c r="AE7930" s="218"/>
    </row>
    <row r="7931" spans="31:31" s="228" customFormat="1" x14ac:dyDescent="0.2">
      <c r="AE7931" s="218"/>
    </row>
    <row r="7932" spans="31:31" s="228" customFormat="1" x14ac:dyDescent="0.2">
      <c r="AE7932" s="218"/>
    </row>
    <row r="7933" spans="31:31" s="228" customFormat="1" x14ac:dyDescent="0.2">
      <c r="AE7933" s="218"/>
    </row>
    <row r="7934" spans="31:31" s="228" customFormat="1" x14ac:dyDescent="0.2">
      <c r="AE7934" s="218"/>
    </row>
    <row r="7935" spans="31:31" s="228" customFormat="1" x14ac:dyDescent="0.2">
      <c r="AE7935" s="218"/>
    </row>
    <row r="7936" spans="31:31" s="228" customFormat="1" x14ac:dyDescent="0.2">
      <c r="AE7936" s="218"/>
    </row>
    <row r="7937" spans="31:31" s="228" customFormat="1" x14ac:dyDescent="0.2">
      <c r="AE7937" s="218"/>
    </row>
    <row r="7938" spans="31:31" s="228" customFormat="1" x14ac:dyDescent="0.2">
      <c r="AE7938" s="218"/>
    </row>
    <row r="7939" spans="31:31" s="228" customFormat="1" x14ac:dyDescent="0.2">
      <c r="AE7939" s="218"/>
    </row>
    <row r="7940" spans="31:31" s="228" customFormat="1" x14ac:dyDescent="0.2">
      <c r="AE7940" s="218"/>
    </row>
    <row r="7941" spans="31:31" s="228" customFormat="1" x14ac:dyDescent="0.2">
      <c r="AE7941" s="218"/>
    </row>
    <row r="7942" spans="31:31" s="228" customFormat="1" x14ac:dyDescent="0.2">
      <c r="AE7942" s="218"/>
    </row>
    <row r="7943" spans="31:31" s="228" customFormat="1" x14ac:dyDescent="0.2">
      <c r="AE7943" s="218"/>
    </row>
    <row r="7944" spans="31:31" s="228" customFormat="1" x14ac:dyDescent="0.2">
      <c r="AE7944" s="218"/>
    </row>
    <row r="7945" spans="31:31" s="228" customFormat="1" x14ac:dyDescent="0.2">
      <c r="AE7945" s="218"/>
    </row>
    <row r="7946" spans="31:31" s="228" customFormat="1" x14ac:dyDescent="0.2">
      <c r="AE7946" s="218"/>
    </row>
    <row r="7947" spans="31:31" s="228" customFormat="1" x14ac:dyDescent="0.2">
      <c r="AE7947" s="218"/>
    </row>
    <row r="7948" spans="31:31" s="228" customFormat="1" x14ac:dyDescent="0.2">
      <c r="AE7948" s="218"/>
    </row>
    <row r="7949" spans="31:31" s="228" customFormat="1" x14ac:dyDescent="0.2">
      <c r="AE7949" s="218"/>
    </row>
    <row r="7950" spans="31:31" s="228" customFormat="1" x14ac:dyDescent="0.2">
      <c r="AE7950" s="218"/>
    </row>
    <row r="7951" spans="31:31" s="228" customFormat="1" x14ac:dyDescent="0.2">
      <c r="AE7951" s="218"/>
    </row>
    <row r="7952" spans="31:31" s="228" customFormat="1" x14ac:dyDescent="0.2">
      <c r="AE7952" s="218"/>
    </row>
    <row r="7953" spans="31:31" s="228" customFormat="1" x14ac:dyDescent="0.2">
      <c r="AE7953" s="218"/>
    </row>
    <row r="7954" spans="31:31" s="228" customFormat="1" x14ac:dyDescent="0.2">
      <c r="AE7954" s="218"/>
    </row>
    <row r="7955" spans="31:31" s="228" customFormat="1" x14ac:dyDescent="0.2">
      <c r="AE7955" s="218"/>
    </row>
    <row r="7956" spans="31:31" s="228" customFormat="1" x14ac:dyDescent="0.2">
      <c r="AE7956" s="218"/>
    </row>
    <row r="7957" spans="31:31" s="228" customFormat="1" x14ac:dyDescent="0.2">
      <c r="AE7957" s="218"/>
    </row>
    <row r="7958" spans="31:31" s="228" customFormat="1" x14ac:dyDescent="0.2">
      <c r="AE7958" s="218"/>
    </row>
    <row r="7959" spans="31:31" s="228" customFormat="1" x14ac:dyDescent="0.2">
      <c r="AE7959" s="218"/>
    </row>
    <row r="7960" spans="31:31" s="228" customFormat="1" x14ac:dyDescent="0.2">
      <c r="AE7960" s="218"/>
    </row>
    <row r="7961" spans="31:31" s="228" customFormat="1" x14ac:dyDescent="0.2">
      <c r="AE7961" s="218"/>
    </row>
    <row r="7962" spans="31:31" s="228" customFormat="1" x14ac:dyDescent="0.2">
      <c r="AE7962" s="218"/>
    </row>
    <row r="7963" spans="31:31" s="228" customFormat="1" x14ac:dyDescent="0.2">
      <c r="AE7963" s="218"/>
    </row>
    <row r="7964" spans="31:31" s="228" customFormat="1" x14ac:dyDescent="0.2">
      <c r="AE7964" s="218"/>
    </row>
    <row r="7965" spans="31:31" s="228" customFormat="1" x14ac:dyDescent="0.2">
      <c r="AE7965" s="218"/>
    </row>
    <row r="7966" spans="31:31" s="228" customFormat="1" x14ac:dyDescent="0.2">
      <c r="AE7966" s="218"/>
    </row>
    <row r="7967" spans="31:31" s="228" customFormat="1" x14ac:dyDescent="0.2">
      <c r="AE7967" s="218"/>
    </row>
    <row r="7968" spans="31:31" s="228" customFormat="1" x14ac:dyDescent="0.2">
      <c r="AE7968" s="218"/>
    </row>
    <row r="7969" spans="31:31" s="228" customFormat="1" x14ac:dyDescent="0.2">
      <c r="AE7969" s="218"/>
    </row>
    <row r="7970" spans="31:31" s="228" customFormat="1" x14ac:dyDescent="0.2">
      <c r="AE7970" s="218"/>
    </row>
    <row r="7971" spans="31:31" s="228" customFormat="1" x14ac:dyDescent="0.2">
      <c r="AE7971" s="218"/>
    </row>
    <row r="7972" spans="31:31" s="228" customFormat="1" x14ac:dyDescent="0.2">
      <c r="AE7972" s="218"/>
    </row>
    <row r="7973" spans="31:31" s="228" customFormat="1" x14ac:dyDescent="0.2">
      <c r="AE7973" s="218"/>
    </row>
    <row r="7974" spans="31:31" s="228" customFormat="1" x14ac:dyDescent="0.2">
      <c r="AE7974" s="218"/>
    </row>
    <row r="7975" spans="31:31" s="228" customFormat="1" x14ac:dyDescent="0.2">
      <c r="AE7975" s="218"/>
    </row>
    <row r="7976" spans="31:31" s="228" customFormat="1" x14ac:dyDescent="0.2">
      <c r="AE7976" s="218"/>
    </row>
    <row r="7977" spans="31:31" s="228" customFormat="1" x14ac:dyDescent="0.2">
      <c r="AE7977" s="218"/>
    </row>
    <row r="7978" spans="31:31" s="228" customFormat="1" x14ac:dyDescent="0.2">
      <c r="AE7978" s="218"/>
    </row>
    <row r="7979" spans="31:31" s="228" customFormat="1" x14ac:dyDescent="0.2">
      <c r="AE7979" s="218"/>
    </row>
    <row r="7980" spans="31:31" s="228" customFormat="1" x14ac:dyDescent="0.2">
      <c r="AE7980" s="218"/>
    </row>
    <row r="7981" spans="31:31" s="228" customFormat="1" x14ac:dyDescent="0.2">
      <c r="AE7981" s="218"/>
    </row>
    <row r="7982" spans="31:31" s="228" customFormat="1" x14ac:dyDescent="0.2">
      <c r="AE7982" s="218"/>
    </row>
    <row r="7983" spans="31:31" s="228" customFormat="1" x14ac:dyDescent="0.2">
      <c r="AE7983" s="218"/>
    </row>
    <row r="7984" spans="31:31" s="228" customFormat="1" x14ac:dyDescent="0.2">
      <c r="AE7984" s="218"/>
    </row>
    <row r="7985" spans="31:31" s="228" customFormat="1" x14ac:dyDescent="0.2">
      <c r="AE7985" s="218"/>
    </row>
    <row r="7986" spans="31:31" s="228" customFormat="1" x14ac:dyDescent="0.2">
      <c r="AE7986" s="218"/>
    </row>
    <row r="7987" spans="31:31" s="228" customFormat="1" x14ac:dyDescent="0.2">
      <c r="AE7987" s="218"/>
    </row>
    <row r="7988" spans="31:31" s="228" customFormat="1" x14ac:dyDescent="0.2">
      <c r="AE7988" s="218"/>
    </row>
    <row r="7989" spans="31:31" s="228" customFormat="1" x14ac:dyDescent="0.2">
      <c r="AE7989" s="218"/>
    </row>
    <row r="7990" spans="31:31" s="228" customFormat="1" x14ac:dyDescent="0.2">
      <c r="AE7990" s="218"/>
    </row>
    <row r="7991" spans="31:31" s="228" customFormat="1" x14ac:dyDescent="0.2">
      <c r="AE7991" s="218"/>
    </row>
    <row r="7992" spans="31:31" s="228" customFormat="1" x14ac:dyDescent="0.2">
      <c r="AE7992" s="218"/>
    </row>
    <row r="7993" spans="31:31" s="228" customFormat="1" x14ac:dyDescent="0.2">
      <c r="AE7993" s="218"/>
    </row>
    <row r="7994" spans="31:31" s="228" customFormat="1" x14ac:dyDescent="0.2">
      <c r="AE7994" s="218"/>
    </row>
    <row r="7995" spans="31:31" s="228" customFormat="1" x14ac:dyDescent="0.2">
      <c r="AE7995" s="218"/>
    </row>
    <row r="7996" spans="31:31" s="228" customFormat="1" x14ac:dyDescent="0.2">
      <c r="AE7996" s="218"/>
    </row>
    <row r="7997" spans="31:31" s="228" customFormat="1" x14ac:dyDescent="0.2">
      <c r="AE7997" s="218"/>
    </row>
    <row r="7998" spans="31:31" s="228" customFormat="1" x14ac:dyDescent="0.2">
      <c r="AE7998" s="218"/>
    </row>
    <row r="7999" spans="31:31" s="228" customFormat="1" x14ac:dyDescent="0.2">
      <c r="AE7999" s="218"/>
    </row>
    <row r="8000" spans="31:31" s="228" customFormat="1" x14ac:dyDescent="0.2">
      <c r="AE8000" s="218"/>
    </row>
    <row r="8001" spans="31:31" s="228" customFormat="1" x14ac:dyDescent="0.2">
      <c r="AE8001" s="218"/>
    </row>
    <row r="8002" spans="31:31" s="228" customFormat="1" x14ac:dyDescent="0.2">
      <c r="AE8002" s="218"/>
    </row>
    <row r="8003" spans="31:31" s="228" customFormat="1" x14ac:dyDescent="0.2">
      <c r="AE8003" s="218"/>
    </row>
    <row r="8004" spans="31:31" s="228" customFormat="1" x14ac:dyDescent="0.2">
      <c r="AE8004" s="218"/>
    </row>
    <row r="8005" spans="31:31" s="228" customFormat="1" x14ac:dyDescent="0.2">
      <c r="AE8005" s="218"/>
    </row>
    <row r="8006" spans="31:31" s="228" customFormat="1" x14ac:dyDescent="0.2">
      <c r="AE8006" s="218"/>
    </row>
    <row r="8007" spans="31:31" s="228" customFormat="1" x14ac:dyDescent="0.2">
      <c r="AE8007" s="218"/>
    </row>
    <row r="8008" spans="31:31" s="228" customFormat="1" x14ac:dyDescent="0.2">
      <c r="AE8008" s="218"/>
    </row>
    <row r="8009" spans="31:31" s="228" customFormat="1" x14ac:dyDescent="0.2">
      <c r="AE8009" s="218"/>
    </row>
    <row r="8010" spans="31:31" s="228" customFormat="1" x14ac:dyDescent="0.2">
      <c r="AE8010" s="218"/>
    </row>
    <row r="8011" spans="31:31" s="228" customFormat="1" x14ac:dyDescent="0.2">
      <c r="AE8011" s="218"/>
    </row>
    <row r="8012" spans="31:31" s="228" customFormat="1" x14ac:dyDescent="0.2">
      <c r="AE8012" s="218"/>
    </row>
    <row r="8013" spans="31:31" s="228" customFormat="1" x14ac:dyDescent="0.2">
      <c r="AE8013" s="218"/>
    </row>
    <row r="8014" spans="31:31" s="228" customFormat="1" x14ac:dyDescent="0.2">
      <c r="AE8014" s="218"/>
    </row>
    <row r="8015" spans="31:31" s="228" customFormat="1" x14ac:dyDescent="0.2">
      <c r="AE8015" s="218"/>
    </row>
    <row r="8016" spans="31:31" s="228" customFormat="1" x14ac:dyDescent="0.2">
      <c r="AE8016" s="218"/>
    </row>
    <row r="8017" spans="31:31" s="228" customFormat="1" x14ac:dyDescent="0.2">
      <c r="AE8017" s="218"/>
    </row>
    <row r="8018" spans="31:31" s="228" customFormat="1" x14ac:dyDescent="0.2">
      <c r="AE8018" s="218"/>
    </row>
    <row r="8019" spans="31:31" s="228" customFormat="1" x14ac:dyDescent="0.2">
      <c r="AE8019" s="218"/>
    </row>
    <row r="8020" spans="31:31" s="228" customFormat="1" x14ac:dyDescent="0.2">
      <c r="AE8020" s="218"/>
    </row>
    <row r="8021" spans="31:31" s="228" customFormat="1" x14ac:dyDescent="0.2">
      <c r="AE8021" s="218"/>
    </row>
    <row r="8022" spans="31:31" s="228" customFormat="1" x14ac:dyDescent="0.2">
      <c r="AE8022" s="218"/>
    </row>
    <row r="8023" spans="31:31" s="228" customFormat="1" x14ac:dyDescent="0.2">
      <c r="AE8023" s="218"/>
    </row>
    <row r="8024" spans="31:31" s="228" customFormat="1" x14ac:dyDescent="0.2">
      <c r="AE8024" s="218"/>
    </row>
    <row r="8025" spans="31:31" s="228" customFormat="1" x14ac:dyDescent="0.2">
      <c r="AE8025" s="218"/>
    </row>
    <row r="8026" spans="31:31" s="228" customFormat="1" x14ac:dyDescent="0.2">
      <c r="AE8026" s="218"/>
    </row>
    <row r="8027" spans="31:31" s="228" customFormat="1" x14ac:dyDescent="0.2">
      <c r="AE8027" s="218"/>
    </row>
    <row r="8028" spans="31:31" s="228" customFormat="1" x14ac:dyDescent="0.2">
      <c r="AE8028" s="218"/>
    </row>
    <row r="8029" spans="31:31" s="228" customFormat="1" x14ac:dyDescent="0.2">
      <c r="AE8029" s="218"/>
    </row>
    <row r="8030" spans="31:31" s="228" customFormat="1" x14ac:dyDescent="0.2">
      <c r="AE8030" s="218"/>
    </row>
    <row r="8031" spans="31:31" s="228" customFormat="1" x14ac:dyDescent="0.2">
      <c r="AE8031" s="218"/>
    </row>
    <row r="8032" spans="31:31" s="228" customFormat="1" x14ac:dyDescent="0.2">
      <c r="AE8032" s="218"/>
    </row>
    <row r="8033" spans="31:31" s="228" customFormat="1" x14ac:dyDescent="0.2">
      <c r="AE8033" s="218"/>
    </row>
    <row r="8034" spans="31:31" s="228" customFormat="1" x14ac:dyDescent="0.2">
      <c r="AE8034" s="218"/>
    </row>
    <row r="8035" spans="31:31" s="228" customFormat="1" x14ac:dyDescent="0.2">
      <c r="AE8035" s="218"/>
    </row>
    <row r="8036" spans="31:31" s="228" customFormat="1" x14ac:dyDescent="0.2">
      <c r="AE8036" s="218"/>
    </row>
    <row r="8037" spans="31:31" s="228" customFormat="1" x14ac:dyDescent="0.2">
      <c r="AE8037" s="218"/>
    </row>
    <row r="8038" spans="31:31" s="228" customFormat="1" x14ac:dyDescent="0.2">
      <c r="AE8038" s="218"/>
    </row>
    <row r="8039" spans="31:31" s="228" customFormat="1" x14ac:dyDescent="0.2">
      <c r="AE8039" s="218"/>
    </row>
    <row r="8040" spans="31:31" s="228" customFormat="1" x14ac:dyDescent="0.2">
      <c r="AE8040" s="218"/>
    </row>
    <row r="8041" spans="31:31" s="228" customFormat="1" x14ac:dyDescent="0.2">
      <c r="AE8041" s="218"/>
    </row>
    <row r="8042" spans="31:31" s="228" customFormat="1" x14ac:dyDescent="0.2">
      <c r="AE8042" s="218"/>
    </row>
    <row r="8043" spans="31:31" s="228" customFormat="1" x14ac:dyDescent="0.2">
      <c r="AE8043" s="218"/>
    </row>
    <row r="8044" spans="31:31" s="228" customFormat="1" x14ac:dyDescent="0.2">
      <c r="AE8044" s="218"/>
    </row>
    <row r="8045" spans="31:31" s="228" customFormat="1" x14ac:dyDescent="0.2">
      <c r="AE8045" s="218"/>
    </row>
    <row r="8046" spans="31:31" s="228" customFormat="1" x14ac:dyDescent="0.2">
      <c r="AE8046" s="218"/>
    </row>
    <row r="8047" spans="31:31" s="228" customFormat="1" x14ac:dyDescent="0.2">
      <c r="AE8047" s="218"/>
    </row>
    <row r="8048" spans="31:31" s="228" customFormat="1" x14ac:dyDescent="0.2">
      <c r="AE8048" s="218"/>
    </row>
    <row r="8049" spans="31:31" s="228" customFormat="1" x14ac:dyDescent="0.2">
      <c r="AE8049" s="218"/>
    </row>
    <row r="8050" spans="31:31" s="228" customFormat="1" x14ac:dyDescent="0.2">
      <c r="AE8050" s="218"/>
    </row>
    <row r="8051" spans="31:31" s="228" customFormat="1" x14ac:dyDescent="0.2">
      <c r="AE8051" s="218"/>
    </row>
    <row r="8052" spans="31:31" s="228" customFormat="1" x14ac:dyDescent="0.2">
      <c r="AE8052" s="218"/>
    </row>
    <row r="8053" spans="31:31" s="228" customFormat="1" x14ac:dyDescent="0.2">
      <c r="AE8053" s="218"/>
    </row>
    <row r="8054" spans="31:31" s="228" customFormat="1" x14ac:dyDescent="0.2">
      <c r="AE8054" s="218"/>
    </row>
    <row r="8055" spans="31:31" s="228" customFormat="1" x14ac:dyDescent="0.2">
      <c r="AE8055" s="218"/>
    </row>
    <row r="8056" spans="31:31" s="228" customFormat="1" x14ac:dyDescent="0.2">
      <c r="AE8056" s="218"/>
    </row>
    <row r="8057" spans="31:31" s="228" customFormat="1" x14ac:dyDescent="0.2">
      <c r="AE8057" s="218"/>
    </row>
    <row r="8058" spans="31:31" s="228" customFormat="1" x14ac:dyDescent="0.2">
      <c r="AE8058" s="218"/>
    </row>
    <row r="8059" spans="31:31" s="228" customFormat="1" x14ac:dyDescent="0.2">
      <c r="AE8059" s="218"/>
    </row>
    <row r="8060" spans="31:31" s="228" customFormat="1" x14ac:dyDescent="0.2">
      <c r="AE8060" s="218"/>
    </row>
    <row r="8061" spans="31:31" s="228" customFormat="1" x14ac:dyDescent="0.2">
      <c r="AE8061" s="218"/>
    </row>
    <row r="8062" spans="31:31" s="228" customFormat="1" x14ac:dyDescent="0.2">
      <c r="AE8062" s="218"/>
    </row>
    <row r="8063" spans="31:31" s="228" customFormat="1" x14ac:dyDescent="0.2">
      <c r="AE8063" s="218"/>
    </row>
    <row r="8064" spans="31:31" s="228" customFormat="1" x14ac:dyDescent="0.2">
      <c r="AE8064" s="218"/>
    </row>
    <row r="8065" spans="31:31" s="228" customFormat="1" x14ac:dyDescent="0.2">
      <c r="AE8065" s="218"/>
    </row>
    <row r="8066" spans="31:31" s="228" customFormat="1" x14ac:dyDescent="0.2">
      <c r="AE8066" s="218"/>
    </row>
    <row r="8067" spans="31:31" s="228" customFormat="1" x14ac:dyDescent="0.2">
      <c r="AE8067" s="218"/>
    </row>
    <row r="8068" spans="31:31" s="228" customFormat="1" x14ac:dyDescent="0.2">
      <c r="AE8068" s="218"/>
    </row>
    <row r="8069" spans="31:31" s="228" customFormat="1" x14ac:dyDescent="0.2">
      <c r="AE8069" s="218"/>
    </row>
    <row r="8070" spans="31:31" s="228" customFormat="1" x14ac:dyDescent="0.2">
      <c r="AE8070" s="218"/>
    </row>
    <row r="8071" spans="31:31" s="228" customFormat="1" x14ac:dyDescent="0.2">
      <c r="AE8071" s="218"/>
    </row>
    <row r="8072" spans="31:31" s="228" customFormat="1" x14ac:dyDescent="0.2">
      <c r="AE8072" s="218"/>
    </row>
    <row r="8073" spans="31:31" s="228" customFormat="1" x14ac:dyDescent="0.2">
      <c r="AE8073" s="218"/>
    </row>
    <row r="8074" spans="31:31" s="228" customFormat="1" x14ac:dyDescent="0.2">
      <c r="AE8074" s="218"/>
    </row>
    <row r="8075" spans="31:31" s="228" customFormat="1" x14ac:dyDescent="0.2">
      <c r="AE8075" s="218"/>
    </row>
    <row r="8076" spans="31:31" s="228" customFormat="1" x14ac:dyDescent="0.2">
      <c r="AE8076" s="218"/>
    </row>
    <row r="8077" spans="31:31" s="228" customFormat="1" x14ac:dyDescent="0.2">
      <c r="AE8077" s="218"/>
    </row>
    <row r="8078" spans="31:31" s="228" customFormat="1" x14ac:dyDescent="0.2">
      <c r="AE8078" s="218"/>
    </row>
    <row r="8079" spans="31:31" s="228" customFormat="1" x14ac:dyDescent="0.2">
      <c r="AE8079" s="218"/>
    </row>
    <row r="8080" spans="31:31" s="228" customFormat="1" x14ac:dyDescent="0.2">
      <c r="AE8080" s="218"/>
    </row>
    <row r="8081" spans="31:31" s="228" customFormat="1" x14ac:dyDescent="0.2">
      <c r="AE8081" s="218"/>
    </row>
    <row r="8082" spans="31:31" s="228" customFormat="1" x14ac:dyDescent="0.2">
      <c r="AE8082" s="218"/>
    </row>
    <row r="8083" spans="31:31" s="228" customFormat="1" x14ac:dyDescent="0.2">
      <c r="AE8083" s="218"/>
    </row>
    <row r="8084" spans="31:31" s="228" customFormat="1" x14ac:dyDescent="0.2">
      <c r="AE8084" s="218"/>
    </row>
    <row r="8085" spans="31:31" s="228" customFormat="1" x14ac:dyDescent="0.2">
      <c r="AE8085" s="218"/>
    </row>
    <row r="8086" spans="31:31" s="228" customFormat="1" x14ac:dyDescent="0.2">
      <c r="AE8086" s="218"/>
    </row>
    <row r="8087" spans="31:31" s="228" customFormat="1" x14ac:dyDescent="0.2">
      <c r="AE8087" s="218"/>
    </row>
    <row r="8088" spans="31:31" s="228" customFormat="1" x14ac:dyDescent="0.2">
      <c r="AE8088" s="218"/>
    </row>
    <row r="8089" spans="31:31" s="228" customFormat="1" x14ac:dyDescent="0.2">
      <c r="AE8089" s="218"/>
    </row>
    <row r="8090" spans="31:31" s="228" customFormat="1" x14ac:dyDescent="0.2">
      <c r="AE8090" s="218"/>
    </row>
    <row r="8091" spans="31:31" s="228" customFormat="1" x14ac:dyDescent="0.2">
      <c r="AE8091" s="218"/>
    </row>
    <row r="8092" spans="31:31" s="228" customFormat="1" x14ac:dyDescent="0.2">
      <c r="AE8092" s="218"/>
    </row>
    <row r="8093" spans="31:31" s="228" customFormat="1" x14ac:dyDescent="0.2">
      <c r="AE8093" s="218"/>
    </row>
    <row r="8094" spans="31:31" s="228" customFormat="1" x14ac:dyDescent="0.2">
      <c r="AE8094" s="218"/>
    </row>
    <row r="8095" spans="31:31" s="228" customFormat="1" x14ac:dyDescent="0.2">
      <c r="AE8095" s="218"/>
    </row>
    <row r="8096" spans="31:31" s="228" customFormat="1" x14ac:dyDescent="0.2">
      <c r="AE8096" s="218"/>
    </row>
    <row r="8097" spans="31:31" s="228" customFormat="1" x14ac:dyDescent="0.2">
      <c r="AE8097" s="218"/>
    </row>
    <row r="8098" spans="31:31" s="228" customFormat="1" x14ac:dyDescent="0.2">
      <c r="AE8098" s="218"/>
    </row>
    <row r="8099" spans="31:31" s="228" customFormat="1" x14ac:dyDescent="0.2">
      <c r="AE8099" s="218"/>
    </row>
    <row r="8100" spans="31:31" s="228" customFormat="1" x14ac:dyDescent="0.2">
      <c r="AE8100" s="218"/>
    </row>
    <row r="8101" spans="31:31" s="228" customFormat="1" x14ac:dyDescent="0.2">
      <c r="AE8101" s="218"/>
    </row>
    <row r="8102" spans="31:31" s="228" customFormat="1" x14ac:dyDescent="0.2">
      <c r="AE8102" s="218"/>
    </row>
    <row r="8103" spans="31:31" s="228" customFormat="1" x14ac:dyDescent="0.2">
      <c r="AE8103" s="218"/>
    </row>
    <row r="8104" spans="31:31" s="228" customFormat="1" x14ac:dyDescent="0.2">
      <c r="AE8104" s="218"/>
    </row>
    <row r="8105" spans="31:31" s="228" customFormat="1" x14ac:dyDescent="0.2">
      <c r="AE8105" s="218"/>
    </row>
    <row r="8106" spans="31:31" s="228" customFormat="1" x14ac:dyDescent="0.2">
      <c r="AE8106" s="218"/>
    </row>
    <row r="8107" spans="31:31" s="228" customFormat="1" x14ac:dyDescent="0.2">
      <c r="AE8107" s="218"/>
    </row>
    <row r="8108" spans="31:31" s="228" customFormat="1" x14ac:dyDescent="0.2">
      <c r="AE8108" s="218"/>
    </row>
    <row r="8109" spans="31:31" s="228" customFormat="1" x14ac:dyDescent="0.2">
      <c r="AE8109" s="218"/>
    </row>
    <row r="8110" spans="31:31" s="228" customFormat="1" x14ac:dyDescent="0.2">
      <c r="AE8110" s="218"/>
    </row>
    <row r="8111" spans="31:31" s="228" customFormat="1" x14ac:dyDescent="0.2">
      <c r="AE8111" s="218"/>
    </row>
    <row r="8112" spans="31:31" s="228" customFormat="1" x14ac:dyDescent="0.2">
      <c r="AE8112" s="218"/>
    </row>
    <row r="8113" spans="31:31" s="228" customFormat="1" x14ac:dyDescent="0.2">
      <c r="AE8113" s="218"/>
    </row>
    <row r="8114" spans="31:31" s="228" customFormat="1" x14ac:dyDescent="0.2">
      <c r="AE8114" s="218"/>
    </row>
    <row r="8115" spans="31:31" s="228" customFormat="1" x14ac:dyDescent="0.2">
      <c r="AE8115" s="218"/>
    </row>
    <row r="8116" spans="31:31" s="228" customFormat="1" x14ac:dyDescent="0.2">
      <c r="AE8116" s="218"/>
    </row>
    <row r="8117" spans="31:31" s="228" customFormat="1" x14ac:dyDescent="0.2">
      <c r="AE8117" s="218"/>
    </row>
    <row r="8118" spans="31:31" s="228" customFormat="1" x14ac:dyDescent="0.2">
      <c r="AE8118" s="218"/>
    </row>
    <row r="8119" spans="31:31" s="228" customFormat="1" x14ac:dyDescent="0.2">
      <c r="AE8119" s="218"/>
    </row>
    <row r="8120" spans="31:31" s="228" customFormat="1" x14ac:dyDescent="0.2">
      <c r="AE8120" s="218"/>
    </row>
    <row r="8121" spans="31:31" s="228" customFormat="1" x14ac:dyDescent="0.2">
      <c r="AE8121" s="218"/>
    </row>
    <row r="8122" spans="31:31" s="228" customFormat="1" x14ac:dyDescent="0.2">
      <c r="AE8122" s="218"/>
    </row>
    <row r="8123" spans="31:31" s="228" customFormat="1" x14ac:dyDescent="0.2">
      <c r="AE8123" s="218"/>
    </row>
    <row r="8124" spans="31:31" s="228" customFormat="1" x14ac:dyDescent="0.2">
      <c r="AE8124" s="218"/>
    </row>
    <row r="8125" spans="31:31" s="228" customFormat="1" x14ac:dyDescent="0.2">
      <c r="AE8125" s="218"/>
    </row>
    <row r="8126" spans="31:31" s="228" customFormat="1" x14ac:dyDescent="0.2">
      <c r="AE8126" s="218"/>
    </row>
    <row r="8127" spans="31:31" s="228" customFormat="1" x14ac:dyDescent="0.2">
      <c r="AE8127" s="218"/>
    </row>
    <row r="8128" spans="31:31" s="228" customFormat="1" x14ac:dyDescent="0.2">
      <c r="AE8128" s="218"/>
    </row>
    <row r="8129" spans="31:31" s="228" customFormat="1" x14ac:dyDescent="0.2">
      <c r="AE8129" s="218"/>
    </row>
    <row r="8130" spans="31:31" s="228" customFormat="1" x14ac:dyDescent="0.2">
      <c r="AE8130" s="218"/>
    </row>
    <row r="8131" spans="31:31" s="228" customFormat="1" x14ac:dyDescent="0.2">
      <c r="AE8131" s="218"/>
    </row>
    <row r="8132" spans="31:31" s="228" customFormat="1" x14ac:dyDescent="0.2">
      <c r="AE8132" s="218"/>
    </row>
    <row r="8133" spans="31:31" s="228" customFormat="1" x14ac:dyDescent="0.2">
      <c r="AE8133" s="218"/>
    </row>
    <row r="8134" spans="31:31" s="228" customFormat="1" x14ac:dyDescent="0.2">
      <c r="AE8134" s="218"/>
    </row>
    <row r="8135" spans="31:31" s="228" customFormat="1" x14ac:dyDescent="0.2">
      <c r="AE8135" s="218"/>
    </row>
    <row r="8136" spans="31:31" s="228" customFormat="1" x14ac:dyDescent="0.2">
      <c r="AE8136" s="218"/>
    </row>
    <row r="8137" spans="31:31" s="228" customFormat="1" x14ac:dyDescent="0.2">
      <c r="AE8137" s="218"/>
    </row>
    <row r="8138" spans="31:31" s="228" customFormat="1" x14ac:dyDescent="0.2">
      <c r="AE8138" s="218"/>
    </row>
    <row r="8139" spans="31:31" s="228" customFormat="1" x14ac:dyDescent="0.2">
      <c r="AE8139" s="218"/>
    </row>
    <row r="8140" spans="31:31" s="228" customFormat="1" x14ac:dyDescent="0.2">
      <c r="AE8140" s="218"/>
    </row>
    <row r="8141" spans="31:31" s="228" customFormat="1" x14ac:dyDescent="0.2">
      <c r="AE8141" s="218"/>
    </row>
    <row r="8142" spans="31:31" s="228" customFormat="1" x14ac:dyDescent="0.2">
      <c r="AE8142" s="218"/>
    </row>
    <row r="8143" spans="31:31" s="228" customFormat="1" x14ac:dyDescent="0.2">
      <c r="AE8143" s="218"/>
    </row>
    <row r="8144" spans="31:31" s="228" customFormat="1" x14ac:dyDescent="0.2">
      <c r="AE8144" s="218"/>
    </row>
    <row r="8145" spans="31:31" s="228" customFormat="1" x14ac:dyDescent="0.2">
      <c r="AE8145" s="218"/>
    </row>
    <row r="8146" spans="31:31" s="228" customFormat="1" x14ac:dyDescent="0.2">
      <c r="AE8146" s="218"/>
    </row>
    <row r="8147" spans="31:31" s="228" customFormat="1" x14ac:dyDescent="0.2">
      <c r="AE8147" s="218"/>
    </row>
    <row r="8148" spans="31:31" s="228" customFormat="1" x14ac:dyDescent="0.2">
      <c r="AE8148" s="218"/>
    </row>
    <row r="8149" spans="31:31" s="228" customFormat="1" x14ac:dyDescent="0.2">
      <c r="AE8149" s="218"/>
    </row>
    <row r="8150" spans="31:31" s="228" customFormat="1" x14ac:dyDescent="0.2">
      <c r="AE8150" s="218"/>
    </row>
    <row r="8151" spans="31:31" s="228" customFormat="1" x14ac:dyDescent="0.2">
      <c r="AE8151" s="218"/>
    </row>
    <row r="8152" spans="31:31" s="228" customFormat="1" x14ac:dyDescent="0.2">
      <c r="AE8152" s="218"/>
    </row>
    <row r="8153" spans="31:31" s="228" customFormat="1" x14ac:dyDescent="0.2">
      <c r="AE8153" s="218"/>
    </row>
    <row r="8154" spans="31:31" s="228" customFormat="1" x14ac:dyDescent="0.2">
      <c r="AE8154" s="218"/>
    </row>
    <row r="8155" spans="31:31" s="228" customFormat="1" x14ac:dyDescent="0.2">
      <c r="AE8155" s="218"/>
    </row>
    <row r="8156" spans="31:31" s="228" customFormat="1" x14ac:dyDescent="0.2">
      <c r="AE8156" s="218"/>
    </row>
    <row r="8157" spans="31:31" s="228" customFormat="1" x14ac:dyDescent="0.2">
      <c r="AE8157" s="218"/>
    </row>
    <row r="8158" spans="31:31" s="228" customFormat="1" x14ac:dyDescent="0.2">
      <c r="AE8158" s="218"/>
    </row>
    <row r="8159" spans="31:31" s="228" customFormat="1" x14ac:dyDescent="0.2">
      <c r="AE8159" s="218"/>
    </row>
    <row r="8160" spans="31:31" s="228" customFormat="1" x14ac:dyDescent="0.2">
      <c r="AE8160" s="218"/>
    </row>
    <row r="8161" spans="31:31" s="228" customFormat="1" x14ac:dyDescent="0.2">
      <c r="AE8161" s="218"/>
    </row>
    <row r="8162" spans="31:31" s="228" customFormat="1" x14ac:dyDescent="0.2">
      <c r="AE8162" s="218"/>
    </row>
    <row r="8163" spans="31:31" s="228" customFormat="1" x14ac:dyDescent="0.2">
      <c r="AE8163" s="218"/>
    </row>
    <row r="8164" spans="31:31" s="228" customFormat="1" x14ac:dyDescent="0.2">
      <c r="AE8164" s="218"/>
    </row>
    <row r="8165" spans="31:31" s="228" customFormat="1" x14ac:dyDescent="0.2">
      <c r="AE8165" s="218"/>
    </row>
    <row r="8166" spans="31:31" s="228" customFormat="1" x14ac:dyDescent="0.2">
      <c r="AE8166" s="218"/>
    </row>
    <row r="8167" spans="31:31" s="228" customFormat="1" x14ac:dyDescent="0.2">
      <c r="AE8167" s="218"/>
    </row>
    <row r="8168" spans="31:31" s="228" customFormat="1" x14ac:dyDescent="0.2">
      <c r="AE8168" s="218"/>
    </row>
    <row r="8169" spans="31:31" s="228" customFormat="1" x14ac:dyDescent="0.2">
      <c r="AE8169" s="218"/>
    </row>
    <row r="8170" spans="31:31" s="228" customFormat="1" x14ac:dyDescent="0.2">
      <c r="AE8170" s="218"/>
    </row>
    <row r="8171" spans="31:31" s="228" customFormat="1" x14ac:dyDescent="0.2">
      <c r="AE8171" s="218"/>
    </row>
    <row r="8172" spans="31:31" s="228" customFormat="1" x14ac:dyDescent="0.2">
      <c r="AE8172" s="218"/>
    </row>
    <row r="8173" spans="31:31" s="228" customFormat="1" x14ac:dyDescent="0.2">
      <c r="AE8173" s="218"/>
    </row>
    <row r="8174" spans="31:31" s="228" customFormat="1" x14ac:dyDescent="0.2">
      <c r="AE8174" s="218"/>
    </row>
    <row r="8175" spans="31:31" s="228" customFormat="1" x14ac:dyDescent="0.2">
      <c r="AE8175" s="218"/>
    </row>
    <row r="8176" spans="31:31" s="228" customFormat="1" x14ac:dyDescent="0.2">
      <c r="AE8176" s="218"/>
    </row>
    <row r="8177" spans="31:31" s="228" customFormat="1" x14ac:dyDescent="0.2">
      <c r="AE8177" s="218"/>
    </row>
    <row r="8178" spans="31:31" s="228" customFormat="1" x14ac:dyDescent="0.2">
      <c r="AE8178" s="218"/>
    </row>
    <row r="8179" spans="31:31" s="228" customFormat="1" x14ac:dyDescent="0.2">
      <c r="AE8179" s="218"/>
    </row>
    <row r="8180" spans="31:31" s="228" customFormat="1" x14ac:dyDescent="0.2">
      <c r="AE8180" s="218"/>
    </row>
    <row r="8181" spans="31:31" s="228" customFormat="1" x14ac:dyDescent="0.2">
      <c r="AE8181" s="218"/>
    </row>
    <row r="8182" spans="31:31" s="228" customFormat="1" x14ac:dyDescent="0.2">
      <c r="AE8182" s="218"/>
    </row>
    <row r="8183" spans="31:31" s="228" customFormat="1" x14ac:dyDescent="0.2">
      <c r="AE8183" s="218"/>
    </row>
    <row r="8184" spans="31:31" s="228" customFormat="1" x14ac:dyDescent="0.2">
      <c r="AE8184" s="218"/>
    </row>
    <row r="8185" spans="31:31" s="228" customFormat="1" x14ac:dyDescent="0.2">
      <c r="AE8185" s="218"/>
    </row>
    <row r="8186" spans="31:31" s="228" customFormat="1" x14ac:dyDescent="0.2">
      <c r="AE8186" s="218"/>
    </row>
    <row r="8187" spans="31:31" s="228" customFormat="1" x14ac:dyDescent="0.2">
      <c r="AE8187" s="218"/>
    </row>
    <row r="8188" spans="31:31" s="228" customFormat="1" x14ac:dyDescent="0.2">
      <c r="AE8188" s="218"/>
    </row>
    <row r="8189" spans="31:31" s="228" customFormat="1" x14ac:dyDescent="0.2">
      <c r="AE8189" s="218"/>
    </row>
    <row r="8190" spans="31:31" s="228" customFormat="1" x14ac:dyDescent="0.2">
      <c r="AE8190" s="218"/>
    </row>
    <row r="8191" spans="31:31" s="228" customFormat="1" x14ac:dyDescent="0.2">
      <c r="AE8191" s="218"/>
    </row>
    <row r="8192" spans="31:31" s="228" customFormat="1" x14ac:dyDescent="0.2">
      <c r="AE8192" s="218"/>
    </row>
    <row r="8193" spans="31:31" s="228" customFormat="1" x14ac:dyDescent="0.2">
      <c r="AE8193" s="218"/>
    </row>
    <row r="8194" spans="31:31" s="228" customFormat="1" x14ac:dyDescent="0.2">
      <c r="AE8194" s="218"/>
    </row>
    <row r="8195" spans="31:31" s="228" customFormat="1" x14ac:dyDescent="0.2">
      <c r="AE8195" s="218"/>
    </row>
    <row r="8196" spans="31:31" s="228" customFormat="1" x14ac:dyDescent="0.2">
      <c r="AE8196" s="218"/>
    </row>
    <row r="8197" spans="31:31" s="228" customFormat="1" x14ac:dyDescent="0.2">
      <c r="AE8197" s="218"/>
    </row>
    <row r="8198" spans="31:31" s="228" customFormat="1" x14ac:dyDescent="0.2">
      <c r="AE8198" s="218"/>
    </row>
    <row r="8199" spans="31:31" s="228" customFormat="1" x14ac:dyDescent="0.2">
      <c r="AE8199" s="218"/>
    </row>
    <row r="8200" spans="31:31" s="228" customFormat="1" x14ac:dyDescent="0.2">
      <c r="AE8200" s="218"/>
    </row>
    <row r="8201" spans="31:31" s="228" customFormat="1" x14ac:dyDescent="0.2">
      <c r="AE8201" s="218"/>
    </row>
    <row r="8202" spans="31:31" s="228" customFormat="1" x14ac:dyDescent="0.2">
      <c r="AE8202" s="218"/>
    </row>
    <row r="8203" spans="31:31" s="228" customFormat="1" x14ac:dyDescent="0.2">
      <c r="AE8203" s="218"/>
    </row>
    <row r="8204" spans="31:31" s="228" customFormat="1" x14ac:dyDescent="0.2">
      <c r="AE8204" s="218"/>
    </row>
    <row r="8205" spans="31:31" s="228" customFormat="1" x14ac:dyDescent="0.2">
      <c r="AE8205" s="218"/>
    </row>
    <row r="8206" spans="31:31" s="228" customFormat="1" x14ac:dyDescent="0.2">
      <c r="AE8206" s="218"/>
    </row>
    <row r="8207" spans="31:31" s="228" customFormat="1" x14ac:dyDescent="0.2">
      <c r="AE8207" s="218"/>
    </row>
    <row r="8208" spans="31:31" s="228" customFormat="1" x14ac:dyDescent="0.2">
      <c r="AE8208" s="218"/>
    </row>
    <row r="8209" spans="31:31" s="228" customFormat="1" x14ac:dyDescent="0.2">
      <c r="AE8209" s="218"/>
    </row>
    <row r="8210" spans="31:31" s="228" customFormat="1" x14ac:dyDescent="0.2">
      <c r="AE8210" s="218"/>
    </row>
    <row r="8211" spans="31:31" s="228" customFormat="1" x14ac:dyDescent="0.2">
      <c r="AE8211" s="218"/>
    </row>
    <row r="8212" spans="31:31" s="228" customFormat="1" x14ac:dyDescent="0.2">
      <c r="AE8212" s="218"/>
    </row>
    <row r="8213" spans="31:31" s="228" customFormat="1" x14ac:dyDescent="0.2">
      <c r="AE8213" s="218"/>
    </row>
    <row r="8214" spans="31:31" s="228" customFormat="1" x14ac:dyDescent="0.2">
      <c r="AE8214" s="218"/>
    </row>
    <row r="8215" spans="31:31" s="228" customFormat="1" x14ac:dyDescent="0.2">
      <c r="AE8215" s="218"/>
    </row>
    <row r="8216" spans="31:31" s="228" customFormat="1" x14ac:dyDescent="0.2">
      <c r="AE8216" s="218"/>
    </row>
    <row r="8217" spans="31:31" s="228" customFormat="1" x14ac:dyDescent="0.2">
      <c r="AE8217" s="218"/>
    </row>
    <row r="8218" spans="31:31" s="228" customFormat="1" x14ac:dyDescent="0.2">
      <c r="AE8218" s="218"/>
    </row>
    <row r="8219" spans="31:31" s="228" customFormat="1" x14ac:dyDescent="0.2">
      <c r="AE8219" s="218"/>
    </row>
    <row r="8220" spans="31:31" s="228" customFormat="1" x14ac:dyDescent="0.2">
      <c r="AE8220" s="218"/>
    </row>
    <row r="8221" spans="31:31" s="228" customFormat="1" x14ac:dyDescent="0.2">
      <c r="AE8221" s="218"/>
    </row>
    <row r="8222" spans="31:31" s="228" customFormat="1" x14ac:dyDescent="0.2">
      <c r="AE8222" s="218"/>
    </row>
    <row r="8223" spans="31:31" s="228" customFormat="1" x14ac:dyDescent="0.2">
      <c r="AE8223" s="218"/>
    </row>
    <row r="8224" spans="31:31" s="228" customFormat="1" x14ac:dyDescent="0.2">
      <c r="AE8224" s="218"/>
    </row>
    <row r="8225" spans="31:31" s="228" customFormat="1" x14ac:dyDescent="0.2">
      <c r="AE8225" s="218"/>
    </row>
    <row r="8226" spans="31:31" s="228" customFormat="1" x14ac:dyDescent="0.2">
      <c r="AE8226" s="218"/>
    </row>
    <row r="8227" spans="31:31" s="228" customFormat="1" x14ac:dyDescent="0.2">
      <c r="AE8227" s="218"/>
    </row>
    <row r="8228" spans="31:31" s="228" customFormat="1" x14ac:dyDescent="0.2">
      <c r="AE8228" s="218"/>
    </row>
    <row r="8229" spans="31:31" s="228" customFormat="1" x14ac:dyDescent="0.2">
      <c r="AE8229" s="218"/>
    </row>
    <row r="8230" spans="31:31" s="228" customFormat="1" x14ac:dyDescent="0.2">
      <c r="AE8230" s="218"/>
    </row>
    <row r="8231" spans="31:31" s="228" customFormat="1" x14ac:dyDescent="0.2">
      <c r="AE8231" s="218"/>
    </row>
    <row r="8232" spans="31:31" s="228" customFormat="1" x14ac:dyDescent="0.2">
      <c r="AE8232" s="218"/>
    </row>
    <row r="8233" spans="31:31" s="228" customFormat="1" x14ac:dyDescent="0.2">
      <c r="AE8233" s="218"/>
    </row>
    <row r="8234" spans="31:31" s="228" customFormat="1" x14ac:dyDescent="0.2">
      <c r="AE8234" s="218"/>
    </row>
    <row r="8235" spans="31:31" s="228" customFormat="1" x14ac:dyDescent="0.2">
      <c r="AE8235" s="218"/>
    </row>
    <row r="8236" spans="31:31" s="228" customFormat="1" x14ac:dyDescent="0.2">
      <c r="AE8236" s="218"/>
    </row>
    <row r="8237" spans="31:31" s="228" customFormat="1" x14ac:dyDescent="0.2">
      <c r="AE8237" s="218"/>
    </row>
    <row r="8238" spans="31:31" s="228" customFormat="1" x14ac:dyDescent="0.2">
      <c r="AE8238" s="218"/>
    </row>
    <row r="8239" spans="31:31" s="228" customFormat="1" x14ac:dyDescent="0.2">
      <c r="AE8239" s="218"/>
    </row>
    <row r="8240" spans="31:31" s="228" customFormat="1" x14ac:dyDescent="0.2">
      <c r="AE8240" s="218"/>
    </row>
    <row r="8241" spans="31:31" s="228" customFormat="1" x14ac:dyDescent="0.2">
      <c r="AE8241" s="218"/>
    </row>
    <row r="8242" spans="31:31" s="228" customFormat="1" x14ac:dyDescent="0.2">
      <c r="AE8242" s="218"/>
    </row>
    <row r="8243" spans="31:31" s="228" customFormat="1" x14ac:dyDescent="0.2">
      <c r="AE8243" s="218"/>
    </row>
    <row r="8244" spans="31:31" s="228" customFormat="1" x14ac:dyDescent="0.2">
      <c r="AE8244" s="218"/>
    </row>
    <row r="8245" spans="31:31" s="228" customFormat="1" x14ac:dyDescent="0.2">
      <c r="AE8245" s="218"/>
    </row>
    <row r="8246" spans="31:31" s="228" customFormat="1" x14ac:dyDescent="0.2">
      <c r="AE8246" s="218"/>
    </row>
    <row r="8247" spans="31:31" s="228" customFormat="1" x14ac:dyDescent="0.2">
      <c r="AE8247" s="218"/>
    </row>
    <row r="8248" spans="31:31" s="228" customFormat="1" x14ac:dyDescent="0.2">
      <c r="AE8248" s="218"/>
    </row>
    <row r="8249" spans="31:31" s="228" customFormat="1" x14ac:dyDescent="0.2">
      <c r="AE8249" s="218"/>
    </row>
    <row r="8250" spans="31:31" s="228" customFormat="1" x14ac:dyDescent="0.2">
      <c r="AE8250" s="218"/>
    </row>
    <row r="8251" spans="31:31" s="228" customFormat="1" x14ac:dyDescent="0.2">
      <c r="AE8251" s="218"/>
    </row>
    <row r="8252" spans="31:31" s="228" customFormat="1" x14ac:dyDescent="0.2">
      <c r="AE8252" s="218"/>
    </row>
    <row r="8253" spans="31:31" s="228" customFormat="1" x14ac:dyDescent="0.2">
      <c r="AE8253" s="218"/>
    </row>
    <row r="8254" spans="31:31" s="228" customFormat="1" x14ac:dyDescent="0.2">
      <c r="AE8254" s="218"/>
    </row>
    <row r="8255" spans="31:31" s="228" customFormat="1" x14ac:dyDescent="0.2">
      <c r="AE8255" s="218"/>
    </row>
    <row r="8256" spans="31:31" s="228" customFormat="1" x14ac:dyDescent="0.2">
      <c r="AE8256" s="218"/>
    </row>
    <row r="8257" spans="31:31" s="228" customFormat="1" x14ac:dyDescent="0.2">
      <c r="AE8257" s="218"/>
    </row>
    <row r="8258" spans="31:31" s="228" customFormat="1" x14ac:dyDescent="0.2">
      <c r="AE8258" s="218"/>
    </row>
    <row r="8259" spans="31:31" s="228" customFormat="1" x14ac:dyDescent="0.2">
      <c r="AE8259" s="218"/>
    </row>
    <row r="8260" spans="31:31" s="228" customFormat="1" x14ac:dyDescent="0.2">
      <c r="AE8260" s="218"/>
    </row>
    <row r="8261" spans="31:31" s="228" customFormat="1" x14ac:dyDescent="0.2">
      <c r="AE8261" s="218"/>
    </row>
    <row r="8262" spans="31:31" s="228" customFormat="1" x14ac:dyDescent="0.2">
      <c r="AE8262" s="218"/>
    </row>
    <row r="8263" spans="31:31" s="228" customFormat="1" x14ac:dyDescent="0.2">
      <c r="AE8263" s="218"/>
    </row>
    <row r="8264" spans="31:31" s="228" customFormat="1" x14ac:dyDescent="0.2">
      <c r="AE8264" s="218"/>
    </row>
    <row r="8265" spans="31:31" s="228" customFormat="1" x14ac:dyDescent="0.2">
      <c r="AE8265" s="218"/>
    </row>
    <row r="8266" spans="31:31" s="228" customFormat="1" x14ac:dyDescent="0.2">
      <c r="AE8266" s="218"/>
    </row>
    <row r="8267" spans="31:31" s="228" customFormat="1" x14ac:dyDescent="0.2">
      <c r="AE8267" s="218"/>
    </row>
    <row r="8268" spans="31:31" s="228" customFormat="1" x14ac:dyDescent="0.2">
      <c r="AE8268" s="218"/>
    </row>
    <row r="8269" spans="31:31" s="228" customFormat="1" x14ac:dyDescent="0.2">
      <c r="AE8269" s="218"/>
    </row>
    <row r="8270" spans="31:31" s="228" customFormat="1" x14ac:dyDescent="0.2">
      <c r="AE8270" s="218"/>
    </row>
    <row r="8271" spans="31:31" s="228" customFormat="1" x14ac:dyDescent="0.2">
      <c r="AE8271" s="218"/>
    </row>
    <row r="8272" spans="31:31" s="228" customFormat="1" x14ac:dyDescent="0.2">
      <c r="AE8272" s="218"/>
    </row>
    <row r="8273" spans="31:31" s="228" customFormat="1" x14ac:dyDescent="0.2">
      <c r="AE8273" s="218"/>
    </row>
    <row r="8274" spans="31:31" s="228" customFormat="1" x14ac:dyDescent="0.2">
      <c r="AE8274" s="218"/>
    </row>
    <row r="8275" spans="31:31" s="228" customFormat="1" x14ac:dyDescent="0.2">
      <c r="AE8275" s="218"/>
    </row>
    <row r="8276" spans="31:31" s="228" customFormat="1" x14ac:dyDescent="0.2">
      <c r="AE8276" s="218"/>
    </row>
    <row r="8277" spans="31:31" s="228" customFormat="1" x14ac:dyDescent="0.2">
      <c r="AE8277" s="218"/>
    </row>
    <row r="8278" spans="31:31" s="228" customFormat="1" x14ac:dyDescent="0.2">
      <c r="AE8278" s="218"/>
    </row>
    <row r="8279" spans="31:31" s="228" customFormat="1" x14ac:dyDescent="0.2">
      <c r="AE8279" s="218"/>
    </row>
    <row r="8280" spans="31:31" s="228" customFormat="1" x14ac:dyDescent="0.2">
      <c r="AE8280" s="218"/>
    </row>
    <row r="8281" spans="31:31" s="228" customFormat="1" x14ac:dyDescent="0.2">
      <c r="AE8281" s="218"/>
    </row>
    <row r="8282" spans="31:31" s="228" customFormat="1" x14ac:dyDescent="0.2">
      <c r="AE8282" s="218"/>
    </row>
    <row r="8283" spans="31:31" s="228" customFormat="1" x14ac:dyDescent="0.2">
      <c r="AE8283" s="218"/>
    </row>
    <row r="8284" spans="31:31" s="228" customFormat="1" x14ac:dyDescent="0.2">
      <c r="AE8284" s="218"/>
    </row>
    <row r="8285" spans="31:31" s="228" customFormat="1" x14ac:dyDescent="0.2">
      <c r="AE8285" s="218"/>
    </row>
    <row r="8286" spans="31:31" s="228" customFormat="1" x14ac:dyDescent="0.2">
      <c r="AE8286" s="218"/>
    </row>
    <row r="8287" spans="31:31" s="228" customFormat="1" x14ac:dyDescent="0.2">
      <c r="AE8287" s="218"/>
    </row>
    <row r="8288" spans="31:31" s="228" customFormat="1" x14ac:dyDescent="0.2">
      <c r="AE8288" s="218"/>
    </row>
    <row r="8289" spans="31:31" s="228" customFormat="1" x14ac:dyDescent="0.2">
      <c r="AE8289" s="218"/>
    </row>
    <row r="8290" spans="31:31" s="228" customFormat="1" x14ac:dyDescent="0.2">
      <c r="AE8290" s="218"/>
    </row>
    <row r="8291" spans="31:31" s="228" customFormat="1" x14ac:dyDescent="0.2">
      <c r="AE8291" s="218"/>
    </row>
    <row r="8292" spans="31:31" s="228" customFormat="1" x14ac:dyDescent="0.2">
      <c r="AE8292" s="218"/>
    </row>
    <row r="8293" spans="31:31" s="228" customFormat="1" x14ac:dyDescent="0.2">
      <c r="AE8293" s="218"/>
    </row>
    <row r="8294" spans="31:31" s="228" customFormat="1" x14ac:dyDescent="0.2">
      <c r="AE8294" s="218"/>
    </row>
    <row r="8295" spans="31:31" s="228" customFormat="1" x14ac:dyDescent="0.2">
      <c r="AE8295" s="218"/>
    </row>
    <row r="8296" spans="31:31" s="228" customFormat="1" x14ac:dyDescent="0.2">
      <c r="AE8296" s="218"/>
    </row>
    <row r="8297" spans="31:31" s="228" customFormat="1" x14ac:dyDescent="0.2">
      <c r="AE8297" s="218"/>
    </row>
    <row r="8298" spans="31:31" s="228" customFormat="1" x14ac:dyDescent="0.2">
      <c r="AE8298" s="218"/>
    </row>
    <row r="8299" spans="31:31" s="228" customFormat="1" x14ac:dyDescent="0.2">
      <c r="AE8299" s="218"/>
    </row>
    <row r="8300" spans="31:31" s="228" customFormat="1" x14ac:dyDescent="0.2">
      <c r="AE8300" s="218"/>
    </row>
    <row r="8301" spans="31:31" s="228" customFormat="1" x14ac:dyDescent="0.2">
      <c r="AE8301" s="218"/>
    </row>
    <row r="8302" spans="31:31" s="228" customFormat="1" x14ac:dyDescent="0.2">
      <c r="AE8302" s="218"/>
    </row>
    <row r="8303" spans="31:31" s="228" customFormat="1" x14ac:dyDescent="0.2">
      <c r="AE8303" s="218"/>
    </row>
    <row r="8304" spans="31:31" s="228" customFormat="1" x14ac:dyDescent="0.2">
      <c r="AE8304" s="218"/>
    </row>
    <row r="8305" spans="31:31" s="228" customFormat="1" x14ac:dyDescent="0.2">
      <c r="AE8305" s="218"/>
    </row>
    <row r="8306" spans="31:31" s="228" customFormat="1" x14ac:dyDescent="0.2">
      <c r="AE8306" s="218"/>
    </row>
    <row r="8307" spans="31:31" s="228" customFormat="1" x14ac:dyDescent="0.2">
      <c r="AE8307" s="218"/>
    </row>
    <row r="8308" spans="31:31" s="228" customFormat="1" x14ac:dyDescent="0.2">
      <c r="AE8308" s="218"/>
    </row>
    <row r="8309" spans="31:31" s="228" customFormat="1" x14ac:dyDescent="0.2">
      <c r="AE8309" s="218"/>
    </row>
    <row r="8310" spans="31:31" s="228" customFormat="1" x14ac:dyDescent="0.2">
      <c r="AE8310" s="218"/>
    </row>
    <row r="8311" spans="31:31" s="228" customFormat="1" x14ac:dyDescent="0.2">
      <c r="AE8311" s="218"/>
    </row>
    <row r="8312" spans="31:31" s="228" customFormat="1" x14ac:dyDescent="0.2">
      <c r="AE8312" s="218"/>
    </row>
    <row r="8313" spans="31:31" s="228" customFormat="1" x14ac:dyDescent="0.2">
      <c r="AE8313" s="218"/>
    </row>
    <row r="8314" spans="31:31" s="228" customFormat="1" x14ac:dyDescent="0.2">
      <c r="AE8314" s="218"/>
    </row>
    <row r="8315" spans="31:31" s="228" customFormat="1" x14ac:dyDescent="0.2">
      <c r="AE8315" s="218"/>
    </row>
    <row r="8316" spans="31:31" s="228" customFormat="1" x14ac:dyDescent="0.2">
      <c r="AE8316" s="218"/>
    </row>
    <row r="8317" spans="31:31" s="228" customFormat="1" x14ac:dyDescent="0.2">
      <c r="AE8317" s="218"/>
    </row>
    <row r="8318" spans="31:31" s="228" customFormat="1" x14ac:dyDescent="0.2">
      <c r="AE8318" s="218"/>
    </row>
    <row r="8319" spans="31:31" s="228" customFormat="1" x14ac:dyDescent="0.2">
      <c r="AE8319" s="218"/>
    </row>
    <row r="8320" spans="31:31" s="228" customFormat="1" x14ac:dyDescent="0.2">
      <c r="AE8320" s="218"/>
    </row>
    <row r="8321" spans="31:31" s="228" customFormat="1" x14ac:dyDescent="0.2">
      <c r="AE8321" s="218"/>
    </row>
    <row r="8322" spans="31:31" s="228" customFormat="1" x14ac:dyDescent="0.2">
      <c r="AE8322" s="218"/>
    </row>
    <row r="8323" spans="31:31" s="228" customFormat="1" x14ac:dyDescent="0.2">
      <c r="AE8323" s="218"/>
    </row>
    <row r="8324" spans="31:31" s="228" customFormat="1" x14ac:dyDescent="0.2">
      <c r="AE8324" s="218"/>
    </row>
    <row r="8325" spans="31:31" s="228" customFormat="1" x14ac:dyDescent="0.2">
      <c r="AE8325" s="218"/>
    </row>
    <row r="8326" spans="31:31" s="228" customFormat="1" x14ac:dyDescent="0.2">
      <c r="AE8326" s="218"/>
    </row>
    <row r="8327" spans="31:31" s="228" customFormat="1" x14ac:dyDescent="0.2">
      <c r="AE8327" s="218"/>
    </row>
    <row r="8328" spans="31:31" s="228" customFormat="1" x14ac:dyDescent="0.2">
      <c r="AE8328" s="218"/>
    </row>
    <row r="8329" spans="31:31" s="228" customFormat="1" x14ac:dyDescent="0.2">
      <c r="AE8329" s="218"/>
    </row>
    <row r="8330" spans="31:31" s="228" customFormat="1" x14ac:dyDescent="0.2">
      <c r="AE8330" s="218"/>
    </row>
    <row r="8331" spans="31:31" s="228" customFormat="1" x14ac:dyDescent="0.2">
      <c r="AE8331" s="218"/>
    </row>
    <row r="8332" spans="31:31" s="228" customFormat="1" x14ac:dyDescent="0.2">
      <c r="AE8332" s="218"/>
    </row>
    <row r="8333" spans="31:31" s="228" customFormat="1" x14ac:dyDescent="0.2">
      <c r="AE8333" s="218"/>
    </row>
    <row r="8334" spans="31:31" s="228" customFormat="1" x14ac:dyDescent="0.2">
      <c r="AE8334" s="218"/>
    </row>
    <row r="8335" spans="31:31" s="228" customFormat="1" x14ac:dyDescent="0.2">
      <c r="AE8335" s="218"/>
    </row>
    <row r="8336" spans="31:31" s="228" customFormat="1" x14ac:dyDescent="0.2">
      <c r="AE8336" s="218"/>
    </row>
    <row r="8337" spans="31:31" s="228" customFormat="1" x14ac:dyDescent="0.2">
      <c r="AE8337" s="218"/>
    </row>
    <row r="8338" spans="31:31" s="228" customFormat="1" x14ac:dyDescent="0.2">
      <c r="AE8338" s="218"/>
    </row>
    <row r="8339" spans="31:31" s="228" customFormat="1" x14ac:dyDescent="0.2">
      <c r="AE8339" s="218"/>
    </row>
    <row r="8340" spans="31:31" s="228" customFormat="1" x14ac:dyDescent="0.2">
      <c r="AE8340" s="218"/>
    </row>
    <row r="8341" spans="31:31" s="228" customFormat="1" x14ac:dyDescent="0.2">
      <c r="AE8341" s="218"/>
    </row>
    <row r="8342" spans="31:31" s="228" customFormat="1" x14ac:dyDescent="0.2">
      <c r="AE8342" s="218"/>
    </row>
    <row r="8343" spans="31:31" s="228" customFormat="1" x14ac:dyDescent="0.2">
      <c r="AE8343" s="218"/>
    </row>
    <row r="8344" spans="31:31" s="228" customFormat="1" x14ac:dyDescent="0.2">
      <c r="AE8344" s="218"/>
    </row>
    <row r="8345" spans="31:31" s="228" customFormat="1" x14ac:dyDescent="0.2">
      <c r="AE8345" s="218"/>
    </row>
    <row r="8346" spans="31:31" s="228" customFormat="1" x14ac:dyDescent="0.2">
      <c r="AE8346" s="218"/>
    </row>
    <row r="8347" spans="31:31" s="228" customFormat="1" x14ac:dyDescent="0.2">
      <c r="AE8347" s="218"/>
    </row>
    <row r="8348" spans="31:31" s="228" customFormat="1" x14ac:dyDescent="0.2">
      <c r="AE8348" s="218"/>
    </row>
    <row r="8349" spans="31:31" s="228" customFormat="1" x14ac:dyDescent="0.2">
      <c r="AE8349" s="218"/>
    </row>
    <row r="8350" spans="31:31" s="228" customFormat="1" x14ac:dyDescent="0.2">
      <c r="AE8350" s="218"/>
    </row>
    <row r="8351" spans="31:31" s="228" customFormat="1" x14ac:dyDescent="0.2">
      <c r="AE8351" s="218"/>
    </row>
    <row r="8352" spans="31:31" s="228" customFormat="1" x14ac:dyDescent="0.2">
      <c r="AE8352" s="218"/>
    </row>
    <row r="8353" spans="31:31" s="228" customFormat="1" x14ac:dyDescent="0.2">
      <c r="AE8353" s="218"/>
    </row>
    <row r="8354" spans="31:31" s="228" customFormat="1" x14ac:dyDescent="0.2">
      <c r="AE8354" s="218"/>
    </row>
    <row r="8355" spans="31:31" s="228" customFormat="1" x14ac:dyDescent="0.2">
      <c r="AE8355" s="218"/>
    </row>
    <row r="8356" spans="31:31" s="228" customFormat="1" x14ac:dyDescent="0.2">
      <c r="AE8356" s="218"/>
    </row>
    <row r="8357" spans="31:31" s="228" customFormat="1" x14ac:dyDescent="0.2">
      <c r="AE8357" s="218"/>
    </row>
    <row r="8358" spans="31:31" s="228" customFormat="1" x14ac:dyDescent="0.2">
      <c r="AE8358" s="218"/>
    </row>
    <row r="8359" spans="31:31" s="228" customFormat="1" x14ac:dyDescent="0.2">
      <c r="AE8359" s="218"/>
    </row>
    <row r="8360" spans="31:31" s="228" customFormat="1" x14ac:dyDescent="0.2">
      <c r="AE8360" s="218"/>
    </row>
    <row r="8361" spans="31:31" s="228" customFormat="1" x14ac:dyDescent="0.2">
      <c r="AE8361" s="218"/>
    </row>
    <row r="8362" spans="31:31" s="228" customFormat="1" x14ac:dyDescent="0.2">
      <c r="AE8362" s="218"/>
    </row>
    <row r="8363" spans="31:31" s="228" customFormat="1" x14ac:dyDescent="0.2">
      <c r="AE8363" s="218"/>
    </row>
    <row r="8364" spans="31:31" s="228" customFormat="1" x14ac:dyDescent="0.2">
      <c r="AE8364" s="218"/>
    </row>
    <row r="8365" spans="31:31" s="228" customFormat="1" x14ac:dyDescent="0.2">
      <c r="AE8365" s="218"/>
    </row>
    <row r="8366" spans="31:31" s="228" customFormat="1" x14ac:dyDescent="0.2">
      <c r="AE8366" s="218"/>
    </row>
    <row r="8367" spans="31:31" s="228" customFormat="1" x14ac:dyDescent="0.2">
      <c r="AE8367" s="218"/>
    </row>
    <row r="8368" spans="31:31" s="228" customFormat="1" x14ac:dyDescent="0.2">
      <c r="AE8368" s="218"/>
    </row>
    <row r="8369" spans="31:31" s="228" customFormat="1" x14ac:dyDescent="0.2">
      <c r="AE8369" s="218"/>
    </row>
    <row r="8370" spans="31:31" s="228" customFormat="1" x14ac:dyDescent="0.2">
      <c r="AE8370" s="218"/>
    </row>
    <row r="8371" spans="31:31" s="228" customFormat="1" x14ac:dyDescent="0.2">
      <c r="AE8371" s="218"/>
    </row>
    <row r="8372" spans="31:31" s="228" customFormat="1" x14ac:dyDescent="0.2">
      <c r="AE8372" s="218"/>
    </row>
    <row r="8373" spans="31:31" s="228" customFormat="1" x14ac:dyDescent="0.2">
      <c r="AE8373" s="218"/>
    </row>
    <row r="8374" spans="31:31" s="228" customFormat="1" x14ac:dyDescent="0.2">
      <c r="AE8374" s="218"/>
    </row>
    <row r="8375" spans="31:31" s="228" customFormat="1" x14ac:dyDescent="0.2">
      <c r="AE8375" s="218"/>
    </row>
    <row r="8376" spans="31:31" s="228" customFormat="1" x14ac:dyDescent="0.2">
      <c r="AE8376" s="218"/>
    </row>
    <row r="8377" spans="31:31" s="228" customFormat="1" x14ac:dyDescent="0.2">
      <c r="AE8377" s="218"/>
    </row>
    <row r="8378" spans="31:31" s="228" customFormat="1" x14ac:dyDescent="0.2">
      <c r="AE8378" s="218"/>
    </row>
    <row r="8379" spans="31:31" s="228" customFormat="1" x14ac:dyDescent="0.2">
      <c r="AE8379" s="218"/>
    </row>
    <row r="8380" spans="31:31" s="228" customFormat="1" x14ac:dyDescent="0.2">
      <c r="AE8380" s="218"/>
    </row>
    <row r="8381" spans="31:31" s="228" customFormat="1" x14ac:dyDescent="0.2">
      <c r="AE8381" s="218"/>
    </row>
    <row r="8382" spans="31:31" s="228" customFormat="1" x14ac:dyDescent="0.2">
      <c r="AE8382" s="218"/>
    </row>
    <row r="8383" spans="31:31" s="228" customFormat="1" x14ac:dyDescent="0.2">
      <c r="AE8383" s="218"/>
    </row>
    <row r="8384" spans="31:31" s="228" customFormat="1" x14ac:dyDescent="0.2">
      <c r="AE8384" s="218"/>
    </row>
    <row r="8385" spans="31:31" s="228" customFormat="1" x14ac:dyDescent="0.2">
      <c r="AE8385" s="218"/>
    </row>
    <row r="8386" spans="31:31" s="228" customFormat="1" x14ac:dyDescent="0.2">
      <c r="AE8386" s="218"/>
    </row>
    <row r="8387" spans="31:31" s="228" customFormat="1" x14ac:dyDescent="0.2">
      <c r="AE8387" s="218"/>
    </row>
    <row r="8388" spans="31:31" s="228" customFormat="1" x14ac:dyDescent="0.2">
      <c r="AE8388" s="218"/>
    </row>
    <row r="8389" spans="31:31" s="228" customFormat="1" x14ac:dyDescent="0.2">
      <c r="AE8389" s="218"/>
    </row>
    <row r="8390" spans="31:31" s="228" customFormat="1" x14ac:dyDescent="0.2">
      <c r="AE8390" s="218"/>
    </row>
    <row r="8391" spans="31:31" s="228" customFormat="1" x14ac:dyDescent="0.2">
      <c r="AE8391" s="218"/>
    </row>
    <row r="8392" spans="31:31" s="228" customFormat="1" x14ac:dyDescent="0.2">
      <c r="AE8392" s="218"/>
    </row>
    <row r="8393" spans="31:31" s="228" customFormat="1" x14ac:dyDescent="0.2">
      <c r="AE8393" s="218"/>
    </row>
    <row r="8394" spans="31:31" s="228" customFormat="1" x14ac:dyDescent="0.2">
      <c r="AE8394" s="218"/>
    </row>
    <row r="8395" spans="31:31" s="228" customFormat="1" x14ac:dyDescent="0.2">
      <c r="AE8395" s="218"/>
    </row>
    <row r="8396" spans="31:31" s="228" customFormat="1" x14ac:dyDescent="0.2">
      <c r="AE8396" s="218"/>
    </row>
    <row r="8397" spans="31:31" s="228" customFormat="1" x14ac:dyDescent="0.2">
      <c r="AE8397" s="218"/>
    </row>
    <row r="8398" spans="31:31" s="228" customFormat="1" x14ac:dyDescent="0.2">
      <c r="AE8398" s="218"/>
    </row>
    <row r="8399" spans="31:31" s="228" customFormat="1" x14ac:dyDescent="0.2">
      <c r="AE8399" s="218"/>
    </row>
    <row r="8400" spans="31:31" s="228" customFormat="1" x14ac:dyDescent="0.2">
      <c r="AE8400" s="218"/>
    </row>
    <row r="8401" spans="31:31" s="228" customFormat="1" x14ac:dyDescent="0.2">
      <c r="AE8401" s="218"/>
    </row>
    <row r="8402" spans="31:31" s="228" customFormat="1" x14ac:dyDescent="0.2">
      <c r="AE8402" s="218"/>
    </row>
    <row r="8403" spans="31:31" s="228" customFormat="1" x14ac:dyDescent="0.2">
      <c r="AE8403" s="218"/>
    </row>
    <row r="8404" spans="31:31" s="228" customFormat="1" x14ac:dyDescent="0.2">
      <c r="AE8404" s="218"/>
    </row>
    <row r="8405" spans="31:31" s="228" customFormat="1" x14ac:dyDescent="0.2">
      <c r="AE8405" s="218"/>
    </row>
    <row r="8406" spans="31:31" s="228" customFormat="1" x14ac:dyDescent="0.2">
      <c r="AE8406" s="218"/>
    </row>
    <row r="8407" spans="31:31" s="228" customFormat="1" x14ac:dyDescent="0.2">
      <c r="AE8407" s="218"/>
    </row>
    <row r="8408" spans="31:31" s="228" customFormat="1" x14ac:dyDescent="0.2">
      <c r="AE8408" s="218"/>
    </row>
    <row r="8409" spans="31:31" s="228" customFormat="1" x14ac:dyDescent="0.2">
      <c r="AE8409" s="218"/>
    </row>
    <row r="8410" spans="31:31" s="228" customFormat="1" x14ac:dyDescent="0.2">
      <c r="AE8410" s="218"/>
    </row>
    <row r="8411" spans="31:31" s="228" customFormat="1" x14ac:dyDescent="0.2">
      <c r="AE8411" s="218"/>
    </row>
    <row r="8412" spans="31:31" s="228" customFormat="1" x14ac:dyDescent="0.2">
      <c r="AE8412" s="218"/>
    </row>
    <row r="8413" spans="31:31" s="228" customFormat="1" x14ac:dyDescent="0.2">
      <c r="AE8413" s="218"/>
    </row>
    <row r="8414" spans="31:31" s="228" customFormat="1" x14ac:dyDescent="0.2">
      <c r="AE8414" s="218"/>
    </row>
    <row r="8415" spans="31:31" s="228" customFormat="1" x14ac:dyDescent="0.2">
      <c r="AE8415" s="218"/>
    </row>
    <row r="8416" spans="31:31" s="228" customFormat="1" x14ac:dyDescent="0.2">
      <c r="AE8416" s="218"/>
    </row>
    <row r="8417" spans="31:31" s="228" customFormat="1" x14ac:dyDescent="0.2">
      <c r="AE8417" s="218"/>
    </row>
    <row r="8418" spans="31:31" s="228" customFormat="1" x14ac:dyDescent="0.2">
      <c r="AE8418" s="218"/>
    </row>
    <row r="8419" spans="31:31" s="228" customFormat="1" x14ac:dyDescent="0.2">
      <c r="AE8419" s="218"/>
    </row>
    <row r="8420" spans="31:31" s="228" customFormat="1" x14ac:dyDescent="0.2">
      <c r="AE8420" s="218"/>
    </row>
    <row r="8421" spans="31:31" s="228" customFormat="1" x14ac:dyDescent="0.2">
      <c r="AE8421" s="218"/>
    </row>
    <row r="8422" spans="31:31" s="228" customFormat="1" x14ac:dyDescent="0.2">
      <c r="AE8422" s="218"/>
    </row>
    <row r="8423" spans="31:31" s="228" customFormat="1" x14ac:dyDescent="0.2">
      <c r="AE8423" s="218"/>
    </row>
    <row r="8424" spans="31:31" s="228" customFormat="1" x14ac:dyDescent="0.2">
      <c r="AE8424" s="218"/>
    </row>
    <row r="8425" spans="31:31" s="228" customFormat="1" x14ac:dyDescent="0.2">
      <c r="AE8425" s="218"/>
    </row>
    <row r="8426" spans="31:31" s="228" customFormat="1" x14ac:dyDescent="0.2">
      <c r="AE8426" s="218"/>
    </row>
    <row r="8427" spans="31:31" s="228" customFormat="1" x14ac:dyDescent="0.2">
      <c r="AE8427" s="218"/>
    </row>
    <row r="8428" spans="31:31" s="228" customFormat="1" x14ac:dyDescent="0.2">
      <c r="AE8428" s="218"/>
    </row>
    <row r="8429" spans="31:31" s="228" customFormat="1" x14ac:dyDescent="0.2">
      <c r="AE8429" s="218"/>
    </row>
    <row r="8430" spans="31:31" s="228" customFormat="1" x14ac:dyDescent="0.2">
      <c r="AE8430" s="218"/>
    </row>
    <row r="8431" spans="31:31" s="228" customFormat="1" x14ac:dyDescent="0.2">
      <c r="AE8431" s="218"/>
    </row>
    <row r="8432" spans="31:31" s="228" customFormat="1" x14ac:dyDescent="0.2">
      <c r="AE8432" s="218"/>
    </row>
    <row r="8433" spans="31:31" s="228" customFormat="1" x14ac:dyDescent="0.2">
      <c r="AE8433" s="218"/>
    </row>
    <row r="8434" spans="31:31" s="228" customFormat="1" x14ac:dyDescent="0.2">
      <c r="AE8434" s="218"/>
    </row>
    <row r="8435" spans="31:31" s="228" customFormat="1" x14ac:dyDescent="0.2">
      <c r="AE8435" s="218"/>
    </row>
    <row r="8436" spans="31:31" s="228" customFormat="1" x14ac:dyDescent="0.2">
      <c r="AE8436" s="218"/>
    </row>
    <row r="8437" spans="31:31" s="228" customFormat="1" x14ac:dyDescent="0.2">
      <c r="AE8437" s="218"/>
    </row>
    <row r="8438" spans="31:31" s="228" customFormat="1" x14ac:dyDescent="0.2">
      <c r="AE8438" s="218"/>
    </row>
    <row r="8439" spans="31:31" s="228" customFormat="1" x14ac:dyDescent="0.2">
      <c r="AE8439" s="218"/>
    </row>
    <row r="8440" spans="31:31" s="228" customFormat="1" x14ac:dyDescent="0.2">
      <c r="AE8440" s="218"/>
    </row>
    <row r="8441" spans="31:31" s="228" customFormat="1" x14ac:dyDescent="0.2">
      <c r="AE8441" s="218"/>
    </row>
    <row r="8442" spans="31:31" s="228" customFormat="1" x14ac:dyDescent="0.2">
      <c r="AE8442" s="218"/>
    </row>
    <row r="8443" spans="31:31" s="228" customFormat="1" x14ac:dyDescent="0.2">
      <c r="AE8443" s="218"/>
    </row>
    <row r="8444" spans="31:31" s="228" customFormat="1" x14ac:dyDescent="0.2">
      <c r="AE8444" s="218"/>
    </row>
    <row r="8445" spans="31:31" s="228" customFormat="1" x14ac:dyDescent="0.2">
      <c r="AE8445" s="218"/>
    </row>
    <row r="8446" spans="31:31" s="228" customFormat="1" x14ac:dyDescent="0.2">
      <c r="AE8446" s="218"/>
    </row>
    <row r="8447" spans="31:31" s="228" customFormat="1" x14ac:dyDescent="0.2">
      <c r="AE8447" s="218"/>
    </row>
    <row r="8448" spans="31:31" s="228" customFormat="1" x14ac:dyDescent="0.2">
      <c r="AE8448" s="218"/>
    </row>
    <row r="8449" spans="31:31" s="228" customFormat="1" x14ac:dyDescent="0.2">
      <c r="AE8449" s="218"/>
    </row>
    <row r="8450" spans="31:31" s="228" customFormat="1" x14ac:dyDescent="0.2">
      <c r="AE8450" s="218"/>
    </row>
    <row r="8451" spans="31:31" s="228" customFormat="1" x14ac:dyDescent="0.2">
      <c r="AE8451" s="218"/>
    </row>
    <row r="8452" spans="31:31" s="228" customFormat="1" x14ac:dyDescent="0.2">
      <c r="AE8452" s="218"/>
    </row>
    <row r="8453" spans="31:31" s="228" customFormat="1" x14ac:dyDescent="0.2">
      <c r="AE8453" s="218"/>
    </row>
    <row r="8454" spans="31:31" s="228" customFormat="1" x14ac:dyDescent="0.2">
      <c r="AE8454" s="218"/>
    </row>
    <row r="8455" spans="31:31" s="228" customFormat="1" x14ac:dyDescent="0.2">
      <c r="AE8455" s="218"/>
    </row>
    <row r="8456" spans="31:31" s="228" customFormat="1" x14ac:dyDescent="0.2">
      <c r="AE8456" s="218"/>
    </row>
    <row r="8457" spans="31:31" s="228" customFormat="1" x14ac:dyDescent="0.2">
      <c r="AE8457" s="218"/>
    </row>
    <row r="8458" spans="31:31" s="228" customFormat="1" x14ac:dyDescent="0.2">
      <c r="AE8458" s="218"/>
    </row>
    <row r="8459" spans="31:31" s="228" customFormat="1" x14ac:dyDescent="0.2">
      <c r="AE8459" s="218"/>
    </row>
    <row r="8460" spans="31:31" s="228" customFormat="1" x14ac:dyDescent="0.2">
      <c r="AE8460" s="218"/>
    </row>
    <row r="8461" spans="31:31" s="228" customFormat="1" x14ac:dyDescent="0.2">
      <c r="AE8461" s="218"/>
    </row>
    <row r="8462" spans="31:31" s="228" customFormat="1" x14ac:dyDescent="0.2">
      <c r="AE8462" s="218"/>
    </row>
    <row r="8463" spans="31:31" s="228" customFormat="1" x14ac:dyDescent="0.2">
      <c r="AE8463" s="218"/>
    </row>
    <row r="8464" spans="31:31" s="228" customFormat="1" x14ac:dyDescent="0.2">
      <c r="AE8464" s="218"/>
    </row>
    <row r="8465" spans="31:31" s="228" customFormat="1" x14ac:dyDescent="0.2">
      <c r="AE8465" s="218"/>
    </row>
    <row r="8466" spans="31:31" s="228" customFormat="1" x14ac:dyDescent="0.2">
      <c r="AE8466" s="218"/>
    </row>
    <row r="8467" spans="31:31" s="228" customFormat="1" x14ac:dyDescent="0.2">
      <c r="AE8467" s="218"/>
    </row>
    <row r="8468" spans="31:31" s="228" customFormat="1" x14ac:dyDescent="0.2">
      <c r="AE8468" s="218"/>
    </row>
    <row r="8469" spans="31:31" s="228" customFormat="1" x14ac:dyDescent="0.2">
      <c r="AE8469" s="218"/>
    </row>
    <row r="8470" spans="31:31" s="228" customFormat="1" x14ac:dyDescent="0.2">
      <c r="AE8470" s="218"/>
    </row>
    <row r="8471" spans="31:31" s="228" customFormat="1" x14ac:dyDescent="0.2">
      <c r="AE8471" s="218"/>
    </row>
    <row r="8472" spans="31:31" s="228" customFormat="1" x14ac:dyDescent="0.2">
      <c r="AE8472" s="218"/>
    </row>
    <row r="8473" spans="31:31" s="228" customFormat="1" x14ac:dyDescent="0.2">
      <c r="AE8473" s="218"/>
    </row>
    <row r="8474" spans="31:31" s="228" customFormat="1" x14ac:dyDescent="0.2">
      <c r="AE8474" s="218"/>
    </row>
    <row r="8475" spans="31:31" s="228" customFormat="1" x14ac:dyDescent="0.2">
      <c r="AE8475" s="218"/>
    </row>
    <row r="8476" spans="31:31" s="228" customFormat="1" x14ac:dyDescent="0.2">
      <c r="AE8476" s="218"/>
    </row>
    <row r="8477" spans="31:31" s="228" customFormat="1" x14ac:dyDescent="0.2">
      <c r="AE8477" s="218"/>
    </row>
    <row r="8478" spans="31:31" s="228" customFormat="1" x14ac:dyDescent="0.2">
      <c r="AE8478" s="218"/>
    </row>
    <row r="8479" spans="31:31" s="228" customFormat="1" x14ac:dyDescent="0.2">
      <c r="AE8479" s="218"/>
    </row>
    <row r="8480" spans="31:31" s="228" customFormat="1" x14ac:dyDescent="0.2">
      <c r="AE8480" s="218"/>
    </row>
    <row r="8481" spans="31:31" s="228" customFormat="1" x14ac:dyDescent="0.2">
      <c r="AE8481" s="218"/>
    </row>
    <row r="8482" spans="31:31" s="228" customFormat="1" x14ac:dyDescent="0.2">
      <c r="AE8482" s="218"/>
    </row>
    <row r="8483" spans="31:31" s="228" customFormat="1" x14ac:dyDescent="0.2">
      <c r="AE8483" s="218"/>
    </row>
    <row r="8484" spans="31:31" s="228" customFormat="1" x14ac:dyDescent="0.2">
      <c r="AE8484" s="218"/>
    </row>
    <row r="8485" spans="31:31" s="228" customFormat="1" x14ac:dyDescent="0.2">
      <c r="AE8485" s="218"/>
    </row>
    <row r="8486" spans="31:31" s="228" customFormat="1" x14ac:dyDescent="0.2">
      <c r="AE8486" s="218"/>
    </row>
    <row r="8487" spans="31:31" s="228" customFormat="1" x14ac:dyDescent="0.2">
      <c r="AE8487" s="218"/>
    </row>
    <row r="8488" spans="31:31" s="228" customFormat="1" x14ac:dyDescent="0.2">
      <c r="AE8488" s="218"/>
    </row>
    <row r="8489" spans="31:31" s="228" customFormat="1" x14ac:dyDescent="0.2">
      <c r="AE8489" s="218"/>
    </row>
    <row r="8490" spans="31:31" s="228" customFormat="1" x14ac:dyDescent="0.2">
      <c r="AE8490" s="218"/>
    </row>
    <row r="8491" spans="31:31" s="228" customFormat="1" x14ac:dyDescent="0.2">
      <c r="AE8491" s="218"/>
    </row>
    <row r="8492" spans="31:31" s="228" customFormat="1" x14ac:dyDescent="0.2">
      <c r="AE8492" s="218"/>
    </row>
    <row r="8493" spans="31:31" s="228" customFormat="1" x14ac:dyDescent="0.2">
      <c r="AE8493" s="218"/>
    </row>
    <row r="8494" spans="31:31" s="228" customFormat="1" x14ac:dyDescent="0.2">
      <c r="AE8494" s="218"/>
    </row>
    <row r="8495" spans="31:31" s="228" customFormat="1" x14ac:dyDescent="0.2">
      <c r="AE8495" s="218"/>
    </row>
    <row r="8496" spans="31:31" s="228" customFormat="1" x14ac:dyDescent="0.2">
      <c r="AE8496" s="218"/>
    </row>
    <row r="8497" spans="31:31" s="228" customFormat="1" x14ac:dyDescent="0.2">
      <c r="AE8497" s="218"/>
    </row>
    <row r="8498" spans="31:31" s="228" customFormat="1" x14ac:dyDescent="0.2">
      <c r="AE8498" s="218"/>
    </row>
    <row r="8499" spans="31:31" s="228" customFormat="1" x14ac:dyDescent="0.2">
      <c r="AE8499" s="218"/>
    </row>
    <row r="8500" spans="31:31" s="228" customFormat="1" x14ac:dyDescent="0.2">
      <c r="AE8500" s="218"/>
    </row>
    <row r="8501" spans="31:31" s="228" customFormat="1" x14ac:dyDescent="0.2">
      <c r="AE8501" s="218"/>
    </row>
    <row r="8502" spans="31:31" s="228" customFormat="1" x14ac:dyDescent="0.2">
      <c r="AE8502" s="218"/>
    </row>
    <row r="8503" spans="31:31" s="228" customFormat="1" x14ac:dyDescent="0.2">
      <c r="AE8503" s="218"/>
    </row>
    <row r="8504" spans="31:31" s="228" customFormat="1" x14ac:dyDescent="0.2">
      <c r="AE8504" s="218"/>
    </row>
    <row r="8505" spans="31:31" s="228" customFormat="1" x14ac:dyDescent="0.2">
      <c r="AE8505" s="218"/>
    </row>
    <row r="8506" spans="31:31" s="228" customFormat="1" x14ac:dyDescent="0.2">
      <c r="AE8506" s="218"/>
    </row>
    <row r="8507" spans="31:31" s="228" customFormat="1" x14ac:dyDescent="0.2">
      <c r="AE8507" s="218"/>
    </row>
    <row r="8508" spans="31:31" s="228" customFormat="1" x14ac:dyDescent="0.2">
      <c r="AE8508" s="218"/>
    </row>
    <row r="8509" spans="31:31" s="228" customFormat="1" x14ac:dyDescent="0.2">
      <c r="AE8509" s="218"/>
    </row>
    <row r="8510" spans="31:31" s="228" customFormat="1" x14ac:dyDescent="0.2">
      <c r="AE8510" s="218"/>
    </row>
    <row r="8511" spans="31:31" s="228" customFormat="1" x14ac:dyDescent="0.2">
      <c r="AE8511" s="218"/>
    </row>
    <row r="8512" spans="31:31" s="228" customFormat="1" x14ac:dyDescent="0.2">
      <c r="AE8512" s="218"/>
    </row>
    <row r="8513" spans="31:31" s="228" customFormat="1" x14ac:dyDescent="0.2">
      <c r="AE8513" s="218"/>
    </row>
    <row r="8514" spans="31:31" s="228" customFormat="1" x14ac:dyDescent="0.2">
      <c r="AE8514" s="218"/>
    </row>
    <row r="8515" spans="31:31" s="228" customFormat="1" x14ac:dyDescent="0.2">
      <c r="AE8515" s="218"/>
    </row>
    <row r="8516" spans="31:31" s="228" customFormat="1" x14ac:dyDescent="0.2">
      <c r="AE8516" s="218"/>
    </row>
    <row r="8517" spans="31:31" s="228" customFormat="1" x14ac:dyDescent="0.2">
      <c r="AE8517" s="218"/>
    </row>
    <row r="8518" spans="31:31" s="228" customFormat="1" x14ac:dyDescent="0.2">
      <c r="AE8518" s="218"/>
    </row>
    <row r="8519" spans="31:31" s="228" customFormat="1" x14ac:dyDescent="0.2">
      <c r="AE8519" s="218"/>
    </row>
    <row r="8520" spans="31:31" s="228" customFormat="1" x14ac:dyDescent="0.2">
      <c r="AE8520" s="218"/>
    </row>
    <row r="8521" spans="31:31" s="228" customFormat="1" x14ac:dyDescent="0.2">
      <c r="AE8521" s="218"/>
    </row>
    <row r="8522" spans="31:31" s="228" customFormat="1" x14ac:dyDescent="0.2">
      <c r="AE8522" s="218"/>
    </row>
    <row r="8523" spans="31:31" s="228" customFormat="1" x14ac:dyDescent="0.2">
      <c r="AE8523" s="218"/>
    </row>
    <row r="8524" spans="31:31" s="228" customFormat="1" x14ac:dyDescent="0.2">
      <c r="AE8524" s="218"/>
    </row>
    <row r="8525" spans="31:31" s="228" customFormat="1" x14ac:dyDescent="0.2">
      <c r="AE8525" s="218"/>
    </row>
    <row r="8526" spans="31:31" s="228" customFormat="1" x14ac:dyDescent="0.2">
      <c r="AE8526" s="218"/>
    </row>
    <row r="8527" spans="31:31" s="228" customFormat="1" x14ac:dyDescent="0.2">
      <c r="AE8527" s="218"/>
    </row>
    <row r="8528" spans="31:31" s="228" customFormat="1" x14ac:dyDescent="0.2">
      <c r="AE8528" s="218"/>
    </row>
    <row r="8529" spans="31:31" s="228" customFormat="1" x14ac:dyDescent="0.2">
      <c r="AE8529" s="218"/>
    </row>
    <row r="8530" spans="31:31" s="228" customFormat="1" x14ac:dyDescent="0.2">
      <c r="AE8530" s="218"/>
    </row>
    <row r="8531" spans="31:31" s="228" customFormat="1" x14ac:dyDescent="0.2">
      <c r="AE8531" s="218"/>
    </row>
    <row r="8532" spans="31:31" s="228" customFormat="1" x14ac:dyDescent="0.2">
      <c r="AE8532" s="218"/>
    </row>
    <row r="8533" spans="31:31" s="228" customFormat="1" x14ac:dyDescent="0.2">
      <c r="AE8533" s="218"/>
    </row>
    <row r="8534" spans="31:31" s="228" customFormat="1" x14ac:dyDescent="0.2">
      <c r="AE8534" s="218"/>
    </row>
    <row r="8535" spans="31:31" s="228" customFormat="1" x14ac:dyDescent="0.2">
      <c r="AE8535" s="218"/>
    </row>
    <row r="8536" spans="31:31" s="228" customFormat="1" x14ac:dyDescent="0.2">
      <c r="AE8536" s="218"/>
    </row>
    <row r="8537" spans="31:31" s="228" customFormat="1" x14ac:dyDescent="0.2">
      <c r="AE8537" s="218"/>
    </row>
    <row r="8538" spans="31:31" s="228" customFormat="1" x14ac:dyDescent="0.2">
      <c r="AE8538" s="218"/>
    </row>
    <row r="8539" spans="31:31" s="228" customFormat="1" x14ac:dyDescent="0.2">
      <c r="AE8539" s="218"/>
    </row>
    <row r="8540" spans="31:31" s="228" customFormat="1" x14ac:dyDescent="0.2">
      <c r="AE8540" s="218"/>
    </row>
    <row r="8541" spans="31:31" s="228" customFormat="1" x14ac:dyDescent="0.2">
      <c r="AE8541" s="218"/>
    </row>
    <row r="8542" spans="31:31" s="228" customFormat="1" x14ac:dyDescent="0.2">
      <c r="AE8542" s="218"/>
    </row>
    <row r="8543" spans="31:31" s="228" customFormat="1" x14ac:dyDescent="0.2">
      <c r="AE8543" s="218"/>
    </row>
    <row r="8544" spans="31:31" s="228" customFormat="1" x14ac:dyDescent="0.2">
      <c r="AE8544" s="218"/>
    </row>
    <row r="8545" spans="31:31" s="228" customFormat="1" x14ac:dyDescent="0.2">
      <c r="AE8545" s="218"/>
    </row>
    <row r="8546" spans="31:31" s="228" customFormat="1" x14ac:dyDescent="0.2">
      <c r="AE8546" s="218"/>
    </row>
    <row r="8547" spans="31:31" s="228" customFormat="1" x14ac:dyDescent="0.2">
      <c r="AE8547" s="218"/>
    </row>
    <row r="8548" spans="31:31" s="228" customFormat="1" x14ac:dyDescent="0.2">
      <c r="AE8548" s="218"/>
    </row>
    <row r="8549" spans="31:31" s="228" customFormat="1" x14ac:dyDescent="0.2">
      <c r="AE8549" s="218"/>
    </row>
    <row r="8550" spans="31:31" s="228" customFormat="1" x14ac:dyDescent="0.2">
      <c r="AE8550" s="218"/>
    </row>
    <row r="8551" spans="31:31" s="228" customFormat="1" x14ac:dyDescent="0.2">
      <c r="AE8551" s="218"/>
    </row>
    <row r="8552" spans="31:31" s="228" customFormat="1" x14ac:dyDescent="0.2">
      <c r="AE8552" s="218"/>
    </row>
    <row r="8553" spans="31:31" s="228" customFormat="1" x14ac:dyDescent="0.2">
      <c r="AE8553" s="218"/>
    </row>
    <row r="8554" spans="31:31" s="228" customFormat="1" x14ac:dyDescent="0.2">
      <c r="AE8554" s="218"/>
    </row>
    <row r="8555" spans="31:31" s="228" customFormat="1" x14ac:dyDescent="0.2">
      <c r="AE8555" s="218"/>
    </row>
    <row r="8556" spans="31:31" s="228" customFormat="1" x14ac:dyDescent="0.2">
      <c r="AE8556" s="218"/>
    </row>
    <row r="8557" spans="31:31" s="228" customFormat="1" x14ac:dyDescent="0.2">
      <c r="AE8557" s="218"/>
    </row>
    <row r="8558" spans="31:31" s="228" customFormat="1" x14ac:dyDescent="0.2">
      <c r="AE8558" s="218"/>
    </row>
    <row r="8559" spans="31:31" s="228" customFormat="1" x14ac:dyDescent="0.2">
      <c r="AE8559" s="218"/>
    </row>
    <row r="8560" spans="31:31" s="228" customFormat="1" x14ac:dyDescent="0.2">
      <c r="AE8560" s="218"/>
    </row>
    <row r="8561" spans="31:31" s="228" customFormat="1" x14ac:dyDescent="0.2">
      <c r="AE8561" s="218"/>
    </row>
    <row r="8562" spans="31:31" s="228" customFormat="1" x14ac:dyDescent="0.2">
      <c r="AE8562" s="218"/>
    </row>
    <row r="8563" spans="31:31" s="228" customFormat="1" x14ac:dyDescent="0.2">
      <c r="AE8563" s="218"/>
    </row>
    <row r="8564" spans="31:31" s="228" customFormat="1" x14ac:dyDescent="0.2">
      <c r="AE8564" s="218"/>
    </row>
    <row r="8565" spans="31:31" s="228" customFormat="1" x14ac:dyDescent="0.2">
      <c r="AE8565" s="218"/>
    </row>
    <row r="8566" spans="31:31" s="228" customFormat="1" x14ac:dyDescent="0.2">
      <c r="AE8566" s="218"/>
    </row>
    <row r="8567" spans="31:31" s="228" customFormat="1" x14ac:dyDescent="0.2">
      <c r="AE8567" s="218"/>
    </row>
    <row r="8568" spans="31:31" s="228" customFormat="1" x14ac:dyDescent="0.2">
      <c r="AE8568" s="218"/>
    </row>
    <row r="8569" spans="31:31" s="228" customFormat="1" x14ac:dyDescent="0.2">
      <c r="AE8569" s="218"/>
    </row>
    <row r="8570" spans="31:31" s="228" customFormat="1" x14ac:dyDescent="0.2">
      <c r="AE8570" s="218"/>
    </row>
    <row r="8571" spans="31:31" s="228" customFormat="1" x14ac:dyDescent="0.2">
      <c r="AE8571" s="218"/>
    </row>
    <row r="8572" spans="31:31" s="228" customFormat="1" x14ac:dyDescent="0.2">
      <c r="AE8572" s="218"/>
    </row>
    <row r="8573" spans="31:31" s="228" customFormat="1" x14ac:dyDescent="0.2">
      <c r="AE8573" s="218"/>
    </row>
    <row r="8574" spans="31:31" s="228" customFormat="1" x14ac:dyDescent="0.2">
      <c r="AE8574" s="218"/>
    </row>
    <row r="8575" spans="31:31" s="228" customFormat="1" x14ac:dyDescent="0.2">
      <c r="AE8575" s="218"/>
    </row>
    <row r="8576" spans="31:31" s="228" customFormat="1" x14ac:dyDescent="0.2">
      <c r="AE8576" s="218"/>
    </row>
    <row r="8577" spans="31:31" s="228" customFormat="1" x14ac:dyDescent="0.2">
      <c r="AE8577" s="218"/>
    </row>
    <row r="8578" spans="31:31" s="228" customFormat="1" x14ac:dyDescent="0.2">
      <c r="AE8578" s="218"/>
    </row>
    <row r="8579" spans="31:31" s="228" customFormat="1" x14ac:dyDescent="0.2">
      <c r="AE8579" s="218"/>
    </row>
    <row r="8580" spans="31:31" s="228" customFormat="1" x14ac:dyDescent="0.2">
      <c r="AE8580" s="218"/>
    </row>
    <row r="8581" spans="31:31" s="228" customFormat="1" x14ac:dyDescent="0.2">
      <c r="AE8581" s="218"/>
    </row>
    <row r="8582" spans="31:31" s="228" customFormat="1" x14ac:dyDescent="0.2">
      <c r="AE8582" s="218"/>
    </row>
    <row r="8583" spans="31:31" s="228" customFormat="1" x14ac:dyDescent="0.2">
      <c r="AE8583" s="218"/>
    </row>
    <row r="8584" spans="31:31" s="228" customFormat="1" x14ac:dyDescent="0.2">
      <c r="AE8584" s="218"/>
    </row>
    <row r="8585" spans="31:31" s="228" customFormat="1" x14ac:dyDescent="0.2">
      <c r="AE8585" s="218"/>
    </row>
    <row r="8586" spans="31:31" s="228" customFormat="1" x14ac:dyDescent="0.2">
      <c r="AE8586" s="218"/>
    </row>
    <row r="8587" spans="31:31" s="228" customFormat="1" x14ac:dyDescent="0.2">
      <c r="AE8587" s="218"/>
    </row>
    <row r="8588" spans="31:31" s="228" customFormat="1" x14ac:dyDescent="0.2">
      <c r="AE8588" s="218"/>
    </row>
    <row r="8589" spans="31:31" s="228" customFormat="1" x14ac:dyDescent="0.2">
      <c r="AE8589" s="218"/>
    </row>
    <row r="8590" spans="31:31" s="228" customFormat="1" x14ac:dyDescent="0.2">
      <c r="AE8590" s="218"/>
    </row>
    <row r="8591" spans="31:31" s="228" customFormat="1" x14ac:dyDescent="0.2">
      <c r="AE8591" s="218"/>
    </row>
    <row r="8592" spans="31:31" s="228" customFormat="1" x14ac:dyDescent="0.2">
      <c r="AE8592" s="218"/>
    </row>
    <row r="8593" spans="31:31" s="228" customFormat="1" x14ac:dyDescent="0.2">
      <c r="AE8593" s="218"/>
    </row>
    <row r="8594" spans="31:31" s="228" customFormat="1" x14ac:dyDescent="0.2">
      <c r="AE8594" s="218"/>
    </row>
    <row r="8595" spans="31:31" s="228" customFormat="1" x14ac:dyDescent="0.2">
      <c r="AE8595" s="218"/>
    </row>
    <row r="8596" spans="31:31" s="228" customFormat="1" x14ac:dyDescent="0.2">
      <c r="AE8596" s="218"/>
    </row>
    <row r="8597" spans="31:31" s="228" customFormat="1" x14ac:dyDescent="0.2">
      <c r="AE8597" s="218"/>
    </row>
    <row r="8598" spans="31:31" s="228" customFormat="1" x14ac:dyDescent="0.2">
      <c r="AE8598" s="218"/>
    </row>
    <row r="8599" spans="31:31" s="228" customFormat="1" x14ac:dyDescent="0.2">
      <c r="AE8599" s="218"/>
    </row>
    <row r="8600" spans="31:31" s="228" customFormat="1" x14ac:dyDescent="0.2">
      <c r="AE8600" s="218"/>
    </row>
    <row r="8601" spans="31:31" s="228" customFormat="1" x14ac:dyDescent="0.2">
      <c r="AE8601" s="218"/>
    </row>
    <row r="8602" spans="31:31" s="228" customFormat="1" x14ac:dyDescent="0.2">
      <c r="AE8602" s="218"/>
    </row>
    <row r="8603" spans="31:31" s="228" customFormat="1" x14ac:dyDescent="0.2">
      <c r="AE8603" s="218"/>
    </row>
    <row r="8604" spans="31:31" s="228" customFormat="1" x14ac:dyDescent="0.2">
      <c r="AE8604" s="218"/>
    </row>
    <row r="8605" spans="31:31" s="228" customFormat="1" x14ac:dyDescent="0.2">
      <c r="AE8605" s="218"/>
    </row>
    <row r="8606" spans="31:31" s="228" customFormat="1" x14ac:dyDescent="0.2">
      <c r="AE8606" s="218"/>
    </row>
    <row r="8607" spans="31:31" s="228" customFormat="1" x14ac:dyDescent="0.2">
      <c r="AE8607" s="218"/>
    </row>
    <row r="8608" spans="31:31" s="228" customFormat="1" x14ac:dyDescent="0.2">
      <c r="AE8608" s="218"/>
    </row>
    <row r="8609" spans="31:31" s="228" customFormat="1" x14ac:dyDescent="0.2">
      <c r="AE8609" s="218"/>
    </row>
    <row r="8610" spans="31:31" s="228" customFormat="1" x14ac:dyDescent="0.2">
      <c r="AE8610" s="218"/>
    </row>
    <row r="8611" spans="31:31" s="228" customFormat="1" x14ac:dyDescent="0.2">
      <c r="AE8611" s="218"/>
    </row>
    <row r="8612" spans="31:31" s="228" customFormat="1" x14ac:dyDescent="0.2">
      <c r="AE8612" s="218"/>
    </row>
    <row r="8613" spans="31:31" s="228" customFormat="1" x14ac:dyDescent="0.2">
      <c r="AE8613" s="218"/>
    </row>
    <row r="8614" spans="31:31" s="228" customFormat="1" x14ac:dyDescent="0.2">
      <c r="AE8614" s="218"/>
    </row>
    <row r="8615" spans="31:31" s="228" customFormat="1" x14ac:dyDescent="0.2">
      <c r="AE8615" s="218"/>
    </row>
    <row r="8616" spans="31:31" s="228" customFormat="1" x14ac:dyDescent="0.2">
      <c r="AE8616" s="218"/>
    </row>
    <row r="8617" spans="31:31" s="228" customFormat="1" x14ac:dyDescent="0.2">
      <c r="AE8617" s="218"/>
    </row>
    <row r="8618" spans="31:31" s="228" customFormat="1" x14ac:dyDescent="0.2">
      <c r="AE8618" s="218"/>
    </row>
    <row r="8619" spans="31:31" s="228" customFormat="1" x14ac:dyDescent="0.2">
      <c r="AE8619" s="218"/>
    </row>
    <row r="8620" spans="31:31" s="228" customFormat="1" x14ac:dyDescent="0.2">
      <c r="AE8620" s="218"/>
    </row>
    <row r="8621" spans="31:31" s="228" customFormat="1" x14ac:dyDescent="0.2">
      <c r="AE8621" s="218"/>
    </row>
    <row r="8622" spans="31:31" s="228" customFormat="1" x14ac:dyDescent="0.2">
      <c r="AE8622" s="218"/>
    </row>
    <row r="8623" spans="31:31" s="228" customFormat="1" x14ac:dyDescent="0.2">
      <c r="AE8623" s="218"/>
    </row>
    <row r="8624" spans="31:31" s="228" customFormat="1" x14ac:dyDescent="0.2">
      <c r="AE8624" s="218"/>
    </row>
    <row r="8625" spans="31:31" s="228" customFormat="1" x14ac:dyDescent="0.2">
      <c r="AE8625" s="218"/>
    </row>
    <row r="8626" spans="31:31" s="228" customFormat="1" x14ac:dyDescent="0.2">
      <c r="AE8626" s="218"/>
    </row>
    <row r="8627" spans="31:31" s="228" customFormat="1" x14ac:dyDescent="0.2">
      <c r="AE8627" s="218"/>
    </row>
    <row r="8628" spans="31:31" s="228" customFormat="1" x14ac:dyDescent="0.2">
      <c r="AE8628" s="218"/>
    </row>
    <row r="8629" spans="31:31" s="228" customFormat="1" x14ac:dyDescent="0.2">
      <c r="AE8629" s="218"/>
    </row>
    <row r="8630" spans="31:31" s="228" customFormat="1" x14ac:dyDescent="0.2">
      <c r="AE8630" s="218"/>
    </row>
    <row r="8631" spans="31:31" s="228" customFormat="1" x14ac:dyDescent="0.2">
      <c r="AE8631" s="218"/>
    </row>
    <row r="8632" spans="31:31" s="228" customFormat="1" x14ac:dyDescent="0.2">
      <c r="AE8632" s="218"/>
    </row>
    <row r="8633" spans="31:31" s="228" customFormat="1" x14ac:dyDescent="0.2">
      <c r="AE8633" s="218"/>
    </row>
    <row r="8634" spans="31:31" s="228" customFormat="1" x14ac:dyDescent="0.2">
      <c r="AE8634" s="218"/>
    </row>
    <row r="8635" spans="31:31" s="228" customFormat="1" x14ac:dyDescent="0.2">
      <c r="AE8635" s="218"/>
    </row>
    <row r="8636" spans="31:31" s="228" customFormat="1" x14ac:dyDescent="0.2">
      <c r="AE8636" s="218"/>
    </row>
    <row r="8637" spans="31:31" s="228" customFormat="1" x14ac:dyDescent="0.2">
      <c r="AE8637" s="218"/>
    </row>
    <row r="8638" spans="31:31" s="228" customFormat="1" x14ac:dyDescent="0.2">
      <c r="AE8638" s="218"/>
    </row>
    <row r="8639" spans="31:31" s="228" customFormat="1" x14ac:dyDescent="0.2">
      <c r="AE8639" s="218"/>
    </row>
    <row r="8640" spans="31:31" s="228" customFormat="1" x14ac:dyDescent="0.2">
      <c r="AE8640" s="218"/>
    </row>
    <row r="8641" spans="31:31" s="228" customFormat="1" x14ac:dyDescent="0.2">
      <c r="AE8641" s="218"/>
    </row>
    <row r="8642" spans="31:31" s="228" customFormat="1" x14ac:dyDescent="0.2">
      <c r="AE8642" s="218"/>
    </row>
    <row r="8643" spans="31:31" s="228" customFormat="1" x14ac:dyDescent="0.2">
      <c r="AE8643" s="218"/>
    </row>
    <row r="8644" spans="31:31" s="228" customFormat="1" x14ac:dyDescent="0.2">
      <c r="AE8644" s="218"/>
    </row>
    <row r="8645" spans="31:31" s="228" customFormat="1" x14ac:dyDescent="0.2">
      <c r="AE8645" s="218"/>
    </row>
    <row r="8646" spans="31:31" s="228" customFormat="1" x14ac:dyDescent="0.2">
      <c r="AE8646" s="218"/>
    </row>
    <row r="8647" spans="31:31" s="228" customFormat="1" x14ac:dyDescent="0.2">
      <c r="AE8647" s="218"/>
    </row>
    <row r="8648" spans="31:31" s="228" customFormat="1" x14ac:dyDescent="0.2">
      <c r="AE8648" s="218"/>
    </row>
    <row r="8649" spans="31:31" s="228" customFormat="1" x14ac:dyDescent="0.2">
      <c r="AE8649" s="218"/>
    </row>
    <row r="8650" spans="31:31" s="228" customFormat="1" x14ac:dyDescent="0.2">
      <c r="AE8650" s="218"/>
    </row>
    <row r="8651" spans="31:31" s="228" customFormat="1" x14ac:dyDescent="0.2">
      <c r="AE8651" s="218"/>
    </row>
    <row r="8652" spans="31:31" s="228" customFormat="1" x14ac:dyDescent="0.2">
      <c r="AE8652" s="218"/>
    </row>
    <row r="8653" spans="31:31" s="228" customFormat="1" x14ac:dyDescent="0.2">
      <c r="AE8653" s="218"/>
    </row>
    <row r="8654" spans="31:31" s="228" customFormat="1" x14ac:dyDescent="0.2">
      <c r="AE8654" s="218"/>
    </row>
    <row r="8655" spans="31:31" s="228" customFormat="1" x14ac:dyDescent="0.2">
      <c r="AE8655" s="218"/>
    </row>
    <row r="8656" spans="31:31" s="228" customFormat="1" x14ac:dyDescent="0.2">
      <c r="AE8656" s="218"/>
    </row>
    <row r="8657" spans="31:31" s="228" customFormat="1" x14ac:dyDescent="0.2">
      <c r="AE8657" s="218"/>
    </row>
    <row r="8658" spans="31:31" s="228" customFormat="1" x14ac:dyDescent="0.2">
      <c r="AE8658" s="218"/>
    </row>
    <row r="8659" spans="31:31" s="228" customFormat="1" x14ac:dyDescent="0.2">
      <c r="AE8659" s="218"/>
    </row>
    <row r="8660" spans="31:31" s="228" customFormat="1" x14ac:dyDescent="0.2">
      <c r="AE8660" s="218"/>
    </row>
    <row r="8661" spans="31:31" s="228" customFormat="1" x14ac:dyDescent="0.2">
      <c r="AE8661" s="218"/>
    </row>
    <row r="8662" spans="31:31" s="228" customFormat="1" x14ac:dyDescent="0.2">
      <c r="AE8662" s="218"/>
    </row>
    <row r="8663" spans="31:31" s="228" customFormat="1" x14ac:dyDescent="0.2">
      <c r="AE8663" s="218"/>
    </row>
    <row r="8664" spans="31:31" s="228" customFormat="1" x14ac:dyDescent="0.2">
      <c r="AE8664" s="218"/>
    </row>
    <row r="8665" spans="31:31" s="228" customFormat="1" x14ac:dyDescent="0.2">
      <c r="AE8665" s="218"/>
    </row>
    <row r="8666" spans="31:31" s="228" customFormat="1" x14ac:dyDescent="0.2">
      <c r="AE8666" s="218"/>
    </row>
    <row r="8667" spans="31:31" s="228" customFormat="1" x14ac:dyDescent="0.2">
      <c r="AE8667" s="218"/>
    </row>
    <row r="8668" spans="31:31" s="228" customFormat="1" x14ac:dyDescent="0.2">
      <c r="AE8668" s="218"/>
    </row>
    <row r="8669" spans="31:31" s="228" customFormat="1" x14ac:dyDescent="0.2">
      <c r="AE8669" s="218"/>
    </row>
    <row r="8670" spans="31:31" s="228" customFormat="1" x14ac:dyDescent="0.2">
      <c r="AE8670" s="218"/>
    </row>
    <row r="8671" spans="31:31" s="228" customFormat="1" x14ac:dyDescent="0.2">
      <c r="AE8671" s="218"/>
    </row>
    <row r="8672" spans="31:31" s="228" customFormat="1" x14ac:dyDescent="0.2">
      <c r="AE8672" s="218"/>
    </row>
    <row r="8673" spans="31:31" s="228" customFormat="1" x14ac:dyDescent="0.2">
      <c r="AE8673" s="218"/>
    </row>
    <row r="8674" spans="31:31" s="228" customFormat="1" x14ac:dyDescent="0.2">
      <c r="AE8674" s="218"/>
    </row>
    <row r="8675" spans="31:31" s="228" customFormat="1" x14ac:dyDescent="0.2">
      <c r="AE8675" s="218"/>
    </row>
    <row r="8676" spans="31:31" s="228" customFormat="1" x14ac:dyDescent="0.2">
      <c r="AE8676" s="218"/>
    </row>
    <row r="8677" spans="31:31" s="228" customFormat="1" x14ac:dyDescent="0.2">
      <c r="AE8677" s="218"/>
    </row>
    <row r="8678" spans="31:31" s="228" customFormat="1" x14ac:dyDescent="0.2">
      <c r="AE8678" s="218"/>
    </row>
    <row r="8679" spans="31:31" s="228" customFormat="1" x14ac:dyDescent="0.2">
      <c r="AE8679" s="218"/>
    </row>
    <row r="8680" spans="31:31" s="228" customFormat="1" x14ac:dyDescent="0.2">
      <c r="AE8680" s="218"/>
    </row>
    <row r="8681" spans="31:31" s="228" customFormat="1" x14ac:dyDescent="0.2">
      <c r="AE8681" s="218"/>
    </row>
    <row r="8682" spans="31:31" s="228" customFormat="1" x14ac:dyDescent="0.2">
      <c r="AE8682" s="218"/>
    </row>
    <row r="8683" spans="31:31" s="228" customFormat="1" x14ac:dyDescent="0.2">
      <c r="AE8683" s="218"/>
    </row>
    <row r="8684" spans="31:31" s="228" customFormat="1" x14ac:dyDescent="0.2">
      <c r="AE8684" s="218"/>
    </row>
    <row r="8685" spans="31:31" s="228" customFormat="1" x14ac:dyDescent="0.2">
      <c r="AE8685" s="218"/>
    </row>
    <row r="8686" spans="31:31" s="228" customFormat="1" x14ac:dyDescent="0.2">
      <c r="AE8686" s="218"/>
    </row>
    <row r="8687" spans="31:31" s="228" customFormat="1" x14ac:dyDescent="0.2">
      <c r="AE8687" s="218"/>
    </row>
    <row r="8688" spans="31:31" s="228" customFormat="1" x14ac:dyDescent="0.2">
      <c r="AE8688" s="218"/>
    </row>
    <row r="8689" spans="31:31" s="228" customFormat="1" x14ac:dyDescent="0.2">
      <c r="AE8689" s="218"/>
    </row>
    <row r="8690" spans="31:31" s="228" customFormat="1" x14ac:dyDescent="0.2">
      <c r="AE8690" s="218"/>
    </row>
    <row r="8691" spans="31:31" s="228" customFormat="1" x14ac:dyDescent="0.2">
      <c r="AE8691" s="218"/>
    </row>
    <row r="8692" spans="31:31" s="228" customFormat="1" x14ac:dyDescent="0.2">
      <c r="AE8692" s="218"/>
    </row>
    <row r="8693" spans="31:31" s="228" customFormat="1" x14ac:dyDescent="0.2">
      <c r="AE8693" s="218"/>
    </row>
    <row r="8694" spans="31:31" s="228" customFormat="1" x14ac:dyDescent="0.2">
      <c r="AE8694" s="218"/>
    </row>
    <row r="8695" spans="31:31" s="228" customFormat="1" x14ac:dyDescent="0.2">
      <c r="AE8695" s="218"/>
    </row>
    <row r="8696" spans="31:31" s="228" customFormat="1" x14ac:dyDescent="0.2">
      <c r="AE8696" s="218"/>
    </row>
    <row r="8697" spans="31:31" s="228" customFormat="1" x14ac:dyDescent="0.2">
      <c r="AE8697" s="218"/>
    </row>
    <row r="8698" spans="31:31" s="228" customFormat="1" x14ac:dyDescent="0.2">
      <c r="AE8698" s="218"/>
    </row>
    <row r="8699" spans="31:31" s="228" customFormat="1" x14ac:dyDescent="0.2">
      <c r="AE8699" s="218"/>
    </row>
    <row r="8700" spans="31:31" s="228" customFormat="1" x14ac:dyDescent="0.2">
      <c r="AE8700" s="218"/>
    </row>
    <row r="8701" spans="31:31" s="228" customFormat="1" x14ac:dyDescent="0.2">
      <c r="AE8701" s="218"/>
    </row>
    <row r="8702" spans="31:31" s="228" customFormat="1" x14ac:dyDescent="0.2">
      <c r="AE8702" s="218"/>
    </row>
    <row r="8703" spans="31:31" s="228" customFormat="1" x14ac:dyDescent="0.2">
      <c r="AE8703" s="218"/>
    </row>
    <row r="8704" spans="31:31" s="228" customFormat="1" x14ac:dyDescent="0.2">
      <c r="AE8704" s="218"/>
    </row>
    <row r="8705" spans="31:31" s="228" customFormat="1" x14ac:dyDescent="0.2">
      <c r="AE8705" s="218"/>
    </row>
    <row r="8706" spans="31:31" s="228" customFormat="1" x14ac:dyDescent="0.2">
      <c r="AE8706" s="218"/>
    </row>
    <row r="8707" spans="31:31" s="228" customFormat="1" x14ac:dyDescent="0.2">
      <c r="AE8707" s="218"/>
    </row>
    <row r="8708" spans="31:31" s="228" customFormat="1" x14ac:dyDescent="0.2">
      <c r="AE8708" s="218"/>
    </row>
    <row r="8709" spans="31:31" s="228" customFormat="1" x14ac:dyDescent="0.2">
      <c r="AE8709" s="218"/>
    </row>
    <row r="8710" spans="31:31" s="228" customFormat="1" x14ac:dyDescent="0.2">
      <c r="AE8710" s="218"/>
    </row>
    <row r="8711" spans="31:31" s="228" customFormat="1" x14ac:dyDescent="0.2">
      <c r="AE8711" s="218"/>
    </row>
    <row r="8712" spans="31:31" s="228" customFormat="1" x14ac:dyDescent="0.2">
      <c r="AE8712" s="218"/>
    </row>
    <row r="8713" spans="31:31" s="228" customFormat="1" x14ac:dyDescent="0.2">
      <c r="AE8713" s="218"/>
    </row>
    <row r="8714" spans="31:31" s="228" customFormat="1" x14ac:dyDescent="0.2">
      <c r="AE8714" s="218"/>
    </row>
    <row r="8715" spans="31:31" s="228" customFormat="1" x14ac:dyDescent="0.2">
      <c r="AE8715" s="218"/>
    </row>
    <row r="8716" spans="31:31" s="228" customFormat="1" x14ac:dyDescent="0.2">
      <c r="AE8716" s="218"/>
    </row>
    <row r="8717" spans="31:31" s="228" customFormat="1" x14ac:dyDescent="0.2">
      <c r="AE8717" s="218"/>
    </row>
    <row r="8718" spans="31:31" s="228" customFormat="1" x14ac:dyDescent="0.2">
      <c r="AE8718" s="218"/>
    </row>
    <row r="8719" spans="31:31" s="228" customFormat="1" x14ac:dyDescent="0.2">
      <c r="AE8719" s="218"/>
    </row>
    <row r="8720" spans="31:31" s="228" customFormat="1" x14ac:dyDescent="0.2">
      <c r="AE8720" s="218"/>
    </row>
    <row r="8721" spans="31:31" s="228" customFormat="1" x14ac:dyDescent="0.2">
      <c r="AE8721" s="218"/>
    </row>
    <row r="8722" spans="31:31" s="228" customFormat="1" x14ac:dyDescent="0.2">
      <c r="AE8722" s="218"/>
    </row>
    <row r="8723" spans="31:31" s="228" customFormat="1" x14ac:dyDescent="0.2">
      <c r="AE8723" s="218"/>
    </row>
    <row r="8724" spans="31:31" s="228" customFormat="1" x14ac:dyDescent="0.2">
      <c r="AE8724" s="218"/>
    </row>
    <row r="8725" spans="31:31" s="228" customFormat="1" x14ac:dyDescent="0.2">
      <c r="AE8725" s="218"/>
    </row>
    <row r="8726" spans="31:31" s="228" customFormat="1" x14ac:dyDescent="0.2">
      <c r="AE8726" s="218"/>
    </row>
    <row r="8727" spans="31:31" s="228" customFormat="1" x14ac:dyDescent="0.2">
      <c r="AE8727" s="218"/>
    </row>
    <row r="8728" spans="31:31" s="228" customFormat="1" x14ac:dyDescent="0.2">
      <c r="AE8728" s="218"/>
    </row>
    <row r="8729" spans="31:31" s="228" customFormat="1" x14ac:dyDescent="0.2">
      <c r="AE8729" s="218"/>
    </row>
    <row r="8730" spans="31:31" s="228" customFormat="1" x14ac:dyDescent="0.2">
      <c r="AE8730" s="218"/>
    </row>
    <row r="8731" spans="31:31" s="228" customFormat="1" x14ac:dyDescent="0.2">
      <c r="AE8731" s="218"/>
    </row>
    <row r="8732" spans="31:31" s="228" customFormat="1" x14ac:dyDescent="0.2">
      <c r="AE8732" s="218"/>
    </row>
    <row r="8733" spans="31:31" s="228" customFormat="1" x14ac:dyDescent="0.2">
      <c r="AE8733" s="218"/>
    </row>
    <row r="8734" spans="31:31" s="228" customFormat="1" x14ac:dyDescent="0.2">
      <c r="AE8734" s="218"/>
    </row>
    <row r="8735" spans="31:31" s="228" customFormat="1" x14ac:dyDescent="0.2">
      <c r="AE8735" s="218"/>
    </row>
    <row r="8736" spans="31:31" s="228" customFormat="1" x14ac:dyDescent="0.2">
      <c r="AE8736" s="218"/>
    </row>
    <row r="8737" spans="31:31" s="228" customFormat="1" x14ac:dyDescent="0.2">
      <c r="AE8737" s="218"/>
    </row>
    <row r="8738" spans="31:31" s="228" customFormat="1" x14ac:dyDescent="0.2">
      <c r="AE8738" s="218"/>
    </row>
    <row r="8739" spans="31:31" s="228" customFormat="1" x14ac:dyDescent="0.2">
      <c r="AE8739" s="218"/>
    </row>
    <row r="8740" spans="31:31" s="228" customFormat="1" x14ac:dyDescent="0.2">
      <c r="AE8740" s="218"/>
    </row>
    <row r="8741" spans="31:31" s="228" customFormat="1" x14ac:dyDescent="0.2">
      <c r="AE8741" s="218"/>
    </row>
    <row r="8742" spans="31:31" s="228" customFormat="1" x14ac:dyDescent="0.2">
      <c r="AE8742" s="218"/>
    </row>
    <row r="8743" spans="31:31" s="228" customFormat="1" x14ac:dyDescent="0.2">
      <c r="AE8743" s="218"/>
    </row>
    <row r="8744" spans="31:31" s="228" customFormat="1" x14ac:dyDescent="0.2">
      <c r="AE8744" s="218"/>
    </row>
    <row r="8745" spans="31:31" s="228" customFormat="1" x14ac:dyDescent="0.2">
      <c r="AE8745" s="218"/>
    </row>
    <row r="8746" spans="31:31" s="228" customFormat="1" x14ac:dyDescent="0.2">
      <c r="AE8746" s="218"/>
    </row>
    <row r="8747" spans="31:31" s="228" customFormat="1" x14ac:dyDescent="0.2">
      <c r="AE8747" s="218"/>
    </row>
    <row r="8748" spans="31:31" s="228" customFormat="1" x14ac:dyDescent="0.2">
      <c r="AE8748" s="218"/>
    </row>
    <row r="8749" spans="31:31" s="228" customFormat="1" x14ac:dyDescent="0.2">
      <c r="AE8749" s="218"/>
    </row>
    <row r="8750" spans="31:31" s="228" customFormat="1" x14ac:dyDescent="0.2">
      <c r="AE8750" s="218"/>
    </row>
    <row r="8751" spans="31:31" s="228" customFormat="1" x14ac:dyDescent="0.2">
      <c r="AE8751" s="218"/>
    </row>
    <row r="8752" spans="31:31" s="228" customFormat="1" x14ac:dyDescent="0.2">
      <c r="AE8752" s="218"/>
    </row>
    <row r="8753" spans="31:31" s="228" customFormat="1" x14ac:dyDescent="0.2">
      <c r="AE8753" s="218"/>
    </row>
    <row r="8754" spans="31:31" s="228" customFormat="1" x14ac:dyDescent="0.2">
      <c r="AE8754" s="218"/>
    </row>
    <row r="8755" spans="31:31" s="228" customFormat="1" x14ac:dyDescent="0.2">
      <c r="AE8755" s="218"/>
    </row>
    <row r="8756" spans="31:31" s="228" customFormat="1" x14ac:dyDescent="0.2">
      <c r="AE8756" s="218"/>
    </row>
    <row r="8757" spans="31:31" s="228" customFormat="1" x14ac:dyDescent="0.2">
      <c r="AE8757" s="218"/>
    </row>
    <row r="8758" spans="31:31" s="228" customFormat="1" x14ac:dyDescent="0.2">
      <c r="AE8758" s="218"/>
    </row>
    <row r="8759" spans="31:31" s="228" customFormat="1" x14ac:dyDescent="0.2">
      <c r="AE8759" s="218"/>
    </row>
    <row r="8760" spans="31:31" s="228" customFormat="1" x14ac:dyDescent="0.2">
      <c r="AE8760" s="218"/>
    </row>
    <row r="8761" spans="31:31" s="228" customFormat="1" x14ac:dyDescent="0.2">
      <c r="AE8761" s="218"/>
    </row>
    <row r="8762" spans="31:31" s="228" customFormat="1" x14ac:dyDescent="0.2">
      <c r="AE8762" s="218"/>
    </row>
    <row r="8763" spans="31:31" s="228" customFormat="1" x14ac:dyDescent="0.2">
      <c r="AE8763" s="218"/>
    </row>
    <row r="8764" spans="31:31" s="228" customFormat="1" x14ac:dyDescent="0.2">
      <c r="AE8764" s="218"/>
    </row>
    <row r="8765" spans="31:31" s="228" customFormat="1" x14ac:dyDescent="0.2">
      <c r="AE8765" s="218"/>
    </row>
    <row r="8766" spans="31:31" s="228" customFormat="1" x14ac:dyDescent="0.2">
      <c r="AE8766" s="218"/>
    </row>
    <row r="8767" spans="31:31" s="228" customFormat="1" x14ac:dyDescent="0.2">
      <c r="AE8767" s="218"/>
    </row>
    <row r="8768" spans="31:31" s="228" customFormat="1" x14ac:dyDescent="0.2">
      <c r="AE8768" s="218"/>
    </row>
    <row r="8769" spans="31:31" s="228" customFormat="1" x14ac:dyDescent="0.2">
      <c r="AE8769" s="218"/>
    </row>
    <row r="8770" spans="31:31" s="228" customFormat="1" x14ac:dyDescent="0.2">
      <c r="AE8770" s="218"/>
    </row>
    <row r="8771" spans="31:31" s="228" customFormat="1" x14ac:dyDescent="0.2">
      <c r="AE8771" s="218"/>
    </row>
    <row r="8772" spans="31:31" s="228" customFormat="1" x14ac:dyDescent="0.2">
      <c r="AE8772" s="218"/>
    </row>
    <row r="8773" spans="31:31" s="228" customFormat="1" x14ac:dyDescent="0.2">
      <c r="AE8773" s="218"/>
    </row>
    <row r="8774" spans="31:31" s="228" customFormat="1" x14ac:dyDescent="0.2">
      <c r="AE8774" s="218"/>
    </row>
    <row r="8775" spans="31:31" s="228" customFormat="1" x14ac:dyDescent="0.2">
      <c r="AE8775" s="218"/>
    </row>
    <row r="8776" spans="31:31" s="228" customFormat="1" x14ac:dyDescent="0.2">
      <c r="AE8776" s="218"/>
    </row>
    <row r="8777" spans="31:31" s="228" customFormat="1" x14ac:dyDescent="0.2">
      <c r="AE8777" s="218"/>
    </row>
    <row r="8778" spans="31:31" s="228" customFormat="1" x14ac:dyDescent="0.2">
      <c r="AE8778" s="218"/>
    </row>
    <row r="8779" spans="31:31" s="228" customFormat="1" x14ac:dyDescent="0.2">
      <c r="AE8779" s="218"/>
    </row>
    <row r="8780" spans="31:31" s="228" customFormat="1" x14ac:dyDescent="0.2">
      <c r="AE8780" s="218"/>
    </row>
    <row r="8781" spans="31:31" s="228" customFormat="1" x14ac:dyDescent="0.2">
      <c r="AE8781" s="218"/>
    </row>
    <row r="8782" spans="31:31" s="228" customFormat="1" x14ac:dyDescent="0.2">
      <c r="AE8782" s="218"/>
    </row>
    <row r="8783" spans="31:31" s="228" customFormat="1" x14ac:dyDescent="0.2">
      <c r="AE8783" s="218"/>
    </row>
    <row r="8784" spans="31:31" s="228" customFormat="1" x14ac:dyDescent="0.2">
      <c r="AE8784" s="218"/>
    </row>
    <row r="8785" spans="31:31" s="228" customFormat="1" x14ac:dyDescent="0.2">
      <c r="AE8785" s="218"/>
    </row>
    <row r="8786" spans="31:31" s="228" customFormat="1" x14ac:dyDescent="0.2">
      <c r="AE8786" s="218"/>
    </row>
    <row r="8787" spans="31:31" s="228" customFormat="1" x14ac:dyDescent="0.2">
      <c r="AE8787" s="218"/>
    </row>
    <row r="8788" spans="31:31" s="228" customFormat="1" x14ac:dyDescent="0.2">
      <c r="AE8788" s="218"/>
    </row>
    <row r="8789" spans="31:31" s="228" customFormat="1" x14ac:dyDescent="0.2">
      <c r="AE8789" s="218"/>
    </row>
    <row r="8790" spans="31:31" s="228" customFormat="1" x14ac:dyDescent="0.2">
      <c r="AE8790" s="218"/>
    </row>
    <row r="8791" spans="31:31" s="228" customFormat="1" x14ac:dyDescent="0.2">
      <c r="AE8791" s="218"/>
    </row>
    <row r="8792" spans="31:31" s="228" customFormat="1" x14ac:dyDescent="0.2">
      <c r="AE8792" s="218"/>
    </row>
    <row r="8793" spans="31:31" s="228" customFormat="1" x14ac:dyDescent="0.2">
      <c r="AE8793" s="218"/>
    </row>
    <row r="8794" spans="31:31" s="228" customFormat="1" x14ac:dyDescent="0.2">
      <c r="AE8794" s="218"/>
    </row>
    <row r="8795" spans="31:31" s="228" customFormat="1" x14ac:dyDescent="0.2">
      <c r="AE8795" s="218"/>
    </row>
    <row r="8796" spans="31:31" s="228" customFormat="1" x14ac:dyDescent="0.2">
      <c r="AE8796" s="218"/>
    </row>
    <row r="8797" spans="31:31" s="228" customFormat="1" x14ac:dyDescent="0.2">
      <c r="AE8797" s="218"/>
    </row>
    <row r="8798" spans="31:31" s="228" customFormat="1" x14ac:dyDescent="0.2">
      <c r="AE8798" s="218"/>
    </row>
    <row r="8799" spans="31:31" s="228" customFormat="1" x14ac:dyDescent="0.2">
      <c r="AE8799" s="218"/>
    </row>
    <row r="8800" spans="31:31" s="228" customFormat="1" x14ac:dyDescent="0.2">
      <c r="AE8800" s="218"/>
    </row>
    <row r="8801" spans="31:31" s="228" customFormat="1" x14ac:dyDescent="0.2">
      <c r="AE8801" s="218"/>
    </row>
    <row r="8802" spans="31:31" s="228" customFormat="1" x14ac:dyDescent="0.2">
      <c r="AE8802" s="218"/>
    </row>
    <row r="8803" spans="31:31" s="228" customFormat="1" x14ac:dyDescent="0.2">
      <c r="AE8803" s="218"/>
    </row>
    <row r="8804" spans="31:31" s="228" customFormat="1" x14ac:dyDescent="0.2">
      <c r="AE8804" s="218"/>
    </row>
    <row r="8805" spans="31:31" s="228" customFormat="1" x14ac:dyDescent="0.2">
      <c r="AE8805" s="218"/>
    </row>
    <row r="8806" spans="31:31" s="228" customFormat="1" x14ac:dyDescent="0.2">
      <c r="AE8806" s="218"/>
    </row>
    <row r="8807" spans="31:31" s="228" customFormat="1" x14ac:dyDescent="0.2">
      <c r="AE8807" s="218"/>
    </row>
    <row r="8808" spans="31:31" s="228" customFormat="1" x14ac:dyDescent="0.2">
      <c r="AE8808" s="218"/>
    </row>
    <row r="8809" spans="31:31" s="228" customFormat="1" x14ac:dyDescent="0.2">
      <c r="AE8809" s="218"/>
    </row>
    <row r="8810" spans="31:31" s="228" customFormat="1" x14ac:dyDescent="0.2">
      <c r="AE8810" s="218"/>
    </row>
    <row r="8811" spans="31:31" s="228" customFormat="1" x14ac:dyDescent="0.2">
      <c r="AE8811" s="218"/>
    </row>
    <row r="8812" spans="31:31" s="228" customFormat="1" x14ac:dyDescent="0.2">
      <c r="AE8812" s="218"/>
    </row>
    <row r="8813" spans="31:31" s="228" customFormat="1" x14ac:dyDescent="0.2">
      <c r="AE8813" s="218"/>
    </row>
    <row r="8814" spans="31:31" s="228" customFormat="1" x14ac:dyDescent="0.2">
      <c r="AE8814" s="218"/>
    </row>
    <row r="8815" spans="31:31" s="228" customFormat="1" x14ac:dyDescent="0.2">
      <c r="AE8815" s="218"/>
    </row>
    <row r="8816" spans="31:31" s="228" customFormat="1" x14ac:dyDescent="0.2">
      <c r="AE8816" s="218"/>
    </row>
    <row r="8817" spans="31:31" s="228" customFormat="1" x14ac:dyDescent="0.2">
      <c r="AE8817" s="218"/>
    </row>
    <row r="8818" spans="31:31" s="228" customFormat="1" x14ac:dyDescent="0.2">
      <c r="AE8818" s="218"/>
    </row>
    <row r="8819" spans="31:31" s="228" customFormat="1" x14ac:dyDescent="0.2">
      <c r="AE8819" s="218"/>
    </row>
    <row r="8820" spans="31:31" s="228" customFormat="1" x14ac:dyDescent="0.2">
      <c r="AE8820" s="218"/>
    </row>
    <row r="8821" spans="31:31" s="228" customFormat="1" x14ac:dyDescent="0.2">
      <c r="AE8821" s="218"/>
    </row>
    <row r="8822" spans="31:31" s="228" customFormat="1" x14ac:dyDescent="0.2">
      <c r="AE8822" s="218"/>
    </row>
    <row r="8823" spans="31:31" s="228" customFormat="1" x14ac:dyDescent="0.2">
      <c r="AE8823" s="218"/>
    </row>
    <row r="8824" spans="31:31" s="228" customFormat="1" x14ac:dyDescent="0.2">
      <c r="AE8824" s="218"/>
    </row>
    <row r="8825" spans="31:31" s="228" customFormat="1" x14ac:dyDescent="0.2">
      <c r="AE8825" s="218"/>
    </row>
    <row r="8826" spans="31:31" s="228" customFormat="1" x14ac:dyDescent="0.2">
      <c r="AE8826" s="218"/>
    </row>
    <row r="8827" spans="31:31" s="228" customFormat="1" x14ac:dyDescent="0.2">
      <c r="AE8827" s="218"/>
    </row>
    <row r="8828" spans="31:31" s="228" customFormat="1" x14ac:dyDescent="0.2">
      <c r="AE8828" s="218"/>
    </row>
    <row r="8829" spans="31:31" s="228" customFormat="1" x14ac:dyDescent="0.2">
      <c r="AE8829" s="218"/>
    </row>
    <row r="8830" spans="31:31" s="228" customFormat="1" x14ac:dyDescent="0.2">
      <c r="AE8830" s="218"/>
    </row>
    <row r="8831" spans="31:31" s="228" customFormat="1" x14ac:dyDescent="0.2">
      <c r="AE8831" s="218"/>
    </row>
    <row r="8832" spans="31:31" s="228" customFormat="1" x14ac:dyDescent="0.2">
      <c r="AE8832" s="218"/>
    </row>
    <row r="8833" spans="31:31" s="228" customFormat="1" x14ac:dyDescent="0.2">
      <c r="AE8833" s="218"/>
    </row>
    <row r="8834" spans="31:31" s="228" customFormat="1" x14ac:dyDescent="0.2">
      <c r="AE8834" s="218"/>
    </row>
    <row r="8835" spans="31:31" s="228" customFormat="1" x14ac:dyDescent="0.2">
      <c r="AE8835" s="218"/>
    </row>
    <row r="8836" spans="31:31" s="228" customFormat="1" x14ac:dyDescent="0.2">
      <c r="AE8836" s="218"/>
    </row>
    <row r="8837" spans="31:31" s="228" customFormat="1" x14ac:dyDescent="0.2">
      <c r="AE8837" s="218"/>
    </row>
    <row r="8838" spans="31:31" s="228" customFormat="1" x14ac:dyDescent="0.2">
      <c r="AE8838" s="218"/>
    </row>
    <row r="8839" spans="31:31" s="228" customFormat="1" x14ac:dyDescent="0.2">
      <c r="AE8839" s="218"/>
    </row>
    <row r="8840" spans="31:31" s="228" customFormat="1" x14ac:dyDescent="0.2">
      <c r="AE8840" s="218"/>
    </row>
    <row r="8841" spans="31:31" s="228" customFormat="1" x14ac:dyDescent="0.2">
      <c r="AE8841" s="218"/>
    </row>
    <row r="8842" spans="31:31" s="228" customFormat="1" x14ac:dyDescent="0.2">
      <c r="AE8842" s="218"/>
    </row>
    <row r="8843" spans="31:31" s="228" customFormat="1" x14ac:dyDescent="0.2">
      <c r="AE8843" s="218"/>
    </row>
    <row r="8844" spans="31:31" s="228" customFormat="1" x14ac:dyDescent="0.2">
      <c r="AE8844" s="218"/>
    </row>
    <row r="8845" spans="31:31" s="228" customFormat="1" x14ac:dyDescent="0.2">
      <c r="AE8845" s="218"/>
    </row>
    <row r="8846" spans="31:31" s="228" customFormat="1" x14ac:dyDescent="0.2">
      <c r="AE8846" s="218"/>
    </row>
    <row r="8847" spans="31:31" s="228" customFormat="1" x14ac:dyDescent="0.2">
      <c r="AE8847" s="218"/>
    </row>
    <row r="8848" spans="31:31" s="228" customFormat="1" x14ac:dyDescent="0.2">
      <c r="AE8848" s="218"/>
    </row>
    <row r="8849" spans="31:31" s="228" customFormat="1" x14ac:dyDescent="0.2">
      <c r="AE8849" s="218"/>
    </row>
    <row r="8850" spans="31:31" s="228" customFormat="1" x14ac:dyDescent="0.2">
      <c r="AE8850" s="218"/>
    </row>
    <row r="8851" spans="31:31" s="228" customFormat="1" x14ac:dyDescent="0.2">
      <c r="AE8851" s="218"/>
    </row>
    <row r="8852" spans="31:31" s="228" customFormat="1" x14ac:dyDescent="0.2">
      <c r="AE8852" s="218"/>
    </row>
    <row r="8853" spans="31:31" s="228" customFormat="1" x14ac:dyDescent="0.2">
      <c r="AE8853" s="218"/>
    </row>
    <row r="8854" spans="31:31" s="228" customFormat="1" x14ac:dyDescent="0.2">
      <c r="AE8854" s="218"/>
    </row>
    <row r="8855" spans="31:31" s="228" customFormat="1" x14ac:dyDescent="0.2">
      <c r="AE8855" s="218"/>
    </row>
    <row r="8856" spans="31:31" s="228" customFormat="1" x14ac:dyDescent="0.2">
      <c r="AE8856" s="218"/>
    </row>
    <row r="8857" spans="31:31" s="228" customFormat="1" x14ac:dyDescent="0.2">
      <c r="AE8857" s="218"/>
    </row>
    <row r="8858" spans="31:31" s="228" customFormat="1" x14ac:dyDescent="0.2">
      <c r="AE8858" s="218"/>
    </row>
    <row r="8859" spans="31:31" s="228" customFormat="1" x14ac:dyDescent="0.2">
      <c r="AE8859" s="218"/>
    </row>
    <row r="8860" spans="31:31" s="228" customFormat="1" x14ac:dyDescent="0.2">
      <c r="AE8860" s="218"/>
    </row>
    <row r="8861" spans="31:31" s="228" customFormat="1" x14ac:dyDescent="0.2">
      <c r="AE8861" s="218"/>
    </row>
    <row r="8862" spans="31:31" s="228" customFormat="1" x14ac:dyDescent="0.2">
      <c r="AE8862" s="218"/>
    </row>
    <row r="8863" spans="31:31" s="228" customFormat="1" x14ac:dyDescent="0.2">
      <c r="AE8863" s="218"/>
    </row>
    <row r="8864" spans="31:31" s="228" customFormat="1" x14ac:dyDescent="0.2">
      <c r="AE8864" s="218"/>
    </row>
    <row r="8865" spans="31:31" s="228" customFormat="1" x14ac:dyDescent="0.2">
      <c r="AE8865" s="218"/>
    </row>
    <row r="8866" spans="31:31" s="228" customFormat="1" x14ac:dyDescent="0.2">
      <c r="AE8866" s="218"/>
    </row>
    <row r="8867" spans="31:31" s="228" customFormat="1" x14ac:dyDescent="0.2">
      <c r="AE8867" s="218"/>
    </row>
    <row r="8868" spans="31:31" s="228" customFormat="1" x14ac:dyDescent="0.2">
      <c r="AE8868" s="218"/>
    </row>
    <row r="8869" spans="31:31" s="228" customFormat="1" x14ac:dyDescent="0.2">
      <c r="AE8869" s="218"/>
    </row>
    <row r="8870" spans="31:31" s="228" customFormat="1" x14ac:dyDescent="0.2">
      <c r="AE8870" s="218"/>
    </row>
    <row r="8871" spans="31:31" s="228" customFormat="1" x14ac:dyDescent="0.2">
      <c r="AE8871" s="218"/>
    </row>
    <row r="8872" spans="31:31" s="228" customFormat="1" x14ac:dyDescent="0.2">
      <c r="AE8872" s="218"/>
    </row>
    <row r="8873" spans="31:31" s="228" customFormat="1" x14ac:dyDescent="0.2">
      <c r="AE8873" s="218"/>
    </row>
    <row r="8874" spans="31:31" s="228" customFormat="1" x14ac:dyDescent="0.2">
      <c r="AE8874" s="218"/>
    </row>
    <row r="8875" spans="31:31" s="228" customFormat="1" x14ac:dyDescent="0.2">
      <c r="AE8875" s="218"/>
    </row>
    <row r="8876" spans="31:31" s="228" customFormat="1" x14ac:dyDescent="0.2">
      <c r="AE8876" s="218"/>
    </row>
    <row r="8877" spans="31:31" s="228" customFormat="1" x14ac:dyDescent="0.2">
      <c r="AE8877" s="218"/>
    </row>
    <row r="8878" spans="31:31" s="228" customFormat="1" x14ac:dyDescent="0.2">
      <c r="AE8878" s="218"/>
    </row>
    <row r="8879" spans="31:31" s="228" customFormat="1" x14ac:dyDescent="0.2">
      <c r="AE8879" s="218"/>
    </row>
    <row r="8880" spans="31:31" s="228" customFormat="1" x14ac:dyDescent="0.2">
      <c r="AE8880" s="218"/>
    </row>
    <row r="8881" spans="31:31" s="228" customFormat="1" x14ac:dyDescent="0.2">
      <c r="AE8881" s="218"/>
    </row>
    <row r="8882" spans="31:31" s="228" customFormat="1" x14ac:dyDescent="0.2">
      <c r="AE8882" s="218"/>
    </row>
    <row r="8883" spans="31:31" s="228" customFormat="1" x14ac:dyDescent="0.2">
      <c r="AE8883" s="218"/>
    </row>
    <row r="8884" spans="31:31" s="228" customFormat="1" x14ac:dyDescent="0.2">
      <c r="AE8884" s="218"/>
    </row>
    <row r="8885" spans="31:31" s="228" customFormat="1" x14ac:dyDescent="0.2">
      <c r="AE8885" s="218"/>
    </row>
    <row r="8886" spans="31:31" s="228" customFormat="1" x14ac:dyDescent="0.2">
      <c r="AE8886" s="218"/>
    </row>
    <row r="8887" spans="31:31" s="228" customFormat="1" x14ac:dyDescent="0.2">
      <c r="AE8887" s="218"/>
    </row>
    <row r="8888" spans="31:31" s="228" customFormat="1" x14ac:dyDescent="0.2">
      <c r="AE8888" s="218"/>
    </row>
    <row r="8889" spans="31:31" s="228" customFormat="1" x14ac:dyDescent="0.2">
      <c r="AE8889" s="218"/>
    </row>
    <row r="8890" spans="31:31" s="228" customFormat="1" x14ac:dyDescent="0.2">
      <c r="AE8890" s="218"/>
    </row>
    <row r="8891" spans="31:31" s="228" customFormat="1" x14ac:dyDescent="0.2">
      <c r="AE8891" s="218"/>
    </row>
    <row r="8892" spans="31:31" s="228" customFormat="1" x14ac:dyDescent="0.2">
      <c r="AE8892" s="218"/>
    </row>
    <row r="8893" spans="31:31" s="228" customFormat="1" x14ac:dyDescent="0.2">
      <c r="AE8893" s="218"/>
    </row>
    <row r="8894" spans="31:31" s="228" customFormat="1" x14ac:dyDescent="0.2">
      <c r="AE8894" s="218"/>
    </row>
    <row r="8895" spans="31:31" s="228" customFormat="1" x14ac:dyDescent="0.2">
      <c r="AE8895" s="218"/>
    </row>
    <row r="8896" spans="31:31" s="228" customFormat="1" x14ac:dyDescent="0.2">
      <c r="AE8896" s="218"/>
    </row>
    <row r="8897" spans="31:31" s="228" customFormat="1" x14ac:dyDescent="0.2">
      <c r="AE8897" s="218"/>
    </row>
    <row r="8898" spans="31:31" s="228" customFormat="1" x14ac:dyDescent="0.2">
      <c r="AE8898" s="218"/>
    </row>
    <row r="8899" spans="31:31" s="228" customFormat="1" x14ac:dyDescent="0.2">
      <c r="AE8899" s="218"/>
    </row>
    <row r="8900" spans="31:31" s="228" customFormat="1" x14ac:dyDescent="0.2">
      <c r="AE8900" s="218"/>
    </row>
    <row r="8901" spans="31:31" s="228" customFormat="1" x14ac:dyDescent="0.2">
      <c r="AE8901" s="218"/>
    </row>
    <row r="8902" spans="31:31" s="228" customFormat="1" x14ac:dyDescent="0.2">
      <c r="AE8902" s="218"/>
    </row>
    <row r="8903" spans="31:31" s="228" customFormat="1" x14ac:dyDescent="0.2">
      <c r="AE8903" s="218"/>
    </row>
    <row r="8904" spans="31:31" s="228" customFormat="1" x14ac:dyDescent="0.2">
      <c r="AE8904" s="218"/>
    </row>
    <row r="8905" spans="31:31" s="228" customFormat="1" x14ac:dyDescent="0.2">
      <c r="AE8905" s="218"/>
    </row>
    <row r="8906" spans="31:31" s="228" customFormat="1" x14ac:dyDescent="0.2">
      <c r="AE8906" s="218"/>
    </row>
    <row r="8907" spans="31:31" s="228" customFormat="1" x14ac:dyDescent="0.2">
      <c r="AE8907" s="218"/>
    </row>
    <row r="8908" spans="31:31" s="228" customFormat="1" x14ac:dyDescent="0.2">
      <c r="AE8908" s="218"/>
    </row>
    <row r="8909" spans="31:31" s="228" customFormat="1" x14ac:dyDescent="0.2">
      <c r="AE8909" s="218"/>
    </row>
    <row r="8910" spans="31:31" s="228" customFormat="1" x14ac:dyDescent="0.2">
      <c r="AE8910" s="218"/>
    </row>
    <row r="8911" spans="31:31" s="228" customFormat="1" x14ac:dyDescent="0.2">
      <c r="AE8911" s="218"/>
    </row>
    <row r="8912" spans="31:31" s="228" customFormat="1" x14ac:dyDescent="0.2">
      <c r="AE8912" s="218"/>
    </row>
    <row r="8913" spans="31:31" s="228" customFormat="1" x14ac:dyDescent="0.2">
      <c r="AE8913" s="218"/>
    </row>
    <row r="8914" spans="31:31" s="228" customFormat="1" x14ac:dyDescent="0.2">
      <c r="AE8914" s="218"/>
    </row>
    <row r="8915" spans="31:31" s="228" customFormat="1" x14ac:dyDescent="0.2">
      <c r="AE8915" s="218"/>
    </row>
    <row r="8916" spans="31:31" s="228" customFormat="1" x14ac:dyDescent="0.2">
      <c r="AE8916" s="218"/>
    </row>
    <row r="8917" spans="31:31" s="228" customFormat="1" x14ac:dyDescent="0.2">
      <c r="AE8917" s="218"/>
    </row>
    <row r="8918" spans="31:31" s="228" customFormat="1" x14ac:dyDescent="0.2">
      <c r="AE8918" s="218"/>
    </row>
    <row r="8919" spans="31:31" s="228" customFormat="1" x14ac:dyDescent="0.2">
      <c r="AE8919" s="218"/>
    </row>
    <row r="8920" spans="31:31" s="228" customFormat="1" x14ac:dyDescent="0.2">
      <c r="AE8920" s="218"/>
    </row>
    <row r="8921" spans="31:31" s="228" customFormat="1" x14ac:dyDescent="0.2">
      <c r="AE8921" s="218"/>
    </row>
    <row r="8922" spans="31:31" s="228" customFormat="1" x14ac:dyDescent="0.2">
      <c r="AE8922" s="218"/>
    </row>
    <row r="8923" spans="31:31" s="228" customFormat="1" x14ac:dyDescent="0.2">
      <c r="AE8923" s="218"/>
    </row>
    <row r="8924" spans="31:31" s="228" customFormat="1" x14ac:dyDescent="0.2">
      <c r="AE8924" s="218"/>
    </row>
    <row r="8925" spans="31:31" s="228" customFormat="1" x14ac:dyDescent="0.2">
      <c r="AE8925" s="218"/>
    </row>
    <row r="8926" spans="31:31" s="228" customFormat="1" x14ac:dyDescent="0.2">
      <c r="AE8926" s="218"/>
    </row>
    <row r="8927" spans="31:31" s="228" customFormat="1" x14ac:dyDescent="0.2">
      <c r="AE8927" s="218"/>
    </row>
    <row r="8928" spans="31:31" s="228" customFormat="1" x14ac:dyDescent="0.2">
      <c r="AE8928" s="218"/>
    </row>
    <row r="8929" spans="31:31" s="228" customFormat="1" x14ac:dyDescent="0.2">
      <c r="AE8929" s="218"/>
    </row>
    <row r="8930" spans="31:31" s="228" customFormat="1" x14ac:dyDescent="0.2">
      <c r="AE8930" s="218"/>
    </row>
    <row r="8931" spans="31:31" s="228" customFormat="1" x14ac:dyDescent="0.2">
      <c r="AE8931" s="218"/>
    </row>
    <row r="8932" spans="31:31" s="228" customFormat="1" x14ac:dyDescent="0.2">
      <c r="AE8932" s="218"/>
    </row>
    <row r="8933" spans="31:31" s="228" customFormat="1" x14ac:dyDescent="0.2">
      <c r="AE8933" s="218"/>
    </row>
    <row r="8934" spans="31:31" s="228" customFormat="1" x14ac:dyDescent="0.2">
      <c r="AE8934" s="218"/>
    </row>
    <row r="8935" spans="31:31" s="228" customFormat="1" x14ac:dyDescent="0.2">
      <c r="AE8935" s="218"/>
    </row>
    <row r="8936" spans="31:31" s="228" customFormat="1" x14ac:dyDescent="0.2">
      <c r="AE8936" s="218"/>
    </row>
    <row r="8937" spans="31:31" s="228" customFormat="1" x14ac:dyDescent="0.2">
      <c r="AE8937" s="218"/>
    </row>
    <row r="8938" spans="31:31" s="228" customFormat="1" x14ac:dyDescent="0.2">
      <c r="AE8938" s="218"/>
    </row>
    <row r="8939" spans="31:31" s="228" customFormat="1" x14ac:dyDescent="0.2">
      <c r="AE8939" s="218"/>
    </row>
    <row r="8940" spans="31:31" s="228" customFormat="1" x14ac:dyDescent="0.2">
      <c r="AE8940" s="218"/>
    </row>
    <row r="8941" spans="31:31" s="228" customFormat="1" x14ac:dyDescent="0.2">
      <c r="AE8941" s="218"/>
    </row>
    <row r="8942" spans="31:31" s="228" customFormat="1" x14ac:dyDescent="0.2">
      <c r="AE8942" s="218"/>
    </row>
    <row r="8943" spans="31:31" s="228" customFormat="1" x14ac:dyDescent="0.2">
      <c r="AE8943" s="218"/>
    </row>
    <row r="8944" spans="31:31" s="228" customFormat="1" x14ac:dyDescent="0.2">
      <c r="AE8944" s="218"/>
    </row>
    <row r="8945" spans="31:31" s="228" customFormat="1" x14ac:dyDescent="0.2">
      <c r="AE8945" s="218"/>
    </row>
    <row r="8946" spans="31:31" s="228" customFormat="1" x14ac:dyDescent="0.2">
      <c r="AE8946" s="218"/>
    </row>
    <row r="8947" spans="31:31" s="228" customFormat="1" x14ac:dyDescent="0.2">
      <c r="AE8947" s="218"/>
    </row>
    <row r="8948" spans="31:31" s="228" customFormat="1" x14ac:dyDescent="0.2">
      <c r="AE8948" s="218"/>
    </row>
    <row r="8949" spans="31:31" s="228" customFormat="1" x14ac:dyDescent="0.2">
      <c r="AE8949" s="218"/>
    </row>
    <row r="8950" spans="31:31" s="228" customFormat="1" x14ac:dyDescent="0.2">
      <c r="AE8950" s="218"/>
    </row>
    <row r="8951" spans="31:31" s="228" customFormat="1" x14ac:dyDescent="0.2">
      <c r="AE8951" s="218"/>
    </row>
    <row r="8952" spans="31:31" s="228" customFormat="1" x14ac:dyDescent="0.2">
      <c r="AE8952" s="218"/>
    </row>
    <row r="8953" spans="31:31" s="228" customFormat="1" x14ac:dyDescent="0.2">
      <c r="AE8953" s="218"/>
    </row>
    <row r="8954" spans="31:31" s="228" customFormat="1" x14ac:dyDescent="0.2">
      <c r="AE8954" s="218"/>
    </row>
    <row r="8955" spans="31:31" s="228" customFormat="1" x14ac:dyDescent="0.2">
      <c r="AE8955" s="218"/>
    </row>
    <row r="8956" spans="31:31" s="228" customFormat="1" x14ac:dyDescent="0.2">
      <c r="AE8956" s="218"/>
    </row>
    <row r="8957" spans="31:31" s="228" customFormat="1" x14ac:dyDescent="0.2">
      <c r="AE8957" s="218"/>
    </row>
    <row r="8958" spans="31:31" s="228" customFormat="1" x14ac:dyDescent="0.2">
      <c r="AE8958" s="218"/>
    </row>
    <row r="8959" spans="31:31" s="228" customFormat="1" x14ac:dyDescent="0.2">
      <c r="AE8959" s="218"/>
    </row>
    <row r="8960" spans="31:31" s="228" customFormat="1" x14ac:dyDescent="0.2">
      <c r="AE8960" s="218"/>
    </row>
    <row r="8961" spans="31:31" s="228" customFormat="1" x14ac:dyDescent="0.2">
      <c r="AE8961" s="218"/>
    </row>
    <row r="8962" spans="31:31" s="228" customFormat="1" x14ac:dyDescent="0.2">
      <c r="AE8962" s="218"/>
    </row>
    <row r="8963" spans="31:31" s="228" customFormat="1" x14ac:dyDescent="0.2">
      <c r="AE8963" s="218"/>
    </row>
    <row r="8964" spans="31:31" s="228" customFormat="1" x14ac:dyDescent="0.2">
      <c r="AE8964" s="218"/>
    </row>
    <row r="8965" spans="31:31" s="228" customFormat="1" x14ac:dyDescent="0.2">
      <c r="AE8965" s="218"/>
    </row>
    <row r="8966" spans="31:31" s="228" customFormat="1" x14ac:dyDescent="0.2">
      <c r="AE8966" s="218"/>
    </row>
    <row r="8967" spans="31:31" s="228" customFormat="1" x14ac:dyDescent="0.2">
      <c r="AE8967" s="218"/>
    </row>
    <row r="8968" spans="31:31" s="228" customFormat="1" x14ac:dyDescent="0.2">
      <c r="AE8968" s="218"/>
    </row>
    <row r="8969" spans="31:31" s="228" customFormat="1" x14ac:dyDescent="0.2">
      <c r="AE8969" s="218"/>
    </row>
    <row r="8970" spans="31:31" s="228" customFormat="1" x14ac:dyDescent="0.2">
      <c r="AE8970" s="218"/>
    </row>
    <row r="8971" spans="31:31" s="228" customFormat="1" x14ac:dyDescent="0.2">
      <c r="AE8971" s="218"/>
    </row>
    <row r="8972" spans="31:31" s="228" customFormat="1" x14ac:dyDescent="0.2">
      <c r="AE8972" s="218"/>
    </row>
    <row r="8973" spans="31:31" s="228" customFormat="1" x14ac:dyDescent="0.2">
      <c r="AE8973" s="218"/>
    </row>
    <row r="8974" spans="31:31" s="228" customFormat="1" x14ac:dyDescent="0.2">
      <c r="AE8974" s="218"/>
    </row>
    <row r="8975" spans="31:31" s="228" customFormat="1" x14ac:dyDescent="0.2">
      <c r="AE8975" s="218"/>
    </row>
    <row r="8976" spans="31:31" s="228" customFormat="1" x14ac:dyDescent="0.2">
      <c r="AE8976" s="218"/>
    </row>
    <row r="8977" spans="31:31" s="228" customFormat="1" x14ac:dyDescent="0.2">
      <c r="AE8977" s="218"/>
    </row>
    <row r="8978" spans="31:31" s="228" customFormat="1" x14ac:dyDescent="0.2">
      <c r="AE8978" s="218"/>
    </row>
    <row r="8979" spans="31:31" s="228" customFormat="1" x14ac:dyDescent="0.2">
      <c r="AE8979" s="218"/>
    </row>
    <row r="8980" spans="31:31" s="228" customFormat="1" x14ac:dyDescent="0.2">
      <c r="AE8980" s="218"/>
    </row>
    <row r="8981" spans="31:31" s="228" customFormat="1" x14ac:dyDescent="0.2">
      <c r="AE8981" s="218"/>
    </row>
    <row r="8982" spans="31:31" s="228" customFormat="1" x14ac:dyDescent="0.2">
      <c r="AE8982" s="218"/>
    </row>
    <row r="8983" spans="31:31" s="228" customFormat="1" x14ac:dyDescent="0.2">
      <c r="AE8983" s="218"/>
    </row>
    <row r="8984" spans="31:31" s="228" customFormat="1" x14ac:dyDescent="0.2">
      <c r="AE8984" s="218"/>
    </row>
    <row r="8985" spans="31:31" s="228" customFormat="1" x14ac:dyDescent="0.2">
      <c r="AE8985" s="218"/>
    </row>
    <row r="8986" spans="31:31" s="228" customFormat="1" x14ac:dyDescent="0.2">
      <c r="AE8986" s="218"/>
    </row>
    <row r="8987" spans="31:31" s="228" customFormat="1" x14ac:dyDescent="0.2">
      <c r="AE8987" s="218"/>
    </row>
    <row r="8988" spans="31:31" s="228" customFormat="1" x14ac:dyDescent="0.2">
      <c r="AE8988" s="218"/>
    </row>
    <row r="8989" spans="31:31" s="228" customFormat="1" x14ac:dyDescent="0.2">
      <c r="AE8989" s="218"/>
    </row>
    <row r="8990" spans="31:31" s="228" customFormat="1" x14ac:dyDescent="0.2">
      <c r="AE8990" s="218"/>
    </row>
    <row r="8991" spans="31:31" s="228" customFormat="1" x14ac:dyDescent="0.2">
      <c r="AE8991" s="218"/>
    </row>
    <row r="8992" spans="31:31" s="228" customFormat="1" x14ac:dyDescent="0.2">
      <c r="AE8992" s="218"/>
    </row>
    <row r="8993" spans="31:31" s="228" customFormat="1" x14ac:dyDescent="0.2">
      <c r="AE8993" s="218"/>
    </row>
    <row r="8994" spans="31:31" s="228" customFormat="1" x14ac:dyDescent="0.2">
      <c r="AE8994" s="218"/>
    </row>
    <row r="8995" spans="31:31" s="228" customFormat="1" x14ac:dyDescent="0.2">
      <c r="AE8995" s="218"/>
    </row>
    <row r="8996" spans="31:31" s="228" customFormat="1" x14ac:dyDescent="0.2">
      <c r="AE8996" s="218"/>
    </row>
    <row r="8997" spans="31:31" s="228" customFormat="1" x14ac:dyDescent="0.2">
      <c r="AE8997" s="218"/>
    </row>
    <row r="8998" spans="31:31" s="228" customFormat="1" x14ac:dyDescent="0.2">
      <c r="AE8998" s="218"/>
    </row>
    <row r="8999" spans="31:31" s="228" customFormat="1" x14ac:dyDescent="0.2">
      <c r="AE8999" s="218"/>
    </row>
    <row r="9000" spans="31:31" s="228" customFormat="1" x14ac:dyDescent="0.2">
      <c r="AE9000" s="218"/>
    </row>
    <row r="9001" spans="31:31" s="228" customFormat="1" x14ac:dyDescent="0.2">
      <c r="AE9001" s="218"/>
    </row>
    <row r="9002" spans="31:31" s="228" customFormat="1" x14ac:dyDescent="0.2">
      <c r="AE9002" s="218"/>
    </row>
    <row r="9003" spans="31:31" s="228" customFormat="1" x14ac:dyDescent="0.2">
      <c r="AE9003" s="218"/>
    </row>
    <row r="9004" spans="31:31" s="228" customFormat="1" x14ac:dyDescent="0.2">
      <c r="AE9004" s="218"/>
    </row>
    <row r="9005" spans="31:31" s="228" customFormat="1" x14ac:dyDescent="0.2">
      <c r="AE9005" s="218"/>
    </row>
    <row r="9006" spans="31:31" s="228" customFormat="1" x14ac:dyDescent="0.2">
      <c r="AE9006" s="218"/>
    </row>
    <row r="9007" spans="31:31" s="228" customFormat="1" x14ac:dyDescent="0.2">
      <c r="AE9007" s="218"/>
    </row>
    <row r="9008" spans="31:31" s="228" customFormat="1" x14ac:dyDescent="0.2">
      <c r="AE9008" s="218"/>
    </row>
    <row r="9009" spans="31:31" s="228" customFormat="1" x14ac:dyDescent="0.2">
      <c r="AE9009" s="218"/>
    </row>
    <row r="9010" spans="31:31" s="228" customFormat="1" x14ac:dyDescent="0.2">
      <c r="AE9010" s="218"/>
    </row>
    <row r="9011" spans="31:31" s="228" customFormat="1" x14ac:dyDescent="0.2">
      <c r="AE9011" s="218"/>
    </row>
    <row r="9012" spans="31:31" s="228" customFormat="1" x14ac:dyDescent="0.2">
      <c r="AE9012" s="218"/>
    </row>
    <row r="9013" spans="31:31" s="228" customFormat="1" x14ac:dyDescent="0.2">
      <c r="AE9013" s="218"/>
    </row>
    <row r="9014" spans="31:31" s="228" customFormat="1" x14ac:dyDescent="0.2">
      <c r="AE9014" s="218"/>
    </row>
    <row r="9015" spans="31:31" s="228" customFormat="1" x14ac:dyDescent="0.2">
      <c r="AE9015" s="218"/>
    </row>
    <row r="9016" spans="31:31" s="228" customFormat="1" x14ac:dyDescent="0.2">
      <c r="AE9016" s="218"/>
    </row>
    <row r="9017" spans="31:31" s="228" customFormat="1" x14ac:dyDescent="0.2">
      <c r="AE9017" s="218"/>
    </row>
    <row r="9018" spans="31:31" s="228" customFormat="1" x14ac:dyDescent="0.2">
      <c r="AE9018" s="218"/>
    </row>
    <row r="9019" spans="31:31" s="228" customFormat="1" x14ac:dyDescent="0.2">
      <c r="AE9019" s="218"/>
    </row>
    <row r="9020" spans="31:31" s="228" customFormat="1" x14ac:dyDescent="0.2">
      <c r="AE9020" s="218"/>
    </row>
    <row r="9021" spans="31:31" s="228" customFormat="1" x14ac:dyDescent="0.2">
      <c r="AE9021" s="218"/>
    </row>
    <row r="9022" spans="31:31" s="228" customFormat="1" x14ac:dyDescent="0.2">
      <c r="AE9022" s="218"/>
    </row>
    <row r="9023" spans="31:31" s="228" customFormat="1" x14ac:dyDescent="0.2">
      <c r="AE9023" s="218"/>
    </row>
    <row r="9024" spans="31:31" s="228" customFormat="1" x14ac:dyDescent="0.2">
      <c r="AE9024" s="218"/>
    </row>
    <row r="9025" spans="31:31" s="228" customFormat="1" x14ac:dyDescent="0.2">
      <c r="AE9025" s="218"/>
    </row>
    <row r="9026" spans="31:31" s="228" customFormat="1" x14ac:dyDescent="0.2">
      <c r="AE9026" s="218"/>
    </row>
    <row r="9027" spans="31:31" s="228" customFormat="1" x14ac:dyDescent="0.2">
      <c r="AE9027" s="218"/>
    </row>
    <row r="9028" spans="31:31" s="228" customFormat="1" x14ac:dyDescent="0.2">
      <c r="AE9028" s="218"/>
    </row>
    <row r="9029" spans="31:31" s="228" customFormat="1" x14ac:dyDescent="0.2">
      <c r="AE9029" s="218"/>
    </row>
    <row r="9030" spans="31:31" s="228" customFormat="1" x14ac:dyDescent="0.2">
      <c r="AE9030" s="218"/>
    </row>
    <row r="9031" spans="31:31" s="228" customFormat="1" x14ac:dyDescent="0.2">
      <c r="AE9031" s="218"/>
    </row>
    <row r="9032" spans="31:31" s="228" customFormat="1" x14ac:dyDescent="0.2">
      <c r="AE9032" s="218"/>
    </row>
    <row r="9033" spans="31:31" s="228" customFormat="1" x14ac:dyDescent="0.2">
      <c r="AE9033" s="218"/>
    </row>
    <row r="9034" spans="31:31" s="228" customFormat="1" x14ac:dyDescent="0.2">
      <c r="AE9034" s="218"/>
    </row>
    <row r="9035" spans="31:31" s="228" customFormat="1" x14ac:dyDescent="0.2">
      <c r="AE9035" s="218"/>
    </row>
    <row r="9036" spans="31:31" s="228" customFormat="1" x14ac:dyDescent="0.2">
      <c r="AE9036" s="218"/>
    </row>
    <row r="9037" spans="31:31" s="228" customFormat="1" x14ac:dyDescent="0.2">
      <c r="AE9037" s="218"/>
    </row>
    <row r="9038" spans="31:31" s="228" customFormat="1" x14ac:dyDescent="0.2">
      <c r="AE9038" s="218"/>
    </row>
    <row r="9039" spans="31:31" s="228" customFormat="1" x14ac:dyDescent="0.2">
      <c r="AE9039" s="218"/>
    </row>
    <row r="9040" spans="31:31" s="228" customFormat="1" x14ac:dyDescent="0.2">
      <c r="AE9040" s="218"/>
    </row>
    <row r="9041" spans="31:31" s="228" customFormat="1" x14ac:dyDescent="0.2">
      <c r="AE9041" s="218"/>
    </row>
    <row r="9042" spans="31:31" s="228" customFormat="1" x14ac:dyDescent="0.2">
      <c r="AE9042" s="218"/>
    </row>
    <row r="9043" spans="31:31" s="228" customFormat="1" x14ac:dyDescent="0.2">
      <c r="AE9043" s="218"/>
    </row>
    <row r="9044" spans="31:31" s="228" customFormat="1" x14ac:dyDescent="0.2">
      <c r="AE9044" s="218"/>
    </row>
    <row r="9045" spans="31:31" s="228" customFormat="1" x14ac:dyDescent="0.2">
      <c r="AE9045" s="218"/>
    </row>
    <row r="9046" spans="31:31" s="228" customFormat="1" x14ac:dyDescent="0.2">
      <c r="AE9046" s="218"/>
    </row>
    <row r="9047" spans="31:31" s="228" customFormat="1" x14ac:dyDescent="0.2">
      <c r="AE9047" s="218"/>
    </row>
    <row r="9048" spans="31:31" s="228" customFormat="1" x14ac:dyDescent="0.2">
      <c r="AE9048" s="218"/>
    </row>
    <row r="9049" spans="31:31" s="228" customFormat="1" x14ac:dyDescent="0.2">
      <c r="AE9049" s="218"/>
    </row>
    <row r="9050" spans="31:31" s="228" customFormat="1" x14ac:dyDescent="0.2">
      <c r="AE9050" s="218"/>
    </row>
    <row r="9051" spans="31:31" s="228" customFormat="1" x14ac:dyDescent="0.2">
      <c r="AE9051" s="218"/>
    </row>
    <row r="9052" spans="31:31" s="228" customFormat="1" x14ac:dyDescent="0.2">
      <c r="AE9052" s="218"/>
    </row>
    <row r="9053" spans="31:31" s="228" customFormat="1" x14ac:dyDescent="0.2">
      <c r="AE9053" s="218"/>
    </row>
    <row r="9054" spans="31:31" s="228" customFormat="1" x14ac:dyDescent="0.2">
      <c r="AE9054" s="218"/>
    </row>
    <row r="9055" spans="31:31" s="228" customFormat="1" x14ac:dyDescent="0.2">
      <c r="AE9055" s="218"/>
    </row>
    <row r="9056" spans="31:31" s="228" customFormat="1" x14ac:dyDescent="0.2">
      <c r="AE9056" s="218"/>
    </row>
    <row r="9057" spans="31:31" s="228" customFormat="1" x14ac:dyDescent="0.2">
      <c r="AE9057" s="218"/>
    </row>
    <row r="9058" spans="31:31" s="228" customFormat="1" x14ac:dyDescent="0.2">
      <c r="AE9058" s="218"/>
    </row>
    <row r="9059" spans="31:31" s="228" customFormat="1" x14ac:dyDescent="0.2">
      <c r="AE9059" s="218"/>
    </row>
    <row r="9060" spans="31:31" s="228" customFormat="1" x14ac:dyDescent="0.2">
      <c r="AE9060" s="218"/>
    </row>
    <row r="9061" spans="31:31" s="228" customFormat="1" x14ac:dyDescent="0.2">
      <c r="AE9061" s="218"/>
    </row>
    <row r="9062" spans="31:31" s="228" customFormat="1" x14ac:dyDescent="0.2">
      <c r="AE9062" s="218"/>
    </row>
    <row r="9063" spans="31:31" s="228" customFormat="1" x14ac:dyDescent="0.2">
      <c r="AE9063" s="218"/>
    </row>
    <row r="9064" spans="31:31" s="228" customFormat="1" x14ac:dyDescent="0.2">
      <c r="AE9064" s="218"/>
    </row>
    <row r="9065" spans="31:31" s="228" customFormat="1" x14ac:dyDescent="0.2">
      <c r="AE9065" s="218"/>
    </row>
    <row r="9066" spans="31:31" s="228" customFormat="1" x14ac:dyDescent="0.2">
      <c r="AE9066" s="218"/>
    </row>
    <row r="9067" spans="31:31" s="228" customFormat="1" x14ac:dyDescent="0.2">
      <c r="AE9067" s="218"/>
    </row>
    <row r="9068" spans="31:31" s="228" customFormat="1" x14ac:dyDescent="0.2">
      <c r="AE9068" s="218"/>
    </row>
    <row r="9069" spans="31:31" s="228" customFormat="1" x14ac:dyDescent="0.2">
      <c r="AE9069" s="218"/>
    </row>
    <row r="9070" spans="31:31" s="228" customFormat="1" x14ac:dyDescent="0.2">
      <c r="AE9070" s="218"/>
    </row>
    <row r="9071" spans="31:31" s="228" customFormat="1" x14ac:dyDescent="0.2">
      <c r="AE9071" s="218"/>
    </row>
    <row r="9072" spans="31:31" s="228" customFormat="1" x14ac:dyDescent="0.2">
      <c r="AE9072" s="218"/>
    </row>
    <row r="9073" spans="31:31" s="228" customFormat="1" x14ac:dyDescent="0.2">
      <c r="AE9073" s="218"/>
    </row>
    <row r="9074" spans="31:31" s="228" customFormat="1" x14ac:dyDescent="0.2">
      <c r="AE9074" s="218"/>
    </row>
    <row r="9075" spans="31:31" s="228" customFormat="1" x14ac:dyDescent="0.2">
      <c r="AE9075" s="218"/>
    </row>
    <row r="9076" spans="31:31" s="228" customFormat="1" x14ac:dyDescent="0.2">
      <c r="AE9076" s="218"/>
    </row>
    <row r="9077" spans="31:31" s="228" customFormat="1" x14ac:dyDescent="0.2">
      <c r="AE9077" s="218"/>
    </row>
    <row r="9078" spans="31:31" s="228" customFormat="1" x14ac:dyDescent="0.2">
      <c r="AE9078" s="218"/>
    </row>
    <row r="9079" spans="31:31" s="228" customFormat="1" x14ac:dyDescent="0.2">
      <c r="AE9079" s="218"/>
    </row>
    <row r="9080" spans="31:31" s="228" customFormat="1" x14ac:dyDescent="0.2">
      <c r="AE9080" s="218"/>
    </row>
    <row r="9081" spans="31:31" s="228" customFormat="1" x14ac:dyDescent="0.2">
      <c r="AE9081" s="218"/>
    </row>
    <row r="9082" spans="31:31" s="228" customFormat="1" x14ac:dyDescent="0.2">
      <c r="AE9082" s="218"/>
    </row>
    <row r="9083" spans="31:31" s="228" customFormat="1" x14ac:dyDescent="0.2">
      <c r="AE9083" s="218"/>
    </row>
    <row r="9084" spans="31:31" s="228" customFormat="1" x14ac:dyDescent="0.2">
      <c r="AE9084" s="218"/>
    </row>
    <row r="9085" spans="31:31" s="228" customFormat="1" x14ac:dyDescent="0.2">
      <c r="AE9085" s="218"/>
    </row>
    <row r="9086" spans="31:31" s="228" customFormat="1" x14ac:dyDescent="0.2">
      <c r="AE9086" s="218"/>
    </row>
    <row r="9087" spans="31:31" s="228" customFormat="1" x14ac:dyDescent="0.2">
      <c r="AE9087" s="218"/>
    </row>
    <row r="9088" spans="31:31" s="228" customFormat="1" x14ac:dyDescent="0.2">
      <c r="AE9088" s="218"/>
    </row>
    <row r="9089" spans="31:31" s="228" customFormat="1" x14ac:dyDescent="0.2">
      <c r="AE9089" s="218"/>
    </row>
    <row r="9090" spans="31:31" s="228" customFormat="1" x14ac:dyDescent="0.2">
      <c r="AE9090" s="218"/>
    </row>
    <row r="9091" spans="31:31" s="228" customFormat="1" x14ac:dyDescent="0.2">
      <c r="AE9091" s="218"/>
    </row>
    <row r="9092" spans="31:31" s="228" customFormat="1" x14ac:dyDescent="0.2">
      <c r="AE9092" s="218"/>
    </row>
    <row r="9093" spans="31:31" s="228" customFormat="1" x14ac:dyDescent="0.2">
      <c r="AE9093" s="218"/>
    </row>
    <row r="9094" spans="31:31" s="228" customFormat="1" x14ac:dyDescent="0.2">
      <c r="AE9094" s="218"/>
    </row>
    <row r="9095" spans="31:31" s="228" customFormat="1" x14ac:dyDescent="0.2">
      <c r="AE9095" s="218"/>
    </row>
    <row r="9096" spans="31:31" s="228" customFormat="1" x14ac:dyDescent="0.2">
      <c r="AE9096" s="218"/>
    </row>
    <row r="9097" spans="31:31" s="228" customFormat="1" x14ac:dyDescent="0.2">
      <c r="AE9097" s="218"/>
    </row>
    <row r="9098" spans="31:31" s="228" customFormat="1" x14ac:dyDescent="0.2">
      <c r="AE9098" s="218"/>
    </row>
    <row r="9099" spans="31:31" s="228" customFormat="1" x14ac:dyDescent="0.2">
      <c r="AE9099" s="218"/>
    </row>
    <row r="9100" spans="31:31" s="228" customFormat="1" x14ac:dyDescent="0.2">
      <c r="AE9100" s="218"/>
    </row>
    <row r="9101" spans="31:31" s="228" customFormat="1" x14ac:dyDescent="0.2">
      <c r="AE9101" s="218"/>
    </row>
    <row r="9102" spans="31:31" s="228" customFormat="1" x14ac:dyDescent="0.2">
      <c r="AE9102" s="218"/>
    </row>
    <row r="9103" spans="31:31" s="228" customFormat="1" x14ac:dyDescent="0.2">
      <c r="AE9103" s="218"/>
    </row>
    <row r="9104" spans="31:31" s="228" customFormat="1" x14ac:dyDescent="0.2">
      <c r="AE9104" s="218"/>
    </row>
    <row r="9105" spans="31:31" s="228" customFormat="1" x14ac:dyDescent="0.2">
      <c r="AE9105" s="218"/>
    </row>
    <row r="9106" spans="31:31" s="228" customFormat="1" x14ac:dyDescent="0.2">
      <c r="AE9106" s="218"/>
    </row>
    <row r="9107" spans="31:31" s="228" customFormat="1" x14ac:dyDescent="0.2">
      <c r="AE9107" s="218"/>
    </row>
    <row r="9108" spans="31:31" s="228" customFormat="1" x14ac:dyDescent="0.2">
      <c r="AE9108" s="218"/>
    </row>
    <row r="9109" spans="31:31" s="228" customFormat="1" x14ac:dyDescent="0.2">
      <c r="AE9109" s="218"/>
    </row>
    <row r="9110" spans="31:31" s="228" customFormat="1" x14ac:dyDescent="0.2">
      <c r="AE9110" s="218"/>
    </row>
    <row r="9111" spans="31:31" s="228" customFormat="1" x14ac:dyDescent="0.2">
      <c r="AE9111" s="218"/>
    </row>
    <row r="9112" spans="31:31" s="228" customFormat="1" x14ac:dyDescent="0.2">
      <c r="AE9112" s="218"/>
    </row>
    <row r="9113" spans="31:31" s="228" customFormat="1" x14ac:dyDescent="0.2">
      <c r="AE9113" s="218"/>
    </row>
    <row r="9114" spans="31:31" s="228" customFormat="1" x14ac:dyDescent="0.2">
      <c r="AE9114" s="218"/>
    </row>
    <row r="9115" spans="31:31" s="228" customFormat="1" x14ac:dyDescent="0.2">
      <c r="AE9115" s="218"/>
    </row>
    <row r="9116" spans="31:31" s="228" customFormat="1" x14ac:dyDescent="0.2">
      <c r="AE9116" s="218"/>
    </row>
    <row r="9117" spans="31:31" s="228" customFormat="1" x14ac:dyDescent="0.2">
      <c r="AE9117" s="218"/>
    </row>
    <row r="9118" spans="31:31" s="228" customFormat="1" x14ac:dyDescent="0.2">
      <c r="AE9118" s="218"/>
    </row>
    <row r="9119" spans="31:31" s="228" customFormat="1" x14ac:dyDescent="0.2">
      <c r="AE9119" s="218"/>
    </row>
    <row r="9120" spans="31:31" s="228" customFormat="1" x14ac:dyDescent="0.2">
      <c r="AE9120" s="218"/>
    </row>
    <row r="9121" spans="31:31" s="228" customFormat="1" x14ac:dyDescent="0.2">
      <c r="AE9121" s="218"/>
    </row>
    <row r="9122" spans="31:31" s="228" customFormat="1" x14ac:dyDescent="0.2">
      <c r="AE9122" s="218"/>
    </row>
    <row r="9123" spans="31:31" s="228" customFormat="1" x14ac:dyDescent="0.2">
      <c r="AE9123" s="218"/>
    </row>
    <row r="9124" spans="31:31" s="228" customFormat="1" x14ac:dyDescent="0.2">
      <c r="AE9124" s="218"/>
    </row>
    <row r="9125" spans="31:31" s="228" customFormat="1" x14ac:dyDescent="0.2">
      <c r="AE9125" s="218"/>
    </row>
    <row r="9126" spans="31:31" s="228" customFormat="1" x14ac:dyDescent="0.2">
      <c r="AE9126" s="218"/>
    </row>
    <row r="9127" spans="31:31" s="228" customFormat="1" x14ac:dyDescent="0.2">
      <c r="AE9127" s="218"/>
    </row>
    <row r="9128" spans="31:31" s="228" customFormat="1" x14ac:dyDescent="0.2">
      <c r="AE9128" s="218"/>
    </row>
    <row r="9129" spans="31:31" s="228" customFormat="1" x14ac:dyDescent="0.2">
      <c r="AE9129" s="218"/>
    </row>
    <row r="9130" spans="31:31" s="228" customFormat="1" x14ac:dyDescent="0.2">
      <c r="AE9130" s="218"/>
    </row>
    <row r="9131" spans="31:31" s="228" customFormat="1" x14ac:dyDescent="0.2">
      <c r="AE9131" s="218"/>
    </row>
    <row r="9132" spans="31:31" s="228" customFormat="1" x14ac:dyDescent="0.2">
      <c r="AE9132" s="218"/>
    </row>
    <row r="9133" spans="31:31" s="228" customFormat="1" x14ac:dyDescent="0.2">
      <c r="AE9133" s="218"/>
    </row>
    <row r="9134" spans="31:31" s="228" customFormat="1" x14ac:dyDescent="0.2">
      <c r="AE9134" s="218"/>
    </row>
    <row r="9135" spans="31:31" s="228" customFormat="1" x14ac:dyDescent="0.2">
      <c r="AE9135" s="218"/>
    </row>
    <row r="9136" spans="31:31" s="228" customFormat="1" x14ac:dyDescent="0.2">
      <c r="AE9136" s="218"/>
    </row>
    <row r="9137" spans="31:31" s="228" customFormat="1" x14ac:dyDescent="0.2">
      <c r="AE9137" s="218"/>
    </row>
    <row r="9138" spans="31:31" s="228" customFormat="1" x14ac:dyDescent="0.2">
      <c r="AE9138" s="218"/>
    </row>
    <row r="9139" spans="31:31" s="228" customFormat="1" x14ac:dyDescent="0.2">
      <c r="AE9139" s="218"/>
    </row>
    <row r="9140" spans="31:31" s="228" customFormat="1" x14ac:dyDescent="0.2">
      <c r="AE9140" s="218"/>
    </row>
    <row r="9141" spans="31:31" s="228" customFormat="1" x14ac:dyDescent="0.2">
      <c r="AE9141" s="218"/>
    </row>
    <row r="9142" spans="31:31" s="228" customFormat="1" x14ac:dyDescent="0.2">
      <c r="AE9142" s="218"/>
    </row>
    <row r="9143" spans="31:31" s="228" customFormat="1" x14ac:dyDescent="0.2">
      <c r="AE9143" s="218"/>
    </row>
    <row r="9144" spans="31:31" s="228" customFormat="1" x14ac:dyDescent="0.2">
      <c r="AE9144" s="218"/>
    </row>
    <row r="9145" spans="31:31" s="228" customFormat="1" x14ac:dyDescent="0.2">
      <c r="AE9145" s="218"/>
    </row>
    <row r="9146" spans="31:31" s="228" customFormat="1" x14ac:dyDescent="0.2">
      <c r="AE9146" s="218"/>
    </row>
    <row r="9147" spans="31:31" s="228" customFormat="1" x14ac:dyDescent="0.2">
      <c r="AE9147" s="218"/>
    </row>
    <row r="9148" spans="31:31" s="228" customFormat="1" x14ac:dyDescent="0.2">
      <c r="AE9148" s="218"/>
    </row>
    <row r="9149" spans="31:31" s="228" customFormat="1" x14ac:dyDescent="0.2">
      <c r="AE9149" s="218"/>
    </row>
    <row r="9150" spans="31:31" s="228" customFormat="1" x14ac:dyDescent="0.2">
      <c r="AE9150" s="218"/>
    </row>
    <row r="9151" spans="31:31" s="228" customFormat="1" x14ac:dyDescent="0.2">
      <c r="AE9151" s="218"/>
    </row>
    <row r="9152" spans="31:31" s="228" customFormat="1" x14ac:dyDescent="0.2">
      <c r="AE9152" s="218"/>
    </row>
    <row r="9153" spans="31:31" s="228" customFormat="1" x14ac:dyDescent="0.2">
      <c r="AE9153" s="218"/>
    </row>
    <row r="9154" spans="31:31" s="228" customFormat="1" x14ac:dyDescent="0.2">
      <c r="AE9154" s="218"/>
    </row>
    <row r="9155" spans="31:31" s="228" customFormat="1" x14ac:dyDescent="0.2">
      <c r="AE9155" s="218"/>
    </row>
    <row r="9156" spans="31:31" s="228" customFormat="1" x14ac:dyDescent="0.2">
      <c r="AE9156" s="218"/>
    </row>
    <row r="9157" spans="31:31" s="228" customFormat="1" x14ac:dyDescent="0.2">
      <c r="AE9157" s="218"/>
    </row>
    <row r="9158" spans="31:31" s="228" customFormat="1" x14ac:dyDescent="0.2">
      <c r="AE9158" s="218"/>
    </row>
    <row r="9159" spans="31:31" s="228" customFormat="1" x14ac:dyDescent="0.2">
      <c r="AE9159" s="218"/>
    </row>
    <row r="9160" spans="31:31" s="228" customFormat="1" x14ac:dyDescent="0.2">
      <c r="AE9160" s="218"/>
    </row>
    <row r="9161" spans="31:31" s="228" customFormat="1" x14ac:dyDescent="0.2">
      <c r="AE9161" s="218"/>
    </row>
    <row r="9162" spans="31:31" s="228" customFormat="1" x14ac:dyDescent="0.2">
      <c r="AE9162" s="218"/>
    </row>
    <row r="9163" spans="31:31" s="228" customFormat="1" x14ac:dyDescent="0.2">
      <c r="AE9163" s="218"/>
    </row>
    <row r="9164" spans="31:31" s="228" customFormat="1" x14ac:dyDescent="0.2">
      <c r="AE9164" s="218"/>
    </row>
    <row r="9165" spans="31:31" s="228" customFormat="1" x14ac:dyDescent="0.2">
      <c r="AE9165" s="218"/>
    </row>
    <row r="9166" spans="31:31" s="228" customFormat="1" x14ac:dyDescent="0.2">
      <c r="AE9166" s="218"/>
    </row>
    <row r="9167" spans="31:31" s="228" customFormat="1" x14ac:dyDescent="0.2">
      <c r="AE9167" s="218"/>
    </row>
    <row r="9168" spans="31:31" s="228" customFormat="1" x14ac:dyDescent="0.2">
      <c r="AE9168" s="218"/>
    </row>
    <row r="9169" spans="31:31" s="228" customFormat="1" x14ac:dyDescent="0.2">
      <c r="AE9169" s="218"/>
    </row>
    <row r="9170" spans="31:31" s="228" customFormat="1" x14ac:dyDescent="0.2">
      <c r="AE9170" s="218"/>
    </row>
    <row r="9171" spans="31:31" s="228" customFormat="1" x14ac:dyDescent="0.2">
      <c r="AE9171" s="218"/>
    </row>
    <row r="9172" spans="31:31" s="228" customFormat="1" x14ac:dyDescent="0.2">
      <c r="AE9172" s="218"/>
    </row>
    <row r="9173" spans="31:31" s="228" customFormat="1" x14ac:dyDescent="0.2">
      <c r="AE9173" s="218"/>
    </row>
    <row r="9174" spans="31:31" s="228" customFormat="1" x14ac:dyDescent="0.2">
      <c r="AE9174" s="218"/>
    </row>
    <row r="9175" spans="31:31" s="228" customFormat="1" x14ac:dyDescent="0.2">
      <c r="AE9175" s="218"/>
    </row>
    <row r="9176" spans="31:31" s="228" customFormat="1" x14ac:dyDescent="0.2">
      <c r="AE9176" s="218"/>
    </row>
    <row r="9177" spans="31:31" s="228" customFormat="1" x14ac:dyDescent="0.2">
      <c r="AE9177" s="218"/>
    </row>
    <row r="9178" spans="31:31" s="228" customFormat="1" x14ac:dyDescent="0.2">
      <c r="AE9178" s="218"/>
    </row>
    <row r="9179" spans="31:31" s="228" customFormat="1" x14ac:dyDescent="0.2">
      <c r="AE9179" s="218"/>
    </row>
    <row r="9180" spans="31:31" s="228" customFormat="1" x14ac:dyDescent="0.2">
      <c r="AE9180" s="218"/>
    </row>
    <row r="9181" spans="31:31" s="228" customFormat="1" x14ac:dyDescent="0.2">
      <c r="AE9181" s="218"/>
    </row>
    <row r="9182" spans="31:31" s="228" customFormat="1" x14ac:dyDescent="0.2">
      <c r="AE9182" s="218"/>
    </row>
    <row r="9183" spans="31:31" s="228" customFormat="1" x14ac:dyDescent="0.2">
      <c r="AE9183" s="218"/>
    </row>
    <row r="9184" spans="31:31" s="228" customFormat="1" x14ac:dyDescent="0.2">
      <c r="AE9184" s="218"/>
    </row>
    <row r="9185" spans="31:31" s="228" customFormat="1" x14ac:dyDescent="0.2">
      <c r="AE9185" s="218"/>
    </row>
    <row r="9186" spans="31:31" s="228" customFormat="1" x14ac:dyDescent="0.2">
      <c r="AE9186" s="218"/>
    </row>
    <row r="9187" spans="31:31" s="228" customFormat="1" x14ac:dyDescent="0.2">
      <c r="AE9187" s="218"/>
    </row>
    <row r="9188" spans="31:31" s="228" customFormat="1" x14ac:dyDescent="0.2">
      <c r="AE9188" s="218"/>
    </row>
    <row r="9189" spans="31:31" s="228" customFormat="1" x14ac:dyDescent="0.2">
      <c r="AE9189" s="218"/>
    </row>
    <row r="9190" spans="31:31" s="228" customFormat="1" x14ac:dyDescent="0.2">
      <c r="AE9190" s="218"/>
    </row>
    <row r="9191" spans="31:31" s="228" customFormat="1" x14ac:dyDescent="0.2">
      <c r="AE9191" s="218"/>
    </row>
    <row r="9192" spans="31:31" s="228" customFormat="1" x14ac:dyDescent="0.2">
      <c r="AE9192" s="218"/>
    </row>
    <row r="9193" spans="31:31" s="228" customFormat="1" x14ac:dyDescent="0.2">
      <c r="AE9193" s="218"/>
    </row>
    <row r="9194" spans="31:31" s="228" customFormat="1" x14ac:dyDescent="0.2">
      <c r="AE9194" s="218"/>
    </row>
    <row r="9195" spans="31:31" s="228" customFormat="1" x14ac:dyDescent="0.2">
      <c r="AE9195" s="218"/>
    </row>
    <row r="9196" spans="31:31" s="228" customFormat="1" x14ac:dyDescent="0.2">
      <c r="AE9196" s="218"/>
    </row>
    <row r="9197" spans="31:31" s="228" customFormat="1" x14ac:dyDescent="0.2">
      <c r="AE9197" s="218"/>
    </row>
    <row r="9198" spans="31:31" s="228" customFormat="1" x14ac:dyDescent="0.2">
      <c r="AE9198" s="218"/>
    </row>
    <row r="9199" spans="31:31" s="228" customFormat="1" x14ac:dyDescent="0.2">
      <c r="AE9199" s="218"/>
    </row>
    <row r="9200" spans="31:31" s="228" customFormat="1" x14ac:dyDescent="0.2">
      <c r="AE9200" s="218"/>
    </row>
    <row r="9201" spans="31:31" s="228" customFormat="1" x14ac:dyDescent="0.2">
      <c r="AE9201" s="218"/>
    </row>
    <row r="9202" spans="31:31" s="228" customFormat="1" x14ac:dyDescent="0.2">
      <c r="AE9202" s="218"/>
    </row>
    <row r="9203" spans="31:31" s="228" customFormat="1" x14ac:dyDescent="0.2">
      <c r="AE9203" s="218"/>
    </row>
    <row r="9204" spans="31:31" s="228" customFormat="1" x14ac:dyDescent="0.2">
      <c r="AE9204" s="218"/>
    </row>
    <row r="9205" spans="31:31" s="228" customFormat="1" x14ac:dyDescent="0.2">
      <c r="AE9205" s="218"/>
    </row>
    <row r="9206" spans="31:31" s="228" customFormat="1" x14ac:dyDescent="0.2">
      <c r="AE9206" s="218"/>
    </row>
    <row r="9207" spans="31:31" s="228" customFormat="1" x14ac:dyDescent="0.2">
      <c r="AE9207" s="218"/>
    </row>
    <row r="9208" spans="31:31" s="228" customFormat="1" x14ac:dyDescent="0.2">
      <c r="AE9208" s="218"/>
    </row>
    <row r="9209" spans="31:31" s="228" customFormat="1" x14ac:dyDescent="0.2">
      <c r="AE9209" s="218"/>
    </row>
    <row r="9210" spans="31:31" s="228" customFormat="1" x14ac:dyDescent="0.2">
      <c r="AE9210" s="218"/>
    </row>
    <row r="9211" spans="31:31" s="228" customFormat="1" x14ac:dyDescent="0.2">
      <c r="AE9211" s="218"/>
    </row>
    <row r="9212" spans="31:31" s="228" customFormat="1" x14ac:dyDescent="0.2">
      <c r="AE9212" s="218"/>
    </row>
    <row r="9213" spans="31:31" s="228" customFormat="1" x14ac:dyDescent="0.2">
      <c r="AE9213" s="218"/>
    </row>
    <row r="9214" spans="31:31" s="228" customFormat="1" x14ac:dyDescent="0.2">
      <c r="AE9214" s="218"/>
    </row>
    <row r="9215" spans="31:31" s="228" customFormat="1" x14ac:dyDescent="0.2">
      <c r="AE9215" s="218"/>
    </row>
    <row r="9216" spans="31:31" s="228" customFormat="1" x14ac:dyDescent="0.2">
      <c r="AE9216" s="218"/>
    </row>
    <row r="9217" spans="31:31" s="228" customFormat="1" x14ac:dyDescent="0.2">
      <c r="AE9217" s="218"/>
    </row>
    <row r="9218" spans="31:31" s="228" customFormat="1" x14ac:dyDescent="0.2">
      <c r="AE9218" s="218"/>
    </row>
    <row r="9219" spans="31:31" s="228" customFormat="1" x14ac:dyDescent="0.2">
      <c r="AE9219" s="218"/>
    </row>
    <row r="9220" spans="31:31" s="228" customFormat="1" x14ac:dyDescent="0.2">
      <c r="AE9220" s="218"/>
    </row>
    <row r="9221" spans="31:31" s="228" customFormat="1" x14ac:dyDescent="0.2">
      <c r="AE9221" s="218"/>
    </row>
    <row r="9222" spans="31:31" s="228" customFormat="1" x14ac:dyDescent="0.2">
      <c r="AE9222" s="218"/>
    </row>
    <row r="9223" spans="31:31" s="228" customFormat="1" x14ac:dyDescent="0.2">
      <c r="AE9223" s="218"/>
    </row>
    <row r="9224" spans="31:31" s="228" customFormat="1" x14ac:dyDescent="0.2">
      <c r="AE9224" s="218"/>
    </row>
    <row r="9225" spans="31:31" s="228" customFormat="1" x14ac:dyDescent="0.2">
      <c r="AE9225" s="218"/>
    </row>
    <row r="9226" spans="31:31" s="228" customFormat="1" x14ac:dyDescent="0.2">
      <c r="AE9226" s="218"/>
    </row>
    <row r="9227" spans="31:31" s="228" customFormat="1" x14ac:dyDescent="0.2">
      <c r="AE9227" s="218"/>
    </row>
    <row r="9228" spans="31:31" s="228" customFormat="1" x14ac:dyDescent="0.2">
      <c r="AE9228" s="218"/>
    </row>
    <row r="9229" spans="31:31" s="228" customFormat="1" x14ac:dyDescent="0.2">
      <c r="AE9229" s="218"/>
    </row>
    <row r="9230" spans="31:31" s="228" customFormat="1" x14ac:dyDescent="0.2">
      <c r="AE9230" s="218"/>
    </row>
    <row r="9231" spans="31:31" s="228" customFormat="1" x14ac:dyDescent="0.2">
      <c r="AE9231" s="218"/>
    </row>
    <row r="9232" spans="31:31" s="228" customFormat="1" x14ac:dyDescent="0.2">
      <c r="AE9232" s="218"/>
    </row>
    <row r="9233" spans="31:31" s="228" customFormat="1" x14ac:dyDescent="0.2">
      <c r="AE9233" s="218"/>
    </row>
    <row r="9234" spans="31:31" s="228" customFormat="1" x14ac:dyDescent="0.2">
      <c r="AE9234" s="218"/>
    </row>
    <row r="9235" spans="31:31" s="228" customFormat="1" x14ac:dyDescent="0.2">
      <c r="AE9235" s="218"/>
    </row>
    <row r="9236" spans="31:31" s="228" customFormat="1" x14ac:dyDescent="0.2">
      <c r="AE9236" s="218"/>
    </row>
    <row r="9237" spans="31:31" s="228" customFormat="1" x14ac:dyDescent="0.2">
      <c r="AE9237" s="218"/>
    </row>
    <row r="9238" spans="31:31" s="228" customFormat="1" x14ac:dyDescent="0.2">
      <c r="AE9238" s="218"/>
    </row>
    <row r="9239" spans="31:31" s="228" customFormat="1" x14ac:dyDescent="0.2">
      <c r="AE9239" s="218"/>
    </row>
    <row r="9240" spans="31:31" s="228" customFormat="1" x14ac:dyDescent="0.2">
      <c r="AE9240" s="218"/>
    </row>
    <row r="9241" spans="31:31" s="228" customFormat="1" x14ac:dyDescent="0.2">
      <c r="AE9241" s="218"/>
    </row>
    <row r="9242" spans="31:31" s="228" customFormat="1" x14ac:dyDescent="0.2">
      <c r="AE9242" s="218"/>
    </row>
    <row r="9243" spans="31:31" s="228" customFormat="1" x14ac:dyDescent="0.2">
      <c r="AE9243" s="218"/>
    </row>
    <row r="9244" spans="31:31" s="228" customFormat="1" x14ac:dyDescent="0.2">
      <c r="AE9244" s="218"/>
    </row>
    <row r="9245" spans="31:31" s="228" customFormat="1" x14ac:dyDescent="0.2">
      <c r="AE9245" s="218"/>
    </row>
    <row r="9246" spans="31:31" s="228" customFormat="1" x14ac:dyDescent="0.2">
      <c r="AE9246" s="218"/>
    </row>
    <row r="9247" spans="31:31" s="228" customFormat="1" x14ac:dyDescent="0.2">
      <c r="AE9247" s="218"/>
    </row>
    <row r="9248" spans="31:31" s="228" customFormat="1" x14ac:dyDescent="0.2">
      <c r="AE9248" s="218"/>
    </row>
    <row r="9249" spans="31:31" s="228" customFormat="1" x14ac:dyDescent="0.2">
      <c r="AE9249" s="218"/>
    </row>
    <row r="9250" spans="31:31" s="228" customFormat="1" x14ac:dyDescent="0.2">
      <c r="AE9250" s="218"/>
    </row>
    <row r="9251" spans="31:31" s="228" customFormat="1" x14ac:dyDescent="0.2">
      <c r="AE9251" s="218"/>
    </row>
    <row r="9252" spans="31:31" s="228" customFormat="1" x14ac:dyDescent="0.2">
      <c r="AE9252" s="218"/>
    </row>
    <row r="9253" spans="31:31" s="228" customFormat="1" x14ac:dyDescent="0.2">
      <c r="AE9253" s="218"/>
    </row>
    <row r="9254" spans="31:31" s="228" customFormat="1" x14ac:dyDescent="0.2">
      <c r="AE9254" s="218"/>
    </row>
    <row r="9255" spans="31:31" s="228" customFormat="1" x14ac:dyDescent="0.2">
      <c r="AE9255" s="218"/>
    </row>
    <row r="9256" spans="31:31" s="228" customFormat="1" x14ac:dyDescent="0.2">
      <c r="AE9256" s="218"/>
    </row>
    <row r="9257" spans="31:31" s="228" customFormat="1" x14ac:dyDescent="0.2">
      <c r="AE9257" s="218"/>
    </row>
    <row r="9258" spans="31:31" s="228" customFormat="1" x14ac:dyDescent="0.2">
      <c r="AE9258" s="218"/>
    </row>
    <row r="9259" spans="31:31" s="228" customFormat="1" x14ac:dyDescent="0.2">
      <c r="AE9259" s="218"/>
    </row>
    <row r="9260" spans="31:31" s="228" customFormat="1" x14ac:dyDescent="0.2">
      <c r="AE9260" s="218"/>
    </row>
    <row r="9261" spans="31:31" s="228" customFormat="1" x14ac:dyDescent="0.2">
      <c r="AE9261" s="218"/>
    </row>
    <row r="9262" spans="31:31" s="228" customFormat="1" x14ac:dyDescent="0.2">
      <c r="AE9262" s="218"/>
    </row>
    <row r="9263" spans="31:31" s="228" customFormat="1" x14ac:dyDescent="0.2">
      <c r="AE9263" s="218"/>
    </row>
    <row r="9264" spans="31:31" s="228" customFormat="1" x14ac:dyDescent="0.2">
      <c r="AE9264" s="218"/>
    </row>
    <row r="9265" spans="31:31" s="228" customFormat="1" x14ac:dyDescent="0.2">
      <c r="AE9265" s="218"/>
    </row>
    <row r="9266" spans="31:31" s="228" customFormat="1" x14ac:dyDescent="0.2">
      <c r="AE9266" s="218"/>
    </row>
    <row r="9267" spans="31:31" s="228" customFormat="1" x14ac:dyDescent="0.2">
      <c r="AE9267" s="218"/>
    </row>
    <row r="9268" spans="31:31" s="228" customFormat="1" x14ac:dyDescent="0.2">
      <c r="AE9268" s="218"/>
    </row>
    <row r="9269" spans="31:31" s="228" customFormat="1" x14ac:dyDescent="0.2">
      <c r="AE9269" s="218"/>
    </row>
    <row r="9270" spans="31:31" s="228" customFormat="1" x14ac:dyDescent="0.2">
      <c r="AE9270" s="218"/>
    </row>
    <row r="9271" spans="31:31" s="228" customFormat="1" x14ac:dyDescent="0.2">
      <c r="AE9271" s="218"/>
    </row>
    <row r="9272" spans="31:31" s="228" customFormat="1" x14ac:dyDescent="0.2">
      <c r="AE9272" s="218"/>
    </row>
    <row r="9273" spans="31:31" s="228" customFormat="1" x14ac:dyDescent="0.2">
      <c r="AE9273" s="218"/>
    </row>
    <row r="9274" spans="31:31" s="228" customFormat="1" x14ac:dyDescent="0.2">
      <c r="AE9274" s="218"/>
    </row>
    <row r="9275" spans="31:31" s="228" customFormat="1" x14ac:dyDescent="0.2">
      <c r="AE9275" s="218"/>
    </row>
    <row r="9276" spans="31:31" s="228" customFormat="1" x14ac:dyDescent="0.2">
      <c r="AE9276" s="218"/>
    </row>
    <row r="9277" spans="31:31" s="228" customFormat="1" x14ac:dyDescent="0.2">
      <c r="AE9277" s="218"/>
    </row>
    <row r="9278" spans="31:31" s="228" customFormat="1" x14ac:dyDescent="0.2">
      <c r="AE9278" s="218"/>
    </row>
    <row r="9279" spans="31:31" s="228" customFormat="1" x14ac:dyDescent="0.2">
      <c r="AE9279" s="218"/>
    </row>
    <row r="9280" spans="31:31" s="228" customFormat="1" x14ac:dyDescent="0.2">
      <c r="AE9280" s="218"/>
    </row>
    <row r="9281" spans="31:31" s="228" customFormat="1" x14ac:dyDescent="0.2">
      <c r="AE9281" s="218"/>
    </row>
    <row r="9282" spans="31:31" s="228" customFormat="1" x14ac:dyDescent="0.2">
      <c r="AE9282" s="218"/>
    </row>
    <row r="9283" spans="31:31" s="228" customFormat="1" x14ac:dyDescent="0.2">
      <c r="AE9283" s="218"/>
    </row>
    <row r="9284" spans="31:31" s="228" customFormat="1" x14ac:dyDescent="0.2">
      <c r="AE9284" s="218"/>
    </row>
    <row r="9285" spans="31:31" s="228" customFormat="1" x14ac:dyDescent="0.2">
      <c r="AE9285" s="218"/>
    </row>
    <row r="9286" spans="31:31" s="228" customFormat="1" x14ac:dyDescent="0.2">
      <c r="AE9286" s="218"/>
    </row>
    <row r="9287" spans="31:31" s="228" customFormat="1" x14ac:dyDescent="0.2">
      <c r="AE9287" s="218"/>
    </row>
    <row r="9288" spans="31:31" s="228" customFormat="1" x14ac:dyDescent="0.2">
      <c r="AE9288" s="218"/>
    </row>
    <row r="9289" spans="31:31" s="228" customFormat="1" x14ac:dyDescent="0.2">
      <c r="AE9289" s="218"/>
    </row>
    <row r="9290" spans="31:31" s="228" customFormat="1" x14ac:dyDescent="0.2">
      <c r="AE9290" s="218"/>
    </row>
    <row r="9291" spans="31:31" s="228" customFormat="1" x14ac:dyDescent="0.2">
      <c r="AE9291" s="218"/>
    </row>
    <row r="9292" spans="31:31" s="228" customFormat="1" x14ac:dyDescent="0.2">
      <c r="AE9292" s="218"/>
    </row>
    <row r="9293" spans="31:31" s="228" customFormat="1" x14ac:dyDescent="0.2">
      <c r="AE9293" s="218"/>
    </row>
    <row r="9294" spans="31:31" s="228" customFormat="1" x14ac:dyDescent="0.2">
      <c r="AE9294" s="218"/>
    </row>
    <row r="9295" spans="31:31" s="228" customFormat="1" x14ac:dyDescent="0.2">
      <c r="AE9295" s="218"/>
    </row>
    <row r="9296" spans="31:31" s="228" customFormat="1" x14ac:dyDescent="0.2">
      <c r="AE9296" s="218"/>
    </row>
    <row r="9297" spans="31:31" s="228" customFormat="1" x14ac:dyDescent="0.2">
      <c r="AE9297" s="218"/>
    </row>
    <row r="9298" spans="31:31" s="228" customFormat="1" x14ac:dyDescent="0.2">
      <c r="AE9298" s="218"/>
    </row>
    <row r="9299" spans="31:31" s="228" customFormat="1" x14ac:dyDescent="0.2">
      <c r="AE9299" s="218"/>
    </row>
    <row r="9300" spans="31:31" s="228" customFormat="1" x14ac:dyDescent="0.2">
      <c r="AE9300" s="218"/>
    </row>
    <row r="9301" spans="31:31" s="228" customFormat="1" x14ac:dyDescent="0.2">
      <c r="AE9301" s="218"/>
    </row>
    <row r="9302" spans="31:31" s="228" customFormat="1" x14ac:dyDescent="0.2">
      <c r="AE9302" s="218"/>
    </row>
    <row r="9303" spans="31:31" s="228" customFormat="1" x14ac:dyDescent="0.2">
      <c r="AE9303" s="218"/>
    </row>
    <row r="9304" spans="31:31" s="228" customFormat="1" x14ac:dyDescent="0.2">
      <c r="AE9304" s="218"/>
    </row>
    <row r="9305" spans="31:31" s="228" customFormat="1" x14ac:dyDescent="0.2">
      <c r="AE9305" s="218"/>
    </row>
    <row r="9306" spans="31:31" s="228" customFormat="1" x14ac:dyDescent="0.2">
      <c r="AE9306" s="218"/>
    </row>
    <row r="9307" spans="31:31" s="228" customFormat="1" x14ac:dyDescent="0.2">
      <c r="AE9307" s="218"/>
    </row>
    <row r="9308" spans="31:31" s="228" customFormat="1" x14ac:dyDescent="0.2">
      <c r="AE9308" s="218"/>
    </row>
    <row r="9309" spans="31:31" s="228" customFormat="1" x14ac:dyDescent="0.2">
      <c r="AE9309" s="218"/>
    </row>
    <row r="9310" spans="31:31" s="228" customFormat="1" x14ac:dyDescent="0.2">
      <c r="AE9310" s="218"/>
    </row>
    <row r="9311" spans="31:31" s="228" customFormat="1" x14ac:dyDescent="0.2">
      <c r="AE9311" s="218"/>
    </row>
    <row r="9312" spans="31:31" s="228" customFormat="1" x14ac:dyDescent="0.2">
      <c r="AE9312" s="218"/>
    </row>
    <row r="9313" spans="31:31" s="228" customFormat="1" x14ac:dyDescent="0.2">
      <c r="AE9313" s="218"/>
    </row>
    <row r="9314" spans="31:31" s="228" customFormat="1" x14ac:dyDescent="0.2">
      <c r="AE9314" s="218"/>
    </row>
    <row r="9315" spans="31:31" s="228" customFormat="1" x14ac:dyDescent="0.2">
      <c r="AE9315" s="218"/>
    </row>
    <row r="9316" spans="31:31" s="228" customFormat="1" x14ac:dyDescent="0.2">
      <c r="AE9316" s="218"/>
    </row>
    <row r="9317" spans="31:31" s="228" customFormat="1" x14ac:dyDescent="0.2">
      <c r="AE9317" s="218"/>
    </row>
    <row r="9318" spans="31:31" s="228" customFormat="1" x14ac:dyDescent="0.2">
      <c r="AE9318" s="218"/>
    </row>
    <row r="9319" spans="31:31" s="228" customFormat="1" x14ac:dyDescent="0.2">
      <c r="AE9319" s="218"/>
    </row>
    <row r="9320" spans="31:31" s="228" customFormat="1" x14ac:dyDescent="0.2">
      <c r="AE9320" s="218"/>
    </row>
    <row r="9321" spans="31:31" s="228" customFormat="1" x14ac:dyDescent="0.2">
      <c r="AE9321" s="218"/>
    </row>
    <row r="9322" spans="31:31" s="228" customFormat="1" x14ac:dyDescent="0.2">
      <c r="AE9322" s="218"/>
    </row>
    <row r="9323" spans="31:31" s="228" customFormat="1" x14ac:dyDescent="0.2">
      <c r="AE9323" s="218"/>
    </row>
    <row r="9324" spans="31:31" s="228" customFormat="1" x14ac:dyDescent="0.2">
      <c r="AE9324" s="218"/>
    </row>
    <row r="9325" spans="31:31" s="228" customFormat="1" x14ac:dyDescent="0.2">
      <c r="AE9325" s="218"/>
    </row>
    <row r="9326" spans="31:31" s="228" customFormat="1" x14ac:dyDescent="0.2">
      <c r="AE9326" s="218"/>
    </row>
    <row r="9327" spans="31:31" s="228" customFormat="1" x14ac:dyDescent="0.2">
      <c r="AE9327" s="218"/>
    </row>
    <row r="9328" spans="31:31" s="228" customFormat="1" x14ac:dyDescent="0.2">
      <c r="AE9328" s="218"/>
    </row>
    <row r="9329" spans="31:31" s="228" customFormat="1" x14ac:dyDescent="0.2">
      <c r="AE9329" s="218"/>
    </row>
    <row r="9330" spans="31:31" s="228" customFormat="1" x14ac:dyDescent="0.2">
      <c r="AE9330" s="218"/>
    </row>
    <row r="9331" spans="31:31" s="228" customFormat="1" x14ac:dyDescent="0.2">
      <c r="AE9331" s="218"/>
    </row>
    <row r="9332" spans="31:31" s="228" customFormat="1" x14ac:dyDescent="0.2">
      <c r="AE9332" s="218"/>
    </row>
    <row r="9333" spans="31:31" s="228" customFormat="1" x14ac:dyDescent="0.2">
      <c r="AE9333" s="218"/>
    </row>
    <row r="9334" spans="31:31" s="228" customFormat="1" x14ac:dyDescent="0.2">
      <c r="AE9334" s="218"/>
    </row>
    <row r="9335" spans="31:31" s="228" customFormat="1" x14ac:dyDescent="0.2">
      <c r="AE9335" s="218"/>
    </row>
    <row r="9336" spans="31:31" s="228" customFormat="1" x14ac:dyDescent="0.2">
      <c r="AE9336" s="218"/>
    </row>
    <row r="9337" spans="31:31" s="228" customFormat="1" x14ac:dyDescent="0.2">
      <c r="AE9337" s="218"/>
    </row>
    <row r="9338" spans="31:31" s="228" customFormat="1" x14ac:dyDescent="0.2">
      <c r="AE9338" s="218"/>
    </row>
    <row r="9339" spans="31:31" s="228" customFormat="1" x14ac:dyDescent="0.2">
      <c r="AE9339" s="218"/>
    </row>
    <row r="9340" spans="31:31" s="228" customFormat="1" x14ac:dyDescent="0.2">
      <c r="AE9340" s="218"/>
    </row>
    <row r="9341" spans="31:31" s="228" customFormat="1" x14ac:dyDescent="0.2">
      <c r="AE9341" s="218"/>
    </row>
    <row r="9342" spans="31:31" s="228" customFormat="1" x14ac:dyDescent="0.2">
      <c r="AE9342" s="218"/>
    </row>
    <row r="9343" spans="31:31" s="228" customFormat="1" x14ac:dyDescent="0.2">
      <c r="AE9343" s="218"/>
    </row>
    <row r="9344" spans="31:31" s="228" customFormat="1" x14ac:dyDescent="0.2">
      <c r="AE9344" s="218"/>
    </row>
    <row r="9345" spans="31:31" s="228" customFormat="1" x14ac:dyDescent="0.2">
      <c r="AE9345" s="218"/>
    </row>
    <row r="9346" spans="31:31" s="228" customFormat="1" x14ac:dyDescent="0.2">
      <c r="AE9346" s="218"/>
    </row>
    <row r="9347" spans="31:31" s="228" customFormat="1" x14ac:dyDescent="0.2">
      <c r="AE9347" s="218"/>
    </row>
    <row r="9348" spans="31:31" s="228" customFormat="1" x14ac:dyDescent="0.2">
      <c r="AE9348" s="218"/>
    </row>
    <row r="9349" spans="31:31" s="228" customFormat="1" x14ac:dyDescent="0.2">
      <c r="AE9349" s="218"/>
    </row>
    <row r="9350" spans="31:31" s="228" customFormat="1" x14ac:dyDescent="0.2">
      <c r="AE9350" s="218"/>
    </row>
    <row r="9351" spans="31:31" s="228" customFormat="1" x14ac:dyDescent="0.2">
      <c r="AE9351" s="218"/>
    </row>
    <row r="9352" spans="31:31" s="228" customFormat="1" x14ac:dyDescent="0.2">
      <c r="AE9352" s="218"/>
    </row>
    <row r="9353" spans="31:31" s="228" customFormat="1" x14ac:dyDescent="0.2">
      <c r="AE9353" s="218"/>
    </row>
    <row r="9354" spans="31:31" s="228" customFormat="1" x14ac:dyDescent="0.2">
      <c r="AE9354" s="218"/>
    </row>
    <row r="9355" spans="31:31" s="228" customFormat="1" x14ac:dyDescent="0.2">
      <c r="AE9355" s="218"/>
    </row>
    <row r="9356" spans="31:31" s="228" customFormat="1" x14ac:dyDescent="0.2">
      <c r="AE9356" s="218"/>
    </row>
    <row r="9357" spans="31:31" s="228" customFormat="1" x14ac:dyDescent="0.2">
      <c r="AE9357" s="218"/>
    </row>
    <row r="9358" spans="31:31" s="228" customFormat="1" x14ac:dyDescent="0.2">
      <c r="AE9358" s="218"/>
    </row>
    <row r="9359" spans="31:31" s="228" customFormat="1" x14ac:dyDescent="0.2">
      <c r="AE9359" s="218"/>
    </row>
    <row r="9360" spans="31:31" s="228" customFormat="1" x14ac:dyDescent="0.2">
      <c r="AE9360" s="218"/>
    </row>
    <row r="9361" spans="31:31" s="228" customFormat="1" x14ac:dyDescent="0.2">
      <c r="AE9361" s="218"/>
    </row>
    <row r="9362" spans="31:31" s="228" customFormat="1" x14ac:dyDescent="0.2">
      <c r="AE9362" s="218"/>
    </row>
    <row r="9363" spans="31:31" s="228" customFormat="1" x14ac:dyDescent="0.2">
      <c r="AE9363" s="218"/>
    </row>
    <row r="9364" spans="31:31" s="228" customFormat="1" x14ac:dyDescent="0.2">
      <c r="AE9364" s="218"/>
    </row>
    <row r="9365" spans="31:31" s="228" customFormat="1" x14ac:dyDescent="0.2">
      <c r="AE9365" s="218"/>
    </row>
    <row r="9366" spans="31:31" s="228" customFormat="1" x14ac:dyDescent="0.2">
      <c r="AE9366" s="218"/>
    </row>
    <row r="9367" spans="31:31" s="228" customFormat="1" x14ac:dyDescent="0.2">
      <c r="AE9367" s="218"/>
    </row>
    <row r="9368" spans="31:31" s="228" customFormat="1" x14ac:dyDescent="0.2">
      <c r="AE9368" s="218"/>
    </row>
    <row r="9369" spans="31:31" s="228" customFormat="1" x14ac:dyDescent="0.2">
      <c r="AE9369" s="218"/>
    </row>
    <row r="9370" spans="31:31" s="228" customFormat="1" x14ac:dyDescent="0.2">
      <c r="AE9370" s="218"/>
    </row>
    <row r="9371" spans="31:31" s="228" customFormat="1" x14ac:dyDescent="0.2">
      <c r="AE9371" s="218"/>
    </row>
    <row r="9372" spans="31:31" s="228" customFormat="1" x14ac:dyDescent="0.2">
      <c r="AE9372" s="218"/>
    </row>
    <row r="9373" spans="31:31" s="228" customFormat="1" x14ac:dyDescent="0.2">
      <c r="AE9373" s="218"/>
    </row>
    <row r="9374" spans="31:31" s="228" customFormat="1" x14ac:dyDescent="0.2">
      <c r="AE9374" s="218"/>
    </row>
    <row r="9375" spans="31:31" s="228" customFormat="1" x14ac:dyDescent="0.2">
      <c r="AE9375" s="218"/>
    </row>
    <row r="9376" spans="31:31" s="228" customFormat="1" x14ac:dyDescent="0.2">
      <c r="AE9376" s="218"/>
    </row>
    <row r="9377" spans="31:31" s="228" customFormat="1" x14ac:dyDescent="0.2">
      <c r="AE9377" s="218"/>
    </row>
    <row r="9378" spans="31:31" s="228" customFormat="1" x14ac:dyDescent="0.2">
      <c r="AE9378" s="218"/>
    </row>
    <row r="9379" spans="31:31" s="228" customFormat="1" x14ac:dyDescent="0.2">
      <c r="AE9379" s="218"/>
    </row>
    <row r="9380" spans="31:31" s="228" customFormat="1" x14ac:dyDescent="0.2">
      <c r="AE9380" s="218"/>
    </row>
    <row r="9381" spans="31:31" s="228" customFormat="1" x14ac:dyDescent="0.2">
      <c r="AE9381" s="218"/>
    </row>
    <row r="9382" spans="31:31" s="228" customFormat="1" x14ac:dyDescent="0.2">
      <c r="AE9382" s="218"/>
    </row>
    <row r="9383" spans="31:31" s="228" customFormat="1" x14ac:dyDescent="0.2">
      <c r="AE9383" s="218"/>
    </row>
    <row r="9384" spans="31:31" s="228" customFormat="1" x14ac:dyDescent="0.2">
      <c r="AE9384" s="218"/>
    </row>
    <row r="9385" spans="31:31" s="228" customFormat="1" x14ac:dyDescent="0.2">
      <c r="AE9385" s="218"/>
    </row>
    <row r="9386" spans="31:31" s="228" customFormat="1" x14ac:dyDescent="0.2">
      <c r="AE9386" s="218"/>
    </row>
    <row r="9387" spans="31:31" s="228" customFormat="1" x14ac:dyDescent="0.2">
      <c r="AE9387" s="218"/>
    </row>
    <row r="9388" spans="31:31" s="228" customFormat="1" x14ac:dyDescent="0.2">
      <c r="AE9388" s="218"/>
    </row>
    <row r="9389" spans="31:31" s="228" customFormat="1" x14ac:dyDescent="0.2">
      <c r="AE9389" s="218"/>
    </row>
    <row r="9390" spans="31:31" s="228" customFormat="1" x14ac:dyDescent="0.2">
      <c r="AE9390" s="218"/>
    </row>
    <row r="9391" spans="31:31" s="228" customFormat="1" x14ac:dyDescent="0.2">
      <c r="AE9391" s="218"/>
    </row>
    <row r="9392" spans="31:31" s="228" customFormat="1" x14ac:dyDescent="0.2">
      <c r="AE9392" s="218"/>
    </row>
    <row r="9393" spans="31:31" s="228" customFormat="1" x14ac:dyDescent="0.2">
      <c r="AE9393" s="218"/>
    </row>
    <row r="9394" spans="31:31" s="228" customFormat="1" x14ac:dyDescent="0.2">
      <c r="AE9394" s="218"/>
    </row>
    <row r="9395" spans="31:31" s="228" customFormat="1" x14ac:dyDescent="0.2">
      <c r="AE9395" s="218"/>
    </row>
    <row r="9396" spans="31:31" s="228" customFormat="1" x14ac:dyDescent="0.2">
      <c r="AE9396" s="218"/>
    </row>
    <row r="9397" spans="31:31" s="228" customFormat="1" x14ac:dyDescent="0.2">
      <c r="AE9397" s="218"/>
    </row>
    <row r="9398" spans="31:31" s="228" customFormat="1" x14ac:dyDescent="0.2">
      <c r="AE9398" s="218"/>
    </row>
    <row r="9399" spans="31:31" s="228" customFormat="1" x14ac:dyDescent="0.2">
      <c r="AE9399" s="218"/>
    </row>
    <row r="9400" spans="31:31" s="228" customFormat="1" x14ac:dyDescent="0.2">
      <c r="AE9400" s="218"/>
    </row>
    <row r="9401" spans="31:31" s="228" customFormat="1" x14ac:dyDescent="0.2">
      <c r="AE9401" s="218"/>
    </row>
    <row r="9402" spans="31:31" s="228" customFormat="1" x14ac:dyDescent="0.2">
      <c r="AE9402" s="218"/>
    </row>
    <row r="9403" spans="31:31" s="228" customFormat="1" x14ac:dyDescent="0.2">
      <c r="AE9403" s="218"/>
    </row>
    <row r="9404" spans="31:31" s="228" customFormat="1" x14ac:dyDescent="0.2">
      <c r="AE9404" s="218"/>
    </row>
    <row r="9405" spans="31:31" s="228" customFormat="1" x14ac:dyDescent="0.2">
      <c r="AE9405" s="218"/>
    </row>
    <row r="9406" spans="31:31" s="228" customFormat="1" x14ac:dyDescent="0.2">
      <c r="AE9406" s="218"/>
    </row>
    <row r="9407" spans="31:31" s="228" customFormat="1" x14ac:dyDescent="0.2">
      <c r="AE9407" s="218"/>
    </row>
    <row r="9408" spans="31:31" s="228" customFormat="1" x14ac:dyDescent="0.2">
      <c r="AE9408" s="218"/>
    </row>
    <row r="9409" spans="31:31" s="228" customFormat="1" x14ac:dyDescent="0.2">
      <c r="AE9409" s="218"/>
    </row>
    <row r="9410" spans="31:31" s="228" customFormat="1" x14ac:dyDescent="0.2">
      <c r="AE9410" s="218"/>
    </row>
    <row r="9411" spans="31:31" s="228" customFormat="1" x14ac:dyDescent="0.2">
      <c r="AE9411" s="218"/>
    </row>
    <row r="9412" spans="31:31" s="228" customFormat="1" x14ac:dyDescent="0.2">
      <c r="AE9412" s="218"/>
    </row>
    <row r="9413" spans="31:31" s="228" customFormat="1" x14ac:dyDescent="0.2">
      <c r="AE9413" s="218"/>
    </row>
    <row r="9414" spans="31:31" s="228" customFormat="1" x14ac:dyDescent="0.2">
      <c r="AE9414" s="218"/>
    </row>
    <row r="9415" spans="31:31" s="228" customFormat="1" x14ac:dyDescent="0.2">
      <c r="AE9415" s="218"/>
    </row>
    <row r="9416" spans="31:31" s="228" customFormat="1" x14ac:dyDescent="0.2">
      <c r="AE9416" s="218"/>
    </row>
    <row r="9417" spans="31:31" s="228" customFormat="1" x14ac:dyDescent="0.2">
      <c r="AE9417" s="218"/>
    </row>
    <row r="9418" spans="31:31" s="228" customFormat="1" x14ac:dyDescent="0.2">
      <c r="AE9418" s="218"/>
    </row>
    <row r="9419" spans="31:31" s="228" customFormat="1" x14ac:dyDescent="0.2">
      <c r="AE9419" s="218"/>
    </row>
    <row r="9420" spans="31:31" s="228" customFormat="1" x14ac:dyDescent="0.2">
      <c r="AE9420" s="218"/>
    </row>
    <row r="9421" spans="31:31" s="228" customFormat="1" x14ac:dyDescent="0.2">
      <c r="AE9421" s="218"/>
    </row>
    <row r="9422" spans="31:31" s="228" customFormat="1" x14ac:dyDescent="0.2">
      <c r="AE9422" s="218"/>
    </row>
    <row r="9423" spans="31:31" s="228" customFormat="1" x14ac:dyDescent="0.2">
      <c r="AE9423" s="218"/>
    </row>
    <row r="9424" spans="31:31" s="228" customFormat="1" x14ac:dyDescent="0.2">
      <c r="AE9424" s="218"/>
    </row>
    <row r="9425" spans="31:31" s="228" customFormat="1" x14ac:dyDescent="0.2">
      <c r="AE9425" s="218"/>
    </row>
    <row r="9426" spans="31:31" s="228" customFormat="1" x14ac:dyDescent="0.2">
      <c r="AE9426" s="218"/>
    </row>
    <row r="9427" spans="31:31" s="228" customFormat="1" x14ac:dyDescent="0.2">
      <c r="AE9427" s="218"/>
    </row>
    <row r="9428" spans="31:31" s="228" customFormat="1" x14ac:dyDescent="0.2">
      <c r="AE9428" s="218"/>
    </row>
    <row r="9429" spans="31:31" s="228" customFormat="1" x14ac:dyDescent="0.2">
      <c r="AE9429" s="218"/>
    </row>
    <row r="9430" spans="31:31" s="228" customFormat="1" x14ac:dyDescent="0.2">
      <c r="AE9430" s="218"/>
    </row>
    <row r="9431" spans="31:31" s="228" customFormat="1" x14ac:dyDescent="0.2">
      <c r="AE9431" s="218"/>
    </row>
    <row r="9432" spans="31:31" s="228" customFormat="1" x14ac:dyDescent="0.2">
      <c r="AE9432" s="218"/>
    </row>
    <row r="9433" spans="31:31" s="228" customFormat="1" x14ac:dyDescent="0.2">
      <c r="AE9433" s="218"/>
    </row>
    <row r="9434" spans="31:31" s="228" customFormat="1" x14ac:dyDescent="0.2">
      <c r="AE9434" s="218"/>
    </row>
    <row r="9435" spans="31:31" s="228" customFormat="1" x14ac:dyDescent="0.2">
      <c r="AE9435" s="218"/>
    </row>
    <row r="9436" spans="31:31" s="228" customFormat="1" x14ac:dyDescent="0.2">
      <c r="AE9436" s="218"/>
    </row>
    <row r="9437" spans="31:31" s="228" customFormat="1" x14ac:dyDescent="0.2">
      <c r="AE9437" s="218"/>
    </row>
    <row r="9438" spans="31:31" s="228" customFormat="1" x14ac:dyDescent="0.2">
      <c r="AE9438" s="218"/>
    </row>
    <row r="9439" spans="31:31" s="228" customFormat="1" x14ac:dyDescent="0.2">
      <c r="AE9439" s="218"/>
    </row>
    <row r="9440" spans="31:31" s="228" customFormat="1" x14ac:dyDescent="0.2">
      <c r="AE9440" s="218"/>
    </row>
    <row r="9441" spans="31:31" s="228" customFormat="1" x14ac:dyDescent="0.2">
      <c r="AE9441" s="218"/>
    </row>
    <row r="9442" spans="31:31" s="228" customFormat="1" x14ac:dyDescent="0.2">
      <c r="AE9442" s="218"/>
    </row>
    <row r="9443" spans="31:31" s="228" customFormat="1" x14ac:dyDescent="0.2">
      <c r="AE9443" s="218"/>
    </row>
    <row r="9444" spans="31:31" s="228" customFormat="1" x14ac:dyDescent="0.2">
      <c r="AE9444" s="218"/>
    </row>
    <row r="9445" spans="31:31" s="228" customFormat="1" x14ac:dyDescent="0.2">
      <c r="AE9445" s="218"/>
    </row>
    <row r="9446" spans="31:31" s="228" customFormat="1" x14ac:dyDescent="0.2">
      <c r="AE9446" s="218"/>
    </row>
    <row r="9447" spans="31:31" s="228" customFormat="1" x14ac:dyDescent="0.2">
      <c r="AE9447" s="218"/>
    </row>
    <row r="9448" spans="31:31" s="228" customFormat="1" x14ac:dyDescent="0.2">
      <c r="AE9448" s="218"/>
    </row>
    <row r="9449" spans="31:31" s="228" customFormat="1" x14ac:dyDescent="0.2">
      <c r="AE9449" s="218"/>
    </row>
    <row r="9450" spans="31:31" s="228" customFormat="1" x14ac:dyDescent="0.2">
      <c r="AE9450" s="218"/>
    </row>
    <row r="9451" spans="31:31" s="228" customFormat="1" x14ac:dyDescent="0.2">
      <c r="AE9451" s="218"/>
    </row>
    <row r="9452" spans="31:31" s="228" customFormat="1" x14ac:dyDescent="0.2">
      <c r="AE9452" s="218"/>
    </row>
    <row r="9453" spans="31:31" s="228" customFormat="1" x14ac:dyDescent="0.2">
      <c r="AE9453" s="218"/>
    </row>
    <row r="9454" spans="31:31" s="228" customFormat="1" x14ac:dyDescent="0.2">
      <c r="AE9454" s="218"/>
    </row>
    <row r="9455" spans="31:31" s="228" customFormat="1" x14ac:dyDescent="0.2">
      <c r="AE9455" s="218"/>
    </row>
    <row r="9456" spans="31:31" s="228" customFormat="1" x14ac:dyDescent="0.2">
      <c r="AE9456" s="218"/>
    </row>
    <row r="9457" spans="31:31" s="228" customFormat="1" x14ac:dyDescent="0.2">
      <c r="AE9457" s="218"/>
    </row>
    <row r="9458" spans="31:31" s="228" customFormat="1" x14ac:dyDescent="0.2">
      <c r="AE9458" s="218"/>
    </row>
    <row r="9459" spans="31:31" s="228" customFormat="1" x14ac:dyDescent="0.2">
      <c r="AE9459" s="218"/>
    </row>
    <row r="9460" spans="31:31" s="228" customFormat="1" x14ac:dyDescent="0.2">
      <c r="AE9460" s="218"/>
    </row>
    <row r="9461" spans="31:31" s="228" customFormat="1" x14ac:dyDescent="0.2">
      <c r="AE9461" s="218"/>
    </row>
    <row r="9462" spans="31:31" s="228" customFormat="1" x14ac:dyDescent="0.2">
      <c r="AE9462" s="218"/>
    </row>
    <row r="9463" spans="31:31" s="228" customFormat="1" x14ac:dyDescent="0.2">
      <c r="AE9463" s="218"/>
    </row>
    <row r="9464" spans="31:31" s="228" customFormat="1" x14ac:dyDescent="0.2">
      <c r="AE9464" s="218"/>
    </row>
    <row r="9465" spans="31:31" s="228" customFormat="1" x14ac:dyDescent="0.2">
      <c r="AE9465" s="218"/>
    </row>
    <row r="9466" spans="31:31" s="228" customFormat="1" x14ac:dyDescent="0.2">
      <c r="AE9466" s="218"/>
    </row>
    <row r="9467" spans="31:31" s="228" customFormat="1" x14ac:dyDescent="0.2">
      <c r="AE9467" s="218"/>
    </row>
    <row r="9468" spans="31:31" s="228" customFormat="1" x14ac:dyDescent="0.2">
      <c r="AE9468" s="218"/>
    </row>
    <row r="9469" spans="31:31" s="228" customFormat="1" x14ac:dyDescent="0.2">
      <c r="AE9469" s="218"/>
    </row>
    <row r="9470" spans="31:31" s="228" customFormat="1" x14ac:dyDescent="0.2">
      <c r="AE9470" s="218"/>
    </row>
    <row r="9471" spans="31:31" s="228" customFormat="1" x14ac:dyDescent="0.2">
      <c r="AE9471" s="218"/>
    </row>
    <row r="9472" spans="31:31" s="228" customFormat="1" x14ac:dyDescent="0.2">
      <c r="AE9472" s="218"/>
    </row>
    <row r="9473" spans="31:31" s="228" customFormat="1" x14ac:dyDescent="0.2">
      <c r="AE9473" s="218"/>
    </row>
    <row r="9474" spans="31:31" s="228" customFormat="1" x14ac:dyDescent="0.2">
      <c r="AE9474" s="218"/>
    </row>
    <row r="9475" spans="31:31" s="228" customFormat="1" x14ac:dyDescent="0.2">
      <c r="AE9475" s="218"/>
    </row>
    <row r="9476" spans="31:31" s="228" customFormat="1" x14ac:dyDescent="0.2">
      <c r="AE9476" s="218"/>
    </row>
    <row r="9477" spans="31:31" s="228" customFormat="1" x14ac:dyDescent="0.2">
      <c r="AE9477" s="218"/>
    </row>
    <row r="9478" spans="31:31" s="228" customFormat="1" x14ac:dyDescent="0.2">
      <c r="AE9478" s="218"/>
    </row>
    <row r="9479" spans="31:31" s="228" customFormat="1" x14ac:dyDescent="0.2">
      <c r="AE9479" s="218"/>
    </row>
    <row r="9480" spans="31:31" s="228" customFormat="1" x14ac:dyDescent="0.2">
      <c r="AE9480" s="218"/>
    </row>
    <row r="9481" spans="31:31" s="228" customFormat="1" x14ac:dyDescent="0.2">
      <c r="AE9481" s="218"/>
    </row>
    <row r="9482" spans="31:31" s="228" customFormat="1" x14ac:dyDescent="0.2">
      <c r="AE9482" s="218"/>
    </row>
    <row r="9483" spans="31:31" s="228" customFormat="1" x14ac:dyDescent="0.2">
      <c r="AE9483" s="218"/>
    </row>
    <row r="9484" spans="31:31" s="228" customFormat="1" x14ac:dyDescent="0.2">
      <c r="AE9484" s="218"/>
    </row>
    <row r="9485" spans="31:31" s="228" customFormat="1" x14ac:dyDescent="0.2">
      <c r="AE9485" s="218"/>
    </row>
    <row r="9486" spans="31:31" s="228" customFormat="1" x14ac:dyDescent="0.2">
      <c r="AE9486" s="218"/>
    </row>
    <row r="9487" spans="31:31" s="228" customFormat="1" x14ac:dyDescent="0.2">
      <c r="AE9487" s="218"/>
    </row>
    <row r="9488" spans="31:31" s="228" customFormat="1" x14ac:dyDescent="0.2">
      <c r="AE9488" s="218"/>
    </row>
    <row r="9489" spans="31:31" s="228" customFormat="1" x14ac:dyDescent="0.2">
      <c r="AE9489" s="218"/>
    </row>
    <row r="9490" spans="31:31" s="228" customFormat="1" x14ac:dyDescent="0.2">
      <c r="AE9490" s="218"/>
    </row>
    <row r="9491" spans="31:31" s="228" customFormat="1" x14ac:dyDescent="0.2">
      <c r="AE9491" s="218"/>
    </row>
    <row r="9492" spans="31:31" s="228" customFormat="1" x14ac:dyDescent="0.2">
      <c r="AE9492" s="218"/>
    </row>
    <row r="9493" spans="31:31" s="228" customFormat="1" x14ac:dyDescent="0.2">
      <c r="AE9493" s="218"/>
    </row>
    <row r="9494" spans="31:31" s="228" customFormat="1" x14ac:dyDescent="0.2">
      <c r="AE9494" s="218"/>
    </row>
    <row r="9495" spans="31:31" s="228" customFormat="1" x14ac:dyDescent="0.2">
      <c r="AE9495" s="218"/>
    </row>
    <row r="9496" spans="31:31" s="228" customFormat="1" x14ac:dyDescent="0.2">
      <c r="AE9496" s="218"/>
    </row>
    <row r="9497" spans="31:31" s="228" customFormat="1" x14ac:dyDescent="0.2">
      <c r="AE9497" s="218"/>
    </row>
    <row r="9498" spans="31:31" s="228" customFormat="1" x14ac:dyDescent="0.2">
      <c r="AE9498" s="218"/>
    </row>
    <row r="9499" spans="31:31" s="228" customFormat="1" x14ac:dyDescent="0.2">
      <c r="AE9499" s="218"/>
    </row>
    <row r="9500" spans="31:31" s="228" customFormat="1" x14ac:dyDescent="0.2">
      <c r="AE9500" s="218"/>
    </row>
    <row r="9501" spans="31:31" s="228" customFormat="1" x14ac:dyDescent="0.2">
      <c r="AE9501" s="218"/>
    </row>
    <row r="9502" spans="31:31" s="228" customFormat="1" x14ac:dyDescent="0.2">
      <c r="AE9502" s="218"/>
    </row>
    <row r="9503" spans="31:31" s="228" customFormat="1" x14ac:dyDescent="0.2">
      <c r="AE9503" s="218"/>
    </row>
    <row r="9504" spans="31:31" s="228" customFormat="1" x14ac:dyDescent="0.2">
      <c r="AE9504" s="218"/>
    </row>
    <row r="9505" spans="31:31" s="228" customFormat="1" x14ac:dyDescent="0.2">
      <c r="AE9505" s="218"/>
    </row>
    <row r="9506" spans="31:31" s="228" customFormat="1" x14ac:dyDescent="0.2">
      <c r="AE9506" s="218"/>
    </row>
    <row r="9507" spans="31:31" s="228" customFormat="1" x14ac:dyDescent="0.2">
      <c r="AE9507" s="218"/>
    </row>
    <row r="9508" spans="31:31" s="228" customFormat="1" x14ac:dyDescent="0.2">
      <c r="AE9508" s="218"/>
    </row>
    <row r="9509" spans="31:31" s="228" customFormat="1" x14ac:dyDescent="0.2">
      <c r="AE9509" s="218"/>
    </row>
    <row r="9510" spans="31:31" s="228" customFormat="1" x14ac:dyDescent="0.2">
      <c r="AE9510" s="218"/>
    </row>
    <row r="9511" spans="31:31" s="228" customFormat="1" x14ac:dyDescent="0.2">
      <c r="AE9511" s="218"/>
    </row>
    <row r="9512" spans="31:31" s="228" customFormat="1" x14ac:dyDescent="0.2">
      <c r="AE9512" s="218"/>
    </row>
    <row r="9513" spans="31:31" s="228" customFormat="1" x14ac:dyDescent="0.2">
      <c r="AE9513" s="218"/>
    </row>
    <row r="9514" spans="31:31" s="228" customFormat="1" x14ac:dyDescent="0.2">
      <c r="AE9514" s="218"/>
    </row>
    <row r="9515" spans="31:31" s="228" customFormat="1" x14ac:dyDescent="0.2">
      <c r="AE9515" s="218"/>
    </row>
    <row r="9516" spans="31:31" s="228" customFormat="1" x14ac:dyDescent="0.2">
      <c r="AE9516" s="218"/>
    </row>
    <row r="9517" spans="31:31" s="228" customFormat="1" x14ac:dyDescent="0.2">
      <c r="AE9517" s="218"/>
    </row>
    <row r="9518" spans="31:31" s="228" customFormat="1" x14ac:dyDescent="0.2">
      <c r="AE9518" s="218"/>
    </row>
    <row r="9519" spans="31:31" s="228" customFormat="1" x14ac:dyDescent="0.2">
      <c r="AE9519" s="218"/>
    </row>
    <row r="9520" spans="31:31" s="228" customFormat="1" x14ac:dyDescent="0.2">
      <c r="AE9520" s="218"/>
    </row>
    <row r="9521" spans="31:31" s="228" customFormat="1" x14ac:dyDescent="0.2">
      <c r="AE9521" s="218"/>
    </row>
    <row r="9522" spans="31:31" s="228" customFormat="1" x14ac:dyDescent="0.2">
      <c r="AE9522" s="218"/>
    </row>
    <row r="9523" spans="31:31" s="228" customFormat="1" x14ac:dyDescent="0.2">
      <c r="AE9523" s="218"/>
    </row>
    <row r="9524" spans="31:31" s="228" customFormat="1" x14ac:dyDescent="0.2">
      <c r="AE9524" s="218"/>
    </row>
    <row r="9525" spans="31:31" s="228" customFormat="1" x14ac:dyDescent="0.2">
      <c r="AE9525" s="218"/>
    </row>
    <row r="9526" spans="31:31" s="228" customFormat="1" x14ac:dyDescent="0.2">
      <c r="AE9526" s="218"/>
    </row>
    <row r="9527" spans="31:31" s="228" customFormat="1" x14ac:dyDescent="0.2">
      <c r="AE9527" s="218"/>
    </row>
    <row r="9528" spans="31:31" s="228" customFormat="1" x14ac:dyDescent="0.2">
      <c r="AE9528" s="218"/>
    </row>
    <row r="9529" spans="31:31" s="228" customFormat="1" x14ac:dyDescent="0.2">
      <c r="AE9529" s="218"/>
    </row>
    <row r="9530" spans="31:31" s="228" customFormat="1" x14ac:dyDescent="0.2">
      <c r="AE9530" s="218"/>
    </row>
    <row r="9531" spans="31:31" s="228" customFormat="1" x14ac:dyDescent="0.2">
      <c r="AE9531" s="218"/>
    </row>
    <row r="9532" spans="31:31" s="228" customFormat="1" x14ac:dyDescent="0.2">
      <c r="AE9532" s="218"/>
    </row>
    <row r="9533" spans="31:31" s="228" customFormat="1" x14ac:dyDescent="0.2">
      <c r="AE9533" s="218"/>
    </row>
    <row r="9534" spans="31:31" s="228" customFormat="1" x14ac:dyDescent="0.2">
      <c r="AE9534" s="218"/>
    </row>
    <row r="9535" spans="31:31" s="228" customFormat="1" x14ac:dyDescent="0.2">
      <c r="AE9535" s="218"/>
    </row>
    <row r="9536" spans="31:31" s="228" customFormat="1" x14ac:dyDescent="0.2">
      <c r="AE9536" s="218"/>
    </row>
    <row r="9537" spans="31:31" s="228" customFormat="1" x14ac:dyDescent="0.2">
      <c r="AE9537" s="218"/>
    </row>
    <row r="9538" spans="31:31" s="228" customFormat="1" x14ac:dyDescent="0.2">
      <c r="AE9538" s="218"/>
    </row>
    <row r="9539" spans="31:31" s="228" customFormat="1" x14ac:dyDescent="0.2">
      <c r="AE9539" s="218"/>
    </row>
    <row r="9540" spans="31:31" s="228" customFormat="1" x14ac:dyDescent="0.2">
      <c r="AE9540" s="218"/>
    </row>
    <row r="9541" spans="31:31" s="228" customFormat="1" x14ac:dyDescent="0.2">
      <c r="AE9541" s="218"/>
    </row>
    <row r="9542" spans="31:31" s="228" customFormat="1" x14ac:dyDescent="0.2">
      <c r="AE9542" s="218"/>
    </row>
    <row r="9543" spans="31:31" s="228" customFormat="1" x14ac:dyDescent="0.2">
      <c r="AE9543" s="218"/>
    </row>
    <row r="9544" spans="31:31" s="228" customFormat="1" x14ac:dyDescent="0.2">
      <c r="AE9544" s="218"/>
    </row>
    <row r="9545" spans="31:31" s="228" customFormat="1" x14ac:dyDescent="0.2">
      <c r="AE9545" s="218"/>
    </row>
    <row r="9546" spans="31:31" s="228" customFormat="1" x14ac:dyDescent="0.2">
      <c r="AE9546" s="218"/>
    </row>
    <row r="9547" spans="31:31" s="228" customFormat="1" x14ac:dyDescent="0.2">
      <c r="AE9547" s="218"/>
    </row>
    <row r="9548" spans="31:31" s="228" customFormat="1" x14ac:dyDescent="0.2">
      <c r="AE9548" s="218"/>
    </row>
    <row r="9549" spans="31:31" s="228" customFormat="1" x14ac:dyDescent="0.2">
      <c r="AE9549" s="218"/>
    </row>
    <row r="9550" spans="31:31" s="228" customFormat="1" x14ac:dyDescent="0.2">
      <c r="AE9550" s="218"/>
    </row>
    <row r="9551" spans="31:31" s="228" customFormat="1" x14ac:dyDescent="0.2">
      <c r="AE9551" s="218"/>
    </row>
    <row r="9552" spans="31:31" s="228" customFormat="1" x14ac:dyDescent="0.2">
      <c r="AE9552" s="218"/>
    </row>
    <row r="9553" spans="31:31" s="228" customFormat="1" x14ac:dyDescent="0.2">
      <c r="AE9553" s="218"/>
    </row>
    <row r="9554" spans="31:31" s="228" customFormat="1" x14ac:dyDescent="0.2">
      <c r="AE9554" s="218"/>
    </row>
    <row r="9555" spans="31:31" s="228" customFormat="1" x14ac:dyDescent="0.2">
      <c r="AE9555" s="218"/>
    </row>
    <row r="9556" spans="31:31" s="228" customFormat="1" x14ac:dyDescent="0.2">
      <c r="AE9556" s="218"/>
    </row>
    <row r="9557" spans="31:31" s="228" customFormat="1" x14ac:dyDescent="0.2">
      <c r="AE9557" s="218"/>
    </row>
    <row r="9558" spans="31:31" s="228" customFormat="1" x14ac:dyDescent="0.2">
      <c r="AE9558" s="218"/>
    </row>
    <row r="9559" spans="31:31" s="228" customFormat="1" x14ac:dyDescent="0.2">
      <c r="AE9559" s="218"/>
    </row>
    <row r="9560" spans="31:31" s="228" customFormat="1" x14ac:dyDescent="0.2">
      <c r="AE9560" s="218"/>
    </row>
    <row r="9561" spans="31:31" s="228" customFormat="1" x14ac:dyDescent="0.2">
      <c r="AE9561" s="218"/>
    </row>
    <row r="9562" spans="31:31" s="228" customFormat="1" x14ac:dyDescent="0.2">
      <c r="AE9562" s="218"/>
    </row>
    <row r="9563" spans="31:31" s="228" customFormat="1" x14ac:dyDescent="0.2">
      <c r="AE9563" s="218"/>
    </row>
    <row r="9564" spans="31:31" s="228" customFormat="1" x14ac:dyDescent="0.2">
      <c r="AE9564" s="218"/>
    </row>
    <row r="9565" spans="31:31" s="228" customFormat="1" x14ac:dyDescent="0.2">
      <c r="AE9565" s="218"/>
    </row>
    <row r="9566" spans="31:31" s="228" customFormat="1" x14ac:dyDescent="0.2">
      <c r="AE9566" s="218"/>
    </row>
    <row r="9567" spans="31:31" s="228" customFormat="1" x14ac:dyDescent="0.2">
      <c r="AE9567" s="218"/>
    </row>
    <row r="9568" spans="31:31" s="228" customFormat="1" x14ac:dyDescent="0.2">
      <c r="AE9568" s="218"/>
    </row>
    <row r="9569" spans="31:31" s="228" customFormat="1" x14ac:dyDescent="0.2">
      <c r="AE9569" s="218"/>
    </row>
    <row r="9570" spans="31:31" s="228" customFormat="1" x14ac:dyDescent="0.2">
      <c r="AE9570" s="218"/>
    </row>
    <row r="9571" spans="31:31" s="228" customFormat="1" x14ac:dyDescent="0.2">
      <c r="AE9571" s="218"/>
    </row>
    <row r="9572" spans="31:31" s="228" customFormat="1" x14ac:dyDescent="0.2">
      <c r="AE9572" s="218"/>
    </row>
    <row r="9573" spans="31:31" s="228" customFormat="1" x14ac:dyDescent="0.2">
      <c r="AE9573" s="218"/>
    </row>
    <row r="9574" spans="31:31" s="228" customFormat="1" x14ac:dyDescent="0.2">
      <c r="AE9574" s="218"/>
    </row>
    <row r="9575" spans="31:31" s="228" customFormat="1" x14ac:dyDescent="0.2">
      <c r="AE9575" s="218"/>
    </row>
    <row r="9576" spans="31:31" s="228" customFormat="1" x14ac:dyDescent="0.2">
      <c r="AE9576" s="218"/>
    </row>
    <row r="9577" spans="31:31" s="228" customFormat="1" x14ac:dyDescent="0.2">
      <c r="AE9577" s="218"/>
    </row>
    <row r="9578" spans="31:31" s="228" customFormat="1" x14ac:dyDescent="0.2">
      <c r="AE9578" s="218"/>
    </row>
    <row r="9579" spans="31:31" s="228" customFormat="1" x14ac:dyDescent="0.2">
      <c r="AE9579" s="218"/>
    </row>
    <row r="9580" spans="31:31" s="228" customFormat="1" x14ac:dyDescent="0.2">
      <c r="AE9580" s="218"/>
    </row>
    <row r="9581" spans="31:31" s="228" customFormat="1" x14ac:dyDescent="0.2">
      <c r="AE9581" s="218"/>
    </row>
    <row r="9582" spans="31:31" s="228" customFormat="1" x14ac:dyDescent="0.2">
      <c r="AE9582" s="218"/>
    </row>
    <row r="9583" spans="31:31" s="228" customFormat="1" x14ac:dyDescent="0.2">
      <c r="AE9583" s="218"/>
    </row>
    <row r="9584" spans="31:31" s="228" customFormat="1" x14ac:dyDescent="0.2">
      <c r="AE9584" s="218"/>
    </row>
    <row r="9585" spans="31:31" s="228" customFormat="1" x14ac:dyDescent="0.2">
      <c r="AE9585" s="218"/>
    </row>
    <row r="9586" spans="31:31" s="228" customFormat="1" x14ac:dyDescent="0.2">
      <c r="AE9586" s="218"/>
    </row>
    <row r="9587" spans="31:31" s="228" customFormat="1" x14ac:dyDescent="0.2">
      <c r="AE9587" s="218"/>
    </row>
    <row r="9588" spans="31:31" s="228" customFormat="1" x14ac:dyDescent="0.2">
      <c r="AE9588" s="218"/>
    </row>
    <row r="9589" spans="31:31" s="228" customFormat="1" x14ac:dyDescent="0.2">
      <c r="AE9589" s="218"/>
    </row>
    <row r="9590" spans="31:31" s="228" customFormat="1" x14ac:dyDescent="0.2">
      <c r="AE9590" s="218"/>
    </row>
    <row r="9591" spans="31:31" s="228" customFormat="1" x14ac:dyDescent="0.2">
      <c r="AE9591" s="218"/>
    </row>
    <row r="9592" spans="31:31" s="228" customFormat="1" x14ac:dyDescent="0.2">
      <c r="AE9592" s="218"/>
    </row>
    <row r="9593" spans="31:31" s="228" customFormat="1" x14ac:dyDescent="0.2">
      <c r="AE9593" s="218"/>
    </row>
    <row r="9594" spans="31:31" s="228" customFormat="1" x14ac:dyDescent="0.2">
      <c r="AE9594" s="218"/>
    </row>
    <row r="9595" spans="31:31" s="228" customFormat="1" x14ac:dyDescent="0.2">
      <c r="AE9595" s="218"/>
    </row>
    <row r="9596" spans="31:31" s="228" customFormat="1" x14ac:dyDescent="0.2">
      <c r="AE9596" s="218"/>
    </row>
    <row r="9597" spans="31:31" s="228" customFormat="1" x14ac:dyDescent="0.2">
      <c r="AE9597" s="218"/>
    </row>
    <row r="9598" spans="31:31" s="228" customFormat="1" x14ac:dyDescent="0.2">
      <c r="AE9598" s="218"/>
    </row>
    <row r="9599" spans="31:31" s="228" customFormat="1" x14ac:dyDescent="0.2">
      <c r="AE9599" s="218"/>
    </row>
    <row r="9600" spans="31:31" s="228" customFormat="1" x14ac:dyDescent="0.2">
      <c r="AE9600" s="218"/>
    </row>
    <row r="9601" spans="31:31" s="228" customFormat="1" x14ac:dyDescent="0.2">
      <c r="AE9601" s="218"/>
    </row>
    <row r="9602" spans="31:31" s="228" customFormat="1" x14ac:dyDescent="0.2">
      <c r="AE9602" s="218"/>
    </row>
    <row r="9603" spans="31:31" s="228" customFormat="1" x14ac:dyDescent="0.2">
      <c r="AE9603" s="218"/>
    </row>
    <row r="9604" spans="31:31" s="228" customFormat="1" x14ac:dyDescent="0.2">
      <c r="AE9604" s="218"/>
    </row>
    <row r="9605" spans="31:31" s="228" customFormat="1" x14ac:dyDescent="0.2">
      <c r="AE9605" s="218"/>
    </row>
    <row r="9606" spans="31:31" s="228" customFormat="1" x14ac:dyDescent="0.2">
      <c r="AE9606" s="218"/>
    </row>
    <row r="9607" spans="31:31" s="228" customFormat="1" x14ac:dyDescent="0.2">
      <c r="AE9607" s="218"/>
    </row>
    <row r="9608" spans="31:31" s="228" customFormat="1" x14ac:dyDescent="0.2">
      <c r="AE9608" s="218"/>
    </row>
    <row r="9609" spans="31:31" s="228" customFormat="1" x14ac:dyDescent="0.2">
      <c r="AE9609" s="218"/>
    </row>
    <row r="9610" spans="31:31" s="228" customFormat="1" x14ac:dyDescent="0.2">
      <c r="AE9610" s="218"/>
    </row>
    <row r="9611" spans="31:31" s="228" customFormat="1" x14ac:dyDescent="0.2">
      <c r="AE9611" s="218"/>
    </row>
    <row r="9612" spans="31:31" s="228" customFormat="1" x14ac:dyDescent="0.2">
      <c r="AE9612" s="218"/>
    </row>
    <row r="9613" spans="31:31" s="228" customFormat="1" x14ac:dyDescent="0.2">
      <c r="AE9613" s="218"/>
    </row>
    <row r="9614" spans="31:31" s="228" customFormat="1" x14ac:dyDescent="0.2">
      <c r="AE9614" s="218"/>
    </row>
    <row r="9615" spans="31:31" s="228" customFormat="1" x14ac:dyDescent="0.2">
      <c r="AE9615" s="218"/>
    </row>
    <row r="9616" spans="31:31" s="228" customFormat="1" x14ac:dyDescent="0.2">
      <c r="AE9616" s="218"/>
    </row>
    <row r="9617" spans="31:31" s="228" customFormat="1" x14ac:dyDescent="0.2">
      <c r="AE9617" s="218"/>
    </row>
    <row r="9618" spans="31:31" s="228" customFormat="1" x14ac:dyDescent="0.2">
      <c r="AE9618" s="218"/>
    </row>
    <row r="9619" spans="31:31" s="228" customFormat="1" x14ac:dyDescent="0.2">
      <c r="AE9619" s="218"/>
    </row>
    <row r="9620" spans="31:31" s="228" customFormat="1" x14ac:dyDescent="0.2">
      <c r="AE9620" s="218"/>
    </row>
    <row r="9621" spans="31:31" s="228" customFormat="1" x14ac:dyDescent="0.2">
      <c r="AE9621" s="218"/>
    </row>
    <row r="9622" spans="31:31" s="228" customFormat="1" x14ac:dyDescent="0.2">
      <c r="AE9622" s="218"/>
    </row>
    <row r="9623" spans="31:31" s="228" customFormat="1" x14ac:dyDescent="0.2">
      <c r="AE9623" s="218"/>
    </row>
    <row r="9624" spans="31:31" s="228" customFormat="1" x14ac:dyDescent="0.2">
      <c r="AE9624" s="218"/>
    </row>
    <row r="9625" spans="31:31" s="228" customFormat="1" x14ac:dyDescent="0.2">
      <c r="AE9625" s="218"/>
    </row>
    <row r="9626" spans="31:31" s="228" customFormat="1" x14ac:dyDescent="0.2">
      <c r="AE9626" s="218"/>
    </row>
    <row r="9627" spans="31:31" s="228" customFormat="1" x14ac:dyDescent="0.2">
      <c r="AE9627" s="218"/>
    </row>
    <row r="9628" spans="31:31" s="228" customFormat="1" x14ac:dyDescent="0.2">
      <c r="AE9628" s="218"/>
    </row>
    <row r="9629" spans="31:31" s="228" customFormat="1" x14ac:dyDescent="0.2">
      <c r="AE9629" s="218"/>
    </row>
    <row r="9630" spans="31:31" s="228" customFormat="1" x14ac:dyDescent="0.2">
      <c r="AE9630" s="218"/>
    </row>
    <row r="9631" spans="31:31" s="228" customFormat="1" x14ac:dyDescent="0.2">
      <c r="AE9631" s="218"/>
    </row>
    <row r="9632" spans="31:31" s="228" customFormat="1" x14ac:dyDescent="0.2">
      <c r="AE9632" s="218"/>
    </row>
    <row r="9633" spans="31:31" s="228" customFormat="1" x14ac:dyDescent="0.2">
      <c r="AE9633" s="218"/>
    </row>
    <row r="9634" spans="31:31" s="228" customFormat="1" x14ac:dyDescent="0.2">
      <c r="AE9634" s="218"/>
    </row>
    <row r="9635" spans="31:31" s="228" customFormat="1" x14ac:dyDescent="0.2">
      <c r="AE9635" s="218"/>
    </row>
    <row r="9636" spans="31:31" s="228" customFormat="1" x14ac:dyDescent="0.2">
      <c r="AE9636" s="218"/>
    </row>
    <row r="9637" spans="31:31" s="228" customFormat="1" x14ac:dyDescent="0.2">
      <c r="AE9637" s="218"/>
    </row>
    <row r="9638" spans="31:31" s="228" customFormat="1" x14ac:dyDescent="0.2">
      <c r="AE9638" s="218"/>
    </row>
    <row r="9639" spans="31:31" s="228" customFormat="1" x14ac:dyDescent="0.2">
      <c r="AE9639" s="218"/>
    </row>
    <row r="9640" spans="31:31" s="228" customFormat="1" x14ac:dyDescent="0.2">
      <c r="AE9640" s="218"/>
    </row>
    <row r="9641" spans="31:31" s="228" customFormat="1" x14ac:dyDescent="0.2">
      <c r="AE9641" s="218"/>
    </row>
    <row r="9642" spans="31:31" s="228" customFormat="1" x14ac:dyDescent="0.2">
      <c r="AE9642" s="218"/>
    </row>
    <row r="9643" spans="31:31" s="228" customFormat="1" x14ac:dyDescent="0.2">
      <c r="AE9643" s="218"/>
    </row>
    <row r="9644" spans="31:31" s="228" customFormat="1" x14ac:dyDescent="0.2">
      <c r="AE9644" s="218"/>
    </row>
    <row r="9645" spans="31:31" s="228" customFormat="1" x14ac:dyDescent="0.2">
      <c r="AE9645" s="218"/>
    </row>
    <row r="9646" spans="31:31" s="228" customFormat="1" x14ac:dyDescent="0.2">
      <c r="AE9646" s="218"/>
    </row>
    <row r="9647" spans="31:31" s="228" customFormat="1" x14ac:dyDescent="0.2">
      <c r="AE9647" s="218"/>
    </row>
    <row r="9648" spans="31:31" s="228" customFormat="1" x14ac:dyDescent="0.2">
      <c r="AE9648" s="218"/>
    </row>
    <row r="9649" spans="31:31" s="228" customFormat="1" x14ac:dyDescent="0.2">
      <c r="AE9649" s="218"/>
    </row>
    <row r="9650" spans="31:31" s="228" customFormat="1" x14ac:dyDescent="0.2">
      <c r="AE9650" s="218"/>
    </row>
    <row r="9651" spans="31:31" s="228" customFormat="1" x14ac:dyDescent="0.2">
      <c r="AE9651" s="218"/>
    </row>
    <row r="9652" spans="31:31" s="228" customFormat="1" x14ac:dyDescent="0.2">
      <c r="AE9652" s="218"/>
    </row>
    <row r="9653" spans="31:31" s="228" customFormat="1" x14ac:dyDescent="0.2">
      <c r="AE9653" s="218"/>
    </row>
    <row r="9654" spans="31:31" s="228" customFormat="1" x14ac:dyDescent="0.2">
      <c r="AE9654" s="218"/>
    </row>
    <row r="9655" spans="31:31" s="228" customFormat="1" x14ac:dyDescent="0.2">
      <c r="AE9655" s="218"/>
    </row>
    <row r="9656" spans="31:31" s="228" customFormat="1" x14ac:dyDescent="0.2">
      <c r="AE9656" s="218"/>
    </row>
    <row r="9657" spans="31:31" s="228" customFormat="1" x14ac:dyDescent="0.2">
      <c r="AE9657" s="218"/>
    </row>
    <row r="9658" spans="31:31" s="228" customFormat="1" x14ac:dyDescent="0.2">
      <c r="AE9658" s="218"/>
    </row>
    <row r="9659" spans="31:31" s="228" customFormat="1" x14ac:dyDescent="0.2">
      <c r="AE9659" s="218"/>
    </row>
    <row r="9660" spans="31:31" s="228" customFormat="1" x14ac:dyDescent="0.2">
      <c r="AE9660" s="218"/>
    </row>
    <row r="9661" spans="31:31" s="228" customFormat="1" x14ac:dyDescent="0.2">
      <c r="AE9661" s="218"/>
    </row>
    <row r="9662" spans="31:31" s="228" customFormat="1" x14ac:dyDescent="0.2">
      <c r="AE9662" s="218"/>
    </row>
    <row r="9663" spans="31:31" s="228" customFormat="1" x14ac:dyDescent="0.2">
      <c r="AE9663" s="218"/>
    </row>
    <row r="9664" spans="31:31" s="228" customFormat="1" x14ac:dyDescent="0.2">
      <c r="AE9664" s="218"/>
    </row>
    <row r="9665" spans="31:31" s="228" customFormat="1" x14ac:dyDescent="0.2">
      <c r="AE9665" s="218"/>
    </row>
    <row r="9666" spans="31:31" s="228" customFormat="1" x14ac:dyDescent="0.2">
      <c r="AE9666" s="218"/>
    </row>
    <row r="9667" spans="31:31" s="228" customFormat="1" x14ac:dyDescent="0.2">
      <c r="AE9667" s="218"/>
    </row>
    <row r="9668" spans="31:31" s="228" customFormat="1" x14ac:dyDescent="0.2">
      <c r="AE9668" s="218"/>
    </row>
    <row r="9669" spans="31:31" s="228" customFormat="1" x14ac:dyDescent="0.2">
      <c r="AE9669" s="218"/>
    </row>
    <row r="9670" spans="31:31" s="228" customFormat="1" x14ac:dyDescent="0.2">
      <c r="AE9670" s="218"/>
    </row>
    <row r="9671" spans="31:31" s="228" customFormat="1" x14ac:dyDescent="0.2">
      <c r="AE9671" s="218"/>
    </row>
    <row r="9672" spans="31:31" s="228" customFormat="1" x14ac:dyDescent="0.2">
      <c r="AE9672" s="218"/>
    </row>
    <row r="9673" spans="31:31" s="228" customFormat="1" x14ac:dyDescent="0.2">
      <c r="AE9673" s="218"/>
    </row>
    <row r="9674" spans="31:31" s="228" customFormat="1" x14ac:dyDescent="0.2">
      <c r="AE9674" s="218"/>
    </row>
    <row r="9675" spans="31:31" s="228" customFormat="1" x14ac:dyDescent="0.2">
      <c r="AE9675" s="218"/>
    </row>
    <row r="9676" spans="31:31" s="228" customFormat="1" x14ac:dyDescent="0.2">
      <c r="AE9676" s="218"/>
    </row>
    <row r="9677" spans="31:31" s="228" customFormat="1" x14ac:dyDescent="0.2">
      <c r="AE9677" s="218"/>
    </row>
    <row r="9678" spans="31:31" s="228" customFormat="1" x14ac:dyDescent="0.2">
      <c r="AE9678" s="218"/>
    </row>
    <row r="9679" spans="31:31" s="228" customFormat="1" x14ac:dyDescent="0.2">
      <c r="AE9679" s="218"/>
    </row>
    <row r="9680" spans="31:31" s="228" customFormat="1" x14ac:dyDescent="0.2">
      <c r="AE9680" s="218"/>
    </row>
    <row r="9681" spans="31:31" s="228" customFormat="1" x14ac:dyDescent="0.2">
      <c r="AE9681" s="218"/>
    </row>
    <row r="9682" spans="31:31" s="228" customFormat="1" x14ac:dyDescent="0.2">
      <c r="AE9682" s="218"/>
    </row>
    <row r="9683" spans="31:31" s="228" customFormat="1" x14ac:dyDescent="0.2">
      <c r="AE9683" s="218"/>
    </row>
    <row r="9684" spans="31:31" s="228" customFormat="1" x14ac:dyDescent="0.2">
      <c r="AE9684" s="218"/>
    </row>
    <row r="9685" spans="31:31" s="228" customFormat="1" x14ac:dyDescent="0.2">
      <c r="AE9685" s="218"/>
    </row>
    <row r="9686" spans="31:31" s="228" customFormat="1" x14ac:dyDescent="0.2">
      <c r="AE9686" s="218"/>
    </row>
    <row r="9687" spans="31:31" s="228" customFormat="1" x14ac:dyDescent="0.2">
      <c r="AE9687" s="218"/>
    </row>
    <row r="9688" spans="31:31" s="228" customFormat="1" x14ac:dyDescent="0.2">
      <c r="AE9688" s="218"/>
    </row>
    <row r="9689" spans="31:31" s="228" customFormat="1" x14ac:dyDescent="0.2">
      <c r="AE9689" s="218"/>
    </row>
    <row r="9690" spans="31:31" s="228" customFormat="1" x14ac:dyDescent="0.2">
      <c r="AE9690" s="218"/>
    </row>
    <row r="9691" spans="31:31" s="228" customFormat="1" x14ac:dyDescent="0.2">
      <c r="AE9691" s="218"/>
    </row>
    <row r="9692" spans="31:31" s="228" customFormat="1" x14ac:dyDescent="0.2">
      <c r="AE9692" s="218"/>
    </row>
    <row r="9693" spans="31:31" s="228" customFormat="1" x14ac:dyDescent="0.2">
      <c r="AE9693" s="218"/>
    </row>
    <row r="9694" spans="31:31" s="228" customFormat="1" x14ac:dyDescent="0.2">
      <c r="AE9694" s="218"/>
    </row>
    <row r="9695" spans="31:31" s="228" customFormat="1" x14ac:dyDescent="0.2">
      <c r="AE9695" s="218"/>
    </row>
    <row r="9696" spans="31:31" s="228" customFormat="1" x14ac:dyDescent="0.2">
      <c r="AE9696" s="218"/>
    </row>
    <row r="9697" spans="31:31" s="228" customFormat="1" x14ac:dyDescent="0.2">
      <c r="AE9697" s="218"/>
    </row>
    <row r="9698" spans="31:31" s="228" customFormat="1" x14ac:dyDescent="0.2">
      <c r="AE9698" s="218"/>
    </row>
    <row r="9699" spans="31:31" s="228" customFormat="1" x14ac:dyDescent="0.2">
      <c r="AE9699" s="218"/>
    </row>
    <row r="9700" spans="31:31" s="228" customFormat="1" x14ac:dyDescent="0.2">
      <c r="AE9700" s="218"/>
    </row>
    <row r="9701" spans="31:31" s="228" customFormat="1" x14ac:dyDescent="0.2">
      <c r="AE9701" s="218"/>
    </row>
    <row r="9702" spans="31:31" s="228" customFormat="1" x14ac:dyDescent="0.2">
      <c r="AE9702" s="218"/>
    </row>
    <row r="9703" spans="31:31" s="228" customFormat="1" x14ac:dyDescent="0.2">
      <c r="AE9703" s="218"/>
    </row>
    <row r="9704" spans="31:31" s="228" customFormat="1" x14ac:dyDescent="0.2">
      <c r="AE9704" s="218"/>
    </row>
    <row r="9705" spans="31:31" s="228" customFormat="1" x14ac:dyDescent="0.2">
      <c r="AE9705" s="218"/>
    </row>
    <row r="9706" spans="31:31" s="228" customFormat="1" x14ac:dyDescent="0.2">
      <c r="AE9706" s="218"/>
    </row>
    <row r="9707" spans="31:31" s="228" customFormat="1" x14ac:dyDescent="0.2">
      <c r="AE9707" s="218"/>
    </row>
    <row r="9708" spans="31:31" s="228" customFormat="1" x14ac:dyDescent="0.2">
      <c r="AE9708" s="218"/>
    </row>
    <row r="9709" spans="31:31" s="228" customFormat="1" x14ac:dyDescent="0.2">
      <c r="AE9709" s="218"/>
    </row>
    <row r="9710" spans="31:31" s="228" customFormat="1" x14ac:dyDescent="0.2">
      <c r="AE9710" s="218"/>
    </row>
    <row r="9711" spans="31:31" s="228" customFormat="1" x14ac:dyDescent="0.2">
      <c r="AE9711" s="218"/>
    </row>
    <row r="9712" spans="31:31" s="228" customFormat="1" x14ac:dyDescent="0.2">
      <c r="AE9712" s="218"/>
    </row>
    <row r="9713" spans="31:31" s="228" customFormat="1" x14ac:dyDescent="0.2">
      <c r="AE9713" s="218"/>
    </row>
    <row r="9714" spans="31:31" s="228" customFormat="1" x14ac:dyDescent="0.2">
      <c r="AE9714" s="218"/>
    </row>
    <row r="9715" spans="31:31" s="228" customFormat="1" x14ac:dyDescent="0.2">
      <c r="AE9715" s="218"/>
    </row>
    <row r="9716" spans="31:31" s="228" customFormat="1" x14ac:dyDescent="0.2">
      <c r="AE9716" s="218"/>
    </row>
    <row r="9717" spans="31:31" s="228" customFormat="1" x14ac:dyDescent="0.2">
      <c r="AE9717" s="218"/>
    </row>
    <row r="9718" spans="31:31" s="228" customFormat="1" x14ac:dyDescent="0.2">
      <c r="AE9718" s="218"/>
    </row>
    <row r="9719" spans="31:31" s="228" customFormat="1" x14ac:dyDescent="0.2">
      <c r="AE9719" s="218"/>
    </row>
    <row r="9720" spans="31:31" s="228" customFormat="1" x14ac:dyDescent="0.2">
      <c r="AE9720" s="218"/>
    </row>
    <row r="9721" spans="31:31" s="228" customFormat="1" x14ac:dyDescent="0.2">
      <c r="AE9721" s="218"/>
    </row>
    <row r="9722" spans="31:31" s="228" customFormat="1" x14ac:dyDescent="0.2">
      <c r="AE9722" s="218"/>
    </row>
    <row r="9723" spans="31:31" s="228" customFormat="1" x14ac:dyDescent="0.2">
      <c r="AE9723" s="218"/>
    </row>
    <row r="9724" spans="31:31" s="228" customFormat="1" x14ac:dyDescent="0.2">
      <c r="AE9724" s="218"/>
    </row>
    <row r="9725" spans="31:31" s="228" customFormat="1" x14ac:dyDescent="0.2">
      <c r="AE9725" s="218"/>
    </row>
    <row r="9726" spans="31:31" s="228" customFormat="1" x14ac:dyDescent="0.2">
      <c r="AE9726" s="218"/>
    </row>
    <row r="9727" spans="31:31" s="228" customFormat="1" x14ac:dyDescent="0.2">
      <c r="AE9727" s="218"/>
    </row>
    <row r="9728" spans="31:31" s="228" customFormat="1" x14ac:dyDescent="0.2">
      <c r="AE9728" s="218"/>
    </row>
    <row r="9729" spans="31:31" s="228" customFormat="1" x14ac:dyDescent="0.2">
      <c r="AE9729" s="218"/>
    </row>
    <row r="9730" spans="31:31" s="228" customFormat="1" x14ac:dyDescent="0.2">
      <c r="AE9730" s="218"/>
    </row>
    <row r="9731" spans="31:31" s="228" customFormat="1" x14ac:dyDescent="0.2">
      <c r="AE9731" s="218"/>
    </row>
    <row r="9732" spans="31:31" s="228" customFormat="1" x14ac:dyDescent="0.2">
      <c r="AE9732" s="218"/>
    </row>
    <row r="9733" spans="31:31" s="228" customFormat="1" x14ac:dyDescent="0.2">
      <c r="AE9733" s="218"/>
    </row>
    <row r="9734" spans="31:31" s="228" customFormat="1" x14ac:dyDescent="0.2">
      <c r="AE9734" s="218"/>
    </row>
    <row r="9735" spans="31:31" s="228" customFormat="1" x14ac:dyDescent="0.2">
      <c r="AE9735" s="218"/>
    </row>
    <row r="9736" spans="31:31" s="228" customFormat="1" x14ac:dyDescent="0.2">
      <c r="AE9736" s="218"/>
    </row>
    <row r="9737" spans="31:31" s="228" customFormat="1" x14ac:dyDescent="0.2">
      <c r="AE9737" s="218"/>
    </row>
    <row r="9738" spans="31:31" s="228" customFormat="1" x14ac:dyDescent="0.2">
      <c r="AE9738" s="218"/>
    </row>
    <row r="9739" spans="31:31" s="228" customFormat="1" x14ac:dyDescent="0.2">
      <c r="AE9739" s="218"/>
    </row>
    <row r="9740" spans="31:31" s="228" customFormat="1" x14ac:dyDescent="0.2">
      <c r="AE9740" s="218"/>
    </row>
    <row r="9741" spans="31:31" s="228" customFormat="1" x14ac:dyDescent="0.2">
      <c r="AE9741" s="218"/>
    </row>
    <row r="9742" spans="31:31" s="228" customFormat="1" x14ac:dyDescent="0.2">
      <c r="AE9742" s="218"/>
    </row>
    <row r="9743" spans="31:31" s="228" customFormat="1" x14ac:dyDescent="0.2">
      <c r="AE9743" s="218"/>
    </row>
    <row r="9744" spans="31:31" s="228" customFormat="1" x14ac:dyDescent="0.2">
      <c r="AE9744" s="218"/>
    </row>
    <row r="9745" spans="31:31" s="228" customFormat="1" x14ac:dyDescent="0.2">
      <c r="AE9745" s="218"/>
    </row>
    <row r="9746" spans="31:31" s="228" customFormat="1" x14ac:dyDescent="0.2">
      <c r="AE9746" s="218"/>
    </row>
    <row r="9747" spans="31:31" s="228" customFormat="1" x14ac:dyDescent="0.2">
      <c r="AE9747" s="218"/>
    </row>
    <row r="9748" spans="31:31" s="228" customFormat="1" x14ac:dyDescent="0.2">
      <c r="AE9748" s="218"/>
    </row>
    <row r="9749" spans="31:31" s="228" customFormat="1" x14ac:dyDescent="0.2">
      <c r="AE9749" s="218"/>
    </row>
    <row r="9750" spans="31:31" s="228" customFormat="1" x14ac:dyDescent="0.2">
      <c r="AE9750" s="218"/>
    </row>
    <row r="9751" spans="31:31" s="228" customFormat="1" x14ac:dyDescent="0.2">
      <c r="AE9751" s="218"/>
    </row>
    <row r="9752" spans="31:31" s="228" customFormat="1" x14ac:dyDescent="0.2">
      <c r="AE9752" s="218"/>
    </row>
    <row r="9753" spans="31:31" s="228" customFormat="1" x14ac:dyDescent="0.2">
      <c r="AE9753" s="218"/>
    </row>
    <row r="9754" spans="31:31" s="228" customFormat="1" x14ac:dyDescent="0.2">
      <c r="AE9754" s="218"/>
    </row>
    <row r="9755" spans="31:31" s="228" customFormat="1" x14ac:dyDescent="0.2">
      <c r="AE9755" s="218"/>
    </row>
    <row r="9756" spans="31:31" s="228" customFormat="1" x14ac:dyDescent="0.2">
      <c r="AE9756" s="218"/>
    </row>
    <row r="9757" spans="31:31" s="228" customFormat="1" x14ac:dyDescent="0.2">
      <c r="AE9757" s="218"/>
    </row>
    <row r="9758" spans="31:31" s="228" customFormat="1" x14ac:dyDescent="0.2">
      <c r="AE9758" s="218"/>
    </row>
    <row r="9759" spans="31:31" s="228" customFormat="1" x14ac:dyDescent="0.2">
      <c r="AE9759" s="218"/>
    </row>
    <row r="9760" spans="31:31" s="228" customFormat="1" x14ac:dyDescent="0.2">
      <c r="AE9760" s="218"/>
    </row>
    <row r="9761" spans="31:31" s="228" customFormat="1" x14ac:dyDescent="0.2">
      <c r="AE9761" s="218"/>
    </row>
    <row r="9762" spans="31:31" s="228" customFormat="1" x14ac:dyDescent="0.2">
      <c r="AE9762" s="218"/>
    </row>
    <row r="9763" spans="31:31" s="228" customFormat="1" x14ac:dyDescent="0.2">
      <c r="AE9763" s="218"/>
    </row>
    <row r="9764" spans="31:31" s="228" customFormat="1" x14ac:dyDescent="0.2">
      <c r="AE9764" s="218"/>
    </row>
    <row r="9765" spans="31:31" s="228" customFormat="1" x14ac:dyDescent="0.2">
      <c r="AE9765" s="218"/>
    </row>
    <row r="9766" spans="31:31" s="228" customFormat="1" x14ac:dyDescent="0.2">
      <c r="AE9766" s="218"/>
    </row>
    <row r="9767" spans="31:31" s="228" customFormat="1" x14ac:dyDescent="0.2">
      <c r="AE9767" s="218"/>
    </row>
    <row r="9768" spans="31:31" s="228" customFormat="1" x14ac:dyDescent="0.2">
      <c r="AE9768" s="218"/>
    </row>
    <row r="9769" spans="31:31" s="228" customFormat="1" x14ac:dyDescent="0.2">
      <c r="AE9769" s="218"/>
    </row>
    <row r="9770" spans="31:31" s="228" customFormat="1" x14ac:dyDescent="0.2">
      <c r="AE9770" s="218"/>
    </row>
    <row r="9771" spans="31:31" s="228" customFormat="1" x14ac:dyDescent="0.2">
      <c r="AE9771" s="218"/>
    </row>
    <row r="9772" spans="31:31" s="228" customFormat="1" x14ac:dyDescent="0.2">
      <c r="AE9772" s="218"/>
    </row>
    <row r="9773" spans="31:31" s="228" customFormat="1" x14ac:dyDescent="0.2">
      <c r="AE9773" s="218"/>
    </row>
    <row r="9774" spans="31:31" s="228" customFormat="1" x14ac:dyDescent="0.2">
      <c r="AE9774" s="218"/>
    </row>
    <row r="9775" spans="31:31" s="228" customFormat="1" x14ac:dyDescent="0.2">
      <c r="AE9775" s="218"/>
    </row>
    <row r="9776" spans="31:31" s="228" customFormat="1" x14ac:dyDescent="0.2">
      <c r="AE9776" s="218"/>
    </row>
    <row r="9777" spans="31:31" s="228" customFormat="1" x14ac:dyDescent="0.2">
      <c r="AE9777" s="218"/>
    </row>
    <row r="9778" spans="31:31" s="228" customFormat="1" x14ac:dyDescent="0.2">
      <c r="AE9778" s="218"/>
    </row>
    <row r="9779" spans="31:31" s="228" customFormat="1" x14ac:dyDescent="0.2">
      <c r="AE9779" s="218"/>
    </row>
    <row r="9780" spans="31:31" s="228" customFormat="1" x14ac:dyDescent="0.2">
      <c r="AE9780" s="218"/>
    </row>
    <row r="9781" spans="31:31" s="228" customFormat="1" x14ac:dyDescent="0.2">
      <c r="AE9781" s="218"/>
    </row>
    <row r="9782" spans="31:31" s="228" customFormat="1" x14ac:dyDescent="0.2">
      <c r="AE9782" s="218"/>
    </row>
    <row r="9783" spans="31:31" s="228" customFormat="1" x14ac:dyDescent="0.2">
      <c r="AE9783" s="218"/>
    </row>
    <row r="9784" spans="31:31" s="228" customFormat="1" x14ac:dyDescent="0.2">
      <c r="AE9784" s="218"/>
    </row>
    <row r="9785" spans="31:31" s="228" customFormat="1" x14ac:dyDescent="0.2">
      <c r="AE9785" s="218"/>
    </row>
    <row r="9786" spans="31:31" s="228" customFormat="1" x14ac:dyDescent="0.2">
      <c r="AE9786" s="218"/>
    </row>
    <row r="9787" spans="31:31" s="228" customFormat="1" x14ac:dyDescent="0.2">
      <c r="AE9787" s="218"/>
    </row>
    <row r="9788" spans="31:31" s="228" customFormat="1" x14ac:dyDescent="0.2">
      <c r="AE9788" s="218"/>
    </row>
    <row r="9789" spans="31:31" s="228" customFormat="1" x14ac:dyDescent="0.2">
      <c r="AE9789" s="218"/>
    </row>
    <row r="9790" spans="31:31" s="228" customFormat="1" x14ac:dyDescent="0.2">
      <c r="AE9790" s="218"/>
    </row>
    <row r="9791" spans="31:31" s="228" customFormat="1" x14ac:dyDescent="0.2">
      <c r="AE9791" s="218"/>
    </row>
    <row r="9792" spans="31:31" s="228" customFormat="1" x14ac:dyDescent="0.2">
      <c r="AE9792" s="218"/>
    </row>
    <row r="9793" spans="31:31" s="228" customFormat="1" x14ac:dyDescent="0.2">
      <c r="AE9793" s="218"/>
    </row>
    <row r="9794" spans="31:31" s="228" customFormat="1" x14ac:dyDescent="0.2">
      <c r="AE9794" s="218"/>
    </row>
    <row r="9795" spans="31:31" s="228" customFormat="1" x14ac:dyDescent="0.2">
      <c r="AE9795" s="218"/>
    </row>
    <row r="9796" spans="31:31" s="228" customFormat="1" x14ac:dyDescent="0.2">
      <c r="AE9796" s="218"/>
    </row>
    <row r="9797" spans="31:31" s="228" customFormat="1" x14ac:dyDescent="0.2">
      <c r="AE9797" s="218"/>
    </row>
    <row r="9798" spans="31:31" s="228" customFormat="1" x14ac:dyDescent="0.2">
      <c r="AE9798" s="218"/>
    </row>
    <row r="9799" spans="31:31" s="228" customFormat="1" x14ac:dyDescent="0.2">
      <c r="AE9799" s="218"/>
    </row>
    <row r="9800" spans="31:31" s="228" customFormat="1" x14ac:dyDescent="0.2">
      <c r="AE9800" s="218"/>
    </row>
    <row r="9801" spans="31:31" s="228" customFormat="1" x14ac:dyDescent="0.2">
      <c r="AE9801" s="218"/>
    </row>
    <row r="9802" spans="31:31" s="228" customFormat="1" x14ac:dyDescent="0.2">
      <c r="AE9802" s="218"/>
    </row>
    <row r="9803" spans="31:31" s="228" customFormat="1" x14ac:dyDescent="0.2">
      <c r="AE9803" s="218"/>
    </row>
    <row r="9804" spans="31:31" s="228" customFormat="1" x14ac:dyDescent="0.2">
      <c r="AE9804" s="218"/>
    </row>
    <row r="9805" spans="31:31" s="228" customFormat="1" x14ac:dyDescent="0.2">
      <c r="AE9805" s="218"/>
    </row>
    <row r="9806" spans="31:31" s="228" customFormat="1" x14ac:dyDescent="0.2">
      <c r="AE9806" s="218"/>
    </row>
    <row r="9807" spans="31:31" s="228" customFormat="1" x14ac:dyDescent="0.2">
      <c r="AE9807" s="218"/>
    </row>
    <row r="9808" spans="31:31" s="228" customFormat="1" x14ac:dyDescent="0.2">
      <c r="AE9808" s="218"/>
    </row>
    <row r="9809" spans="31:31" s="228" customFormat="1" x14ac:dyDescent="0.2">
      <c r="AE9809" s="218"/>
    </row>
    <row r="9810" spans="31:31" s="228" customFormat="1" x14ac:dyDescent="0.2">
      <c r="AE9810" s="218"/>
    </row>
    <row r="9811" spans="31:31" s="228" customFormat="1" x14ac:dyDescent="0.2">
      <c r="AE9811" s="218"/>
    </row>
    <row r="9812" spans="31:31" s="228" customFormat="1" x14ac:dyDescent="0.2">
      <c r="AE9812" s="218"/>
    </row>
    <row r="9813" spans="31:31" s="228" customFormat="1" x14ac:dyDescent="0.2">
      <c r="AE9813" s="218"/>
    </row>
    <row r="9814" spans="31:31" s="228" customFormat="1" x14ac:dyDescent="0.2">
      <c r="AE9814" s="218"/>
    </row>
    <row r="9815" spans="31:31" s="228" customFormat="1" x14ac:dyDescent="0.2">
      <c r="AE9815" s="218"/>
    </row>
    <row r="9816" spans="31:31" s="228" customFormat="1" x14ac:dyDescent="0.2">
      <c r="AE9816" s="218"/>
    </row>
    <row r="9817" spans="31:31" s="228" customFormat="1" x14ac:dyDescent="0.2">
      <c r="AE9817" s="218"/>
    </row>
    <row r="9818" spans="31:31" s="228" customFormat="1" x14ac:dyDescent="0.2">
      <c r="AE9818" s="218"/>
    </row>
    <row r="9819" spans="31:31" s="228" customFormat="1" x14ac:dyDescent="0.2">
      <c r="AE9819" s="218"/>
    </row>
    <row r="9820" spans="31:31" s="228" customFormat="1" x14ac:dyDescent="0.2">
      <c r="AE9820" s="218"/>
    </row>
    <row r="9821" spans="31:31" s="228" customFormat="1" x14ac:dyDescent="0.2">
      <c r="AE9821" s="218"/>
    </row>
    <row r="9822" spans="31:31" s="228" customFormat="1" x14ac:dyDescent="0.2">
      <c r="AE9822" s="218"/>
    </row>
    <row r="9823" spans="31:31" s="228" customFormat="1" x14ac:dyDescent="0.2">
      <c r="AE9823" s="218"/>
    </row>
    <row r="9824" spans="31:31" s="228" customFormat="1" x14ac:dyDescent="0.2">
      <c r="AE9824" s="218"/>
    </row>
    <row r="9825" spans="31:31" s="228" customFormat="1" x14ac:dyDescent="0.2">
      <c r="AE9825" s="218"/>
    </row>
    <row r="9826" spans="31:31" s="228" customFormat="1" x14ac:dyDescent="0.2">
      <c r="AE9826" s="218"/>
    </row>
    <row r="9827" spans="31:31" s="228" customFormat="1" x14ac:dyDescent="0.2">
      <c r="AE9827" s="218"/>
    </row>
    <row r="9828" spans="31:31" s="228" customFormat="1" x14ac:dyDescent="0.2">
      <c r="AE9828" s="218"/>
    </row>
    <row r="9829" spans="31:31" s="228" customFormat="1" x14ac:dyDescent="0.2">
      <c r="AE9829" s="218"/>
    </row>
    <row r="9830" spans="31:31" s="228" customFormat="1" x14ac:dyDescent="0.2">
      <c r="AE9830" s="218"/>
    </row>
    <row r="9831" spans="31:31" s="228" customFormat="1" x14ac:dyDescent="0.2">
      <c r="AE9831" s="218"/>
    </row>
    <row r="9832" spans="31:31" s="228" customFormat="1" x14ac:dyDescent="0.2">
      <c r="AE9832" s="218"/>
    </row>
    <row r="9833" spans="31:31" s="228" customFormat="1" x14ac:dyDescent="0.2">
      <c r="AE9833" s="218"/>
    </row>
    <row r="9834" spans="31:31" s="228" customFormat="1" x14ac:dyDescent="0.2">
      <c r="AE9834" s="218"/>
    </row>
    <row r="9835" spans="31:31" s="228" customFormat="1" x14ac:dyDescent="0.2">
      <c r="AE9835" s="218"/>
    </row>
    <row r="9836" spans="31:31" s="228" customFormat="1" x14ac:dyDescent="0.2">
      <c r="AE9836" s="218"/>
    </row>
    <row r="9837" spans="31:31" s="228" customFormat="1" x14ac:dyDescent="0.2">
      <c r="AE9837" s="218"/>
    </row>
    <row r="9838" spans="31:31" s="228" customFormat="1" x14ac:dyDescent="0.2">
      <c r="AE9838" s="218"/>
    </row>
    <row r="9839" spans="31:31" s="228" customFormat="1" x14ac:dyDescent="0.2">
      <c r="AE9839" s="218"/>
    </row>
    <row r="9840" spans="31:31" s="228" customFormat="1" x14ac:dyDescent="0.2">
      <c r="AE9840" s="218"/>
    </row>
    <row r="9841" spans="31:31" s="228" customFormat="1" x14ac:dyDescent="0.2">
      <c r="AE9841" s="218"/>
    </row>
    <row r="9842" spans="31:31" s="228" customFormat="1" x14ac:dyDescent="0.2">
      <c r="AE9842" s="218"/>
    </row>
    <row r="9843" spans="31:31" s="228" customFormat="1" x14ac:dyDescent="0.2">
      <c r="AE9843" s="218"/>
    </row>
    <row r="9844" spans="31:31" s="228" customFormat="1" x14ac:dyDescent="0.2">
      <c r="AE9844" s="218"/>
    </row>
    <row r="9845" spans="31:31" s="228" customFormat="1" x14ac:dyDescent="0.2">
      <c r="AE9845" s="218"/>
    </row>
    <row r="9846" spans="31:31" s="228" customFormat="1" x14ac:dyDescent="0.2">
      <c r="AE9846" s="218"/>
    </row>
    <row r="9847" spans="31:31" s="228" customFormat="1" x14ac:dyDescent="0.2">
      <c r="AE9847" s="218"/>
    </row>
    <row r="9848" spans="31:31" s="228" customFormat="1" x14ac:dyDescent="0.2">
      <c r="AE9848" s="218"/>
    </row>
    <row r="9849" spans="31:31" s="228" customFormat="1" x14ac:dyDescent="0.2">
      <c r="AE9849" s="218"/>
    </row>
    <row r="9850" spans="31:31" s="228" customFormat="1" x14ac:dyDescent="0.2">
      <c r="AE9850" s="218"/>
    </row>
    <row r="9851" spans="31:31" s="228" customFormat="1" x14ac:dyDescent="0.2">
      <c r="AE9851" s="218"/>
    </row>
    <row r="9852" spans="31:31" s="228" customFormat="1" x14ac:dyDescent="0.2">
      <c r="AE9852" s="218"/>
    </row>
    <row r="9853" spans="31:31" s="228" customFormat="1" x14ac:dyDescent="0.2">
      <c r="AE9853" s="218"/>
    </row>
    <row r="9854" spans="31:31" s="228" customFormat="1" x14ac:dyDescent="0.2">
      <c r="AE9854" s="218"/>
    </row>
    <row r="9855" spans="31:31" s="228" customFormat="1" x14ac:dyDescent="0.2">
      <c r="AE9855" s="218"/>
    </row>
    <row r="9856" spans="31:31" s="228" customFormat="1" x14ac:dyDescent="0.2">
      <c r="AE9856" s="218"/>
    </row>
    <row r="9857" spans="31:31" s="228" customFormat="1" x14ac:dyDescent="0.2">
      <c r="AE9857" s="218"/>
    </row>
    <row r="9858" spans="31:31" s="228" customFormat="1" x14ac:dyDescent="0.2">
      <c r="AE9858" s="218"/>
    </row>
    <row r="9859" spans="31:31" s="228" customFormat="1" x14ac:dyDescent="0.2">
      <c r="AE9859" s="218"/>
    </row>
    <row r="9860" spans="31:31" s="228" customFormat="1" x14ac:dyDescent="0.2">
      <c r="AE9860" s="218"/>
    </row>
    <row r="9861" spans="31:31" s="228" customFormat="1" x14ac:dyDescent="0.2">
      <c r="AE9861" s="218"/>
    </row>
    <row r="9862" spans="31:31" s="228" customFormat="1" x14ac:dyDescent="0.2">
      <c r="AE9862" s="218"/>
    </row>
    <row r="9863" spans="31:31" s="228" customFormat="1" x14ac:dyDescent="0.2">
      <c r="AE9863" s="218"/>
    </row>
    <row r="9864" spans="31:31" s="228" customFormat="1" x14ac:dyDescent="0.2">
      <c r="AE9864" s="218"/>
    </row>
    <row r="9865" spans="31:31" s="228" customFormat="1" x14ac:dyDescent="0.2">
      <c r="AE9865" s="218"/>
    </row>
    <row r="9866" spans="31:31" s="228" customFormat="1" x14ac:dyDescent="0.2">
      <c r="AE9866" s="218"/>
    </row>
    <row r="9867" spans="31:31" s="228" customFormat="1" x14ac:dyDescent="0.2">
      <c r="AE9867" s="218"/>
    </row>
    <row r="9868" spans="31:31" s="228" customFormat="1" x14ac:dyDescent="0.2">
      <c r="AE9868" s="218"/>
    </row>
    <row r="9869" spans="31:31" s="228" customFormat="1" x14ac:dyDescent="0.2">
      <c r="AE9869" s="218"/>
    </row>
    <row r="9870" spans="31:31" s="228" customFormat="1" x14ac:dyDescent="0.2">
      <c r="AE9870" s="218"/>
    </row>
    <row r="9871" spans="31:31" s="228" customFormat="1" x14ac:dyDescent="0.2">
      <c r="AE9871" s="218"/>
    </row>
    <row r="9872" spans="31:31" s="228" customFormat="1" x14ac:dyDescent="0.2">
      <c r="AE9872" s="218"/>
    </row>
    <row r="9873" spans="31:31" s="228" customFormat="1" x14ac:dyDescent="0.2">
      <c r="AE9873" s="218"/>
    </row>
    <row r="9874" spans="31:31" s="228" customFormat="1" x14ac:dyDescent="0.2">
      <c r="AE9874" s="218"/>
    </row>
    <row r="9875" spans="31:31" s="228" customFormat="1" x14ac:dyDescent="0.2">
      <c r="AE9875" s="218"/>
    </row>
    <row r="9876" spans="31:31" s="228" customFormat="1" x14ac:dyDescent="0.2">
      <c r="AE9876" s="218"/>
    </row>
    <row r="9877" spans="31:31" s="228" customFormat="1" x14ac:dyDescent="0.2">
      <c r="AE9877" s="218"/>
    </row>
    <row r="9878" spans="31:31" s="228" customFormat="1" x14ac:dyDescent="0.2">
      <c r="AE9878" s="218"/>
    </row>
    <row r="9879" spans="31:31" s="228" customFormat="1" x14ac:dyDescent="0.2">
      <c r="AE9879" s="218"/>
    </row>
    <row r="9880" spans="31:31" s="228" customFormat="1" x14ac:dyDescent="0.2">
      <c r="AE9880" s="218"/>
    </row>
    <row r="9881" spans="31:31" s="228" customFormat="1" x14ac:dyDescent="0.2">
      <c r="AE9881" s="218"/>
    </row>
    <row r="9882" spans="31:31" s="228" customFormat="1" x14ac:dyDescent="0.2">
      <c r="AE9882" s="218"/>
    </row>
    <row r="9883" spans="31:31" s="228" customFormat="1" x14ac:dyDescent="0.2">
      <c r="AE9883" s="218"/>
    </row>
    <row r="9884" spans="31:31" s="228" customFormat="1" x14ac:dyDescent="0.2">
      <c r="AE9884" s="218"/>
    </row>
    <row r="9885" spans="31:31" s="228" customFormat="1" x14ac:dyDescent="0.2">
      <c r="AE9885" s="218"/>
    </row>
    <row r="9886" spans="31:31" s="228" customFormat="1" x14ac:dyDescent="0.2">
      <c r="AE9886" s="218"/>
    </row>
    <row r="9887" spans="31:31" s="228" customFormat="1" x14ac:dyDescent="0.2">
      <c r="AE9887" s="218"/>
    </row>
    <row r="9888" spans="31:31" s="228" customFormat="1" x14ac:dyDescent="0.2">
      <c r="AE9888" s="218"/>
    </row>
    <row r="9889" spans="31:31" s="228" customFormat="1" x14ac:dyDescent="0.2">
      <c r="AE9889" s="218"/>
    </row>
    <row r="9890" spans="31:31" s="228" customFormat="1" x14ac:dyDescent="0.2">
      <c r="AE9890" s="218"/>
    </row>
    <row r="9891" spans="31:31" s="228" customFormat="1" x14ac:dyDescent="0.2">
      <c r="AE9891" s="218"/>
    </row>
    <row r="9892" spans="31:31" s="228" customFormat="1" x14ac:dyDescent="0.2">
      <c r="AE9892" s="218"/>
    </row>
    <row r="9893" spans="31:31" s="228" customFormat="1" x14ac:dyDescent="0.2">
      <c r="AE9893" s="218"/>
    </row>
    <row r="9894" spans="31:31" s="228" customFormat="1" x14ac:dyDescent="0.2">
      <c r="AE9894" s="218"/>
    </row>
    <row r="9895" spans="31:31" s="228" customFormat="1" x14ac:dyDescent="0.2">
      <c r="AE9895" s="218"/>
    </row>
    <row r="9896" spans="31:31" s="228" customFormat="1" x14ac:dyDescent="0.2">
      <c r="AE9896" s="218"/>
    </row>
    <row r="9897" spans="31:31" s="228" customFormat="1" x14ac:dyDescent="0.2">
      <c r="AE9897" s="218"/>
    </row>
    <row r="9898" spans="31:31" s="228" customFormat="1" x14ac:dyDescent="0.2">
      <c r="AE9898" s="218"/>
    </row>
    <row r="9899" spans="31:31" s="228" customFormat="1" x14ac:dyDescent="0.2">
      <c r="AE9899" s="218"/>
    </row>
    <row r="9900" spans="31:31" s="228" customFormat="1" x14ac:dyDescent="0.2">
      <c r="AE9900" s="218"/>
    </row>
    <row r="9901" spans="31:31" s="228" customFormat="1" x14ac:dyDescent="0.2">
      <c r="AE9901" s="218"/>
    </row>
    <row r="9902" spans="31:31" s="228" customFormat="1" x14ac:dyDescent="0.2">
      <c r="AE9902" s="218"/>
    </row>
    <row r="9903" spans="31:31" s="228" customFormat="1" x14ac:dyDescent="0.2">
      <c r="AE9903" s="218"/>
    </row>
    <row r="9904" spans="31:31" s="228" customFormat="1" x14ac:dyDescent="0.2">
      <c r="AE9904" s="218"/>
    </row>
    <row r="9905" spans="31:31" s="228" customFormat="1" x14ac:dyDescent="0.2">
      <c r="AE9905" s="218"/>
    </row>
    <row r="9906" spans="31:31" s="228" customFormat="1" x14ac:dyDescent="0.2">
      <c r="AE9906" s="218"/>
    </row>
    <row r="9907" spans="31:31" s="228" customFormat="1" x14ac:dyDescent="0.2">
      <c r="AE9907" s="218"/>
    </row>
    <row r="9908" spans="31:31" s="228" customFormat="1" x14ac:dyDescent="0.2">
      <c r="AE9908" s="218"/>
    </row>
    <row r="9909" spans="31:31" s="228" customFormat="1" x14ac:dyDescent="0.2">
      <c r="AE9909" s="218"/>
    </row>
    <row r="9910" spans="31:31" s="228" customFormat="1" x14ac:dyDescent="0.2">
      <c r="AE9910" s="218"/>
    </row>
    <row r="9911" spans="31:31" s="228" customFormat="1" x14ac:dyDescent="0.2">
      <c r="AE9911" s="218"/>
    </row>
    <row r="9912" spans="31:31" s="228" customFormat="1" x14ac:dyDescent="0.2">
      <c r="AE9912" s="218"/>
    </row>
    <row r="9913" spans="31:31" s="228" customFormat="1" x14ac:dyDescent="0.2">
      <c r="AE9913" s="218"/>
    </row>
    <row r="9914" spans="31:31" s="228" customFormat="1" x14ac:dyDescent="0.2">
      <c r="AE9914" s="218"/>
    </row>
    <row r="9915" spans="31:31" s="228" customFormat="1" x14ac:dyDescent="0.2">
      <c r="AE9915" s="218"/>
    </row>
    <row r="9916" spans="31:31" s="228" customFormat="1" x14ac:dyDescent="0.2">
      <c r="AE9916" s="218"/>
    </row>
    <row r="9917" spans="31:31" s="228" customFormat="1" x14ac:dyDescent="0.2">
      <c r="AE9917" s="218"/>
    </row>
    <row r="9918" spans="31:31" s="228" customFormat="1" x14ac:dyDescent="0.2">
      <c r="AE9918" s="218"/>
    </row>
    <row r="9919" spans="31:31" s="228" customFormat="1" x14ac:dyDescent="0.2">
      <c r="AE9919" s="218"/>
    </row>
    <row r="9920" spans="31:31" s="228" customFormat="1" x14ac:dyDescent="0.2">
      <c r="AE9920" s="218"/>
    </row>
    <row r="9921" spans="31:31" s="228" customFormat="1" x14ac:dyDescent="0.2">
      <c r="AE9921" s="218"/>
    </row>
    <row r="9922" spans="31:31" s="228" customFormat="1" x14ac:dyDescent="0.2">
      <c r="AE9922" s="218"/>
    </row>
    <row r="9923" spans="31:31" s="228" customFormat="1" x14ac:dyDescent="0.2">
      <c r="AE9923" s="218"/>
    </row>
    <row r="9924" spans="31:31" s="228" customFormat="1" x14ac:dyDescent="0.2">
      <c r="AE9924" s="218"/>
    </row>
    <row r="9925" spans="31:31" s="228" customFormat="1" x14ac:dyDescent="0.2">
      <c r="AE9925" s="218"/>
    </row>
    <row r="9926" spans="31:31" s="228" customFormat="1" x14ac:dyDescent="0.2">
      <c r="AE9926" s="218"/>
    </row>
    <row r="9927" spans="31:31" s="228" customFormat="1" x14ac:dyDescent="0.2">
      <c r="AE9927" s="218"/>
    </row>
    <row r="9928" spans="31:31" s="228" customFormat="1" x14ac:dyDescent="0.2">
      <c r="AE9928" s="218"/>
    </row>
    <row r="9929" spans="31:31" s="228" customFormat="1" x14ac:dyDescent="0.2">
      <c r="AE9929" s="218"/>
    </row>
    <row r="9930" spans="31:31" s="228" customFormat="1" x14ac:dyDescent="0.2">
      <c r="AE9930" s="218"/>
    </row>
    <row r="9931" spans="31:31" s="228" customFormat="1" x14ac:dyDescent="0.2">
      <c r="AE9931" s="218"/>
    </row>
    <row r="9932" spans="31:31" s="228" customFormat="1" x14ac:dyDescent="0.2">
      <c r="AE9932" s="218"/>
    </row>
    <row r="9933" spans="31:31" s="228" customFormat="1" x14ac:dyDescent="0.2">
      <c r="AE9933" s="218"/>
    </row>
    <row r="9934" spans="31:31" s="228" customFormat="1" x14ac:dyDescent="0.2">
      <c r="AE9934" s="218"/>
    </row>
    <row r="9935" spans="31:31" s="228" customFormat="1" x14ac:dyDescent="0.2">
      <c r="AE9935" s="218"/>
    </row>
    <row r="9936" spans="31:31" s="228" customFormat="1" x14ac:dyDescent="0.2">
      <c r="AE9936" s="218"/>
    </row>
    <row r="9937" spans="31:31" s="228" customFormat="1" x14ac:dyDescent="0.2">
      <c r="AE9937" s="218"/>
    </row>
    <row r="9938" spans="31:31" s="228" customFormat="1" x14ac:dyDescent="0.2">
      <c r="AE9938" s="218"/>
    </row>
    <row r="9939" spans="31:31" s="228" customFormat="1" x14ac:dyDescent="0.2">
      <c r="AE9939" s="218"/>
    </row>
    <row r="9940" spans="31:31" s="228" customFormat="1" x14ac:dyDescent="0.2">
      <c r="AE9940" s="218"/>
    </row>
    <row r="9941" spans="31:31" s="228" customFormat="1" x14ac:dyDescent="0.2">
      <c r="AE9941" s="218"/>
    </row>
    <row r="9942" spans="31:31" s="228" customFormat="1" x14ac:dyDescent="0.2">
      <c r="AE9942" s="218"/>
    </row>
    <row r="9943" spans="31:31" s="228" customFormat="1" x14ac:dyDescent="0.2">
      <c r="AE9943" s="218"/>
    </row>
    <row r="9944" spans="31:31" s="228" customFormat="1" x14ac:dyDescent="0.2">
      <c r="AE9944" s="218"/>
    </row>
    <row r="9945" spans="31:31" s="228" customFormat="1" x14ac:dyDescent="0.2">
      <c r="AE9945" s="218"/>
    </row>
    <row r="9946" spans="31:31" s="228" customFormat="1" x14ac:dyDescent="0.2">
      <c r="AE9946" s="218"/>
    </row>
    <row r="9947" spans="31:31" s="228" customFormat="1" x14ac:dyDescent="0.2">
      <c r="AE9947" s="218"/>
    </row>
    <row r="9948" spans="31:31" s="228" customFormat="1" x14ac:dyDescent="0.2">
      <c r="AE9948" s="218"/>
    </row>
    <row r="9949" spans="31:31" s="228" customFormat="1" x14ac:dyDescent="0.2">
      <c r="AE9949" s="218"/>
    </row>
    <row r="9950" spans="31:31" s="228" customFormat="1" x14ac:dyDescent="0.2">
      <c r="AE9950" s="218"/>
    </row>
    <row r="9951" spans="31:31" s="228" customFormat="1" x14ac:dyDescent="0.2">
      <c r="AE9951" s="218"/>
    </row>
    <row r="9952" spans="31:31" s="228" customFormat="1" x14ac:dyDescent="0.2">
      <c r="AE9952" s="218"/>
    </row>
    <row r="9953" spans="31:31" s="228" customFormat="1" x14ac:dyDescent="0.2">
      <c r="AE9953" s="218"/>
    </row>
    <row r="9954" spans="31:31" s="228" customFormat="1" x14ac:dyDescent="0.2">
      <c r="AE9954" s="218"/>
    </row>
    <row r="9955" spans="31:31" s="228" customFormat="1" x14ac:dyDescent="0.2">
      <c r="AE9955" s="218"/>
    </row>
    <row r="9956" spans="31:31" s="228" customFormat="1" x14ac:dyDescent="0.2">
      <c r="AE9956" s="218"/>
    </row>
    <row r="9957" spans="31:31" s="228" customFormat="1" x14ac:dyDescent="0.2">
      <c r="AE9957" s="218"/>
    </row>
    <row r="9958" spans="31:31" s="228" customFormat="1" x14ac:dyDescent="0.2">
      <c r="AE9958" s="218"/>
    </row>
    <row r="9959" spans="31:31" s="228" customFormat="1" x14ac:dyDescent="0.2">
      <c r="AE9959" s="218"/>
    </row>
    <row r="9960" spans="31:31" s="228" customFormat="1" x14ac:dyDescent="0.2">
      <c r="AE9960" s="218"/>
    </row>
    <row r="9961" spans="31:31" s="228" customFormat="1" x14ac:dyDescent="0.2">
      <c r="AE9961" s="218"/>
    </row>
    <row r="9962" spans="31:31" s="228" customFormat="1" x14ac:dyDescent="0.2">
      <c r="AE9962" s="218"/>
    </row>
    <row r="9963" spans="31:31" s="228" customFormat="1" x14ac:dyDescent="0.2">
      <c r="AE9963" s="218"/>
    </row>
    <row r="9964" spans="31:31" s="228" customFormat="1" x14ac:dyDescent="0.2">
      <c r="AE9964" s="218"/>
    </row>
    <row r="9965" spans="31:31" s="228" customFormat="1" x14ac:dyDescent="0.2">
      <c r="AE9965" s="218"/>
    </row>
    <row r="9966" spans="31:31" s="228" customFormat="1" x14ac:dyDescent="0.2">
      <c r="AE9966" s="218"/>
    </row>
    <row r="9967" spans="31:31" s="228" customFormat="1" x14ac:dyDescent="0.2">
      <c r="AE9967" s="218"/>
    </row>
    <row r="9968" spans="31:31" s="228" customFormat="1" x14ac:dyDescent="0.2">
      <c r="AE9968" s="218"/>
    </row>
    <row r="9969" spans="31:31" s="228" customFormat="1" x14ac:dyDescent="0.2">
      <c r="AE9969" s="218"/>
    </row>
    <row r="9970" spans="31:31" s="228" customFormat="1" x14ac:dyDescent="0.2">
      <c r="AE9970" s="218"/>
    </row>
    <row r="9971" spans="31:31" s="228" customFormat="1" x14ac:dyDescent="0.2">
      <c r="AE9971" s="218"/>
    </row>
    <row r="9972" spans="31:31" s="228" customFormat="1" x14ac:dyDescent="0.2">
      <c r="AE9972" s="218"/>
    </row>
    <row r="9973" spans="31:31" s="228" customFormat="1" x14ac:dyDescent="0.2">
      <c r="AE9973" s="218"/>
    </row>
    <row r="9974" spans="31:31" s="228" customFormat="1" x14ac:dyDescent="0.2">
      <c r="AE9974" s="218"/>
    </row>
    <row r="9975" spans="31:31" s="228" customFormat="1" x14ac:dyDescent="0.2">
      <c r="AE9975" s="218"/>
    </row>
    <row r="9976" spans="31:31" s="228" customFormat="1" x14ac:dyDescent="0.2">
      <c r="AE9976" s="218"/>
    </row>
    <row r="9977" spans="31:31" s="228" customFormat="1" x14ac:dyDescent="0.2">
      <c r="AE9977" s="218"/>
    </row>
    <row r="9978" spans="31:31" s="228" customFormat="1" x14ac:dyDescent="0.2">
      <c r="AE9978" s="218"/>
    </row>
    <row r="9979" spans="31:31" s="228" customFormat="1" x14ac:dyDescent="0.2">
      <c r="AE9979" s="218"/>
    </row>
    <row r="9980" spans="31:31" s="228" customFormat="1" x14ac:dyDescent="0.2">
      <c r="AE9980" s="218"/>
    </row>
    <row r="9981" spans="31:31" s="228" customFormat="1" x14ac:dyDescent="0.2">
      <c r="AE9981" s="218"/>
    </row>
    <row r="9982" spans="31:31" s="228" customFormat="1" x14ac:dyDescent="0.2">
      <c r="AE9982" s="218"/>
    </row>
    <row r="9983" spans="31:31" s="228" customFormat="1" x14ac:dyDescent="0.2">
      <c r="AE9983" s="218"/>
    </row>
    <row r="9984" spans="31:31" s="228" customFormat="1" x14ac:dyDescent="0.2">
      <c r="AE9984" s="218"/>
    </row>
    <row r="9985" spans="31:31" s="228" customFormat="1" x14ac:dyDescent="0.2">
      <c r="AE9985" s="218"/>
    </row>
    <row r="9986" spans="31:31" s="228" customFormat="1" x14ac:dyDescent="0.2">
      <c r="AE9986" s="218"/>
    </row>
    <row r="9987" spans="31:31" s="228" customFormat="1" x14ac:dyDescent="0.2">
      <c r="AE9987" s="218"/>
    </row>
    <row r="9988" spans="31:31" s="228" customFormat="1" x14ac:dyDescent="0.2">
      <c r="AE9988" s="218"/>
    </row>
    <row r="9989" spans="31:31" s="228" customFormat="1" x14ac:dyDescent="0.2">
      <c r="AE9989" s="218"/>
    </row>
    <row r="9990" spans="31:31" s="228" customFormat="1" x14ac:dyDescent="0.2">
      <c r="AE9990" s="218"/>
    </row>
    <row r="9991" spans="31:31" s="228" customFormat="1" x14ac:dyDescent="0.2">
      <c r="AE9991" s="218"/>
    </row>
    <row r="9992" spans="31:31" s="228" customFormat="1" x14ac:dyDescent="0.2">
      <c r="AE9992" s="218"/>
    </row>
    <row r="9993" spans="31:31" s="228" customFormat="1" x14ac:dyDescent="0.2">
      <c r="AE9993" s="218"/>
    </row>
    <row r="9994" spans="31:31" s="228" customFormat="1" x14ac:dyDescent="0.2">
      <c r="AE9994" s="218"/>
    </row>
    <row r="9995" spans="31:31" s="228" customFormat="1" x14ac:dyDescent="0.2">
      <c r="AE9995" s="218"/>
    </row>
    <row r="9996" spans="31:31" s="228" customFormat="1" x14ac:dyDescent="0.2">
      <c r="AE9996" s="218"/>
    </row>
    <row r="9997" spans="31:31" s="228" customFormat="1" x14ac:dyDescent="0.2">
      <c r="AE9997" s="218"/>
    </row>
    <row r="9998" spans="31:31" s="228" customFormat="1" x14ac:dyDescent="0.2">
      <c r="AE9998" s="218"/>
    </row>
    <row r="9999" spans="31:31" s="228" customFormat="1" x14ac:dyDescent="0.2">
      <c r="AE9999" s="218"/>
    </row>
    <row r="10000" spans="31:31" s="228" customFormat="1" x14ac:dyDescent="0.2">
      <c r="AE10000" s="218"/>
    </row>
    <row r="10001" spans="31:31" s="228" customFormat="1" x14ac:dyDescent="0.2">
      <c r="AE10001" s="218"/>
    </row>
    <row r="10002" spans="31:31" s="228" customFormat="1" x14ac:dyDescent="0.2">
      <c r="AE10002" s="218"/>
    </row>
    <row r="10003" spans="31:31" s="228" customFormat="1" x14ac:dyDescent="0.2">
      <c r="AE10003" s="218"/>
    </row>
    <row r="10004" spans="31:31" s="228" customFormat="1" x14ac:dyDescent="0.2">
      <c r="AE10004" s="218"/>
    </row>
    <row r="10005" spans="31:31" s="228" customFormat="1" x14ac:dyDescent="0.2">
      <c r="AE10005" s="218"/>
    </row>
    <row r="10006" spans="31:31" s="228" customFormat="1" x14ac:dyDescent="0.2">
      <c r="AE10006" s="218"/>
    </row>
    <row r="10007" spans="31:31" s="228" customFormat="1" x14ac:dyDescent="0.2">
      <c r="AE10007" s="218"/>
    </row>
    <row r="10008" spans="31:31" s="228" customFormat="1" x14ac:dyDescent="0.2">
      <c r="AE10008" s="218"/>
    </row>
    <row r="10009" spans="31:31" s="228" customFormat="1" x14ac:dyDescent="0.2">
      <c r="AE10009" s="218"/>
    </row>
    <row r="10010" spans="31:31" s="228" customFormat="1" x14ac:dyDescent="0.2">
      <c r="AE10010" s="218"/>
    </row>
    <row r="10011" spans="31:31" s="228" customFormat="1" x14ac:dyDescent="0.2">
      <c r="AE10011" s="218"/>
    </row>
    <row r="10012" spans="31:31" s="228" customFormat="1" x14ac:dyDescent="0.2">
      <c r="AE10012" s="218"/>
    </row>
    <row r="10013" spans="31:31" s="228" customFormat="1" x14ac:dyDescent="0.2">
      <c r="AE10013" s="218"/>
    </row>
    <row r="10014" spans="31:31" s="228" customFormat="1" x14ac:dyDescent="0.2">
      <c r="AE10014" s="218"/>
    </row>
    <row r="10015" spans="31:31" s="228" customFormat="1" x14ac:dyDescent="0.2">
      <c r="AE10015" s="218"/>
    </row>
    <row r="10016" spans="31:31" s="228" customFormat="1" x14ac:dyDescent="0.2">
      <c r="AE10016" s="218"/>
    </row>
    <row r="10017" spans="31:31" s="228" customFormat="1" x14ac:dyDescent="0.2">
      <c r="AE10017" s="218"/>
    </row>
    <row r="10018" spans="31:31" s="228" customFormat="1" x14ac:dyDescent="0.2">
      <c r="AE10018" s="218"/>
    </row>
    <row r="10019" spans="31:31" s="228" customFormat="1" x14ac:dyDescent="0.2">
      <c r="AE10019" s="218"/>
    </row>
    <row r="10020" spans="31:31" s="228" customFormat="1" x14ac:dyDescent="0.2">
      <c r="AE10020" s="218"/>
    </row>
    <row r="10021" spans="31:31" s="228" customFormat="1" x14ac:dyDescent="0.2">
      <c r="AE10021" s="218"/>
    </row>
    <row r="10022" spans="31:31" s="228" customFormat="1" x14ac:dyDescent="0.2">
      <c r="AE10022" s="218"/>
    </row>
    <row r="10023" spans="31:31" s="228" customFormat="1" x14ac:dyDescent="0.2">
      <c r="AE10023" s="218"/>
    </row>
    <row r="10024" spans="31:31" s="228" customFormat="1" x14ac:dyDescent="0.2">
      <c r="AE10024" s="218"/>
    </row>
    <row r="10025" spans="31:31" s="228" customFormat="1" x14ac:dyDescent="0.2">
      <c r="AE10025" s="218"/>
    </row>
    <row r="10026" spans="31:31" s="228" customFormat="1" x14ac:dyDescent="0.2">
      <c r="AE10026" s="218"/>
    </row>
    <row r="10027" spans="31:31" s="228" customFormat="1" x14ac:dyDescent="0.2">
      <c r="AE10027" s="218"/>
    </row>
    <row r="10028" spans="31:31" s="228" customFormat="1" x14ac:dyDescent="0.2">
      <c r="AE10028" s="218"/>
    </row>
    <row r="10029" spans="31:31" s="228" customFormat="1" x14ac:dyDescent="0.2">
      <c r="AE10029" s="218"/>
    </row>
    <row r="10030" spans="31:31" s="228" customFormat="1" x14ac:dyDescent="0.2">
      <c r="AE10030" s="218"/>
    </row>
    <row r="10031" spans="31:31" s="228" customFormat="1" x14ac:dyDescent="0.2">
      <c r="AE10031" s="218"/>
    </row>
    <row r="10032" spans="31:31" s="228" customFormat="1" x14ac:dyDescent="0.2">
      <c r="AE10032" s="218"/>
    </row>
    <row r="10033" spans="31:31" s="228" customFormat="1" x14ac:dyDescent="0.2">
      <c r="AE10033" s="218"/>
    </row>
    <row r="10034" spans="31:31" s="228" customFormat="1" x14ac:dyDescent="0.2">
      <c r="AE10034" s="218"/>
    </row>
    <row r="10035" spans="31:31" s="228" customFormat="1" x14ac:dyDescent="0.2">
      <c r="AE10035" s="218"/>
    </row>
    <row r="10036" spans="31:31" s="228" customFormat="1" x14ac:dyDescent="0.2">
      <c r="AE10036" s="218"/>
    </row>
    <row r="10037" spans="31:31" s="228" customFormat="1" x14ac:dyDescent="0.2">
      <c r="AE10037" s="218"/>
    </row>
    <row r="10038" spans="31:31" s="228" customFormat="1" x14ac:dyDescent="0.2">
      <c r="AE10038" s="218"/>
    </row>
    <row r="10039" spans="31:31" s="228" customFormat="1" x14ac:dyDescent="0.2">
      <c r="AE10039" s="218"/>
    </row>
    <row r="10040" spans="31:31" s="228" customFormat="1" x14ac:dyDescent="0.2">
      <c r="AE10040" s="218"/>
    </row>
    <row r="10041" spans="31:31" s="228" customFormat="1" x14ac:dyDescent="0.2">
      <c r="AE10041" s="218"/>
    </row>
    <row r="10042" spans="31:31" s="228" customFormat="1" x14ac:dyDescent="0.2">
      <c r="AE10042" s="218"/>
    </row>
    <row r="10043" spans="31:31" s="228" customFormat="1" x14ac:dyDescent="0.2">
      <c r="AE10043" s="218"/>
    </row>
    <row r="10044" spans="31:31" s="228" customFormat="1" x14ac:dyDescent="0.2">
      <c r="AE10044" s="218"/>
    </row>
    <row r="10045" spans="31:31" s="228" customFormat="1" x14ac:dyDescent="0.2">
      <c r="AE10045" s="218"/>
    </row>
    <row r="10046" spans="31:31" s="228" customFormat="1" x14ac:dyDescent="0.2">
      <c r="AE10046" s="218"/>
    </row>
    <row r="10047" spans="31:31" s="228" customFormat="1" x14ac:dyDescent="0.2">
      <c r="AE10047" s="218"/>
    </row>
    <row r="10048" spans="31:31" s="228" customFormat="1" x14ac:dyDescent="0.2">
      <c r="AE10048" s="218"/>
    </row>
    <row r="10049" spans="31:31" s="228" customFormat="1" x14ac:dyDescent="0.2">
      <c r="AE10049" s="218"/>
    </row>
    <row r="10050" spans="31:31" s="228" customFormat="1" x14ac:dyDescent="0.2">
      <c r="AE10050" s="218"/>
    </row>
    <row r="10051" spans="31:31" s="228" customFormat="1" x14ac:dyDescent="0.2">
      <c r="AE10051" s="218"/>
    </row>
    <row r="10052" spans="31:31" s="228" customFormat="1" x14ac:dyDescent="0.2">
      <c r="AE10052" s="218"/>
    </row>
    <row r="10053" spans="31:31" s="228" customFormat="1" x14ac:dyDescent="0.2">
      <c r="AE10053" s="218"/>
    </row>
    <row r="10054" spans="31:31" s="228" customFormat="1" x14ac:dyDescent="0.2">
      <c r="AE10054" s="218"/>
    </row>
    <row r="10055" spans="31:31" s="228" customFormat="1" x14ac:dyDescent="0.2">
      <c r="AE10055" s="218"/>
    </row>
    <row r="10056" spans="31:31" s="228" customFormat="1" x14ac:dyDescent="0.2">
      <c r="AE10056" s="218"/>
    </row>
    <row r="10057" spans="31:31" s="228" customFormat="1" x14ac:dyDescent="0.2">
      <c r="AE10057" s="218"/>
    </row>
    <row r="10058" spans="31:31" s="228" customFormat="1" x14ac:dyDescent="0.2">
      <c r="AE10058" s="218"/>
    </row>
    <row r="10059" spans="31:31" s="228" customFormat="1" x14ac:dyDescent="0.2">
      <c r="AE10059" s="218"/>
    </row>
    <row r="10060" spans="31:31" s="228" customFormat="1" x14ac:dyDescent="0.2">
      <c r="AE10060" s="218"/>
    </row>
    <row r="10061" spans="31:31" s="228" customFormat="1" x14ac:dyDescent="0.2">
      <c r="AE10061" s="218"/>
    </row>
    <row r="10062" spans="31:31" s="228" customFormat="1" x14ac:dyDescent="0.2">
      <c r="AE10062" s="218"/>
    </row>
    <row r="10063" spans="31:31" s="228" customFormat="1" x14ac:dyDescent="0.2">
      <c r="AE10063" s="218"/>
    </row>
    <row r="10064" spans="31:31" s="228" customFormat="1" x14ac:dyDescent="0.2">
      <c r="AE10064" s="218"/>
    </row>
    <row r="10065" spans="31:31" s="228" customFormat="1" x14ac:dyDescent="0.2">
      <c r="AE10065" s="218"/>
    </row>
    <row r="10066" spans="31:31" s="228" customFormat="1" x14ac:dyDescent="0.2">
      <c r="AE10066" s="218"/>
    </row>
    <row r="10067" spans="31:31" s="228" customFormat="1" x14ac:dyDescent="0.2">
      <c r="AE10067" s="218"/>
    </row>
    <row r="10068" spans="31:31" s="228" customFormat="1" x14ac:dyDescent="0.2">
      <c r="AE10068" s="218"/>
    </row>
    <row r="10069" spans="31:31" s="228" customFormat="1" x14ac:dyDescent="0.2">
      <c r="AE10069" s="218"/>
    </row>
    <row r="10070" spans="31:31" s="228" customFormat="1" x14ac:dyDescent="0.2">
      <c r="AE10070" s="218"/>
    </row>
    <row r="10071" spans="31:31" s="228" customFormat="1" x14ac:dyDescent="0.2">
      <c r="AE10071" s="218"/>
    </row>
    <row r="10072" spans="31:31" s="228" customFormat="1" x14ac:dyDescent="0.2">
      <c r="AE10072" s="218"/>
    </row>
    <row r="10073" spans="31:31" s="228" customFormat="1" x14ac:dyDescent="0.2">
      <c r="AE10073" s="218"/>
    </row>
    <row r="10074" spans="31:31" s="228" customFormat="1" x14ac:dyDescent="0.2">
      <c r="AE10074" s="218"/>
    </row>
    <row r="10075" spans="31:31" s="228" customFormat="1" x14ac:dyDescent="0.2">
      <c r="AE10075" s="218"/>
    </row>
    <row r="10076" spans="31:31" s="228" customFormat="1" x14ac:dyDescent="0.2">
      <c r="AE10076" s="218"/>
    </row>
    <row r="10077" spans="31:31" s="228" customFormat="1" x14ac:dyDescent="0.2">
      <c r="AE10077" s="218"/>
    </row>
    <row r="10078" spans="31:31" s="228" customFormat="1" x14ac:dyDescent="0.2">
      <c r="AE10078" s="218"/>
    </row>
    <row r="10079" spans="31:31" s="228" customFormat="1" x14ac:dyDescent="0.2">
      <c r="AE10079" s="218"/>
    </row>
    <row r="10080" spans="31:31" s="228" customFormat="1" x14ac:dyDescent="0.2">
      <c r="AE10080" s="218"/>
    </row>
    <row r="10081" spans="31:31" s="228" customFormat="1" x14ac:dyDescent="0.2">
      <c r="AE10081" s="218"/>
    </row>
    <row r="10082" spans="31:31" s="228" customFormat="1" x14ac:dyDescent="0.2">
      <c r="AE10082" s="218"/>
    </row>
    <row r="10083" spans="31:31" s="228" customFormat="1" x14ac:dyDescent="0.2">
      <c r="AE10083" s="218"/>
    </row>
    <row r="10084" spans="31:31" s="228" customFormat="1" x14ac:dyDescent="0.2">
      <c r="AE10084" s="218"/>
    </row>
    <row r="10085" spans="31:31" s="228" customFormat="1" x14ac:dyDescent="0.2">
      <c r="AE10085" s="218"/>
    </row>
    <row r="10086" spans="31:31" s="228" customFormat="1" x14ac:dyDescent="0.2">
      <c r="AE10086" s="218"/>
    </row>
    <row r="10087" spans="31:31" s="228" customFormat="1" x14ac:dyDescent="0.2">
      <c r="AE10087" s="218"/>
    </row>
    <row r="10088" spans="31:31" s="228" customFormat="1" x14ac:dyDescent="0.2">
      <c r="AE10088" s="218"/>
    </row>
    <row r="10089" spans="31:31" s="228" customFormat="1" x14ac:dyDescent="0.2">
      <c r="AE10089" s="218"/>
    </row>
    <row r="10090" spans="31:31" s="228" customFormat="1" x14ac:dyDescent="0.2">
      <c r="AE10090" s="218"/>
    </row>
    <row r="10091" spans="31:31" s="228" customFormat="1" x14ac:dyDescent="0.2">
      <c r="AE10091" s="218"/>
    </row>
    <row r="10092" spans="31:31" s="228" customFormat="1" x14ac:dyDescent="0.2">
      <c r="AE10092" s="218"/>
    </row>
    <row r="10093" spans="31:31" s="228" customFormat="1" x14ac:dyDescent="0.2">
      <c r="AE10093" s="218"/>
    </row>
    <row r="10094" spans="31:31" s="228" customFormat="1" x14ac:dyDescent="0.2">
      <c r="AE10094" s="218"/>
    </row>
    <row r="10095" spans="31:31" s="228" customFormat="1" x14ac:dyDescent="0.2">
      <c r="AE10095" s="218"/>
    </row>
    <row r="10096" spans="31:31" s="228" customFormat="1" x14ac:dyDescent="0.2">
      <c r="AE10096" s="218"/>
    </row>
    <row r="10097" spans="31:31" s="228" customFormat="1" x14ac:dyDescent="0.2">
      <c r="AE10097" s="218"/>
    </row>
    <row r="10098" spans="31:31" s="228" customFormat="1" x14ac:dyDescent="0.2">
      <c r="AE10098" s="218"/>
    </row>
    <row r="10099" spans="31:31" s="228" customFormat="1" x14ac:dyDescent="0.2">
      <c r="AE10099" s="218"/>
    </row>
    <row r="10100" spans="31:31" s="228" customFormat="1" x14ac:dyDescent="0.2">
      <c r="AE10100" s="218"/>
    </row>
    <row r="10101" spans="31:31" s="228" customFormat="1" x14ac:dyDescent="0.2">
      <c r="AE10101" s="218"/>
    </row>
    <row r="10102" spans="31:31" s="228" customFormat="1" x14ac:dyDescent="0.2">
      <c r="AE10102" s="218"/>
    </row>
    <row r="10103" spans="31:31" s="228" customFormat="1" x14ac:dyDescent="0.2">
      <c r="AE10103" s="218"/>
    </row>
    <row r="10104" spans="31:31" s="228" customFormat="1" x14ac:dyDescent="0.2">
      <c r="AE10104" s="218"/>
    </row>
    <row r="10105" spans="31:31" s="228" customFormat="1" x14ac:dyDescent="0.2">
      <c r="AE10105" s="218"/>
    </row>
    <row r="10106" spans="31:31" s="228" customFormat="1" x14ac:dyDescent="0.2">
      <c r="AE10106" s="218"/>
    </row>
    <row r="10107" spans="31:31" s="228" customFormat="1" x14ac:dyDescent="0.2">
      <c r="AE10107" s="218"/>
    </row>
    <row r="10108" spans="31:31" s="228" customFormat="1" x14ac:dyDescent="0.2">
      <c r="AE10108" s="218"/>
    </row>
    <row r="10109" spans="31:31" s="228" customFormat="1" x14ac:dyDescent="0.2">
      <c r="AE10109" s="218"/>
    </row>
    <row r="10110" spans="31:31" s="228" customFormat="1" x14ac:dyDescent="0.2">
      <c r="AE10110" s="218"/>
    </row>
    <row r="10111" spans="31:31" s="228" customFormat="1" x14ac:dyDescent="0.2">
      <c r="AE10111" s="218"/>
    </row>
    <row r="10112" spans="31:31" s="228" customFormat="1" x14ac:dyDescent="0.2">
      <c r="AE10112" s="218"/>
    </row>
    <row r="10113" spans="31:31" s="228" customFormat="1" x14ac:dyDescent="0.2">
      <c r="AE10113" s="218"/>
    </row>
    <row r="10114" spans="31:31" s="228" customFormat="1" x14ac:dyDescent="0.2">
      <c r="AE10114" s="218"/>
    </row>
    <row r="10115" spans="31:31" s="228" customFormat="1" x14ac:dyDescent="0.2">
      <c r="AE10115" s="218"/>
    </row>
    <row r="10116" spans="31:31" s="228" customFormat="1" x14ac:dyDescent="0.2">
      <c r="AE10116" s="218"/>
    </row>
    <row r="10117" spans="31:31" s="228" customFormat="1" x14ac:dyDescent="0.2">
      <c r="AE10117" s="218"/>
    </row>
    <row r="10118" spans="31:31" s="228" customFormat="1" x14ac:dyDescent="0.2">
      <c r="AE10118" s="218"/>
    </row>
    <row r="10119" spans="31:31" s="228" customFormat="1" x14ac:dyDescent="0.2">
      <c r="AE10119" s="218"/>
    </row>
    <row r="10120" spans="31:31" s="228" customFormat="1" x14ac:dyDescent="0.2">
      <c r="AE10120" s="218"/>
    </row>
    <row r="10121" spans="31:31" s="228" customFormat="1" x14ac:dyDescent="0.2">
      <c r="AE10121" s="218"/>
    </row>
    <row r="10122" spans="31:31" s="228" customFormat="1" x14ac:dyDescent="0.2">
      <c r="AE10122" s="218"/>
    </row>
    <row r="10123" spans="31:31" s="228" customFormat="1" x14ac:dyDescent="0.2">
      <c r="AE10123" s="218"/>
    </row>
    <row r="10124" spans="31:31" s="228" customFormat="1" x14ac:dyDescent="0.2">
      <c r="AE10124" s="218"/>
    </row>
    <row r="10125" spans="31:31" s="228" customFormat="1" x14ac:dyDescent="0.2">
      <c r="AE10125" s="218"/>
    </row>
    <row r="10126" spans="31:31" s="228" customFormat="1" x14ac:dyDescent="0.2">
      <c r="AE10126" s="218"/>
    </row>
    <row r="10127" spans="31:31" s="228" customFormat="1" x14ac:dyDescent="0.2">
      <c r="AE10127" s="218"/>
    </row>
    <row r="10128" spans="31:31" s="228" customFormat="1" x14ac:dyDescent="0.2">
      <c r="AE10128" s="218"/>
    </row>
    <row r="10129" spans="31:31" s="228" customFormat="1" x14ac:dyDescent="0.2">
      <c r="AE10129" s="218"/>
    </row>
    <row r="10130" spans="31:31" s="228" customFormat="1" x14ac:dyDescent="0.2">
      <c r="AE10130" s="218"/>
    </row>
    <row r="10131" spans="31:31" s="228" customFormat="1" x14ac:dyDescent="0.2">
      <c r="AE10131" s="218"/>
    </row>
    <row r="10132" spans="31:31" s="228" customFormat="1" x14ac:dyDescent="0.2">
      <c r="AE10132" s="218"/>
    </row>
    <row r="10133" spans="31:31" s="228" customFormat="1" x14ac:dyDescent="0.2">
      <c r="AE10133" s="218"/>
    </row>
    <row r="10134" spans="31:31" s="228" customFormat="1" x14ac:dyDescent="0.2">
      <c r="AE10134" s="218"/>
    </row>
    <row r="10135" spans="31:31" s="228" customFormat="1" x14ac:dyDescent="0.2">
      <c r="AE10135" s="218"/>
    </row>
    <row r="10136" spans="31:31" s="228" customFormat="1" x14ac:dyDescent="0.2">
      <c r="AE10136" s="218"/>
    </row>
    <row r="10137" spans="31:31" s="228" customFormat="1" x14ac:dyDescent="0.2">
      <c r="AE10137" s="218"/>
    </row>
    <row r="10138" spans="31:31" s="228" customFormat="1" x14ac:dyDescent="0.2">
      <c r="AE10138" s="218"/>
    </row>
    <row r="10139" spans="31:31" s="228" customFormat="1" x14ac:dyDescent="0.2">
      <c r="AE10139" s="218"/>
    </row>
    <row r="10140" spans="31:31" s="228" customFormat="1" x14ac:dyDescent="0.2">
      <c r="AE10140" s="218"/>
    </row>
    <row r="10141" spans="31:31" s="228" customFormat="1" x14ac:dyDescent="0.2">
      <c r="AE10141" s="218"/>
    </row>
    <row r="10142" spans="31:31" s="228" customFormat="1" x14ac:dyDescent="0.2">
      <c r="AE10142" s="218"/>
    </row>
    <row r="10143" spans="31:31" s="228" customFormat="1" x14ac:dyDescent="0.2">
      <c r="AE10143" s="218"/>
    </row>
    <row r="10144" spans="31:31" s="228" customFormat="1" x14ac:dyDescent="0.2">
      <c r="AE10144" s="218"/>
    </row>
    <row r="10145" spans="31:31" s="228" customFormat="1" x14ac:dyDescent="0.2">
      <c r="AE10145" s="218"/>
    </row>
    <row r="10146" spans="31:31" s="228" customFormat="1" x14ac:dyDescent="0.2">
      <c r="AE10146" s="218"/>
    </row>
    <row r="10147" spans="31:31" s="228" customFormat="1" x14ac:dyDescent="0.2">
      <c r="AE10147" s="218"/>
    </row>
    <row r="10148" spans="31:31" s="228" customFormat="1" x14ac:dyDescent="0.2">
      <c r="AE10148" s="218"/>
    </row>
    <row r="10149" spans="31:31" s="228" customFormat="1" x14ac:dyDescent="0.2">
      <c r="AE10149" s="218"/>
    </row>
    <row r="10150" spans="31:31" s="228" customFormat="1" x14ac:dyDescent="0.2">
      <c r="AE10150" s="218"/>
    </row>
    <row r="10151" spans="31:31" s="228" customFormat="1" x14ac:dyDescent="0.2">
      <c r="AE10151" s="218"/>
    </row>
    <row r="10152" spans="31:31" s="228" customFormat="1" x14ac:dyDescent="0.2">
      <c r="AE10152" s="218"/>
    </row>
    <row r="10153" spans="31:31" s="228" customFormat="1" x14ac:dyDescent="0.2">
      <c r="AE10153" s="218"/>
    </row>
    <row r="10154" spans="31:31" s="228" customFormat="1" x14ac:dyDescent="0.2">
      <c r="AE10154" s="218"/>
    </row>
    <row r="10155" spans="31:31" s="228" customFormat="1" x14ac:dyDescent="0.2">
      <c r="AE10155" s="218"/>
    </row>
    <row r="10156" spans="31:31" s="228" customFormat="1" x14ac:dyDescent="0.2">
      <c r="AE10156" s="218"/>
    </row>
    <row r="10157" spans="31:31" s="228" customFormat="1" x14ac:dyDescent="0.2">
      <c r="AE10157" s="218"/>
    </row>
    <row r="10158" spans="31:31" s="228" customFormat="1" x14ac:dyDescent="0.2">
      <c r="AE10158" s="218"/>
    </row>
    <row r="10159" spans="31:31" s="228" customFormat="1" x14ac:dyDescent="0.2">
      <c r="AE10159" s="218"/>
    </row>
    <row r="10160" spans="31:31" s="228" customFormat="1" x14ac:dyDescent="0.2">
      <c r="AE10160" s="218"/>
    </row>
    <row r="10161" spans="31:31" s="228" customFormat="1" x14ac:dyDescent="0.2">
      <c r="AE10161" s="218"/>
    </row>
    <row r="10162" spans="31:31" s="228" customFormat="1" x14ac:dyDescent="0.2">
      <c r="AE10162" s="218"/>
    </row>
    <row r="10163" spans="31:31" s="228" customFormat="1" x14ac:dyDescent="0.2">
      <c r="AE10163" s="218"/>
    </row>
    <row r="10164" spans="31:31" s="228" customFormat="1" x14ac:dyDescent="0.2">
      <c r="AE10164" s="218"/>
    </row>
    <row r="10165" spans="31:31" s="228" customFormat="1" x14ac:dyDescent="0.2">
      <c r="AE10165" s="218"/>
    </row>
    <row r="10166" spans="31:31" s="228" customFormat="1" x14ac:dyDescent="0.2">
      <c r="AE10166" s="218"/>
    </row>
    <row r="10167" spans="31:31" s="228" customFormat="1" x14ac:dyDescent="0.2">
      <c r="AE10167" s="218"/>
    </row>
    <row r="10168" spans="31:31" s="228" customFormat="1" x14ac:dyDescent="0.2">
      <c r="AE10168" s="218"/>
    </row>
    <row r="10169" spans="31:31" s="228" customFormat="1" x14ac:dyDescent="0.2">
      <c r="AE10169" s="218"/>
    </row>
    <row r="10170" spans="31:31" s="228" customFormat="1" x14ac:dyDescent="0.2">
      <c r="AE10170" s="218"/>
    </row>
    <row r="10171" spans="31:31" s="228" customFormat="1" x14ac:dyDescent="0.2">
      <c r="AE10171" s="218"/>
    </row>
    <row r="10172" spans="31:31" s="228" customFormat="1" x14ac:dyDescent="0.2">
      <c r="AE10172" s="218"/>
    </row>
    <row r="10173" spans="31:31" s="228" customFormat="1" x14ac:dyDescent="0.2">
      <c r="AE10173" s="218"/>
    </row>
    <row r="10174" spans="31:31" s="228" customFormat="1" x14ac:dyDescent="0.2">
      <c r="AE10174" s="218"/>
    </row>
    <row r="10175" spans="31:31" s="228" customFormat="1" x14ac:dyDescent="0.2">
      <c r="AE10175" s="218"/>
    </row>
    <row r="10176" spans="31:31" s="228" customFormat="1" x14ac:dyDescent="0.2">
      <c r="AE10176" s="218"/>
    </row>
    <row r="10177" spans="31:31" s="228" customFormat="1" x14ac:dyDescent="0.2">
      <c r="AE10177" s="218"/>
    </row>
    <row r="10178" spans="31:31" s="228" customFormat="1" x14ac:dyDescent="0.2">
      <c r="AE10178" s="218"/>
    </row>
    <row r="10179" spans="31:31" s="228" customFormat="1" x14ac:dyDescent="0.2">
      <c r="AE10179" s="218"/>
    </row>
    <row r="10180" spans="31:31" s="228" customFormat="1" x14ac:dyDescent="0.2">
      <c r="AE10180" s="218"/>
    </row>
    <row r="10181" spans="31:31" s="228" customFormat="1" x14ac:dyDescent="0.2">
      <c r="AE10181" s="218"/>
    </row>
    <row r="10182" spans="31:31" s="228" customFormat="1" x14ac:dyDescent="0.2">
      <c r="AE10182" s="218"/>
    </row>
    <row r="10183" spans="31:31" s="228" customFormat="1" x14ac:dyDescent="0.2">
      <c r="AE10183" s="218"/>
    </row>
    <row r="10184" spans="31:31" s="228" customFormat="1" x14ac:dyDescent="0.2">
      <c r="AE10184" s="218"/>
    </row>
    <row r="10185" spans="31:31" s="228" customFormat="1" x14ac:dyDescent="0.2">
      <c r="AE10185" s="218"/>
    </row>
    <row r="10186" spans="31:31" s="228" customFormat="1" x14ac:dyDescent="0.2">
      <c r="AE10186" s="218"/>
    </row>
    <row r="10187" spans="31:31" s="228" customFormat="1" x14ac:dyDescent="0.2">
      <c r="AE10187" s="218"/>
    </row>
    <row r="10188" spans="31:31" s="228" customFormat="1" x14ac:dyDescent="0.2">
      <c r="AE10188" s="218"/>
    </row>
    <row r="10189" spans="31:31" s="228" customFormat="1" x14ac:dyDescent="0.2">
      <c r="AE10189" s="218"/>
    </row>
    <row r="10190" spans="31:31" s="228" customFormat="1" x14ac:dyDescent="0.2">
      <c r="AE10190" s="218"/>
    </row>
    <row r="10191" spans="31:31" s="228" customFormat="1" x14ac:dyDescent="0.2">
      <c r="AE10191" s="218"/>
    </row>
    <row r="10192" spans="31:31" s="228" customFormat="1" x14ac:dyDescent="0.2">
      <c r="AE10192" s="218"/>
    </row>
    <row r="10193" spans="31:31" s="228" customFormat="1" x14ac:dyDescent="0.2">
      <c r="AE10193" s="218"/>
    </row>
    <row r="10194" spans="31:31" s="228" customFormat="1" x14ac:dyDescent="0.2">
      <c r="AE10194" s="218"/>
    </row>
    <row r="10195" spans="31:31" s="228" customFormat="1" x14ac:dyDescent="0.2">
      <c r="AE10195" s="218"/>
    </row>
    <row r="10196" spans="31:31" s="228" customFormat="1" x14ac:dyDescent="0.2">
      <c r="AE10196" s="218"/>
    </row>
    <row r="10197" spans="31:31" s="228" customFormat="1" x14ac:dyDescent="0.2">
      <c r="AE10197" s="218"/>
    </row>
    <row r="10198" spans="31:31" s="228" customFormat="1" x14ac:dyDescent="0.2">
      <c r="AE10198" s="218"/>
    </row>
    <row r="10199" spans="31:31" s="228" customFormat="1" x14ac:dyDescent="0.2">
      <c r="AE10199" s="218"/>
    </row>
    <row r="10200" spans="31:31" s="228" customFormat="1" x14ac:dyDescent="0.2">
      <c r="AE10200" s="218"/>
    </row>
    <row r="10201" spans="31:31" s="228" customFormat="1" x14ac:dyDescent="0.2">
      <c r="AE10201" s="218"/>
    </row>
    <row r="10202" spans="31:31" s="228" customFormat="1" x14ac:dyDescent="0.2">
      <c r="AE10202" s="218"/>
    </row>
    <row r="10203" spans="31:31" s="228" customFormat="1" x14ac:dyDescent="0.2">
      <c r="AE10203" s="218"/>
    </row>
    <row r="10204" spans="31:31" s="228" customFormat="1" x14ac:dyDescent="0.2">
      <c r="AE10204" s="218"/>
    </row>
    <row r="10205" spans="31:31" s="228" customFormat="1" x14ac:dyDescent="0.2">
      <c r="AE10205" s="218"/>
    </row>
    <row r="10206" spans="31:31" s="228" customFormat="1" x14ac:dyDescent="0.2">
      <c r="AE10206" s="218"/>
    </row>
    <row r="10207" spans="31:31" s="228" customFormat="1" x14ac:dyDescent="0.2">
      <c r="AE10207" s="218"/>
    </row>
    <row r="10208" spans="31:31" s="228" customFormat="1" x14ac:dyDescent="0.2">
      <c r="AE10208" s="218"/>
    </row>
    <row r="10209" spans="31:31" s="228" customFormat="1" x14ac:dyDescent="0.2">
      <c r="AE10209" s="218"/>
    </row>
    <row r="10210" spans="31:31" s="228" customFormat="1" x14ac:dyDescent="0.2">
      <c r="AE10210" s="218"/>
    </row>
    <row r="10211" spans="31:31" s="228" customFormat="1" x14ac:dyDescent="0.2">
      <c r="AE10211" s="218"/>
    </row>
    <row r="10212" spans="31:31" s="228" customFormat="1" x14ac:dyDescent="0.2">
      <c r="AE10212" s="218"/>
    </row>
    <row r="10213" spans="31:31" s="228" customFormat="1" x14ac:dyDescent="0.2">
      <c r="AE10213" s="218"/>
    </row>
    <row r="10214" spans="31:31" s="228" customFormat="1" x14ac:dyDescent="0.2">
      <c r="AE10214" s="218"/>
    </row>
    <row r="10215" spans="31:31" s="228" customFormat="1" x14ac:dyDescent="0.2">
      <c r="AE10215" s="218"/>
    </row>
    <row r="10216" spans="31:31" s="228" customFormat="1" x14ac:dyDescent="0.2">
      <c r="AE10216" s="218"/>
    </row>
    <row r="10217" spans="31:31" s="228" customFormat="1" x14ac:dyDescent="0.2">
      <c r="AE10217" s="218"/>
    </row>
    <row r="10218" spans="31:31" s="228" customFormat="1" x14ac:dyDescent="0.2">
      <c r="AE10218" s="218"/>
    </row>
    <row r="10219" spans="31:31" s="228" customFormat="1" x14ac:dyDescent="0.2">
      <c r="AE10219" s="218"/>
    </row>
    <row r="10220" spans="31:31" s="228" customFormat="1" x14ac:dyDescent="0.2">
      <c r="AE10220" s="218"/>
    </row>
    <row r="10221" spans="31:31" s="228" customFormat="1" x14ac:dyDescent="0.2">
      <c r="AE10221" s="218"/>
    </row>
    <row r="10222" spans="31:31" s="228" customFormat="1" x14ac:dyDescent="0.2">
      <c r="AE10222" s="218"/>
    </row>
    <row r="10223" spans="31:31" s="228" customFormat="1" x14ac:dyDescent="0.2">
      <c r="AE10223" s="218"/>
    </row>
    <row r="10224" spans="31:31" s="228" customFormat="1" x14ac:dyDescent="0.2">
      <c r="AE10224" s="218"/>
    </row>
    <row r="10225" spans="31:31" s="228" customFormat="1" x14ac:dyDescent="0.2">
      <c r="AE10225" s="218"/>
    </row>
    <row r="10226" spans="31:31" s="228" customFormat="1" x14ac:dyDescent="0.2">
      <c r="AE10226" s="218"/>
    </row>
    <row r="10227" spans="31:31" s="228" customFormat="1" x14ac:dyDescent="0.2">
      <c r="AE10227" s="218"/>
    </row>
    <row r="10228" spans="31:31" s="228" customFormat="1" x14ac:dyDescent="0.2">
      <c r="AE10228" s="218"/>
    </row>
    <row r="10229" spans="31:31" s="228" customFormat="1" x14ac:dyDescent="0.2">
      <c r="AE10229" s="218"/>
    </row>
    <row r="10230" spans="31:31" s="228" customFormat="1" x14ac:dyDescent="0.2">
      <c r="AE10230" s="218"/>
    </row>
    <row r="10231" spans="31:31" s="228" customFormat="1" x14ac:dyDescent="0.2">
      <c r="AE10231" s="218"/>
    </row>
    <row r="10232" spans="31:31" s="228" customFormat="1" x14ac:dyDescent="0.2">
      <c r="AE10232" s="218"/>
    </row>
    <row r="10233" spans="31:31" s="228" customFormat="1" x14ac:dyDescent="0.2">
      <c r="AE10233" s="218"/>
    </row>
    <row r="10234" spans="31:31" s="228" customFormat="1" x14ac:dyDescent="0.2">
      <c r="AE10234" s="218"/>
    </row>
    <row r="10235" spans="31:31" s="228" customFormat="1" x14ac:dyDescent="0.2">
      <c r="AE10235" s="218"/>
    </row>
    <row r="10236" spans="31:31" s="228" customFormat="1" x14ac:dyDescent="0.2">
      <c r="AE10236" s="218"/>
    </row>
    <row r="10237" spans="31:31" s="228" customFormat="1" x14ac:dyDescent="0.2">
      <c r="AE10237" s="218"/>
    </row>
    <row r="10238" spans="31:31" s="228" customFormat="1" x14ac:dyDescent="0.2">
      <c r="AE10238" s="218"/>
    </row>
    <row r="10239" spans="31:31" s="228" customFormat="1" x14ac:dyDescent="0.2">
      <c r="AE10239" s="218"/>
    </row>
    <row r="10240" spans="31:31" s="228" customFormat="1" x14ac:dyDescent="0.2">
      <c r="AE10240" s="218"/>
    </row>
    <row r="10241" spans="31:31" s="228" customFormat="1" x14ac:dyDescent="0.2">
      <c r="AE10241" s="218"/>
    </row>
    <row r="10242" spans="31:31" s="228" customFormat="1" x14ac:dyDescent="0.2">
      <c r="AE10242" s="218"/>
    </row>
    <row r="10243" spans="31:31" s="228" customFormat="1" x14ac:dyDescent="0.2">
      <c r="AE10243" s="218"/>
    </row>
    <row r="10244" spans="31:31" s="228" customFormat="1" x14ac:dyDescent="0.2">
      <c r="AE10244" s="218"/>
    </row>
    <row r="10245" spans="31:31" s="228" customFormat="1" x14ac:dyDescent="0.2">
      <c r="AE10245" s="218"/>
    </row>
    <row r="10246" spans="31:31" s="228" customFormat="1" x14ac:dyDescent="0.2">
      <c r="AE10246" s="218"/>
    </row>
    <row r="10247" spans="31:31" s="228" customFormat="1" x14ac:dyDescent="0.2">
      <c r="AE10247" s="218"/>
    </row>
    <row r="10248" spans="31:31" s="228" customFormat="1" x14ac:dyDescent="0.2">
      <c r="AE10248" s="218"/>
    </row>
    <row r="10249" spans="31:31" s="228" customFormat="1" x14ac:dyDescent="0.2">
      <c r="AE10249" s="218"/>
    </row>
    <row r="10250" spans="31:31" s="228" customFormat="1" x14ac:dyDescent="0.2">
      <c r="AE10250" s="218"/>
    </row>
    <row r="10251" spans="31:31" s="228" customFormat="1" x14ac:dyDescent="0.2">
      <c r="AE10251" s="218"/>
    </row>
    <row r="10252" spans="31:31" s="228" customFormat="1" x14ac:dyDescent="0.2">
      <c r="AE10252" s="218"/>
    </row>
    <row r="10253" spans="31:31" s="228" customFormat="1" x14ac:dyDescent="0.2">
      <c r="AE10253" s="218"/>
    </row>
    <row r="10254" spans="31:31" s="228" customFormat="1" x14ac:dyDescent="0.2">
      <c r="AE10254" s="218"/>
    </row>
    <row r="10255" spans="31:31" s="228" customFormat="1" x14ac:dyDescent="0.2">
      <c r="AE10255" s="218"/>
    </row>
    <row r="10256" spans="31:31" s="228" customFormat="1" x14ac:dyDescent="0.2">
      <c r="AE10256" s="218"/>
    </row>
    <row r="10257" spans="31:31" s="228" customFormat="1" x14ac:dyDescent="0.2">
      <c r="AE10257" s="218"/>
    </row>
    <row r="10258" spans="31:31" s="228" customFormat="1" x14ac:dyDescent="0.2">
      <c r="AE10258" s="218"/>
    </row>
    <row r="10259" spans="31:31" s="228" customFormat="1" x14ac:dyDescent="0.2">
      <c r="AE10259" s="218"/>
    </row>
    <row r="10260" spans="31:31" s="228" customFormat="1" x14ac:dyDescent="0.2">
      <c r="AE10260" s="218"/>
    </row>
    <row r="10261" spans="31:31" s="228" customFormat="1" x14ac:dyDescent="0.2">
      <c r="AE10261" s="218"/>
    </row>
    <row r="10262" spans="31:31" s="228" customFormat="1" x14ac:dyDescent="0.2">
      <c r="AE10262" s="218"/>
    </row>
    <row r="10263" spans="31:31" s="228" customFormat="1" x14ac:dyDescent="0.2">
      <c r="AE10263" s="218"/>
    </row>
    <row r="10264" spans="31:31" s="228" customFormat="1" x14ac:dyDescent="0.2">
      <c r="AE10264" s="218"/>
    </row>
    <row r="10265" spans="31:31" s="228" customFormat="1" x14ac:dyDescent="0.2">
      <c r="AE10265" s="218"/>
    </row>
    <row r="10266" spans="31:31" s="228" customFormat="1" x14ac:dyDescent="0.2">
      <c r="AE10266" s="218"/>
    </row>
    <row r="10267" spans="31:31" s="228" customFormat="1" x14ac:dyDescent="0.2">
      <c r="AE10267" s="218"/>
    </row>
    <row r="10268" spans="31:31" s="228" customFormat="1" x14ac:dyDescent="0.2">
      <c r="AE10268" s="218"/>
    </row>
    <row r="10269" spans="31:31" s="228" customFormat="1" x14ac:dyDescent="0.2">
      <c r="AE10269" s="218"/>
    </row>
    <row r="10270" spans="31:31" s="228" customFormat="1" x14ac:dyDescent="0.2">
      <c r="AE10270" s="218"/>
    </row>
    <row r="10271" spans="31:31" s="228" customFormat="1" x14ac:dyDescent="0.2">
      <c r="AE10271" s="218"/>
    </row>
    <row r="10272" spans="31:31" s="228" customFormat="1" x14ac:dyDescent="0.2">
      <c r="AE10272" s="218"/>
    </row>
    <row r="10273" spans="31:31" s="228" customFormat="1" x14ac:dyDescent="0.2">
      <c r="AE10273" s="218"/>
    </row>
    <row r="10274" spans="31:31" s="228" customFormat="1" x14ac:dyDescent="0.2">
      <c r="AE10274" s="218"/>
    </row>
    <row r="10275" spans="31:31" s="228" customFormat="1" x14ac:dyDescent="0.2">
      <c r="AE10275" s="218"/>
    </row>
    <row r="10276" spans="31:31" s="228" customFormat="1" x14ac:dyDescent="0.2">
      <c r="AE10276" s="218"/>
    </row>
    <row r="10277" spans="31:31" s="228" customFormat="1" x14ac:dyDescent="0.2">
      <c r="AE10277" s="218"/>
    </row>
    <row r="10278" spans="31:31" s="228" customFormat="1" x14ac:dyDescent="0.2">
      <c r="AE10278" s="218"/>
    </row>
    <row r="10279" spans="31:31" s="228" customFormat="1" x14ac:dyDescent="0.2">
      <c r="AE10279" s="218"/>
    </row>
    <row r="10280" spans="31:31" s="228" customFormat="1" x14ac:dyDescent="0.2">
      <c r="AE10280" s="218"/>
    </row>
    <row r="10281" spans="31:31" s="228" customFormat="1" x14ac:dyDescent="0.2">
      <c r="AE10281" s="218"/>
    </row>
    <row r="10282" spans="31:31" s="228" customFormat="1" x14ac:dyDescent="0.2">
      <c r="AE10282" s="218"/>
    </row>
    <row r="10283" spans="31:31" s="228" customFormat="1" x14ac:dyDescent="0.2">
      <c r="AE10283" s="218"/>
    </row>
    <row r="10284" spans="31:31" s="228" customFormat="1" x14ac:dyDescent="0.2">
      <c r="AE10284" s="218"/>
    </row>
    <row r="10285" spans="31:31" s="228" customFormat="1" x14ac:dyDescent="0.2">
      <c r="AE10285" s="218"/>
    </row>
    <row r="10286" spans="31:31" s="228" customFormat="1" x14ac:dyDescent="0.2">
      <c r="AE10286" s="218"/>
    </row>
    <row r="10287" spans="31:31" s="228" customFormat="1" x14ac:dyDescent="0.2">
      <c r="AE10287" s="218"/>
    </row>
    <row r="10288" spans="31:31" s="228" customFormat="1" x14ac:dyDescent="0.2">
      <c r="AE10288" s="218"/>
    </row>
    <row r="10289" spans="31:31" s="228" customFormat="1" x14ac:dyDescent="0.2">
      <c r="AE10289" s="218"/>
    </row>
    <row r="10290" spans="31:31" s="228" customFormat="1" x14ac:dyDescent="0.2">
      <c r="AE10290" s="218"/>
    </row>
    <row r="10291" spans="31:31" s="228" customFormat="1" x14ac:dyDescent="0.2">
      <c r="AE10291" s="218"/>
    </row>
    <row r="10292" spans="31:31" s="228" customFormat="1" x14ac:dyDescent="0.2">
      <c r="AE10292" s="218"/>
    </row>
    <row r="10293" spans="31:31" s="228" customFormat="1" x14ac:dyDescent="0.2">
      <c r="AE10293" s="218"/>
    </row>
    <row r="10294" spans="31:31" s="228" customFormat="1" x14ac:dyDescent="0.2">
      <c r="AE10294" s="218"/>
    </row>
    <row r="10295" spans="31:31" s="228" customFormat="1" x14ac:dyDescent="0.2">
      <c r="AE10295" s="218"/>
    </row>
    <row r="10296" spans="31:31" s="228" customFormat="1" x14ac:dyDescent="0.2">
      <c r="AE10296" s="218"/>
    </row>
    <row r="10297" spans="31:31" s="228" customFormat="1" x14ac:dyDescent="0.2">
      <c r="AE10297" s="218"/>
    </row>
    <row r="10298" spans="31:31" s="228" customFormat="1" x14ac:dyDescent="0.2">
      <c r="AE10298" s="218"/>
    </row>
    <row r="10299" spans="31:31" s="228" customFormat="1" x14ac:dyDescent="0.2">
      <c r="AE10299" s="218"/>
    </row>
    <row r="10300" spans="31:31" s="228" customFormat="1" x14ac:dyDescent="0.2">
      <c r="AE10300" s="218"/>
    </row>
    <row r="10301" spans="31:31" s="228" customFormat="1" x14ac:dyDescent="0.2">
      <c r="AE10301" s="218"/>
    </row>
    <row r="10302" spans="31:31" s="228" customFormat="1" x14ac:dyDescent="0.2">
      <c r="AE10302" s="218"/>
    </row>
    <row r="10303" spans="31:31" s="228" customFormat="1" x14ac:dyDescent="0.2">
      <c r="AE10303" s="218"/>
    </row>
    <row r="10304" spans="31:31" s="228" customFormat="1" x14ac:dyDescent="0.2">
      <c r="AE10304" s="218"/>
    </row>
    <row r="10305" spans="31:31" s="228" customFormat="1" x14ac:dyDescent="0.2">
      <c r="AE10305" s="218"/>
    </row>
    <row r="10306" spans="31:31" s="228" customFormat="1" x14ac:dyDescent="0.2">
      <c r="AE10306" s="218"/>
    </row>
    <row r="10307" spans="31:31" s="228" customFormat="1" x14ac:dyDescent="0.2">
      <c r="AE10307" s="218"/>
    </row>
    <row r="10308" spans="31:31" s="228" customFormat="1" x14ac:dyDescent="0.2">
      <c r="AE10308" s="218"/>
    </row>
    <row r="10309" spans="31:31" s="228" customFormat="1" x14ac:dyDescent="0.2">
      <c r="AE10309" s="218"/>
    </row>
    <row r="10310" spans="31:31" s="228" customFormat="1" x14ac:dyDescent="0.2">
      <c r="AE10310" s="218"/>
    </row>
    <row r="10311" spans="31:31" s="228" customFormat="1" x14ac:dyDescent="0.2">
      <c r="AE10311" s="218"/>
    </row>
    <row r="10312" spans="31:31" s="228" customFormat="1" x14ac:dyDescent="0.2">
      <c r="AE10312" s="218"/>
    </row>
    <row r="10313" spans="31:31" s="228" customFormat="1" x14ac:dyDescent="0.2">
      <c r="AE10313" s="218"/>
    </row>
    <row r="10314" spans="31:31" s="228" customFormat="1" x14ac:dyDescent="0.2">
      <c r="AE10314" s="218"/>
    </row>
    <row r="10315" spans="31:31" s="228" customFormat="1" x14ac:dyDescent="0.2">
      <c r="AE10315" s="218"/>
    </row>
    <row r="10316" spans="31:31" s="228" customFormat="1" x14ac:dyDescent="0.2">
      <c r="AE10316" s="218"/>
    </row>
    <row r="10317" spans="31:31" s="228" customFormat="1" x14ac:dyDescent="0.2">
      <c r="AE10317" s="218"/>
    </row>
    <row r="10318" spans="31:31" s="228" customFormat="1" x14ac:dyDescent="0.2">
      <c r="AE10318" s="218"/>
    </row>
    <row r="10319" spans="31:31" s="228" customFormat="1" x14ac:dyDescent="0.2">
      <c r="AE10319" s="218"/>
    </row>
    <row r="10320" spans="31:31" s="228" customFormat="1" x14ac:dyDescent="0.2">
      <c r="AE10320" s="218"/>
    </row>
    <row r="10321" spans="31:31" s="228" customFormat="1" x14ac:dyDescent="0.2">
      <c r="AE10321" s="218"/>
    </row>
    <row r="10322" spans="31:31" s="228" customFormat="1" x14ac:dyDescent="0.2">
      <c r="AE10322" s="218"/>
    </row>
    <row r="10323" spans="31:31" s="228" customFormat="1" x14ac:dyDescent="0.2">
      <c r="AE10323" s="218"/>
    </row>
    <row r="10324" spans="31:31" s="228" customFormat="1" x14ac:dyDescent="0.2">
      <c r="AE10324" s="218"/>
    </row>
    <row r="10325" spans="31:31" s="228" customFormat="1" x14ac:dyDescent="0.2">
      <c r="AE10325" s="218"/>
    </row>
    <row r="10326" spans="31:31" s="228" customFormat="1" x14ac:dyDescent="0.2">
      <c r="AE10326" s="218"/>
    </row>
    <row r="10327" spans="31:31" s="228" customFormat="1" x14ac:dyDescent="0.2">
      <c r="AE10327" s="218"/>
    </row>
    <row r="10328" spans="31:31" s="228" customFormat="1" x14ac:dyDescent="0.2">
      <c r="AE10328" s="218"/>
    </row>
    <row r="10329" spans="31:31" s="228" customFormat="1" x14ac:dyDescent="0.2">
      <c r="AE10329" s="218"/>
    </row>
    <row r="10330" spans="31:31" s="228" customFormat="1" x14ac:dyDescent="0.2">
      <c r="AE10330" s="218"/>
    </row>
    <row r="10331" spans="31:31" s="228" customFormat="1" x14ac:dyDescent="0.2">
      <c r="AE10331" s="218"/>
    </row>
    <row r="10332" spans="31:31" s="228" customFormat="1" x14ac:dyDescent="0.2">
      <c r="AE10332" s="218"/>
    </row>
    <row r="10333" spans="31:31" s="228" customFormat="1" x14ac:dyDescent="0.2">
      <c r="AE10333" s="218"/>
    </row>
    <row r="10334" spans="31:31" s="228" customFormat="1" x14ac:dyDescent="0.2">
      <c r="AE10334" s="218"/>
    </row>
    <row r="10335" spans="31:31" s="228" customFormat="1" x14ac:dyDescent="0.2">
      <c r="AE10335" s="218"/>
    </row>
    <row r="10336" spans="31:31" s="228" customFormat="1" x14ac:dyDescent="0.2">
      <c r="AE10336" s="218"/>
    </row>
    <row r="10337" spans="31:31" s="228" customFormat="1" x14ac:dyDescent="0.2">
      <c r="AE10337" s="218"/>
    </row>
    <row r="10338" spans="31:31" s="228" customFormat="1" x14ac:dyDescent="0.2">
      <c r="AE10338" s="218"/>
    </row>
    <row r="10339" spans="31:31" s="228" customFormat="1" x14ac:dyDescent="0.2">
      <c r="AE10339" s="218"/>
    </row>
    <row r="10340" spans="31:31" s="228" customFormat="1" x14ac:dyDescent="0.2">
      <c r="AE10340" s="218"/>
    </row>
    <row r="10341" spans="31:31" s="228" customFormat="1" x14ac:dyDescent="0.2">
      <c r="AE10341" s="218"/>
    </row>
    <row r="10342" spans="31:31" s="228" customFormat="1" x14ac:dyDescent="0.2">
      <c r="AE10342" s="218"/>
    </row>
    <row r="10343" spans="31:31" s="228" customFormat="1" x14ac:dyDescent="0.2">
      <c r="AE10343" s="218"/>
    </row>
    <row r="10344" spans="31:31" s="228" customFormat="1" x14ac:dyDescent="0.2">
      <c r="AE10344" s="218"/>
    </row>
    <row r="10345" spans="31:31" s="228" customFormat="1" x14ac:dyDescent="0.2">
      <c r="AE10345" s="218"/>
    </row>
    <row r="10346" spans="31:31" s="228" customFormat="1" x14ac:dyDescent="0.2">
      <c r="AE10346" s="218"/>
    </row>
    <row r="10347" spans="31:31" s="228" customFormat="1" x14ac:dyDescent="0.2">
      <c r="AE10347" s="218"/>
    </row>
    <row r="10348" spans="31:31" s="228" customFormat="1" x14ac:dyDescent="0.2">
      <c r="AE10348" s="218"/>
    </row>
    <row r="10349" spans="31:31" s="228" customFormat="1" x14ac:dyDescent="0.2">
      <c r="AE10349" s="218"/>
    </row>
    <row r="10350" spans="31:31" s="228" customFormat="1" x14ac:dyDescent="0.2">
      <c r="AE10350" s="218"/>
    </row>
    <row r="10351" spans="31:31" s="228" customFormat="1" x14ac:dyDescent="0.2">
      <c r="AE10351" s="218"/>
    </row>
    <row r="10352" spans="31:31" s="228" customFormat="1" x14ac:dyDescent="0.2">
      <c r="AE10352" s="218"/>
    </row>
    <row r="10353" spans="31:31" s="228" customFormat="1" x14ac:dyDescent="0.2">
      <c r="AE10353" s="218"/>
    </row>
    <row r="10354" spans="31:31" s="228" customFormat="1" x14ac:dyDescent="0.2">
      <c r="AE10354" s="218"/>
    </row>
    <row r="10355" spans="31:31" s="228" customFormat="1" x14ac:dyDescent="0.2">
      <c r="AE10355" s="218"/>
    </row>
    <row r="10356" spans="31:31" s="228" customFormat="1" x14ac:dyDescent="0.2">
      <c r="AE10356" s="218"/>
    </row>
    <row r="10357" spans="31:31" s="228" customFormat="1" x14ac:dyDescent="0.2">
      <c r="AE10357" s="218"/>
    </row>
    <row r="10358" spans="31:31" s="228" customFormat="1" x14ac:dyDescent="0.2">
      <c r="AE10358" s="218"/>
    </row>
    <row r="10359" spans="31:31" s="228" customFormat="1" x14ac:dyDescent="0.2">
      <c r="AE10359" s="218"/>
    </row>
    <row r="10360" spans="31:31" s="228" customFormat="1" x14ac:dyDescent="0.2">
      <c r="AE10360" s="218"/>
    </row>
    <row r="10361" spans="31:31" s="228" customFormat="1" x14ac:dyDescent="0.2">
      <c r="AE10361" s="218"/>
    </row>
    <row r="10362" spans="31:31" s="228" customFormat="1" x14ac:dyDescent="0.2">
      <c r="AE10362" s="218"/>
    </row>
    <row r="10363" spans="31:31" s="228" customFormat="1" x14ac:dyDescent="0.2">
      <c r="AE10363" s="218"/>
    </row>
    <row r="10364" spans="31:31" s="228" customFormat="1" x14ac:dyDescent="0.2">
      <c r="AE10364" s="218"/>
    </row>
    <row r="10365" spans="31:31" s="228" customFormat="1" x14ac:dyDescent="0.2">
      <c r="AE10365" s="218"/>
    </row>
    <row r="10366" spans="31:31" s="228" customFormat="1" x14ac:dyDescent="0.2">
      <c r="AE10366" s="218"/>
    </row>
    <row r="10367" spans="31:31" s="228" customFormat="1" x14ac:dyDescent="0.2">
      <c r="AE10367" s="218"/>
    </row>
    <row r="10368" spans="31:31" s="228" customFormat="1" x14ac:dyDescent="0.2">
      <c r="AE10368" s="218"/>
    </row>
    <row r="10369" spans="31:31" s="228" customFormat="1" x14ac:dyDescent="0.2">
      <c r="AE10369" s="218"/>
    </row>
    <row r="10370" spans="31:31" s="228" customFormat="1" x14ac:dyDescent="0.2">
      <c r="AE10370" s="218"/>
    </row>
    <row r="10371" spans="31:31" s="228" customFormat="1" x14ac:dyDescent="0.2">
      <c r="AE10371" s="218"/>
    </row>
    <row r="10372" spans="31:31" s="228" customFormat="1" x14ac:dyDescent="0.2">
      <c r="AE10372" s="218"/>
    </row>
    <row r="10373" spans="31:31" s="228" customFormat="1" x14ac:dyDescent="0.2">
      <c r="AE10373" s="218"/>
    </row>
    <row r="10374" spans="31:31" s="228" customFormat="1" x14ac:dyDescent="0.2">
      <c r="AE10374" s="218"/>
    </row>
    <row r="10375" spans="31:31" s="228" customFormat="1" x14ac:dyDescent="0.2">
      <c r="AE10375" s="218"/>
    </row>
    <row r="10376" spans="31:31" s="228" customFormat="1" x14ac:dyDescent="0.2">
      <c r="AE10376" s="218"/>
    </row>
    <row r="10377" spans="31:31" s="228" customFormat="1" x14ac:dyDescent="0.2">
      <c r="AE10377" s="218"/>
    </row>
    <row r="10378" spans="31:31" s="228" customFormat="1" x14ac:dyDescent="0.2">
      <c r="AE10378" s="218"/>
    </row>
    <row r="10379" spans="31:31" s="228" customFormat="1" x14ac:dyDescent="0.2">
      <c r="AE10379" s="218"/>
    </row>
    <row r="10380" spans="31:31" s="228" customFormat="1" x14ac:dyDescent="0.2">
      <c r="AE10380" s="218"/>
    </row>
    <row r="10381" spans="31:31" s="228" customFormat="1" x14ac:dyDescent="0.2">
      <c r="AE10381" s="218"/>
    </row>
    <row r="10382" spans="31:31" s="228" customFormat="1" x14ac:dyDescent="0.2">
      <c r="AE10382" s="218"/>
    </row>
    <row r="10383" spans="31:31" s="228" customFormat="1" x14ac:dyDescent="0.2">
      <c r="AE10383" s="218"/>
    </row>
    <row r="10384" spans="31:31" s="228" customFormat="1" x14ac:dyDescent="0.2">
      <c r="AE10384" s="218"/>
    </row>
    <row r="10385" spans="31:31" s="228" customFormat="1" x14ac:dyDescent="0.2">
      <c r="AE10385" s="218"/>
    </row>
    <row r="10386" spans="31:31" s="228" customFormat="1" x14ac:dyDescent="0.2">
      <c r="AE10386" s="218"/>
    </row>
    <row r="10387" spans="31:31" s="228" customFormat="1" x14ac:dyDescent="0.2">
      <c r="AE10387" s="218"/>
    </row>
    <row r="10388" spans="31:31" s="228" customFormat="1" x14ac:dyDescent="0.2">
      <c r="AE10388" s="218"/>
    </row>
    <row r="10389" spans="31:31" s="228" customFormat="1" x14ac:dyDescent="0.2">
      <c r="AE10389" s="218"/>
    </row>
    <row r="10390" spans="31:31" s="228" customFormat="1" x14ac:dyDescent="0.2">
      <c r="AE10390" s="218"/>
    </row>
    <row r="10391" spans="31:31" s="228" customFormat="1" x14ac:dyDescent="0.2">
      <c r="AE10391" s="218"/>
    </row>
    <row r="10392" spans="31:31" s="228" customFormat="1" x14ac:dyDescent="0.2">
      <c r="AE10392" s="218"/>
    </row>
    <row r="10393" spans="31:31" s="228" customFormat="1" x14ac:dyDescent="0.2">
      <c r="AE10393" s="218"/>
    </row>
    <row r="10394" spans="31:31" s="228" customFormat="1" x14ac:dyDescent="0.2">
      <c r="AE10394" s="218"/>
    </row>
    <row r="10395" spans="31:31" s="228" customFormat="1" x14ac:dyDescent="0.2">
      <c r="AE10395" s="218"/>
    </row>
    <row r="10396" spans="31:31" s="228" customFormat="1" x14ac:dyDescent="0.2">
      <c r="AE10396" s="218"/>
    </row>
    <row r="10397" spans="31:31" s="228" customFormat="1" x14ac:dyDescent="0.2">
      <c r="AE10397" s="218"/>
    </row>
    <row r="10398" spans="31:31" s="228" customFormat="1" x14ac:dyDescent="0.2">
      <c r="AE10398" s="218"/>
    </row>
    <row r="10399" spans="31:31" s="228" customFormat="1" x14ac:dyDescent="0.2">
      <c r="AE10399" s="218"/>
    </row>
    <row r="10400" spans="31:31" s="228" customFormat="1" x14ac:dyDescent="0.2">
      <c r="AE10400" s="218"/>
    </row>
    <row r="10401" spans="31:31" s="228" customFormat="1" x14ac:dyDescent="0.2">
      <c r="AE10401" s="218"/>
    </row>
    <row r="10402" spans="31:31" s="228" customFormat="1" x14ac:dyDescent="0.2">
      <c r="AE10402" s="218"/>
    </row>
    <row r="10403" spans="31:31" s="228" customFormat="1" x14ac:dyDescent="0.2">
      <c r="AE10403" s="218"/>
    </row>
    <row r="10404" spans="31:31" s="228" customFormat="1" x14ac:dyDescent="0.2">
      <c r="AE10404" s="218"/>
    </row>
    <row r="10405" spans="31:31" s="228" customFormat="1" x14ac:dyDescent="0.2">
      <c r="AE10405" s="218"/>
    </row>
    <row r="10406" spans="31:31" s="228" customFormat="1" x14ac:dyDescent="0.2">
      <c r="AE10406" s="218"/>
    </row>
    <row r="10407" spans="31:31" s="228" customFormat="1" x14ac:dyDescent="0.2">
      <c r="AE10407" s="218"/>
    </row>
    <row r="10408" spans="31:31" s="228" customFormat="1" x14ac:dyDescent="0.2">
      <c r="AE10408" s="218"/>
    </row>
    <row r="10409" spans="31:31" s="228" customFormat="1" x14ac:dyDescent="0.2">
      <c r="AE10409" s="218"/>
    </row>
    <row r="10410" spans="31:31" s="228" customFormat="1" x14ac:dyDescent="0.2">
      <c r="AE10410" s="218"/>
    </row>
    <row r="10411" spans="31:31" s="228" customFormat="1" x14ac:dyDescent="0.2">
      <c r="AE10411" s="218"/>
    </row>
    <row r="10412" spans="31:31" s="228" customFormat="1" x14ac:dyDescent="0.2">
      <c r="AE10412" s="218"/>
    </row>
    <row r="10413" spans="31:31" s="228" customFormat="1" x14ac:dyDescent="0.2">
      <c r="AE10413" s="218"/>
    </row>
    <row r="10414" spans="31:31" s="228" customFormat="1" x14ac:dyDescent="0.2">
      <c r="AE10414" s="218"/>
    </row>
    <row r="10415" spans="31:31" s="228" customFormat="1" x14ac:dyDescent="0.2">
      <c r="AE10415" s="218"/>
    </row>
    <row r="10416" spans="31:31" s="228" customFormat="1" x14ac:dyDescent="0.2">
      <c r="AE10416" s="218"/>
    </row>
    <row r="10417" spans="31:31" s="228" customFormat="1" x14ac:dyDescent="0.2">
      <c r="AE10417" s="218"/>
    </row>
    <row r="10418" spans="31:31" s="228" customFormat="1" x14ac:dyDescent="0.2">
      <c r="AE10418" s="218"/>
    </row>
    <row r="10419" spans="31:31" s="228" customFormat="1" x14ac:dyDescent="0.2">
      <c r="AE10419" s="218"/>
    </row>
    <row r="10420" spans="31:31" s="228" customFormat="1" x14ac:dyDescent="0.2">
      <c r="AE10420" s="218"/>
    </row>
    <row r="10421" spans="31:31" s="228" customFormat="1" x14ac:dyDescent="0.2">
      <c r="AE10421" s="218"/>
    </row>
    <row r="10422" spans="31:31" s="228" customFormat="1" x14ac:dyDescent="0.2">
      <c r="AE10422" s="218"/>
    </row>
    <row r="10423" spans="31:31" s="228" customFormat="1" x14ac:dyDescent="0.2">
      <c r="AE10423" s="218"/>
    </row>
    <row r="10424" spans="31:31" s="228" customFormat="1" x14ac:dyDescent="0.2">
      <c r="AE10424" s="218"/>
    </row>
    <row r="10425" spans="31:31" s="228" customFormat="1" x14ac:dyDescent="0.2">
      <c r="AE10425" s="218"/>
    </row>
    <row r="10426" spans="31:31" s="228" customFormat="1" x14ac:dyDescent="0.2">
      <c r="AE10426" s="218"/>
    </row>
    <row r="10427" spans="31:31" s="228" customFormat="1" x14ac:dyDescent="0.2">
      <c r="AE10427" s="218"/>
    </row>
    <row r="10428" spans="31:31" s="228" customFormat="1" x14ac:dyDescent="0.2">
      <c r="AE10428" s="218"/>
    </row>
    <row r="10429" spans="31:31" s="228" customFormat="1" x14ac:dyDescent="0.2">
      <c r="AE10429" s="218"/>
    </row>
    <row r="10430" spans="31:31" s="228" customFormat="1" x14ac:dyDescent="0.2">
      <c r="AE10430" s="218"/>
    </row>
    <row r="10431" spans="31:31" s="228" customFormat="1" x14ac:dyDescent="0.2">
      <c r="AE10431" s="218"/>
    </row>
    <row r="10432" spans="31:31" s="228" customFormat="1" x14ac:dyDescent="0.2">
      <c r="AE10432" s="218"/>
    </row>
    <row r="10433" spans="31:31" s="228" customFormat="1" x14ac:dyDescent="0.2">
      <c r="AE10433" s="218"/>
    </row>
    <row r="10434" spans="31:31" s="228" customFormat="1" x14ac:dyDescent="0.2">
      <c r="AE10434" s="218"/>
    </row>
    <row r="10435" spans="31:31" s="228" customFormat="1" x14ac:dyDescent="0.2">
      <c r="AE10435" s="218"/>
    </row>
    <row r="10436" spans="31:31" s="228" customFormat="1" x14ac:dyDescent="0.2">
      <c r="AE10436" s="218"/>
    </row>
    <row r="10437" spans="31:31" s="228" customFormat="1" x14ac:dyDescent="0.2">
      <c r="AE10437" s="218"/>
    </row>
    <row r="10438" spans="31:31" s="228" customFormat="1" x14ac:dyDescent="0.2">
      <c r="AE10438" s="218"/>
    </row>
    <row r="10439" spans="31:31" s="228" customFormat="1" x14ac:dyDescent="0.2">
      <c r="AE10439" s="218"/>
    </row>
    <row r="10440" spans="31:31" s="228" customFormat="1" x14ac:dyDescent="0.2">
      <c r="AE10440" s="218"/>
    </row>
    <row r="10441" spans="31:31" s="228" customFormat="1" x14ac:dyDescent="0.2">
      <c r="AE10441" s="218"/>
    </row>
    <row r="10442" spans="31:31" s="228" customFormat="1" x14ac:dyDescent="0.2">
      <c r="AE10442" s="218"/>
    </row>
    <row r="10443" spans="31:31" s="228" customFormat="1" x14ac:dyDescent="0.2">
      <c r="AE10443" s="218"/>
    </row>
    <row r="10444" spans="31:31" s="228" customFormat="1" x14ac:dyDescent="0.2">
      <c r="AE10444" s="218"/>
    </row>
    <row r="10445" spans="31:31" s="228" customFormat="1" x14ac:dyDescent="0.2">
      <c r="AE10445" s="218"/>
    </row>
    <row r="10446" spans="31:31" s="228" customFormat="1" x14ac:dyDescent="0.2">
      <c r="AE10446" s="218"/>
    </row>
    <row r="10447" spans="31:31" s="228" customFormat="1" x14ac:dyDescent="0.2">
      <c r="AE10447" s="218"/>
    </row>
    <row r="10448" spans="31:31" s="228" customFormat="1" x14ac:dyDescent="0.2">
      <c r="AE10448" s="218"/>
    </row>
    <row r="10449" spans="31:31" s="228" customFormat="1" x14ac:dyDescent="0.2">
      <c r="AE10449" s="218"/>
    </row>
    <row r="10450" spans="31:31" s="228" customFormat="1" x14ac:dyDescent="0.2">
      <c r="AE10450" s="218"/>
    </row>
    <row r="10451" spans="31:31" s="228" customFormat="1" x14ac:dyDescent="0.2">
      <c r="AE10451" s="218"/>
    </row>
    <row r="10452" spans="31:31" s="228" customFormat="1" x14ac:dyDescent="0.2">
      <c r="AE10452" s="218"/>
    </row>
    <row r="10453" spans="31:31" s="228" customFormat="1" x14ac:dyDescent="0.2">
      <c r="AE10453" s="218"/>
    </row>
    <row r="10454" spans="31:31" s="228" customFormat="1" x14ac:dyDescent="0.2">
      <c r="AE10454" s="218"/>
    </row>
    <row r="10455" spans="31:31" s="228" customFormat="1" x14ac:dyDescent="0.2">
      <c r="AE10455" s="218"/>
    </row>
    <row r="10456" spans="31:31" s="228" customFormat="1" x14ac:dyDescent="0.2">
      <c r="AE10456" s="218"/>
    </row>
    <row r="10457" spans="31:31" s="228" customFormat="1" x14ac:dyDescent="0.2">
      <c r="AE10457" s="218"/>
    </row>
    <row r="10458" spans="31:31" s="228" customFormat="1" x14ac:dyDescent="0.2">
      <c r="AE10458" s="218"/>
    </row>
    <row r="10459" spans="31:31" s="228" customFormat="1" x14ac:dyDescent="0.2">
      <c r="AE10459" s="218"/>
    </row>
    <row r="10460" spans="31:31" s="228" customFormat="1" x14ac:dyDescent="0.2">
      <c r="AE10460" s="218"/>
    </row>
    <row r="10461" spans="31:31" s="228" customFormat="1" x14ac:dyDescent="0.2">
      <c r="AE10461" s="218"/>
    </row>
    <row r="10462" spans="31:31" s="228" customFormat="1" x14ac:dyDescent="0.2">
      <c r="AE10462" s="218"/>
    </row>
    <row r="10463" spans="31:31" s="228" customFormat="1" x14ac:dyDescent="0.2">
      <c r="AE10463" s="218"/>
    </row>
    <row r="10464" spans="31:31" s="228" customFormat="1" x14ac:dyDescent="0.2">
      <c r="AE10464" s="218"/>
    </row>
    <row r="10465" spans="31:31" s="228" customFormat="1" x14ac:dyDescent="0.2">
      <c r="AE10465" s="218"/>
    </row>
    <row r="10466" spans="31:31" s="228" customFormat="1" x14ac:dyDescent="0.2">
      <c r="AE10466" s="218"/>
    </row>
    <row r="10467" spans="31:31" s="228" customFormat="1" x14ac:dyDescent="0.2">
      <c r="AE10467" s="218"/>
    </row>
    <row r="10468" spans="31:31" s="228" customFormat="1" x14ac:dyDescent="0.2">
      <c r="AE10468" s="218"/>
    </row>
    <row r="10469" spans="31:31" s="228" customFormat="1" x14ac:dyDescent="0.2">
      <c r="AE10469" s="218"/>
    </row>
    <row r="10470" spans="31:31" s="228" customFormat="1" x14ac:dyDescent="0.2">
      <c r="AE10470" s="218"/>
    </row>
    <row r="10471" spans="31:31" s="228" customFormat="1" x14ac:dyDescent="0.2">
      <c r="AE10471" s="218"/>
    </row>
    <row r="10472" spans="31:31" s="228" customFormat="1" x14ac:dyDescent="0.2">
      <c r="AE10472" s="218"/>
    </row>
    <row r="10473" spans="31:31" s="228" customFormat="1" x14ac:dyDescent="0.2">
      <c r="AE10473" s="218"/>
    </row>
    <row r="10474" spans="31:31" s="228" customFormat="1" x14ac:dyDescent="0.2">
      <c r="AE10474" s="218"/>
    </row>
    <row r="10475" spans="31:31" s="228" customFormat="1" x14ac:dyDescent="0.2">
      <c r="AE10475" s="218"/>
    </row>
    <row r="10476" spans="31:31" s="228" customFormat="1" x14ac:dyDescent="0.2">
      <c r="AE10476" s="218"/>
    </row>
    <row r="10477" spans="31:31" s="228" customFormat="1" x14ac:dyDescent="0.2">
      <c r="AE10477" s="218"/>
    </row>
    <row r="10478" spans="31:31" s="228" customFormat="1" x14ac:dyDescent="0.2">
      <c r="AE10478" s="218"/>
    </row>
    <row r="10479" spans="31:31" s="228" customFormat="1" x14ac:dyDescent="0.2">
      <c r="AE10479" s="218"/>
    </row>
    <row r="10480" spans="31:31" s="228" customFormat="1" x14ac:dyDescent="0.2">
      <c r="AE10480" s="218"/>
    </row>
    <row r="10481" spans="31:31" s="228" customFormat="1" x14ac:dyDescent="0.2">
      <c r="AE10481" s="218"/>
    </row>
    <row r="10482" spans="31:31" s="228" customFormat="1" x14ac:dyDescent="0.2">
      <c r="AE10482" s="218"/>
    </row>
    <row r="10483" spans="31:31" s="228" customFormat="1" x14ac:dyDescent="0.2">
      <c r="AE10483" s="218"/>
    </row>
    <row r="10484" spans="31:31" s="228" customFormat="1" x14ac:dyDescent="0.2">
      <c r="AE10484" s="218"/>
    </row>
    <row r="10485" spans="31:31" s="228" customFormat="1" x14ac:dyDescent="0.2">
      <c r="AE10485" s="218"/>
    </row>
    <row r="10486" spans="31:31" s="228" customFormat="1" x14ac:dyDescent="0.2">
      <c r="AE10486" s="218"/>
    </row>
    <row r="10487" spans="31:31" s="228" customFormat="1" x14ac:dyDescent="0.2">
      <c r="AE10487" s="218"/>
    </row>
    <row r="10488" spans="31:31" s="228" customFormat="1" x14ac:dyDescent="0.2">
      <c r="AE10488" s="218"/>
    </row>
    <row r="10489" spans="31:31" s="228" customFormat="1" x14ac:dyDescent="0.2">
      <c r="AE10489" s="218"/>
    </row>
    <row r="10490" spans="31:31" s="228" customFormat="1" x14ac:dyDescent="0.2">
      <c r="AE10490" s="218"/>
    </row>
    <row r="10491" spans="31:31" s="228" customFormat="1" x14ac:dyDescent="0.2">
      <c r="AE10491" s="218"/>
    </row>
    <row r="10492" spans="31:31" s="228" customFormat="1" x14ac:dyDescent="0.2">
      <c r="AE10492" s="218"/>
    </row>
    <row r="10493" spans="31:31" s="228" customFormat="1" x14ac:dyDescent="0.2">
      <c r="AE10493" s="218"/>
    </row>
    <row r="10494" spans="31:31" s="228" customFormat="1" x14ac:dyDescent="0.2">
      <c r="AE10494" s="218"/>
    </row>
    <row r="10495" spans="31:31" s="228" customFormat="1" x14ac:dyDescent="0.2">
      <c r="AE10495" s="218"/>
    </row>
    <row r="10496" spans="31:31" s="228" customFormat="1" x14ac:dyDescent="0.2">
      <c r="AE10496" s="218"/>
    </row>
    <row r="10497" spans="31:31" s="228" customFormat="1" x14ac:dyDescent="0.2">
      <c r="AE10497" s="218"/>
    </row>
    <row r="10498" spans="31:31" s="228" customFormat="1" x14ac:dyDescent="0.2">
      <c r="AE10498" s="218"/>
    </row>
    <row r="10499" spans="31:31" s="228" customFormat="1" x14ac:dyDescent="0.2">
      <c r="AE10499" s="218"/>
    </row>
    <row r="10500" spans="31:31" s="228" customFormat="1" x14ac:dyDescent="0.2">
      <c r="AE10500" s="218"/>
    </row>
    <row r="10501" spans="31:31" s="228" customFormat="1" x14ac:dyDescent="0.2">
      <c r="AE10501" s="218"/>
    </row>
    <row r="10502" spans="31:31" s="228" customFormat="1" x14ac:dyDescent="0.2">
      <c r="AE10502" s="218"/>
    </row>
    <row r="10503" spans="31:31" s="228" customFormat="1" x14ac:dyDescent="0.2">
      <c r="AE10503" s="218"/>
    </row>
    <row r="10504" spans="31:31" s="228" customFormat="1" x14ac:dyDescent="0.2">
      <c r="AE10504" s="218"/>
    </row>
    <row r="10505" spans="31:31" s="228" customFormat="1" x14ac:dyDescent="0.2">
      <c r="AE10505" s="218"/>
    </row>
    <row r="10506" spans="31:31" s="228" customFormat="1" x14ac:dyDescent="0.2">
      <c r="AE10506" s="218"/>
    </row>
    <row r="10507" spans="31:31" s="228" customFormat="1" x14ac:dyDescent="0.2">
      <c r="AE10507" s="218"/>
    </row>
    <row r="10508" spans="31:31" s="228" customFormat="1" x14ac:dyDescent="0.2">
      <c r="AE10508" s="218"/>
    </row>
    <row r="10509" spans="31:31" s="228" customFormat="1" x14ac:dyDescent="0.2">
      <c r="AE10509" s="218"/>
    </row>
    <row r="10510" spans="31:31" s="228" customFormat="1" x14ac:dyDescent="0.2">
      <c r="AE10510" s="218"/>
    </row>
    <row r="10511" spans="31:31" s="228" customFormat="1" x14ac:dyDescent="0.2">
      <c r="AE10511" s="218"/>
    </row>
    <row r="10512" spans="31:31" s="228" customFormat="1" x14ac:dyDescent="0.2">
      <c r="AE10512" s="218"/>
    </row>
    <row r="10513" spans="31:31" s="228" customFormat="1" x14ac:dyDescent="0.2">
      <c r="AE10513" s="218"/>
    </row>
    <row r="10514" spans="31:31" s="228" customFormat="1" x14ac:dyDescent="0.2">
      <c r="AE10514" s="218"/>
    </row>
    <row r="10515" spans="31:31" s="228" customFormat="1" x14ac:dyDescent="0.2">
      <c r="AE10515" s="218"/>
    </row>
    <row r="10516" spans="31:31" s="228" customFormat="1" x14ac:dyDescent="0.2">
      <c r="AE10516" s="218"/>
    </row>
    <row r="10517" spans="31:31" s="228" customFormat="1" x14ac:dyDescent="0.2">
      <c r="AE10517" s="218"/>
    </row>
    <row r="10518" spans="31:31" s="228" customFormat="1" x14ac:dyDescent="0.2">
      <c r="AE10518" s="218"/>
    </row>
    <row r="10519" spans="31:31" s="228" customFormat="1" x14ac:dyDescent="0.2">
      <c r="AE10519" s="218"/>
    </row>
    <row r="10520" spans="31:31" s="228" customFormat="1" x14ac:dyDescent="0.2">
      <c r="AE10520" s="218"/>
    </row>
    <row r="10521" spans="31:31" s="228" customFormat="1" x14ac:dyDescent="0.2">
      <c r="AE10521" s="218"/>
    </row>
    <row r="10522" spans="31:31" s="228" customFormat="1" x14ac:dyDescent="0.2">
      <c r="AE10522" s="218"/>
    </row>
    <row r="10523" spans="31:31" s="228" customFormat="1" x14ac:dyDescent="0.2">
      <c r="AE10523" s="218"/>
    </row>
    <row r="10524" spans="31:31" s="228" customFormat="1" x14ac:dyDescent="0.2">
      <c r="AE10524" s="218"/>
    </row>
    <row r="10525" spans="31:31" s="228" customFormat="1" x14ac:dyDescent="0.2">
      <c r="AE10525" s="218"/>
    </row>
    <row r="10526" spans="31:31" s="228" customFormat="1" x14ac:dyDescent="0.2">
      <c r="AE10526" s="218"/>
    </row>
    <row r="10527" spans="31:31" s="228" customFormat="1" x14ac:dyDescent="0.2">
      <c r="AE10527" s="218"/>
    </row>
    <row r="10528" spans="31:31" s="228" customFormat="1" x14ac:dyDescent="0.2">
      <c r="AE10528" s="218"/>
    </row>
    <row r="10529" spans="31:31" s="228" customFormat="1" x14ac:dyDescent="0.2">
      <c r="AE10529" s="218"/>
    </row>
    <row r="10530" spans="31:31" s="228" customFormat="1" x14ac:dyDescent="0.2">
      <c r="AE10530" s="218"/>
    </row>
    <row r="10531" spans="31:31" s="228" customFormat="1" x14ac:dyDescent="0.2">
      <c r="AE10531" s="218"/>
    </row>
    <row r="10532" spans="31:31" s="228" customFormat="1" x14ac:dyDescent="0.2">
      <c r="AE10532" s="218"/>
    </row>
    <row r="10533" spans="31:31" s="228" customFormat="1" x14ac:dyDescent="0.2">
      <c r="AE10533" s="218"/>
    </row>
    <row r="10534" spans="31:31" s="228" customFormat="1" x14ac:dyDescent="0.2">
      <c r="AE10534" s="218"/>
    </row>
    <row r="10535" spans="31:31" s="228" customFormat="1" x14ac:dyDescent="0.2">
      <c r="AE10535" s="218"/>
    </row>
    <row r="10536" spans="31:31" s="228" customFormat="1" x14ac:dyDescent="0.2">
      <c r="AE10536" s="218"/>
    </row>
    <row r="10537" spans="31:31" s="228" customFormat="1" x14ac:dyDescent="0.2">
      <c r="AE10537" s="218"/>
    </row>
    <row r="10538" spans="31:31" s="228" customFormat="1" x14ac:dyDescent="0.2">
      <c r="AE10538" s="218"/>
    </row>
    <row r="10539" spans="31:31" s="228" customFormat="1" x14ac:dyDescent="0.2">
      <c r="AE10539" s="218"/>
    </row>
    <row r="10540" spans="31:31" s="228" customFormat="1" x14ac:dyDescent="0.2">
      <c r="AE10540" s="218"/>
    </row>
    <row r="10541" spans="31:31" s="228" customFormat="1" x14ac:dyDescent="0.2">
      <c r="AE10541" s="218"/>
    </row>
    <row r="10542" spans="31:31" s="228" customFormat="1" x14ac:dyDescent="0.2">
      <c r="AE10542" s="218"/>
    </row>
    <row r="10543" spans="31:31" s="228" customFormat="1" x14ac:dyDescent="0.2">
      <c r="AE10543" s="218"/>
    </row>
    <row r="10544" spans="31:31" s="228" customFormat="1" x14ac:dyDescent="0.2">
      <c r="AE10544" s="218"/>
    </row>
    <row r="10545" spans="31:31" s="228" customFormat="1" x14ac:dyDescent="0.2">
      <c r="AE10545" s="218"/>
    </row>
    <row r="10546" spans="31:31" s="228" customFormat="1" x14ac:dyDescent="0.2">
      <c r="AE10546" s="218"/>
    </row>
    <row r="10547" spans="31:31" s="228" customFormat="1" x14ac:dyDescent="0.2">
      <c r="AE10547" s="218"/>
    </row>
    <row r="10548" spans="31:31" s="228" customFormat="1" x14ac:dyDescent="0.2">
      <c r="AE10548" s="218"/>
    </row>
    <row r="10549" spans="31:31" s="228" customFormat="1" x14ac:dyDescent="0.2">
      <c r="AE10549" s="218"/>
    </row>
    <row r="10550" spans="31:31" s="228" customFormat="1" x14ac:dyDescent="0.2">
      <c r="AE10550" s="218"/>
    </row>
    <row r="10551" spans="31:31" s="228" customFormat="1" x14ac:dyDescent="0.2">
      <c r="AE10551" s="218"/>
    </row>
    <row r="10552" spans="31:31" s="228" customFormat="1" x14ac:dyDescent="0.2">
      <c r="AE10552" s="218"/>
    </row>
    <row r="10553" spans="31:31" s="228" customFormat="1" x14ac:dyDescent="0.2">
      <c r="AE10553" s="218"/>
    </row>
    <row r="10554" spans="31:31" s="228" customFormat="1" x14ac:dyDescent="0.2">
      <c r="AE10554" s="218"/>
    </row>
    <row r="10555" spans="31:31" s="228" customFormat="1" x14ac:dyDescent="0.2">
      <c r="AE10555" s="218"/>
    </row>
    <row r="10556" spans="31:31" s="228" customFormat="1" x14ac:dyDescent="0.2">
      <c r="AE10556" s="218"/>
    </row>
    <row r="10557" spans="31:31" s="228" customFormat="1" x14ac:dyDescent="0.2">
      <c r="AE10557" s="218"/>
    </row>
    <row r="10558" spans="31:31" s="228" customFormat="1" x14ac:dyDescent="0.2">
      <c r="AE10558" s="218"/>
    </row>
    <row r="10559" spans="31:31" s="228" customFormat="1" x14ac:dyDescent="0.2">
      <c r="AE10559" s="218"/>
    </row>
    <row r="10560" spans="31:31" s="228" customFormat="1" x14ac:dyDescent="0.2">
      <c r="AE10560" s="218"/>
    </row>
    <row r="10561" spans="31:31" s="228" customFormat="1" x14ac:dyDescent="0.2">
      <c r="AE10561" s="218"/>
    </row>
    <row r="10562" spans="31:31" s="228" customFormat="1" x14ac:dyDescent="0.2">
      <c r="AE10562" s="218"/>
    </row>
    <row r="10563" spans="31:31" s="228" customFormat="1" x14ac:dyDescent="0.2">
      <c r="AE10563" s="218"/>
    </row>
    <row r="10564" spans="31:31" s="228" customFormat="1" x14ac:dyDescent="0.2">
      <c r="AE10564" s="218"/>
    </row>
    <row r="10565" spans="31:31" s="228" customFormat="1" x14ac:dyDescent="0.2">
      <c r="AE10565" s="218"/>
    </row>
    <row r="10566" spans="31:31" s="228" customFormat="1" x14ac:dyDescent="0.2">
      <c r="AE10566" s="218"/>
    </row>
    <row r="10567" spans="31:31" s="228" customFormat="1" x14ac:dyDescent="0.2">
      <c r="AE10567" s="218"/>
    </row>
    <row r="10568" spans="31:31" s="228" customFormat="1" x14ac:dyDescent="0.2">
      <c r="AE10568" s="218"/>
    </row>
    <row r="10569" spans="31:31" s="228" customFormat="1" x14ac:dyDescent="0.2">
      <c r="AE10569" s="218"/>
    </row>
    <row r="10570" spans="31:31" s="228" customFormat="1" x14ac:dyDescent="0.2">
      <c r="AE10570" s="218"/>
    </row>
    <row r="10571" spans="31:31" s="228" customFormat="1" x14ac:dyDescent="0.2">
      <c r="AE10571" s="218"/>
    </row>
    <row r="10572" spans="31:31" s="228" customFormat="1" x14ac:dyDescent="0.2">
      <c r="AE10572" s="218"/>
    </row>
    <row r="10573" spans="31:31" s="228" customFormat="1" x14ac:dyDescent="0.2">
      <c r="AE10573" s="218"/>
    </row>
    <row r="10574" spans="31:31" s="228" customFormat="1" x14ac:dyDescent="0.2">
      <c r="AE10574" s="218"/>
    </row>
    <row r="10575" spans="31:31" s="228" customFormat="1" x14ac:dyDescent="0.2">
      <c r="AE10575" s="218"/>
    </row>
    <row r="10576" spans="31:31" s="228" customFormat="1" x14ac:dyDescent="0.2">
      <c r="AE10576" s="218"/>
    </row>
    <row r="10577" spans="31:31" s="228" customFormat="1" x14ac:dyDescent="0.2">
      <c r="AE10577" s="218"/>
    </row>
    <row r="10578" spans="31:31" s="228" customFormat="1" x14ac:dyDescent="0.2">
      <c r="AE10578" s="218"/>
    </row>
    <row r="10579" spans="31:31" s="228" customFormat="1" x14ac:dyDescent="0.2">
      <c r="AE10579" s="218"/>
    </row>
    <row r="10580" spans="31:31" s="228" customFormat="1" x14ac:dyDescent="0.2">
      <c r="AE10580" s="218"/>
    </row>
    <row r="10581" spans="31:31" s="228" customFormat="1" x14ac:dyDescent="0.2">
      <c r="AE10581" s="218"/>
    </row>
    <row r="10582" spans="31:31" s="228" customFormat="1" x14ac:dyDescent="0.2">
      <c r="AE10582" s="218"/>
    </row>
    <row r="10583" spans="31:31" s="228" customFormat="1" x14ac:dyDescent="0.2">
      <c r="AE10583" s="218"/>
    </row>
    <row r="10584" spans="31:31" s="228" customFormat="1" x14ac:dyDescent="0.2">
      <c r="AE10584" s="218"/>
    </row>
    <row r="10585" spans="31:31" s="228" customFormat="1" x14ac:dyDescent="0.2">
      <c r="AE10585" s="218"/>
    </row>
    <row r="10586" spans="31:31" s="228" customFormat="1" x14ac:dyDescent="0.2">
      <c r="AE10586" s="218"/>
    </row>
    <row r="10587" spans="31:31" s="228" customFormat="1" x14ac:dyDescent="0.2">
      <c r="AE10587" s="218"/>
    </row>
    <row r="10588" spans="31:31" s="228" customFormat="1" x14ac:dyDescent="0.2">
      <c r="AE10588" s="218"/>
    </row>
    <row r="10589" spans="31:31" s="228" customFormat="1" x14ac:dyDescent="0.2">
      <c r="AE10589" s="218"/>
    </row>
    <row r="10590" spans="31:31" s="228" customFormat="1" x14ac:dyDescent="0.2">
      <c r="AE10590" s="218"/>
    </row>
    <row r="10591" spans="31:31" s="228" customFormat="1" x14ac:dyDescent="0.2">
      <c r="AE10591" s="218"/>
    </row>
    <row r="10592" spans="31:31" s="228" customFormat="1" x14ac:dyDescent="0.2">
      <c r="AE10592" s="218"/>
    </row>
    <row r="10593" spans="31:31" s="228" customFormat="1" x14ac:dyDescent="0.2">
      <c r="AE10593" s="218"/>
    </row>
    <row r="10594" spans="31:31" s="228" customFormat="1" x14ac:dyDescent="0.2">
      <c r="AE10594" s="218"/>
    </row>
    <row r="10595" spans="31:31" s="228" customFormat="1" x14ac:dyDescent="0.2">
      <c r="AE10595" s="218"/>
    </row>
    <row r="10596" spans="31:31" s="228" customFormat="1" x14ac:dyDescent="0.2">
      <c r="AE10596" s="218"/>
    </row>
    <row r="10597" spans="31:31" s="228" customFormat="1" x14ac:dyDescent="0.2">
      <c r="AE10597" s="218"/>
    </row>
    <row r="10598" spans="31:31" s="228" customFormat="1" x14ac:dyDescent="0.2">
      <c r="AE10598" s="218"/>
    </row>
    <row r="10599" spans="31:31" s="228" customFormat="1" x14ac:dyDescent="0.2">
      <c r="AE10599" s="218"/>
    </row>
    <row r="10600" spans="31:31" s="228" customFormat="1" x14ac:dyDescent="0.2">
      <c r="AE10600" s="218"/>
    </row>
    <row r="10601" spans="31:31" s="228" customFormat="1" x14ac:dyDescent="0.2">
      <c r="AE10601" s="218"/>
    </row>
    <row r="10602" spans="31:31" s="228" customFormat="1" x14ac:dyDescent="0.2">
      <c r="AE10602" s="218"/>
    </row>
    <row r="10603" spans="31:31" s="228" customFormat="1" x14ac:dyDescent="0.2">
      <c r="AE10603" s="218"/>
    </row>
    <row r="10604" spans="31:31" s="228" customFormat="1" x14ac:dyDescent="0.2">
      <c r="AE10604" s="218"/>
    </row>
    <row r="10605" spans="31:31" s="228" customFormat="1" x14ac:dyDescent="0.2">
      <c r="AE10605" s="218"/>
    </row>
    <row r="10606" spans="31:31" s="228" customFormat="1" x14ac:dyDescent="0.2">
      <c r="AE10606" s="218"/>
    </row>
    <row r="10607" spans="31:31" s="228" customFormat="1" x14ac:dyDescent="0.2">
      <c r="AE10607" s="218"/>
    </row>
    <row r="10608" spans="31:31" s="228" customFormat="1" x14ac:dyDescent="0.2">
      <c r="AE10608" s="218"/>
    </row>
    <row r="10609" spans="31:31" s="228" customFormat="1" x14ac:dyDescent="0.2">
      <c r="AE10609" s="218"/>
    </row>
    <row r="10610" spans="31:31" s="228" customFormat="1" x14ac:dyDescent="0.2">
      <c r="AE10610" s="218"/>
    </row>
    <row r="10611" spans="31:31" s="228" customFormat="1" x14ac:dyDescent="0.2">
      <c r="AE10611" s="218"/>
    </row>
    <row r="10612" spans="31:31" s="228" customFormat="1" x14ac:dyDescent="0.2">
      <c r="AE10612" s="218"/>
    </row>
    <row r="10613" spans="31:31" s="228" customFormat="1" x14ac:dyDescent="0.2">
      <c r="AE10613" s="218"/>
    </row>
    <row r="10614" spans="31:31" s="228" customFormat="1" x14ac:dyDescent="0.2">
      <c r="AE10614" s="218"/>
    </row>
    <row r="10615" spans="31:31" s="228" customFormat="1" x14ac:dyDescent="0.2">
      <c r="AE10615" s="218"/>
    </row>
    <row r="10616" spans="31:31" s="228" customFormat="1" x14ac:dyDescent="0.2">
      <c r="AE10616" s="218"/>
    </row>
    <row r="10617" spans="31:31" s="228" customFormat="1" x14ac:dyDescent="0.2">
      <c r="AE10617" s="218"/>
    </row>
    <row r="10618" spans="31:31" s="228" customFormat="1" x14ac:dyDescent="0.2">
      <c r="AE10618" s="218"/>
    </row>
    <row r="10619" spans="31:31" s="228" customFormat="1" x14ac:dyDescent="0.2">
      <c r="AE10619" s="218"/>
    </row>
    <row r="10620" spans="31:31" s="228" customFormat="1" x14ac:dyDescent="0.2">
      <c r="AE10620" s="218"/>
    </row>
    <row r="10621" spans="31:31" s="228" customFormat="1" x14ac:dyDescent="0.2">
      <c r="AE10621" s="218"/>
    </row>
    <row r="10622" spans="31:31" s="228" customFormat="1" x14ac:dyDescent="0.2">
      <c r="AE10622" s="218"/>
    </row>
    <row r="10623" spans="31:31" s="228" customFormat="1" x14ac:dyDescent="0.2">
      <c r="AE10623" s="218"/>
    </row>
    <row r="10624" spans="31:31" s="228" customFormat="1" x14ac:dyDescent="0.2">
      <c r="AE10624" s="218"/>
    </row>
    <row r="10625" spans="31:31" s="228" customFormat="1" x14ac:dyDescent="0.2">
      <c r="AE10625" s="218"/>
    </row>
    <row r="10626" spans="31:31" s="228" customFormat="1" x14ac:dyDescent="0.2">
      <c r="AE10626" s="218"/>
    </row>
    <row r="10627" spans="31:31" s="228" customFormat="1" x14ac:dyDescent="0.2">
      <c r="AE10627" s="218"/>
    </row>
    <row r="10628" spans="31:31" s="228" customFormat="1" x14ac:dyDescent="0.2">
      <c r="AE10628" s="218"/>
    </row>
    <row r="10629" spans="31:31" s="228" customFormat="1" x14ac:dyDescent="0.2">
      <c r="AE10629" s="218"/>
    </row>
    <row r="10630" spans="31:31" s="228" customFormat="1" x14ac:dyDescent="0.2">
      <c r="AE10630" s="218"/>
    </row>
    <row r="10631" spans="31:31" s="228" customFormat="1" x14ac:dyDescent="0.2">
      <c r="AE10631" s="218"/>
    </row>
    <row r="10632" spans="31:31" s="228" customFormat="1" x14ac:dyDescent="0.2">
      <c r="AE10632" s="218"/>
    </row>
    <row r="10633" spans="31:31" s="228" customFormat="1" x14ac:dyDescent="0.2">
      <c r="AE10633" s="218"/>
    </row>
    <row r="10634" spans="31:31" s="228" customFormat="1" x14ac:dyDescent="0.2">
      <c r="AE10634" s="218"/>
    </row>
    <row r="10635" spans="31:31" s="228" customFormat="1" x14ac:dyDescent="0.2">
      <c r="AE10635" s="218"/>
    </row>
    <row r="10636" spans="31:31" s="228" customFormat="1" x14ac:dyDescent="0.2">
      <c r="AE10636" s="218"/>
    </row>
    <row r="10637" spans="31:31" s="228" customFormat="1" x14ac:dyDescent="0.2">
      <c r="AE10637" s="218"/>
    </row>
    <row r="10638" spans="31:31" s="228" customFormat="1" x14ac:dyDescent="0.2">
      <c r="AE10638" s="218"/>
    </row>
    <row r="10639" spans="31:31" s="228" customFormat="1" x14ac:dyDescent="0.2">
      <c r="AE10639" s="218"/>
    </row>
    <row r="10640" spans="31:31" s="228" customFormat="1" x14ac:dyDescent="0.2">
      <c r="AE10640" s="218"/>
    </row>
    <row r="10641" spans="31:31" s="228" customFormat="1" x14ac:dyDescent="0.2">
      <c r="AE10641" s="218"/>
    </row>
    <row r="10642" spans="31:31" s="228" customFormat="1" x14ac:dyDescent="0.2">
      <c r="AE10642" s="218"/>
    </row>
    <row r="10643" spans="31:31" s="228" customFormat="1" x14ac:dyDescent="0.2">
      <c r="AE10643" s="218"/>
    </row>
    <row r="10644" spans="31:31" s="228" customFormat="1" x14ac:dyDescent="0.2">
      <c r="AE10644" s="218"/>
    </row>
    <row r="10645" spans="31:31" s="228" customFormat="1" x14ac:dyDescent="0.2">
      <c r="AE10645" s="218"/>
    </row>
    <row r="10646" spans="31:31" s="228" customFormat="1" x14ac:dyDescent="0.2">
      <c r="AE10646" s="218"/>
    </row>
    <row r="10647" spans="31:31" s="228" customFormat="1" x14ac:dyDescent="0.2">
      <c r="AE10647" s="218"/>
    </row>
    <row r="10648" spans="31:31" s="228" customFormat="1" x14ac:dyDescent="0.2">
      <c r="AE10648" s="218"/>
    </row>
    <row r="10649" spans="31:31" s="228" customFormat="1" x14ac:dyDescent="0.2">
      <c r="AE10649" s="218"/>
    </row>
    <row r="10650" spans="31:31" s="228" customFormat="1" x14ac:dyDescent="0.2">
      <c r="AE10650" s="218"/>
    </row>
    <row r="10651" spans="31:31" s="228" customFormat="1" x14ac:dyDescent="0.2">
      <c r="AE10651" s="218"/>
    </row>
    <row r="10652" spans="31:31" s="228" customFormat="1" x14ac:dyDescent="0.2">
      <c r="AE10652" s="218"/>
    </row>
    <row r="10653" spans="31:31" s="228" customFormat="1" x14ac:dyDescent="0.2">
      <c r="AE10653" s="218"/>
    </row>
    <row r="10654" spans="31:31" s="228" customFormat="1" x14ac:dyDescent="0.2">
      <c r="AE10654" s="218"/>
    </row>
    <row r="10655" spans="31:31" s="228" customFormat="1" x14ac:dyDescent="0.2">
      <c r="AE10655" s="218"/>
    </row>
    <row r="10656" spans="31:31" s="228" customFormat="1" x14ac:dyDescent="0.2">
      <c r="AE10656" s="218"/>
    </row>
    <row r="10657" spans="31:31" s="228" customFormat="1" x14ac:dyDescent="0.2">
      <c r="AE10657" s="218"/>
    </row>
    <row r="10658" spans="31:31" s="228" customFormat="1" x14ac:dyDescent="0.2">
      <c r="AE10658" s="218"/>
    </row>
    <row r="10659" spans="31:31" s="228" customFormat="1" x14ac:dyDescent="0.2">
      <c r="AE10659" s="218"/>
    </row>
    <row r="10660" spans="31:31" s="228" customFormat="1" x14ac:dyDescent="0.2">
      <c r="AE10660" s="218"/>
    </row>
    <row r="10661" spans="31:31" s="228" customFormat="1" x14ac:dyDescent="0.2">
      <c r="AE10661" s="218"/>
    </row>
    <row r="10662" spans="31:31" s="228" customFormat="1" x14ac:dyDescent="0.2">
      <c r="AE10662" s="218"/>
    </row>
    <row r="10663" spans="31:31" s="228" customFormat="1" x14ac:dyDescent="0.2">
      <c r="AE10663" s="218"/>
    </row>
    <row r="10664" spans="31:31" s="228" customFormat="1" x14ac:dyDescent="0.2">
      <c r="AE10664" s="218"/>
    </row>
    <row r="10665" spans="31:31" s="228" customFormat="1" x14ac:dyDescent="0.2">
      <c r="AE10665" s="218"/>
    </row>
    <row r="10666" spans="31:31" s="228" customFormat="1" x14ac:dyDescent="0.2">
      <c r="AE10666" s="218"/>
    </row>
    <row r="10667" spans="31:31" s="228" customFormat="1" x14ac:dyDescent="0.2">
      <c r="AE10667" s="218"/>
    </row>
    <row r="10668" spans="31:31" s="228" customFormat="1" x14ac:dyDescent="0.2">
      <c r="AE10668" s="218"/>
    </row>
    <row r="10669" spans="31:31" s="228" customFormat="1" x14ac:dyDescent="0.2">
      <c r="AE10669" s="218"/>
    </row>
    <row r="10670" spans="31:31" s="228" customFormat="1" x14ac:dyDescent="0.2">
      <c r="AE10670" s="218"/>
    </row>
    <row r="10671" spans="31:31" s="228" customFormat="1" x14ac:dyDescent="0.2">
      <c r="AE10671" s="218"/>
    </row>
    <row r="10672" spans="31:31" s="228" customFormat="1" x14ac:dyDescent="0.2">
      <c r="AE10672" s="218"/>
    </row>
    <row r="10673" spans="31:31" s="228" customFormat="1" x14ac:dyDescent="0.2">
      <c r="AE10673" s="218"/>
    </row>
    <row r="10674" spans="31:31" s="228" customFormat="1" x14ac:dyDescent="0.2">
      <c r="AE10674" s="218"/>
    </row>
    <row r="10675" spans="31:31" s="228" customFormat="1" x14ac:dyDescent="0.2">
      <c r="AE10675" s="218"/>
    </row>
    <row r="10676" spans="31:31" s="228" customFormat="1" x14ac:dyDescent="0.2">
      <c r="AE10676" s="218"/>
    </row>
    <row r="10677" spans="31:31" s="228" customFormat="1" x14ac:dyDescent="0.2">
      <c r="AE10677" s="218"/>
    </row>
    <row r="10678" spans="31:31" s="228" customFormat="1" x14ac:dyDescent="0.2">
      <c r="AE10678" s="218"/>
    </row>
    <row r="10679" spans="31:31" s="228" customFormat="1" x14ac:dyDescent="0.2">
      <c r="AE10679" s="218"/>
    </row>
    <row r="10680" spans="31:31" s="228" customFormat="1" x14ac:dyDescent="0.2">
      <c r="AE10680" s="218"/>
    </row>
    <row r="10681" spans="31:31" s="228" customFormat="1" x14ac:dyDescent="0.2">
      <c r="AE10681" s="218"/>
    </row>
    <row r="10682" spans="31:31" s="228" customFormat="1" x14ac:dyDescent="0.2">
      <c r="AE10682" s="218"/>
    </row>
    <row r="10683" spans="31:31" s="228" customFormat="1" x14ac:dyDescent="0.2">
      <c r="AE10683" s="218"/>
    </row>
    <row r="10684" spans="31:31" s="228" customFormat="1" x14ac:dyDescent="0.2">
      <c r="AE10684" s="218"/>
    </row>
    <row r="10685" spans="31:31" s="228" customFormat="1" x14ac:dyDescent="0.2">
      <c r="AE10685" s="218"/>
    </row>
    <row r="10686" spans="31:31" s="228" customFormat="1" x14ac:dyDescent="0.2">
      <c r="AE10686" s="218"/>
    </row>
    <row r="10687" spans="31:31" s="228" customFormat="1" x14ac:dyDescent="0.2">
      <c r="AE10687" s="218"/>
    </row>
    <row r="10688" spans="31:31" s="228" customFormat="1" x14ac:dyDescent="0.2">
      <c r="AE10688" s="218"/>
    </row>
    <row r="10689" spans="31:31" s="228" customFormat="1" x14ac:dyDescent="0.2">
      <c r="AE10689" s="218"/>
    </row>
    <row r="10690" spans="31:31" s="228" customFormat="1" x14ac:dyDescent="0.2">
      <c r="AE10690" s="218"/>
    </row>
    <row r="10691" spans="31:31" s="228" customFormat="1" x14ac:dyDescent="0.2">
      <c r="AE10691" s="218"/>
    </row>
    <row r="10692" spans="31:31" s="228" customFormat="1" x14ac:dyDescent="0.2">
      <c r="AE10692" s="218"/>
    </row>
    <row r="10693" spans="31:31" s="228" customFormat="1" x14ac:dyDescent="0.2">
      <c r="AE10693" s="218"/>
    </row>
    <row r="10694" spans="31:31" s="228" customFormat="1" x14ac:dyDescent="0.2">
      <c r="AE10694" s="218"/>
    </row>
    <row r="10695" spans="31:31" s="228" customFormat="1" x14ac:dyDescent="0.2">
      <c r="AE10695" s="218"/>
    </row>
    <row r="10696" spans="31:31" s="228" customFormat="1" x14ac:dyDescent="0.2">
      <c r="AE10696" s="218"/>
    </row>
    <row r="10697" spans="31:31" s="228" customFormat="1" x14ac:dyDescent="0.2">
      <c r="AE10697" s="218"/>
    </row>
    <row r="10698" spans="31:31" s="228" customFormat="1" x14ac:dyDescent="0.2">
      <c r="AE10698" s="218"/>
    </row>
    <row r="10699" spans="31:31" s="228" customFormat="1" x14ac:dyDescent="0.2">
      <c r="AE10699" s="218"/>
    </row>
    <row r="10700" spans="31:31" s="228" customFormat="1" x14ac:dyDescent="0.2">
      <c r="AE10700" s="218"/>
    </row>
    <row r="10701" spans="31:31" s="228" customFormat="1" x14ac:dyDescent="0.2">
      <c r="AE10701" s="218"/>
    </row>
    <row r="10702" spans="31:31" s="228" customFormat="1" x14ac:dyDescent="0.2">
      <c r="AE10702" s="218"/>
    </row>
    <row r="10703" spans="31:31" s="228" customFormat="1" x14ac:dyDescent="0.2">
      <c r="AE10703" s="218"/>
    </row>
    <row r="10704" spans="31:31" s="228" customFormat="1" x14ac:dyDescent="0.2">
      <c r="AE10704" s="218"/>
    </row>
    <row r="10705" spans="31:31" s="228" customFormat="1" x14ac:dyDescent="0.2">
      <c r="AE10705" s="218"/>
    </row>
    <row r="10706" spans="31:31" s="228" customFormat="1" x14ac:dyDescent="0.2">
      <c r="AE10706" s="218"/>
    </row>
    <row r="10707" spans="31:31" s="228" customFormat="1" x14ac:dyDescent="0.2">
      <c r="AE10707" s="218"/>
    </row>
    <row r="10708" spans="31:31" s="228" customFormat="1" x14ac:dyDescent="0.2">
      <c r="AE10708" s="218"/>
    </row>
    <row r="10709" spans="31:31" s="228" customFormat="1" x14ac:dyDescent="0.2">
      <c r="AE10709" s="218"/>
    </row>
    <row r="10710" spans="31:31" s="228" customFormat="1" x14ac:dyDescent="0.2">
      <c r="AE10710" s="218"/>
    </row>
    <row r="10711" spans="31:31" s="228" customFormat="1" x14ac:dyDescent="0.2">
      <c r="AE10711" s="218"/>
    </row>
    <row r="10712" spans="31:31" s="228" customFormat="1" x14ac:dyDescent="0.2">
      <c r="AE10712" s="218"/>
    </row>
    <row r="10713" spans="31:31" s="228" customFormat="1" x14ac:dyDescent="0.2">
      <c r="AE10713" s="218"/>
    </row>
    <row r="10714" spans="31:31" s="228" customFormat="1" x14ac:dyDescent="0.2">
      <c r="AE10714" s="218"/>
    </row>
    <row r="10715" spans="31:31" s="228" customFormat="1" x14ac:dyDescent="0.2">
      <c r="AE10715" s="218"/>
    </row>
    <row r="10716" spans="31:31" s="228" customFormat="1" x14ac:dyDescent="0.2">
      <c r="AE10716" s="218"/>
    </row>
    <row r="10717" spans="31:31" s="228" customFormat="1" x14ac:dyDescent="0.2">
      <c r="AE10717" s="218"/>
    </row>
    <row r="10718" spans="31:31" s="228" customFormat="1" x14ac:dyDescent="0.2">
      <c r="AE10718" s="218"/>
    </row>
    <row r="10719" spans="31:31" s="228" customFormat="1" x14ac:dyDescent="0.2">
      <c r="AE10719" s="218"/>
    </row>
    <row r="10720" spans="31:31" s="228" customFormat="1" x14ac:dyDescent="0.2">
      <c r="AE10720" s="218"/>
    </row>
    <row r="10721" spans="31:31" s="228" customFormat="1" x14ac:dyDescent="0.2">
      <c r="AE10721" s="218"/>
    </row>
    <row r="10722" spans="31:31" s="228" customFormat="1" x14ac:dyDescent="0.2">
      <c r="AE10722" s="218"/>
    </row>
    <row r="10723" spans="31:31" s="228" customFormat="1" x14ac:dyDescent="0.2">
      <c r="AE10723" s="218"/>
    </row>
    <row r="10724" spans="31:31" s="228" customFormat="1" x14ac:dyDescent="0.2">
      <c r="AE10724" s="218"/>
    </row>
    <row r="10725" spans="31:31" s="228" customFormat="1" x14ac:dyDescent="0.2">
      <c r="AE10725" s="218"/>
    </row>
    <row r="10726" spans="31:31" s="228" customFormat="1" x14ac:dyDescent="0.2">
      <c r="AE10726" s="218"/>
    </row>
    <row r="10727" spans="31:31" s="228" customFormat="1" x14ac:dyDescent="0.2">
      <c r="AE10727" s="218"/>
    </row>
    <row r="10728" spans="31:31" s="228" customFormat="1" x14ac:dyDescent="0.2">
      <c r="AE10728" s="218"/>
    </row>
    <row r="10729" spans="31:31" s="228" customFormat="1" x14ac:dyDescent="0.2">
      <c r="AE10729" s="218"/>
    </row>
    <row r="10730" spans="31:31" s="228" customFormat="1" x14ac:dyDescent="0.2">
      <c r="AE10730" s="218"/>
    </row>
    <row r="10731" spans="31:31" s="228" customFormat="1" x14ac:dyDescent="0.2">
      <c r="AE10731" s="218"/>
    </row>
    <row r="10732" spans="31:31" s="228" customFormat="1" x14ac:dyDescent="0.2">
      <c r="AE10732" s="218"/>
    </row>
    <row r="10733" spans="31:31" s="228" customFormat="1" x14ac:dyDescent="0.2">
      <c r="AE10733" s="218"/>
    </row>
    <row r="10734" spans="31:31" s="228" customFormat="1" x14ac:dyDescent="0.2">
      <c r="AE10734" s="218"/>
    </row>
    <row r="10735" spans="31:31" s="228" customFormat="1" x14ac:dyDescent="0.2">
      <c r="AE10735" s="218"/>
    </row>
    <row r="10736" spans="31:31" s="228" customFormat="1" x14ac:dyDescent="0.2">
      <c r="AE10736" s="218"/>
    </row>
    <row r="10737" spans="31:31" s="228" customFormat="1" x14ac:dyDescent="0.2">
      <c r="AE10737" s="218"/>
    </row>
    <row r="10738" spans="31:31" s="228" customFormat="1" x14ac:dyDescent="0.2">
      <c r="AE10738" s="218"/>
    </row>
    <row r="10739" spans="31:31" s="228" customFormat="1" x14ac:dyDescent="0.2">
      <c r="AE10739" s="218"/>
    </row>
    <row r="10740" spans="31:31" s="228" customFormat="1" x14ac:dyDescent="0.2">
      <c r="AE10740" s="218"/>
    </row>
    <row r="10741" spans="31:31" s="228" customFormat="1" x14ac:dyDescent="0.2">
      <c r="AE10741" s="218"/>
    </row>
    <row r="10742" spans="31:31" s="228" customFormat="1" x14ac:dyDescent="0.2">
      <c r="AE10742" s="218"/>
    </row>
    <row r="10743" spans="31:31" s="228" customFormat="1" x14ac:dyDescent="0.2">
      <c r="AE10743" s="218"/>
    </row>
    <row r="10744" spans="31:31" s="228" customFormat="1" x14ac:dyDescent="0.2">
      <c r="AE10744" s="218"/>
    </row>
    <row r="10745" spans="31:31" s="228" customFormat="1" x14ac:dyDescent="0.2">
      <c r="AE10745" s="218"/>
    </row>
    <row r="10746" spans="31:31" s="228" customFormat="1" x14ac:dyDescent="0.2">
      <c r="AE10746" s="218"/>
    </row>
    <row r="10747" spans="31:31" s="228" customFormat="1" x14ac:dyDescent="0.2">
      <c r="AE10747" s="218"/>
    </row>
    <row r="10748" spans="31:31" s="228" customFormat="1" x14ac:dyDescent="0.2">
      <c r="AE10748" s="218"/>
    </row>
    <row r="10749" spans="31:31" s="228" customFormat="1" x14ac:dyDescent="0.2">
      <c r="AE10749" s="218"/>
    </row>
    <row r="10750" spans="31:31" s="228" customFormat="1" x14ac:dyDescent="0.2">
      <c r="AE10750" s="218"/>
    </row>
    <row r="10751" spans="31:31" s="228" customFormat="1" x14ac:dyDescent="0.2">
      <c r="AE10751" s="218"/>
    </row>
    <row r="10752" spans="31:31" s="228" customFormat="1" x14ac:dyDescent="0.2">
      <c r="AE10752" s="218"/>
    </row>
    <row r="10753" spans="31:31" s="228" customFormat="1" x14ac:dyDescent="0.2">
      <c r="AE10753" s="218"/>
    </row>
    <row r="10754" spans="31:31" s="228" customFormat="1" x14ac:dyDescent="0.2">
      <c r="AE10754" s="218"/>
    </row>
    <row r="10755" spans="31:31" s="228" customFormat="1" x14ac:dyDescent="0.2">
      <c r="AE10755" s="218"/>
    </row>
    <row r="10756" spans="31:31" s="228" customFormat="1" x14ac:dyDescent="0.2">
      <c r="AE10756" s="218"/>
    </row>
    <row r="10757" spans="31:31" s="228" customFormat="1" x14ac:dyDescent="0.2">
      <c r="AE10757" s="218"/>
    </row>
    <row r="10758" spans="31:31" s="228" customFormat="1" x14ac:dyDescent="0.2">
      <c r="AE10758" s="218"/>
    </row>
    <row r="10759" spans="31:31" s="228" customFormat="1" x14ac:dyDescent="0.2">
      <c r="AE10759" s="218"/>
    </row>
    <row r="10760" spans="31:31" s="228" customFormat="1" x14ac:dyDescent="0.2">
      <c r="AE10760" s="218"/>
    </row>
    <row r="10761" spans="31:31" s="228" customFormat="1" x14ac:dyDescent="0.2">
      <c r="AE10761" s="218"/>
    </row>
    <row r="10762" spans="31:31" s="228" customFormat="1" x14ac:dyDescent="0.2">
      <c r="AE10762" s="218"/>
    </row>
    <row r="10763" spans="31:31" s="228" customFormat="1" x14ac:dyDescent="0.2">
      <c r="AE10763" s="218"/>
    </row>
    <row r="10764" spans="31:31" s="228" customFormat="1" x14ac:dyDescent="0.2">
      <c r="AE10764" s="218"/>
    </row>
    <row r="10765" spans="31:31" s="228" customFormat="1" x14ac:dyDescent="0.2">
      <c r="AE10765" s="218"/>
    </row>
    <row r="10766" spans="31:31" s="228" customFormat="1" x14ac:dyDescent="0.2">
      <c r="AE10766" s="218"/>
    </row>
    <row r="10767" spans="31:31" s="228" customFormat="1" x14ac:dyDescent="0.2">
      <c r="AE10767" s="218"/>
    </row>
    <row r="10768" spans="31:31" s="228" customFormat="1" x14ac:dyDescent="0.2">
      <c r="AE10768" s="218"/>
    </row>
    <row r="10769" spans="31:31" s="228" customFormat="1" x14ac:dyDescent="0.2">
      <c r="AE10769" s="218"/>
    </row>
    <row r="10770" spans="31:31" s="228" customFormat="1" x14ac:dyDescent="0.2">
      <c r="AE10770" s="218"/>
    </row>
    <row r="10771" spans="31:31" s="228" customFormat="1" x14ac:dyDescent="0.2">
      <c r="AE10771" s="218"/>
    </row>
    <row r="10772" spans="31:31" s="228" customFormat="1" x14ac:dyDescent="0.2">
      <c r="AE10772" s="218"/>
    </row>
    <row r="10773" spans="31:31" s="228" customFormat="1" x14ac:dyDescent="0.2">
      <c r="AE10773" s="218"/>
    </row>
    <row r="10774" spans="31:31" s="228" customFormat="1" x14ac:dyDescent="0.2">
      <c r="AE10774" s="218"/>
    </row>
    <row r="10775" spans="31:31" s="228" customFormat="1" x14ac:dyDescent="0.2">
      <c r="AE10775" s="218"/>
    </row>
    <row r="10776" spans="31:31" s="228" customFormat="1" x14ac:dyDescent="0.2">
      <c r="AE10776" s="218"/>
    </row>
    <row r="10777" spans="31:31" s="228" customFormat="1" x14ac:dyDescent="0.2">
      <c r="AE10777" s="218"/>
    </row>
    <row r="10778" spans="31:31" s="228" customFormat="1" x14ac:dyDescent="0.2">
      <c r="AE10778" s="218"/>
    </row>
    <row r="10779" spans="31:31" s="228" customFormat="1" x14ac:dyDescent="0.2">
      <c r="AE10779" s="218"/>
    </row>
    <row r="10780" spans="31:31" s="228" customFormat="1" x14ac:dyDescent="0.2">
      <c r="AE10780" s="218"/>
    </row>
    <row r="10781" spans="31:31" s="228" customFormat="1" x14ac:dyDescent="0.2">
      <c r="AE10781" s="218"/>
    </row>
    <row r="10782" spans="31:31" s="228" customFormat="1" x14ac:dyDescent="0.2">
      <c r="AE10782" s="218"/>
    </row>
    <row r="10783" spans="31:31" s="228" customFormat="1" x14ac:dyDescent="0.2">
      <c r="AE10783" s="218"/>
    </row>
    <row r="10784" spans="31:31" s="228" customFormat="1" x14ac:dyDescent="0.2">
      <c r="AE10784" s="218"/>
    </row>
    <row r="10785" spans="31:31" s="228" customFormat="1" x14ac:dyDescent="0.2">
      <c r="AE10785" s="218"/>
    </row>
    <row r="10786" spans="31:31" s="228" customFormat="1" x14ac:dyDescent="0.2">
      <c r="AE10786" s="218"/>
    </row>
    <row r="10787" spans="31:31" s="228" customFormat="1" x14ac:dyDescent="0.2">
      <c r="AE10787" s="218"/>
    </row>
    <row r="10788" spans="31:31" s="228" customFormat="1" x14ac:dyDescent="0.2">
      <c r="AE10788" s="218"/>
    </row>
    <row r="10789" spans="31:31" s="228" customFormat="1" x14ac:dyDescent="0.2">
      <c r="AE10789" s="218"/>
    </row>
    <row r="10790" spans="31:31" s="228" customFormat="1" x14ac:dyDescent="0.2">
      <c r="AE10790" s="218"/>
    </row>
    <row r="10791" spans="31:31" s="228" customFormat="1" x14ac:dyDescent="0.2">
      <c r="AE10791" s="218"/>
    </row>
    <row r="10792" spans="31:31" s="228" customFormat="1" x14ac:dyDescent="0.2">
      <c r="AE10792" s="218"/>
    </row>
    <row r="10793" spans="31:31" s="228" customFormat="1" x14ac:dyDescent="0.2">
      <c r="AE10793" s="218"/>
    </row>
    <row r="10794" spans="31:31" s="228" customFormat="1" x14ac:dyDescent="0.2">
      <c r="AE10794" s="218"/>
    </row>
    <row r="10795" spans="31:31" s="228" customFormat="1" x14ac:dyDescent="0.2">
      <c r="AE10795" s="218"/>
    </row>
    <row r="10796" spans="31:31" s="228" customFormat="1" x14ac:dyDescent="0.2">
      <c r="AE10796" s="218"/>
    </row>
    <row r="10797" spans="31:31" s="228" customFormat="1" x14ac:dyDescent="0.2">
      <c r="AE10797" s="218"/>
    </row>
    <row r="10798" spans="31:31" s="228" customFormat="1" x14ac:dyDescent="0.2">
      <c r="AE10798" s="218"/>
    </row>
    <row r="10799" spans="31:31" s="228" customFormat="1" x14ac:dyDescent="0.2">
      <c r="AE10799" s="218"/>
    </row>
    <row r="10800" spans="31:31" s="228" customFormat="1" x14ac:dyDescent="0.2">
      <c r="AE10800" s="218"/>
    </row>
    <row r="10801" spans="31:31" s="228" customFormat="1" x14ac:dyDescent="0.2">
      <c r="AE10801" s="218"/>
    </row>
    <row r="10802" spans="31:31" s="228" customFormat="1" x14ac:dyDescent="0.2">
      <c r="AE10802" s="218"/>
    </row>
    <row r="10803" spans="31:31" s="228" customFormat="1" x14ac:dyDescent="0.2">
      <c r="AE10803" s="218"/>
    </row>
    <row r="10804" spans="31:31" s="228" customFormat="1" x14ac:dyDescent="0.2">
      <c r="AE10804" s="218"/>
    </row>
    <row r="10805" spans="31:31" s="228" customFormat="1" x14ac:dyDescent="0.2">
      <c r="AE10805" s="218"/>
    </row>
    <row r="10806" spans="31:31" s="228" customFormat="1" x14ac:dyDescent="0.2">
      <c r="AE10806" s="218"/>
    </row>
    <row r="10807" spans="31:31" s="228" customFormat="1" x14ac:dyDescent="0.2">
      <c r="AE10807" s="218"/>
    </row>
    <row r="10808" spans="31:31" s="228" customFormat="1" x14ac:dyDescent="0.2">
      <c r="AE10808" s="218"/>
    </row>
    <row r="10809" spans="31:31" s="228" customFormat="1" x14ac:dyDescent="0.2">
      <c r="AE10809" s="218"/>
    </row>
    <row r="10810" spans="31:31" s="228" customFormat="1" x14ac:dyDescent="0.2">
      <c r="AE10810" s="218"/>
    </row>
    <row r="10811" spans="31:31" s="228" customFormat="1" x14ac:dyDescent="0.2">
      <c r="AE10811" s="218"/>
    </row>
    <row r="10812" spans="31:31" s="228" customFormat="1" x14ac:dyDescent="0.2">
      <c r="AE10812" s="218"/>
    </row>
    <row r="10813" spans="31:31" s="228" customFormat="1" x14ac:dyDescent="0.2">
      <c r="AE10813" s="218"/>
    </row>
    <row r="10814" spans="31:31" s="228" customFormat="1" x14ac:dyDescent="0.2">
      <c r="AE10814" s="218"/>
    </row>
    <row r="10815" spans="31:31" s="228" customFormat="1" x14ac:dyDescent="0.2">
      <c r="AE10815" s="218"/>
    </row>
    <row r="10816" spans="31:31" s="228" customFormat="1" x14ac:dyDescent="0.2">
      <c r="AE10816" s="218"/>
    </row>
    <row r="10817" spans="31:31" s="228" customFormat="1" x14ac:dyDescent="0.2">
      <c r="AE10817" s="218"/>
    </row>
    <row r="10818" spans="31:31" s="228" customFormat="1" x14ac:dyDescent="0.2">
      <c r="AE10818" s="218"/>
    </row>
    <row r="10819" spans="31:31" s="228" customFormat="1" x14ac:dyDescent="0.2">
      <c r="AE10819" s="218"/>
    </row>
    <row r="10820" spans="31:31" s="228" customFormat="1" x14ac:dyDescent="0.2">
      <c r="AE10820" s="218"/>
    </row>
    <row r="10821" spans="31:31" s="228" customFormat="1" x14ac:dyDescent="0.2">
      <c r="AE10821" s="218"/>
    </row>
    <row r="10822" spans="31:31" s="228" customFormat="1" x14ac:dyDescent="0.2">
      <c r="AE10822" s="218"/>
    </row>
    <row r="10823" spans="31:31" s="228" customFormat="1" x14ac:dyDescent="0.2">
      <c r="AE10823" s="218"/>
    </row>
    <row r="10824" spans="31:31" s="228" customFormat="1" x14ac:dyDescent="0.2">
      <c r="AE10824" s="218"/>
    </row>
    <row r="10825" spans="31:31" s="228" customFormat="1" x14ac:dyDescent="0.2">
      <c r="AE10825" s="218"/>
    </row>
    <row r="10826" spans="31:31" s="228" customFormat="1" x14ac:dyDescent="0.2">
      <c r="AE10826" s="218"/>
    </row>
    <row r="10827" spans="31:31" s="228" customFormat="1" x14ac:dyDescent="0.2">
      <c r="AE10827" s="218"/>
    </row>
    <row r="10828" spans="31:31" s="228" customFormat="1" x14ac:dyDescent="0.2">
      <c r="AE10828" s="218"/>
    </row>
    <row r="10829" spans="31:31" s="228" customFormat="1" x14ac:dyDescent="0.2">
      <c r="AE10829" s="218"/>
    </row>
    <row r="10830" spans="31:31" s="228" customFormat="1" x14ac:dyDescent="0.2">
      <c r="AE10830" s="218"/>
    </row>
    <row r="10831" spans="31:31" s="228" customFormat="1" x14ac:dyDescent="0.2">
      <c r="AE10831" s="218"/>
    </row>
    <row r="10832" spans="31:31" s="228" customFormat="1" x14ac:dyDescent="0.2">
      <c r="AE10832" s="218"/>
    </row>
    <row r="10833" spans="31:31" s="228" customFormat="1" x14ac:dyDescent="0.2">
      <c r="AE10833" s="218"/>
    </row>
    <row r="10834" spans="31:31" s="228" customFormat="1" x14ac:dyDescent="0.2">
      <c r="AE10834" s="218"/>
    </row>
    <row r="10835" spans="31:31" s="228" customFormat="1" x14ac:dyDescent="0.2">
      <c r="AE10835" s="218"/>
    </row>
    <row r="10836" spans="31:31" s="228" customFormat="1" x14ac:dyDescent="0.2">
      <c r="AE10836" s="218"/>
    </row>
    <row r="10837" spans="31:31" s="228" customFormat="1" x14ac:dyDescent="0.2">
      <c r="AE10837" s="218"/>
    </row>
    <row r="10838" spans="31:31" s="228" customFormat="1" x14ac:dyDescent="0.2">
      <c r="AE10838" s="218"/>
    </row>
    <row r="10839" spans="31:31" s="228" customFormat="1" x14ac:dyDescent="0.2">
      <c r="AE10839" s="218"/>
    </row>
    <row r="10840" spans="31:31" s="228" customFormat="1" x14ac:dyDescent="0.2">
      <c r="AE10840" s="218"/>
    </row>
    <row r="10841" spans="31:31" s="228" customFormat="1" x14ac:dyDescent="0.2">
      <c r="AE10841" s="218"/>
    </row>
    <row r="10842" spans="31:31" s="228" customFormat="1" x14ac:dyDescent="0.2">
      <c r="AE10842" s="218"/>
    </row>
    <row r="10843" spans="31:31" s="228" customFormat="1" x14ac:dyDescent="0.2">
      <c r="AE10843" s="218"/>
    </row>
    <row r="10844" spans="31:31" s="228" customFormat="1" x14ac:dyDescent="0.2">
      <c r="AE10844" s="218"/>
    </row>
    <row r="10845" spans="31:31" s="228" customFormat="1" x14ac:dyDescent="0.2">
      <c r="AE10845" s="218"/>
    </row>
    <row r="10846" spans="31:31" s="228" customFormat="1" x14ac:dyDescent="0.2">
      <c r="AE10846" s="218"/>
    </row>
    <row r="10847" spans="31:31" s="228" customFormat="1" x14ac:dyDescent="0.2">
      <c r="AE10847" s="218"/>
    </row>
    <row r="10848" spans="31:31" s="228" customFormat="1" x14ac:dyDescent="0.2">
      <c r="AE10848" s="218"/>
    </row>
    <row r="10849" spans="31:31" s="228" customFormat="1" x14ac:dyDescent="0.2">
      <c r="AE10849" s="218"/>
    </row>
    <row r="10850" spans="31:31" s="228" customFormat="1" x14ac:dyDescent="0.2">
      <c r="AE10850" s="218"/>
    </row>
    <row r="10851" spans="31:31" s="228" customFormat="1" x14ac:dyDescent="0.2">
      <c r="AE10851" s="218"/>
    </row>
    <row r="10852" spans="31:31" s="228" customFormat="1" x14ac:dyDescent="0.2">
      <c r="AE10852" s="218"/>
    </row>
    <row r="10853" spans="31:31" s="228" customFormat="1" x14ac:dyDescent="0.2">
      <c r="AE10853" s="218"/>
    </row>
    <row r="10854" spans="31:31" s="228" customFormat="1" x14ac:dyDescent="0.2">
      <c r="AE10854" s="218"/>
    </row>
    <row r="10855" spans="31:31" s="228" customFormat="1" x14ac:dyDescent="0.2">
      <c r="AE10855" s="218"/>
    </row>
    <row r="10856" spans="31:31" s="228" customFormat="1" x14ac:dyDescent="0.2">
      <c r="AE10856" s="218"/>
    </row>
    <row r="10857" spans="31:31" s="228" customFormat="1" x14ac:dyDescent="0.2">
      <c r="AE10857" s="218"/>
    </row>
    <row r="10858" spans="31:31" s="228" customFormat="1" x14ac:dyDescent="0.2">
      <c r="AE10858" s="218"/>
    </row>
    <row r="10859" spans="31:31" s="228" customFormat="1" x14ac:dyDescent="0.2">
      <c r="AE10859" s="218"/>
    </row>
    <row r="10860" spans="31:31" s="228" customFormat="1" x14ac:dyDescent="0.2">
      <c r="AE10860" s="218"/>
    </row>
    <row r="10861" spans="31:31" s="228" customFormat="1" x14ac:dyDescent="0.2">
      <c r="AE10861" s="218"/>
    </row>
    <row r="10862" spans="31:31" s="228" customFormat="1" x14ac:dyDescent="0.2">
      <c r="AE10862" s="218"/>
    </row>
    <row r="10863" spans="31:31" s="228" customFormat="1" x14ac:dyDescent="0.2">
      <c r="AE10863" s="218"/>
    </row>
    <row r="10864" spans="31:31" s="228" customFormat="1" x14ac:dyDescent="0.2">
      <c r="AE10864" s="218"/>
    </row>
    <row r="10865" spans="31:31" s="228" customFormat="1" x14ac:dyDescent="0.2">
      <c r="AE10865" s="218"/>
    </row>
    <row r="10866" spans="31:31" s="228" customFormat="1" x14ac:dyDescent="0.2">
      <c r="AE10866" s="218"/>
    </row>
    <row r="10867" spans="31:31" s="228" customFormat="1" x14ac:dyDescent="0.2">
      <c r="AE10867" s="218"/>
    </row>
    <row r="10868" spans="31:31" s="228" customFormat="1" x14ac:dyDescent="0.2">
      <c r="AE10868" s="218"/>
    </row>
    <row r="10869" spans="31:31" s="228" customFormat="1" x14ac:dyDescent="0.2">
      <c r="AE10869" s="218"/>
    </row>
    <row r="10870" spans="31:31" s="228" customFormat="1" x14ac:dyDescent="0.2">
      <c r="AE10870" s="218"/>
    </row>
    <row r="10871" spans="31:31" s="228" customFormat="1" x14ac:dyDescent="0.2">
      <c r="AE10871" s="218"/>
    </row>
    <row r="10872" spans="31:31" s="228" customFormat="1" x14ac:dyDescent="0.2">
      <c r="AE10872" s="218"/>
    </row>
    <row r="10873" spans="31:31" s="228" customFormat="1" x14ac:dyDescent="0.2">
      <c r="AE10873" s="218"/>
    </row>
    <row r="10874" spans="31:31" s="228" customFormat="1" x14ac:dyDescent="0.2">
      <c r="AE10874" s="218"/>
    </row>
    <row r="10875" spans="31:31" s="228" customFormat="1" x14ac:dyDescent="0.2">
      <c r="AE10875" s="218"/>
    </row>
    <row r="10876" spans="31:31" s="228" customFormat="1" x14ac:dyDescent="0.2">
      <c r="AE10876" s="218"/>
    </row>
    <row r="10877" spans="31:31" s="228" customFormat="1" x14ac:dyDescent="0.2">
      <c r="AE10877" s="218"/>
    </row>
    <row r="10878" spans="31:31" s="228" customFormat="1" x14ac:dyDescent="0.2">
      <c r="AE10878" s="218"/>
    </row>
    <row r="10879" spans="31:31" s="228" customFormat="1" x14ac:dyDescent="0.2">
      <c r="AE10879" s="218"/>
    </row>
    <row r="10880" spans="31:31" s="228" customFormat="1" x14ac:dyDescent="0.2">
      <c r="AE10880" s="218"/>
    </row>
    <row r="10881" spans="31:31" s="228" customFormat="1" x14ac:dyDescent="0.2">
      <c r="AE10881" s="218"/>
    </row>
    <row r="10882" spans="31:31" s="228" customFormat="1" x14ac:dyDescent="0.2">
      <c r="AE10882" s="218"/>
    </row>
    <row r="10883" spans="31:31" s="228" customFormat="1" x14ac:dyDescent="0.2">
      <c r="AE10883" s="218"/>
    </row>
    <row r="10884" spans="31:31" s="228" customFormat="1" x14ac:dyDescent="0.2">
      <c r="AE10884" s="218"/>
    </row>
    <row r="10885" spans="31:31" s="228" customFormat="1" x14ac:dyDescent="0.2">
      <c r="AE10885" s="218"/>
    </row>
    <row r="10886" spans="31:31" s="228" customFormat="1" x14ac:dyDescent="0.2">
      <c r="AE10886" s="218"/>
    </row>
    <row r="10887" spans="31:31" s="228" customFormat="1" x14ac:dyDescent="0.2">
      <c r="AE10887" s="218"/>
    </row>
    <row r="10888" spans="31:31" s="228" customFormat="1" x14ac:dyDescent="0.2">
      <c r="AE10888" s="218"/>
    </row>
    <row r="10889" spans="31:31" s="228" customFormat="1" x14ac:dyDescent="0.2">
      <c r="AE10889" s="218"/>
    </row>
    <row r="10890" spans="31:31" s="228" customFormat="1" x14ac:dyDescent="0.2">
      <c r="AE10890" s="218"/>
    </row>
    <row r="10891" spans="31:31" s="228" customFormat="1" x14ac:dyDescent="0.2">
      <c r="AE10891" s="218"/>
    </row>
    <row r="10892" spans="31:31" s="228" customFormat="1" x14ac:dyDescent="0.2">
      <c r="AE10892" s="218"/>
    </row>
    <row r="10893" spans="31:31" s="228" customFormat="1" x14ac:dyDescent="0.2">
      <c r="AE10893" s="218"/>
    </row>
    <row r="10894" spans="31:31" s="228" customFormat="1" x14ac:dyDescent="0.2">
      <c r="AE10894" s="218"/>
    </row>
    <row r="10895" spans="31:31" s="228" customFormat="1" x14ac:dyDescent="0.2">
      <c r="AE10895" s="218"/>
    </row>
    <row r="10896" spans="31:31" s="228" customFormat="1" x14ac:dyDescent="0.2">
      <c r="AE10896" s="218"/>
    </row>
    <row r="10897" spans="31:31" s="228" customFormat="1" x14ac:dyDescent="0.2">
      <c r="AE10897" s="218"/>
    </row>
    <row r="10898" spans="31:31" s="228" customFormat="1" x14ac:dyDescent="0.2">
      <c r="AE10898" s="218"/>
    </row>
    <row r="10899" spans="31:31" s="228" customFormat="1" x14ac:dyDescent="0.2">
      <c r="AE10899" s="218"/>
    </row>
    <row r="10900" spans="31:31" s="228" customFormat="1" x14ac:dyDescent="0.2">
      <c r="AE10900" s="218"/>
    </row>
    <row r="10901" spans="31:31" s="228" customFormat="1" x14ac:dyDescent="0.2">
      <c r="AE10901" s="218"/>
    </row>
    <row r="10902" spans="31:31" s="228" customFormat="1" x14ac:dyDescent="0.2">
      <c r="AE10902" s="218"/>
    </row>
    <row r="10903" spans="31:31" s="228" customFormat="1" x14ac:dyDescent="0.2">
      <c r="AE10903" s="218"/>
    </row>
    <row r="10904" spans="31:31" s="228" customFormat="1" x14ac:dyDescent="0.2">
      <c r="AE10904" s="218"/>
    </row>
    <row r="10905" spans="31:31" s="228" customFormat="1" x14ac:dyDescent="0.2">
      <c r="AE10905" s="218"/>
    </row>
    <row r="10906" spans="31:31" s="228" customFormat="1" x14ac:dyDescent="0.2">
      <c r="AE10906" s="218"/>
    </row>
    <row r="10907" spans="31:31" s="228" customFormat="1" x14ac:dyDescent="0.2">
      <c r="AE10907" s="218"/>
    </row>
    <row r="10908" spans="31:31" s="228" customFormat="1" x14ac:dyDescent="0.2">
      <c r="AE10908" s="218"/>
    </row>
    <row r="10909" spans="31:31" s="228" customFormat="1" x14ac:dyDescent="0.2">
      <c r="AE10909" s="218"/>
    </row>
    <row r="10910" spans="31:31" s="228" customFormat="1" x14ac:dyDescent="0.2">
      <c r="AE10910" s="218"/>
    </row>
    <row r="10911" spans="31:31" s="228" customFormat="1" x14ac:dyDescent="0.2">
      <c r="AE10911" s="218"/>
    </row>
    <row r="10912" spans="31:31" s="228" customFormat="1" x14ac:dyDescent="0.2">
      <c r="AE10912" s="218"/>
    </row>
    <row r="10913" spans="31:31" s="228" customFormat="1" x14ac:dyDescent="0.2">
      <c r="AE10913" s="218"/>
    </row>
    <row r="10914" spans="31:31" s="228" customFormat="1" x14ac:dyDescent="0.2">
      <c r="AE10914" s="218"/>
    </row>
    <row r="10915" spans="31:31" s="228" customFormat="1" x14ac:dyDescent="0.2">
      <c r="AE10915" s="218"/>
    </row>
    <row r="10916" spans="31:31" s="228" customFormat="1" x14ac:dyDescent="0.2">
      <c r="AE10916" s="218"/>
    </row>
    <row r="10917" spans="31:31" s="228" customFormat="1" x14ac:dyDescent="0.2">
      <c r="AE10917" s="218"/>
    </row>
    <row r="10918" spans="31:31" s="228" customFormat="1" x14ac:dyDescent="0.2">
      <c r="AE10918" s="218"/>
    </row>
    <row r="10919" spans="31:31" s="228" customFormat="1" x14ac:dyDescent="0.2">
      <c r="AE10919" s="218"/>
    </row>
    <row r="10920" spans="31:31" s="228" customFormat="1" x14ac:dyDescent="0.2">
      <c r="AE10920" s="218"/>
    </row>
    <row r="10921" spans="31:31" s="228" customFormat="1" x14ac:dyDescent="0.2">
      <c r="AE10921" s="218"/>
    </row>
    <row r="10922" spans="31:31" s="228" customFormat="1" x14ac:dyDescent="0.2">
      <c r="AE10922" s="218"/>
    </row>
    <row r="10923" spans="31:31" s="228" customFormat="1" x14ac:dyDescent="0.2">
      <c r="AE10923" s="218"/>
    </row>
    <row r="10924" spans="31:31" s="228" customFormat="1" x14ac:dyDescent="0.2">
      <c r="AE10924" s="218"/>
    </row>
    <row r="10925" spans="31:31" s="228" customFormat="1" x14ac:dyDescent="0.2">
      <c r="AE10925" s="218"/>
    </row>
    <row r="10926" spans="31:31" s="228" customFormat="1" x14ac:dyDescent="0.2">
      <c r="AE10926" s="218"/>
    </row>
    <row r="10927" spans="31:31" s="228" customFormat="1" x14ac:dyDescent="0.2">
      <c r="AE10927" s="218"/>
    </row>
    <row r="10928" spans="31:31" s="228" customFormat="1" x14ac:dyDescent="0.2">
      <c r="AE10928" s="218"/>
    </row>
    <row r="10929" spans="31:31" s="228" customFormat="1" x14ac:dyDescent="0.2">
      <c r="AE10929" s="218"/>
    </row>
    <row r="10930" spans="31:31" s="228" customFormat="1" x14ac:dyDescent="0.2">
      <c r="AE10930" s="218"/>
    </row>
    <row r="10931" spans="31:31" s="228" customFormat="1" x14ac:dyDescent="0.2">
      <c r="AE10931" s="218"/>
    </row>
    <row r="10932" spans="31:31" s="228" customFormat="1" x14ac:dyDescent="0.2">
      <c r="AE10932" s="218"/>
    </row>
    <row r="10933" spans="31:31" s="228" customFormat="1" x14ac:dyDescent="0.2">
      <c r="AE10933" s="218"/>
    </row>
    <row r="10934" spans="31:31" s="228" customFormat="1" x14ac:dyDescent="0.2">
      <c r="AE10934" s="218"/>
    </row>
    <row r="10935" spans="31:31" s="228" customFormat="1" x14ac:dyDescent="0.2">
      <c r="AE10935" s="218"/>
    </row>
    <row r="10936" spans="31:31" s="228" customFormat="1" x14ac:dyDescent="0.2">
      <c r="AE10936" s="218"/>
    </row>
    <row r="10937" spans="31:31" s="228" customFormat="1" x14ac:dyDescent="0.2">
      <c r="AE10937" s="218"/>
    </row>
    <row r="10938" spans="31:31" s="228" customFormat="1" x14ac:dyDescent="0.2">
      <c r="AE10938" s="218"/>
    </row>
    <row r="10939" spans="31:31" s="228" customFormat="1" x14ac:dyDescent="0.2">
      <c r="AE10939" s="218"/>
    </row>
    <row r="10940" spans="31:31" s="228" customFormat="1" x14ac:dyDescent="0.2">
      <c r="AE10940" s="218"/>
    </row>
    <row r="10941" spans="31:31" s="228" customFormat="1" x14ac:dyDescent="0.2">
      <c r="AE10941" s="218"/>
    </row>
    <row r="10942" spans="31:31" s="228" customFormat="1" x14ac:dyDescent="0.2">
      <c r="AE10942" s="218"/>
    </row>
    <row r="10943" spans="31:31" s="228" customFormat="1" x14ac:dyDescent="0.2">
      <c r="AE10943" s="218"/>
    </row>
    <row r="10944" spans="31:31" s="228" customFormat="1" x14ac:dyDescent="0.2">
      <c r="AE10944" s="218"/>
    </row>
    <row r="10945" spans="31:31" s="228" customFormat="1" x14ac:dyDescent="0.2">
      <c r="AE10945" s="218"/>
    </row>
    <row r="10946" spans="31:31" s="228" customFormat="1" x14ac:dyDescent="0.2">
      <c r="AE10946" s="218"/>
    </row>
    <row r="10947" spans="31:31" s="228" customFormat="1" x14ac:dyDescent="0.2">
      <c r="AE10947" s="218"/>
    </row>
    <row r="10948" spans="31:31" s="228" customFormat="1" x14ac:dyDescent="0.2">
      <c r="AE10948" s="218"/>
    </row>
    <row r="10949" spans="31:31" s="228" customFormat="1" x14ac:dyDescent="0.2">
      <c r="AE10949" s="218"/>
    </row>
    <row r="10950" spans="31:31" s="228" customFormat="1" x14ac:dyDescent="0.2">
      <c r="AE10950" s="218"/>
    </row>
    <row r="10951" spans="31:31" s="228" customFormat="1" x14ac:dyDescent="0.2">
      <c r="AE10951" s="218"/>
    </row>
    <row r="10952" spans="31:31" s="228" customFormat="1" x14ac:dyDescent="0.2">
      <c r="AE10952" s="218"/>
    </row>
    <row r="10953" spans="31:31" s="228" customFormat="1" x14ac:dyDescent="0.2">
      <c r="AE10953" s="218"/>
    </row>
    <row r="10954" spans="31:31" s="228" customFormat="1" x14ac:dyDescent="0.2">
      <c r="AE10954" s="218"/>
    </row>
    <row r="10955" spans="31:31" s="228" customFormat="1" x14ac:dyDescent="0.2">
      <c r="AE10955" s="218"/>
    </row>
    <row r="10956" spans="31:31" s="228" customFormat="1" x14ac:dyDescent="0.2">
      <c r="AE10956" s="218"/>
    </row>
    <row r="10957" spans="31:31" s="228" customFormat="1" x14ac:dyDescent="0.2">
      <c r="AE10957" s="218"/>
    </row>
    <row r="10958" spans="31:31" s="228" customFormat="1" x14ac:dyDescent="0.2">
      <c r="AE10958" s="218"/>
    </row>
    <row r="10959" spans="31:31" s="228" customFormat="1" x14ac:dyDescent="0.2">
      <c r="AE10959" s="218"/>
    </row>
    <row r="10960" spans="31:31" s="228" customFormat="1" x14ac:dyDescent="0.2">
      <c r="AE10960" s="218"/>
    </row>
    <row r="10961" spans="31:31" s="228" customFormat="1" x14ac:dyDescent="0.2">
      <c r="AE10961" s="218"/>
    </row>
    <row r="10962" spans="31:31" s="228" customFormat="1" x14ac:dyDescent="0.2">
      <c r="AE10962" s="218"/>
    </row>
    <row r="10963" spans="31:31" s="228" customFormat="1" x14ac:dyDescent="0.2">
      <c r="AE10963" s="218"/>
    </row>
    <row r="10964" spans="31:31" s="228" customFormat="1" x14ac:dyDescent="0.2">
      <c r="AE10964" s="218"/>
    </row>
    <row r="10965" spans="31:31" s="228" customFormat="1" x14ac:dyDescent="0.2">
      <c r="AE10965" s="218"/>
    </row>
    <row r="10966" spans="31:31" s="228" customFormat="1" x14ac:dyDescent="0.2">
      <c r="AE10966" s="218"/>
    </row>
    <row r="10967" spans="31:31" s="228" customFormat="1" x14ac:dyDescent="0.2">
      <c r="AE10967" s="218"/>
    </row>
    <row r="10968" spans="31:31" s="228" customFormat="1" x14ac:dyDescent="0.2">
      <c r="AE10968" s="218"/>
    </row>
    <row r="10969" spans="31:31" s="228" customFormat="1" x14ac:dyDescent="0.2">
      <c r="AE10969" s="218"/>
    </row>
    <row r="10970" spans="31:31" s="228" customFormat="1" x14ac:dyDescent="0.2">
      <c r="AE10970" s="218"/>
    </row>
    <row r="10971" spans="31:31" s="228" customFormat="1" x14ac:dyDescent="0.2">
      <c r="AE10971" s="218"/>
    </row>
    <row r="10972" spans="31:31" s="228" customFormat="1" x14ac:dyDescent="0.2">
      <c r="AE10972" s="218"/>
    </row>
    <row r="10973" spans="31:31" s="228" customFormat="1" x14ac:dyDescent="0.2">
      <c r="AE10973" s="218"/>
    </row>
    <row r="10974" spans="31:31" s="228" customFormat="1" x14ac:dyDescent="0.2">
      <c r="AE10974" s="218"/>
    </row>
    <row r="10975" spans="31:31" s="228" customFormat="1" x14ac:dyDescent="0.2">
      <c r="AE10975" s="218"/>
    </row>
    <row r="10976" spans="31:31" s="228" customFormat="1" x14ac:dyDescent="0.2">
      <c r="AE10976" s="218"/>
    </row>
    <row r="10977" spans="31:31" s="228" customFormat="1" x14ac:dyDescent="0.2">
      <c r="AE10977" s="218"/>
    </row>
    <row r="10978" spans="31:31" s="228" customFormat="1" x14ac:dyDescent="0.2">
      <c r="AE10978" s="218"/>
    </row>
    <row r="10979" spans="31:31" s="228" customFormat="1" x14ac:dyDescent="0.2">
      <c r="AE10979" s="218"/>
    </row>
    <row r="10980" spans="31:31" s="228" customFormat="1" x14ac:dyDescent="0.2">
      <c r="AE10980" s="218"/>
    </row>
    <row r="10981" spans="31:31" s="228" customFormat="1" x14ac:dyDescent="0.2">
      <c r="AE10981" s="218"/>
    </row>
    <row r="10982" spans="31:31" s="228" customFormat="1" x14ac:dyDescent="0.2">
      <c r="AE10982" s="218"/>
    </row>
    <row r="10983" spans="31:31" s="228" customFormat="1" x14ac:dyDescent="0.2">
      <c r="AE10983" s="218"/>
    </row>
    <row r="10984" spans="31:31" s="228" customFormat="1" x14ac:dyDescent="0.2">
      <c r="AE10984" s="218"/>
    </row>
    <row r="10985" spans="31:31" s="228" customFormat="1" x14ac:dyDescent="0.2">
      <c r="AE10985" s="218"/>
    </row>
    <row r="10986" spans="31:31" s="228" customFormat="1" x14ac:dyDescent="0.2">
      <c r="AE10986" s="218"/>
    </row>
    <row r="10987" spans="31:31" s="228" customFormat="1" x14ac:dyDescent="0.2">
      <c r="AE10987" s="218"/>
    </row>
    <row r="10988" spans="31:31" s="228" customFormat="1" x14ac:dyDescent="0.2">
      <c r="AE10988" s="218"/>
    </row>
    <row r="10989" spans="31:31" s="228" customFormat="1" x14ac:dyDescent="0.2">
      <c r="AE10989" s="218"/>
    </row>
    <row r="10990" spans="31:31" s="228" customFormat="1" x14ac:dyDescent="0.2">
      <c r="AE10990" s="218"/>
    </row>
    <row r="10991" spans="31:31" s="228" customFormat="1" x14ac:dyDescent="0.2">
      <c r="AE10991" s="218"/>
    </row>
    <row r="10992" spans="31:31" s="228" customFormat="1" x14ac:dyDescent="0.2">
      <c r="AE10992" s="218"/>
    </row>
    <row r="10993" spans="31:31" s="228" customFormat="1" x14ac:dyDescent="0.2">
      <c r="AE10993" s="218"/>
    </row>
    <row r="10994" spans="31:31" s="228" customFormat="1" x14ac:dyDescent="0.2">
      <c r="AE10994" s="218"/>
    </row>
    <row r="10995" spans="31:31" s="228" customFormat="1" x14ac:dyDescent="0.2">
      <c r="AE10995" s="218"/>
    </row>
    <row r="10996" spans="31:31" s="228" customFormat="1" x14ac:dyDescent="0.2">
      <c r="AE10996" s="218"/>
    </row>
    <row r="10997" spans="31:31" s="228" customFormat="1" x14ac:dyDescent="0.2">
      <c r="AE10997" s="218"/>
    </row>
    <row r="10998" spans="31:31" s="228" customFormat="1" x14ac:dyDescent="0.2">
      <c r="AE10998" s="218"/>
    </row>
    <row r="10999" spans="31:31" s="228" customFormat="1" x14ac:dyDescent="0.2">
      <c r="AE10999" s="218"/>
    </row>
    <row r="11000" spans="31:31" s="228" customFormat="1" x14ac:dyDescent="0.2">
      <c r="AE11000" s="218"/>
    </row>
    <row r="11001" spans="31:31" s="228" customFormat="1" x14ac:dyDescent="0.2">
      <c r="AE11001" s="218"/>
    </row>
    <row r="11002" spans="31:31" s="228" customFormat="1" x14ac:dyDescent="0.2">
      <c r="AE11002" s="218"/>
    </row>
    <row r="11003" spans="31:31" s="228" customFormat="1" x14ac:dyDescent="0.2">
      <c r="AE11003" s="218"/>
    </row>
    <row r="11004" spans="31:31" s="228" customFormat="1" x14ac:dyDescent="0.2">
      <c r="AE11004" s="218"/>
    </row>
    <row r="11005" spans="31:31" s="228" customFormat="1" x14ac:dyDescent="0.2">
      <c r="AE11005" s="218"/>
    </row>
    <row r="11006" spans="31:31" s="228" customFormat="1" x14ac:dyDescent="0.2">
      <c r="AE11006" s="218"/>
    </row>
    <row r="11007" spans="31:31" s="228" customFormat="1" x14ac:dyDescent="0.2">
      <c r="AE11007" s="218"/>
    </row>
    <row r="11008" spans="31:31" s="228" customFormat="1" x14ac:dyDescent="0.2">
      <c r="AE11008" s="218"/>
    </row>
    <row r="11009" spans="31:31" s="228" customFormat="1" x14ac:dyDescent="0.2">
      <c r="AE11009" s="218"/>
    </row>
    <row r="11010" spans="31:31" s="228" customFormat="1" x14ac:dyDescent="0.2">
      <c r="AE11010" s="218"/>
    </row>
    <row r="11011" spans="31:31" s="228" customFormat="1" x14ac:dyDescent="0.2">
      <c r="AE11011" s="218"/>
    </row>
    <row r="11012" spans="31:31" s="228" customFormat="1" x14ac:dyDescent="0.2">
      <c r="AE11012" s="218"/>
    </row>
    <row r="11013" spans="31:31" s="228" customFormat="1" x14ac:dyDescent="0.2">
      <c r="AE11013" s="218"/>
    </row>
    <row r="11014" spans="31:31" s="228" customFormat="1" x14ac:dyDescent="0.2">
      <c r="AE11014" s="218"/>
    </row>
    <row r="11015" spans="31:31" s="228" customFormat="1" x14ac:dyDescent="0.2">
      <c r="AE11015" s="218"/>
    </row>
    <row r="11016" spans="31:31" s="228" customFormat="1" x14ac:dyDescent="0.2">
      <c r="AE11016" s="218"/>
    </row>
    <row r="11017" spans="31:31" s="228" customFormat="1" x14ac:dyDescent="0.2">
      <c r="AE11017" s="218"/>
    </row>
    <row r="11018" spans="31:31" s="228" customFormat="1" x14ac:dyDescent="0.2">
      <c r="AE11018" s="218"/>
    </row>
    <row r="11019" spans="31:31" s="228" customFormat="1" x14ac:dyDescent="0.2">
      <c r="AE11019" s="218"/>
    </row>
    <row r="11020" spans="31:31" s="228" customFormat="1" x14ac:dyDescent="0.2">
      <c r="AE11020" s="218"/>
    </row>
    <row r="11021" spans="31:31" s="228" customFormat="1" x14ac:dyDescent="0.2">
      <c r="AE11021" s="218"/>
    </row>
    <row r="11022" spans="31:31" s="228" customFormat="1" x14ac:dyDescent="0.2">
      <c r="AE11022" s="218"/>
    </row>
    <row r="11023" spans="31:31" s="228" customFormat="1" x14ac:dyDescent="0.2">
      <c r="AE11023" s="218"/>
    </row>
    <row r="11024" spans="31:31" s="228" customFormat="1" x14ac:dyDescent="0.2">
      <c r="AE11024" s="218"/>
    </row>
    <row r="11025" spans="31:31" s="228" customFormat="1" x14ac:dyDescent="0.2">
      <c r="AE11025" s="218"/>
    </row>
    <row r="11026" spans="31:31" s="228" customFormat="1" x14ac:dyDescent="0.2">
      <c r="AE11026" s="218"/>
    </row>
    <row r="11027" spans="31:31" s="228" customFormat="1" x14ac:dyDescent="0.2">
      <c r="AE11027" s="218"/>
    </row>
    <row r="11028" spans="31:31" s="228" customFormat="1" x14ac:dyDescent="0.2">
      <c r="AE11028" s="218"/>
    </row>
    <row r="11029" spans="31:31" s="228" customFormat="1" x14ac:dyDescent="0.2">
      <c r="AE11029" s="218"/>
    </row>
    <row r="11030" spans="31:31" s="228" customFormat="1" x14ac:dyDescent="0.2">
      <c r="AE11030" s="218"/>
    </row>
    <row r="11031" spans="31:31" s="228" customFormat="1" x14ac:dyDescent="0.2">
      <c r="AE11031" s="218"/>
    </row>
    <row r="11032" spans="31:31" s="228" customFormat="1" x14ac:dyDescent="0.2">
      <c r="AE11032" s="218"/>
    </row>
    <row r="11033" spans="31:31" s="228" customFormat="1" x14ac:dyDescent="0.2">
      <c r="AE11033" s="218"/>
    </row>
    <row r="11034" spans="31:31" s="228" customFormat="1" x14ac:dyDescent="0.2">
      <c r="AE11034" s="218"/>
    </row>
    <row r="11035" spans="31:31" s="228" customFormat="1" x14ac:dyDescent="0.2">
      <c r="AE11035" s="218"/>
    </row>
    <row r="11036" spans="31:31" s="228" customFormat="1" x14ac:dyDescent="0.2">
      <c r="AE11036" s="218"/>
    </row>
    <row r="11037" spans="31:31" s="228" customFormat="1" x14ac:dyDescent="0.2">
      <c r="AE11037" s="218"/>
    </row>
    <row r="11038" spans="31:31" s="228" customFormat="1" x14ac:dyDescent="0.2">
      <c r="AE11038" s="218"/>
    </row>
    <row r="11039" spans="31:31" s="228" customFormat="1" x14ac:dyDescent="0.2">
      <c r="AE11039" s="218"/>
    </row>
    <row r="11040" spans="31:31" s="228" customFormat="1" x14ac:dyDescent="0.2">
      <c r="AE11040" s="218"/>
    </row>
    <row r="11041" spans="31:31" s="228" customFormat="1" x14ac:dyDescent="0.2">
      <c r="AE11041" s="218"/>
    </row>
    <row r="11042" spans="31:31" s="228" customFormat="1" x14ac:dyDescent="0.2">
      <c r="AE11042" s="218"/>
    </row>
    <row r="11043" spans="31:31" s="228" customFormat="1" x14ac:dyDescent="0.2">
      <c r="AE11043" s="218"/>
    </row>
    <row r="11044" spans="31:31" s="228" customFormat="1" x14ac:dyDescent="0.2">
      <c r="AE11044" s="218"/>
    </row>
    <row r="11045" spans="31:31" s="228" customFormat="1" x14ac:dyDescent="0.2">
      <c r="AE11045" s="218"/>
    </row>
    <row r="11046" spans="31:31" s="228" customFormat="1" x14ac:dyDescent="0.2">
      <c r="AE11046" s="218"/>
    </row>
    <row r="11047" spans="31:31" s="228" customFormat="1" x14ac:dyDescent="0.2">
      <c r="AE11047" s="218"/>
    </row>
    <row r="11048" spans="31:31" s="228" customFormat="1" x14ac:dyDescent="0.2">
      <c r="AE11048" s="218"/>
    </row>
    <row r="11049" spans="31:31" s="228" customFormat="1" x14ac:dyDescent="0.2">
      <c r="AE11049" s="218"/>
    </row>
    <row r="11050" spans="31:31" s="228" customFormat="1" x14ac:dyDescent="0.2">
      <c r="AE11050" s="218"/>
    </row>
    <row r="11051" spans="31:31" s="228" customFormat="1" x14ac:dyDescent="0.2">
      <c r="AE11051" s="218"/>
    </row>
    <row r="11052" spans="31:31" s="228" customFormat="1" x14ac:dyDescent="0.2">
      <c r="AE11052" s="218"/>
    </row>
    <row r="11053" spans="31:31" s="228" customFormat="1" x14ac:dyDescent="0.2">
      <c r="AE11053" s="218"/>
    </row>
    <row r="11054" spans="31:31" s="228" customFormat="1" x14ac:dyDescent="0.2">
      <c r="AE11054" s="218"/>
    </row>
    <row r="11055" spans="31:31" s="228" customFormat="1" x14ac:dyDescent="0.2">
      <c r="AE11055" s="218"/>
    </row>
    <row r="11056" spans="31:31" s="228" customFormat="1" x14ac:dyDescent="0.2">
      <c r="AE11056" s="218"/>
    </row>
    <row r="11057" spans="31:31" s="228" customFormat="1" x14ac:dyDescent="0.2">
      <c r="AE11057" s="218"/>
    </row>
    <row r="11058" spans="31:31" s="228" customFormat="1" x14ac:dyDescent="0.2">
      <c r="AE11058" s="218"/>
    </row>
    <row r="11059" spans="31:31" s="228" customFormat="1" x14ac:dyDescent="0.2">
      <c r="AE11059" s="218"/>
    </row>
    <row r="11060" spans="31:31" s="228" customFormat="1" x14ac:dyDescent="0.2">
      <c r="AE11060" s="218"/>
    </row>
    <row r="11061" spans="31:31" s="228" customFormat="1" x14ac:dyDescent="0.2">
      <c r="AE11061" s="218"/>
    </row>
    <row r="11062" spans="31:31" s="228" customFormat="1" x14ac:dyDescent="0.2">
      <c r="AE11062" s="218"/>
    </row>
    <row r="11063" spans="31:31" s="228" customFormat="1" x14ac:dyDescent="0.2">
      <c r="AE11063" s="218"/>
    </row>
    <row r="11064" spans="31:31" s="228" customFormat="1" x14ac:dyDescent="0.2">
      <c r="AE11064" s="218"/>
    </row>
    <row r="11065" spans="31:31" s="228" customFormat="1" x14ac:dyDescent="0.2">
      <c r="AE11065" s="218"/>
    </row>
    <row r="11066" spans="31:31" s="228" customFormat="1" x14ac:dyDescent="0.2">
      <c r="AE11066" s="218"/>
    </row>
    <row r="11067" spans="31:31" s="228" customFormat="1" x14ac:dyDescent="0.2">
      <c r="AE11067" s="218"/>
    </row>
    <row r="11068" spans="31:31" s="228" customFormat="1" x14ac:dyDescent="0.2">
      <c r="AE11068" s="218"/>
    </row>
    <row r="11069" spans="31:31" s="228" customFormat="1" x14ac:dyDescent="0.2">
      <c r="AE11069" s="218"/>
    </row>
    <row r="11070" spans="31:31" s="228" customFormat="1" x14ac:dyDescent="0.2">
      <c r="AE11070" s="218"/>
    </row>
    <row r="11071" spans="31:31" s="228" customFormat="1" x14ac:dyDescent="0.2">
      <c r="AE11071" s="218"/>
    </row>
    <row r="11072" spans="31:31" s="228" customFormat="1" x14ac:dyDescent="0.2">
      <c r="AE11072" s="218"/>
    </row>
    <row r="11073" spans="31:31" s="228" customFormat="1" x14ac:dyDescent="0.2">
      <c r="AE11073" s="218"/>
    </row>
    <row r="11074" spans="31:31" s="228" customFormat="1" x14ac:dyDescent="0.2">
      <c r="AE11074" s="218"/>
    </row>
    <row r="11075" spans="31:31" s="228" customFormat="1" x14ac:dyDescent="0.2">
      <c r="AE11075" s="218"/>
    </row>
    <row r="11076" spans="31:31" s="228" customFormat="1" x14ac:dyDescent="0.2">
      <c r="AE11076" s="218"/>
    </row>
    <row r="11077" spans="31:31" s="228" customFormat="1" x14ac:dyDescent="0.2">
      <c r="AE11077" s="218"/>
    </row>
    <row r="11078" spans="31:31" s="228" customFormat="1" x14ac:dyDescent="0.2">
      <c r="AE11078" s="218"/>
    </row>
    <row r="11079" spans="31:31" s="228" customFormat="1" x14ac:dyDescent="0.2">
      <c r="AE11079" s="218"/>
    </row>
    <row r="11080" spans="31:31" s="228" customFormat="1" x14ac:dyDescent="0.2">
      <c r="AE11080" s="218"/>
    </row>
    <row r="11081" spans="31:31" s="228" customFormat="1" x14ac:dyDescent="0.2">
      <c r="AE11081" s="218"/>
    </row>
    <row r="11082" spans="31:31" s="228" customFormat="1" x14ac:dyDescent="0.2">
      <c r="AE11082" s="218"/>
    </row>
    <row r="11083" spans="31:31" s="228" customFormat="1" x14ac:dyDescent="0.2">
      <c r="AE11083" s="218"/>
    </row>
    <row r="11084" spans="31:31" s="228" customFormat="1" x14ac:dyDescent="0.2">
      <c r="AE11084" s="218"/>
    </row>
    <row r="11085" spans="31:31" s="228" customFormat="1" x14ac:dyDescent="0.2">
      <c r="AE11085" s="218"/>
    </row>
    <row r="11086" spans="31:31" s="228" customFormat="1" x14ac:dyDescent="0.2">
      <c r="AE11086" s="218"/>
    </row>
    <row r="11087" spans="31:31" s="228" customFormat="1" x14ac:dyDescent="0.2">
      <c r="AE11087" s="218"/>
    </row>
    <row r="11088" spans="31:31" s="228" customFormat="1" x14ac:dyDescent="0.2">
      <c r="AE11088" s="218"/>
    </row>
    <row r="11089" spans="31:31" s="228" customFormat="1" x14ac:dyDescent="0.2">
      <c r="AE11089" s="218"/>
    </row>
    <row r="11090" spans="31:31" s="228" customFormat="1" x14ac:dyDescent="0.2">
      <c r="AE11090" s="218"/>
    </row>
    <row r="11091" spans="31:31" s="228" customFormat="1" x14ac:dyDescent="0.2">
      <c r="AE11091" s="218"/>
    </row>
    <row r="11092" spans="31:31" s="228" customFormat="1" x14ac:dyDescent="0.2">
      <c r="AE11092" s="218"/>
    </row>
    <row r="11093" spans="31:31" s="228" customFormat="1" x14ac:dyDescent="0.2">
      <c r="AE11093" s="218"/>
    </row>
    <row r="11094" spans="31:31" s="228" customFormat="1" x14ac:dyDescent="0.2">
      <c r="AE11094" s="218"/>
    </row>
    <row r="11095" spans="31:31" s="228" customFormat="1" x14ac:dyDescent="0.2">
      <c r="AE11095" s="218"/>
    </row>
    <row r="11096" spans="31:31" s="228" customFormat="1" x14ac:dyDescent="0.2">
      <c r="AE11096" s="218"/>
    </row>
    <row r="11097" spans="31:31" s="228" customFormat="1" x14ac:dyDescent="0.2">
      <c r="AE11097" s="218"/>
    </row>
    <row r="11098" spans="31:31" s="228" customFormat="1" x14ac:dyDescent="0.2">
      <c r="AE11098" s="218"/>
    </row>
    <row r="11099" spans="31:31" s="228" customFormat="1" x14ac:dyDescent="0.2">
      <c r="AE11099" s="218"/>
    </row>
    <row r="11100" spans="31:31" s="228" customFormat="1" x14ac:dyDescent="0.2">
      <c r="AE11100" s="218"/>
    </row>
    <row r="11101" spans="31:31" s="228" customFormat="1" x14ac:dyDescent="0.2">
      <c r="AE11101" s="218"/>
    </row>
    <row r="11102" spans="31:31" s="228" customFormat="1" x14ac:dyDescent="0.2">
      <c r="AE11102" s="218"/>
    </row>
    <row r="11103" spans="31:31" s="228" customFormat="1" x14ac:dyDescent="0.2">
      <c r="AE11103" s="218"/>
    </row>
    <row r="11104" spans="31:31" s="228" customFormat="1" x14ac:dyDescent="0.2">
      <c r="AE11104" s="218"/>
    </row>
    <row r="11105" spans="31:31" s="228" customFormat="1" x14ac:dyDescent="0.2">
      <c r="AE11105" s="218"/>
    </row>
    <row r="11106" spans="31:31" s="228" customFormat="1" x14ac:dyDescent="0.2">
      <c r="AE11106" s="218"/>
    </row>
    <row r="11107" spans="31:31" s="228" customFormat="1" x14ac:dyDescent="0.2">
      <c r="AE11107" s="218"/>
    </row>
    <row r="11108" spans="31:31" s="228" customFormat="1" x14ac:dyDescent="0.2">
      <c r="AE11108" s="218"/>
    </row>
    <row r="11109" spans="31:31" s="228" customFormat="1" x14ac:dyDescent="0.2">
      <c r="AE11109" s="218"/>
    </row>
    <row r="11110" spans="31:31" s="228" customFormat="1" x14ac:dyDescent="0.2">
      <c r="AE11110" s="218"/>
    </row>
    <row r="11111" spans="31:31" s="228" customFormat="1" x14ac:dyDescent="0.2">
      <c r="AE11111" s="218"/>
    </row>
    <row r="11112" spans="31:31" s="228" customFormat="1" x14ac:dyDescent="0.2">
      <c r="AE11112" s="218"/>
    </row>
    <row r="11113" spans="31:31" s="228" customFormat="1" x14ac:dyDescent="0.2">
      <c r="AE11113" s="218"/>
    </row>
    <row r="11114" spans="31:31" s="228" customFormat="1" x14ac:dyDescent="0.2">
      <c r="AE11114" s="218"/>
    </row>
    <row r="11115" spans="31:31" s="228" customFormat="1" x14ac:dyDescent="0.2">
      <c r="AE11115" s="218"/>
    </row>
    <row r="11116" spans="31:31" s="228" customFormat="1" x14ac:dyDescent="0.2">
      <c r="AE11116" s="218"/>
    </row>
    <row r="11117" spans="31:31" s="228" customFormat="1" x14ac:dyDescent="0.2">
      <c r="AE11117" s="218"/>
    </row>
    <row r="11118" spans="31:31" s="228" customFormat="1" x14ac:dyDescent="0.2">
      <c r="AE11118" s="218"/>
    </row>
    <row r="11119" spans="31:31" s="228" customFormat="1" x14ac:dyDescent="0.2">
      <c r="AE11119" s="218"/>
    </row>
    <row r="11120" spans="31:31" s="228" customFormat="1" x14ac:dyDescent="0.2">
      <c r="AE11120" s="218"/>
    </row>
    <row r="11121" spans="31:31" s="228" customFormat="1" x14ac:dyDescent="0.2">
      <c r="AE11121" s="218"/>
    </row>
    <row r="11122" spans="31:31" s="228" customFormat="1" x14ac:dyDescent="0.2">
      <c r="AE11122" s="218"/>
    </row>
    <row r="11123" spans="31:31" s="228" customFormat="1" x14ac:dyDescent="0.2">
      <c r="AE11123" s="218"/>
    </row>
    <row r="11124" spans="31:31" s="228" customFormat="1" x14ac:dyDescent="0.2">
      <c r="AE11124" s="218"/>
    </row>
    <row r="11125" spans="31:31" s="228" customFormat="1" x14ac:dyDescent="0.2">
      <c r="AE11125" s="218"/>
    </row>
    <row r="11126" spans="31:31" s="228" customFormat="1" x14ac:dyDescent="0.2">
      <c r="AE11126" s="218"/>
    </row>
    <row r="11127" spans="31:31" s="228" customFormat="1" x14ac:dyDescent="0.2">
      <c r="AE11127" s="218"/>
    </row>
    <row r="11128" spans="31:31" s="228" customFormat="1" x14ac:dyDescent="0.2">
      <c r="AE11128" s="218"/>
    </row>
    <row r="11129" spans="31:31" s="228" customFormat="1" x14ac:dyDescent="0.2">
      <c r="AE11129" s="218"/>
    </row>
    <row r="11130" spans="31:31" s="228" customFormat="1" x14ac:dyDescent="0.2">
      <c r="AE11130" s="218"/>
    </row>
    <row r="11131" spans="31:31" s="228" customFormat="1" x14ac:dyDescent="0.2">
      <c r="AE11131" s="218"/>
    </row>
    <row r="11132" spans="31:31" s="228" customFormat="1" x14ac:dyDescent="0.2">
      <c r="AE11132" s="218"/>
    </row>
    <row r="11133" spans="31:31" s="228" customFormat="1" x14ac:dyDescent="0.2">
      <c r="AE11133" s="218"/>
    </row>
    <row r="11134" spans="31:31" s="228" customFormat="1" x14ac:dyDescent="0.2">
      <c r="AE11134" s="218"/>
    </row>
    <row r="11135" spans="31:31" s="228" customFormat="1" x14ac:dyDescent="0.2">
      <c r="AE11135" s="218"/>
    </row>
    <row r="11136" spans="31:31" s="228" customFormat="1" x14ac:dyDescent="0.2">
      <c r="AE11136" s="218"/>
    </row>
    <row r="11137" spans="31:31" s="228" customFormat="1" x14ac:dyDescent="0.2">
      <c r="AE11137" s="218"/>
    </row>
    <row r="11138" spans="31:31" s="228" customFormat="1" x14ac:dyDescent="0.2">
      <c r="AE11138" s="218"/>
    </row>
    <row r="11139" spans="31:31" s="228" customFormat="1" x14ac:dyDescent="0.2">
      <c r="AE11139" s="218"/>
    </row>
    <row r="11140" spans="31:31" s="228" customFormat="1" x14ac:dyDescent="0.2">
      <c r="AE11140" s="218"/>
    </row>
    <row r="11141" spans="31:31" s="228" customFormat="1" x14ac:dyDescent="0.2">
      <c r="AE11141" s="218"/>
    </row>
    <row r="11142" spans="31:31" s="228" customFormat="1" x14ac:dyDescent="0.2">
      <c r="AE11142" s="218"/>
    </row>
    <row r="11143" spans="31:31" s="228" customFormat="1" x14ac:dyDescent="0.2">
      <c r="AE11143" s="218"/>
    </row>
    <row r="11144" spans="31:31" s="228" customFormat="1" x14ac:dyDescent="0.2">
      <c r="AE11144" s="218"/>
    </row>
    <row r="11145" spans="31:31" s="228" customFormat="1" x14ac:dyDescent="0.2">
      <c r="AE11145" s="218"/>
    </row>
    <row r="11146" spans="31:31" s="228" customFormat="1" x14ac:dyDescent="0.2">
      <c r="AE11146" s="218"/>
    </row>
    <row r="11147" spans="31:31" s="228" customFormat="1" x14ac:dyDescent="0.2">
      <c r="AE11147" s="218"/>
    </row>
    <row r="11148" spans="31:31" s="228" customFormat="1" x14ac:dyDescent="0.2">
      <c r="AE11148" s="218"/>
    </row>
    <row r="11149" spans="31:31" s="228" customFormat="1" x14ac:dyDescent="0.2">
      <c r="AE11149" s="218"/>
    </row>
    <row r="11150" spans="31:31" s="228" customFormat="1" x14ac:dyDescent="0.2">
      <c r="AE11150" s="218"/>
    </row>
    <row r="11151" spans="31:31" s="228" customFormat="1" x14ac:dyDescent="0.2">
      <c r="AE11151" s="218"/>
    </row>
    <row r="11152" spans="31:31" s="228" customFormat="1" x14ac:dyDescent="0.2">
      <c r="AE11152" s="218"/>
    </row>
    <row r="11153" spans="31:31" s="228" customFormat="1" x14ac:dyDescent="0.2">
      <c r="AE11153" s="218"/>
    </row>
    <row r="11154" spans="31:31" s="228" customFormat="1" x14ac:dyDescent="0.2">
      <c r="AE11154" s="218"/>
    </row>
    <row r="11155" spans="31:31" s="228" customFormat="1" x14ac:dyDescent="0.2">
      <c r="AE11155" s="218"/>
    </row>
    <row r="11156" spans="31:31" s="228" customFormat="1" x14ac:dyDescent="0.2">
      <c r="AE11156" s="218"/>
    </row>
    <row r="11157" spans="31:31" s="228" customFormat="1" x14ac:dyDescent="0.2">
      <c r="AE11157" s="218"/>
    </row>
    <row r="11158" spans="31:31" s="228" customFormat="1" x14ac:dyDescent="0.2">
      <c r="AE11158" s="218"/>
    </row>
    <row r="11159" spans="31:31" s="228" customFormat="1" x14ac:dyDescent="0.2">
      <c r="AE11159" s="218"/>
    </row>
    <row r="11160" spans="31:31" s="228" customFormat="1" x14ac:dyDescent="0.2">
      <c r="AE11160" s="218"/>
    </row>
    <row r="11161" spans="31:31" s="228" customFormat="1" x14ac:dyDescent="0.2">
      <c r="AE11161" s="218"/>
    </row>
    <row r="11162" spans="31:31" s="228" customFormat="1" x14ac:dyDescent="0.2">
      <c r="AE11162" s="218"/>
    </row>
    <row r="11163" spans="31:31" s="228" customFormat="1" x14ac:dyDescent="0.2">
      <c r="AE11163" s="218"/>
    </row>
    <row r="11164" spans="31:31" s="228" customFormat="1" x14ac:dyDescent="0.2">
      <c r="AE11164" s="218"/>
    </row>
    <row r="11165" spans="31:31" s="228" customFormat="1" x14ac:dyDescent="0.2">
      <c r="AE11165" s="218"/>
    </row>
    <row r="11166" spans="31:31" s="228" customFormat="1" x14ac:dyDescent="0.2">
      <c r="AE11166" s="218"/>
    </row>
    <row r="11167" spans="31:31" s="228" customFormat="1" x14ac:dyDescent="0.2">
      <c r="AE11167" s="218"/>
    </row>
    <row r="11168" spans="31:31" s="228" customFormat="1" x14ac:dyDescent="0.2">
      <c r="AE11168" s="218"/>
    </row>
    <row r="11169" spans="31:31" s="228" customFormat="1" x14ac:dyDescent="0.2">
      <c r="AE11169" s="218"/>
    </row>
    <row r="11170" spans="31:31" s="228" customFormat="1" x14ac:dyDescent="0.2">
      <c r="AE11170" s="218"/>
    </row>
    <row r="11171" spans="31:31" s="228" customFormat="1" x14ac:dyDescent="0.2">
      <c r="AE11171" s="218"/>
    </row>
    <row r="11172" spans="31:31" s="228" customFormat="1" x14ac:dyDescent="0.2">
      <c r="AE11172" s="218"/>
    </row>
    <row r="11173" spans="31:31" s="228" customFormat="1" x14ac:dyDescent="0.2">
      <c r="AE11173" s="218"/>
    </row>
    <row r="11174" spans="31:31" s="228" customFormat="1" x14ac:dyDescent="0.2">
      <c r="AE11174" s="218"/>
    </row>
    <row r="11175" spans="31:31" s="228" customFormat="1" x14ac:dyDescent="0.2">
      <c r="AE11175" s="218"/>
    </row>
    <row r="11176" spans="31:31" s="228" customFormat="1" x14ac:dyDescent="0.2">
      <c r="AE11176" s="218"/>
    </row>
    <row r="11177" spans="31:31" s="228" customFormat="1" x14ac:dyDescent="0.2">
      <c r="AE11177" s="218"/>
    </row>
    <row r="11178" spans="31:31" s="228" customFormat="1" x14ac:dyDescent="0.2">
      <c r="AE11178" s="218"/>
    </row>
    <row r="11179" spans="31:31" s="228" customFormat="1" x14ac:dyDescent="0.2">
      <c r="AE11179" s="218"/>
    </row>
    <row r="11180" spans="31:31" s="228" customFormat="1" x14ac:dyDescent="0.2">
      <c r="AE11180" s="218"/>
    </row>
    <row r="11181" spans="31:31" s="228" customFormat="1" x14ac:dyDescent="0.2">
      <c r="AE11181" s="218"/>
    </row>
    <row r="11182" spans="31:31" s="228" customFormat="1" x14ac:dyDescent="0.2">
      <c r="AE11182" s="218"/>
    </row>
    <row r="11183" spans="31:31" s="228" customFormat="1" x14ac:dyDescent="0.2">
      <c r="AE11183" s="218"/>
    </row>
    <row r="11184" spans="31:31" s="228" customFormat="1" x14ac:dyDescent="0.2">
      <c r="AE11184" s="218"/>
    </row>
    <row r="11185" spans="31:31" s="228" customFormat="1" x14ac:dyDescent="0.2">
      <c r="AE11185" s="218"/>
    </row>
    <row r="11186" spans="31:31" s="228" customFormat="1" x14ac:dyDescent="0.2">
      <c r="AE11186" s="218"/>
    </row>
    <row r="11187" spans="31:31" s="228" customFormat="1" x14ac:dyDescent="0.2">
      <c r="AE11187" s="218"/>
    </row>
    <row r="11188" spans="31:31" s="228" customFormat="1" x14ac:dyDescent="0.2">
      <c r="AE11188" s="218"/>
    </row>
    <row r="11189" spans="31:31" s="228" customFormat="1" x14ac:dyDescent="0.2">
      <c r="AE11189" s="218"/>
    </row>
    <row r="11190" spans="31:31" s="228" customFormat="1" x14ac:dyDescent="0.2">
      <c r="AE11190" s="218"/>
    </row>
    <row r="11191" spans="31:31" s="228" customFormat="1" x14ac:dyDescent="0.2">
      <c r="AE11191" s="218"/>
    </row>
    <row r="11192" spans="31:31" s="228" customFormat="1" x14ac:dyDescent="0.2">
      <c r="AE11192" s="218"/>
    </row>
    <row r="11193" spans="31:31" s="228" customFormat="1" x14ac:dyDescent="0.2">
      <c r="AE11193" s="218"/>
    </row>
    <row r="11194" spans="31:31" s="228" customFormat="1" x14ac:dyDescent="0.2">
      <c r="AE11194" s="218"/>
    </row>
    <row r="11195" spans="31:31" s="228" customFormat="1" x14ac:dyDescent="0.2">
      <c r="AE11195" s="218"/>
    </row>
    <row r="11196" spans="31:31" s="228" customFormat="1" x14ac:dyDescent="0.2">
      <c r="AE11196" s="218"/>
    </row>
    <row r="11197" spans="31:31" s="228" customFormat="1" x14ac:dyDescent="0.2">
      <c r="AE11197" s="218"/>
    </row>
    <row r="11198" spans="31:31" s="228" customFormat="1" x14ac:dyDescent="0.2">
      <c r="AE11198" s="218"/>
    </row>
    <row r="11199" spans="31:31" s="228" customFormat="1" x14ac:dyDescent="0.2">
      <c r="AE11199" s="218"/>
    </row>
    <row r="11200" spans="31:31" s="228" customFormat="1" x14ac:dyDescent="0.2">
      <c r="AE11200" s="218"/>
    </row>
    <row r="11201" spans="31:31" s="228" customFormat="1" x14ac:dyDescent="0.2">
      <c r="AE11201" s="218"/>
    </row>
    <row r="11202" spans="31:31" s="228" customFormat="1" x14ac:dyDescent="0.2">
      <c r="AE11202" s="218"/>
    </row>
    <row r="11203" spans="31:31" s="228" customFormat="1" x14ac:dyDescent="0.2">
      <c r="AE11203" s="218"/>
    </row>
    <row r="11204" spans="31:31" s="228" customFormat="1" x14ac:dyDescent="0.2">
      <c r="AE11204" s="218"/>
    </row>
    <row r="11205" spans="31:31" s="228" customFormat="1" x14ac:dyDescent="0.2">
      <c r="AE11205" s="218"/>
    </row>
    <row r="11206" spans="31:31" s="228" customFormat="1" x14ac:dyDescent="0.2">
      <c r="AE11206" s="218"/>
    </row>
    <row r="11207" spans="31:31" s="228" customFormat="1" x14ac:dyDescent="0.2">
      <c r="AE11207" s="218"/>
    </row>
    <row r="11208" spans="31:31" s="228" customFormat="1" x14ac:dyDescent="0.2">
      <c r="AE11208" s="218"/>
    </row>
    <row r="11209" spans="31:31" s="228" customFormat="1" x14ac:dyDescent="0.2">
      <c r="AE11209" s="218"/>
    </row>
    <row r="11210" spans="31:31" s="228" customFormat="1" x14ac:dyDescent="0.2">
      <c r="AE11210" s="218"/>
    </row>
    <row r="11211" spans="31:31" s="228" customFormat="1" x14ac:dyDescent="0.2">
      <c r="AE11211" s="218"/>
    </row>
    <row r="11212" spans="31:31" s="228" customFormat="1" x14ac:dyDescent="0.2">
      <c r="AE11212" s="218"/>
    </row>
    <row r="11213" spans="31:31" s="228" customFormat="1" x14ac:dyDescent="0.2">
      <c r="AE11213" s="218"/>
    </row>
    <row r="11214" spans="31:31" s="228" customFormat="1" x14ac:dyDescent="0.2">
      <c r="AE11214" s="218"/>
    </row>
    <row r="11215" spans="31:31" s="228" customFormat="1" x14ac:dyDescent="0.2">
      <c r="AE11215" s="218"/>
    </row>
    <row r="11216" spans="31:31" s="228" customFormat="1" x14ac:dyDescent="0.2">
      <c r="AE11216" s="218"/>
    </row>
    <row r="11217" spans="31:31" s="228" customFormat="1" x14ac:dyDescent="0.2">
      <c r="AE11217" s="218"/>
    </row>
    <row r="11218" spans="31:31" s="228" customFormat="1" x14ac:dyDescent="0.2">
      <c r="AE11218" s="218"/>
    </row>
    <row r="11219" spans="31:31" s="228" customFormat="1" x14ac:dyDescent="0.2">
      <c r="AE11219" s="218"/>
    </row>
    <row r="11220" spans="31:31" s="228" customFormat="1" x14ac:dyDescent="0.2">
      <c r="AE11220" s="218"/>
    </row>
    <row r="11221" spans="31:31" s="228" customFormat="1" x14ac:dyDescent="0.2">
      <c r="AE11221" s="218"/>
    </row>
    <row r="11222" spans="31:31" s="228" customFormat="1" x14ac:dyDescent="0.2">
      <c r="AE11222" s="218"/>
    </row>
    <row r="11223" spans="31:31" s="228" customFormat="1" x14ac:dyDescent="0.2">
      <c r="AE11223" s="218"/>
    </row>
    <row r="11224" spans="31:31" s="228" customFormat="1" x14ac:dyDescent="0.2">
      <c r="AE11224" s="218"/>
    </row>
    <row r="11225" spans="31:31" s="228" customFormat="1" x14ac:dyDescent="0.2">
      <c r="AE11225" s="218"/>
    </row>
    <row r="11226" spans="31:31" s="228" customFormat="1" x14ac:dyDescent="0.2">
      <c r="AE11226" s="218"/>
    </row>
    <row r="11227" spans="31:31" s="228" customFormat="1" x14ac:dyDescent="0.2">
      <c r="AE11227" s="218"/>
    </row>
    <row r="11228" spans="31:31" s="228" customFormat="1" x14ac:dyDescent="0.2">
      <c r="AE11228" s="218"/>
    </row>
    <row r="11229" spans="31:31" s="228" customFormat="1" x14ac:dyDescent="0.2">
      <c r="AE11229" s="218"/>
    </row>
    <row r="11230" spans="31:31" s="228" customFormat="1" x14ac:dyDescent="0.2">
      <c r="AE11230" s="218"/>
    </row>
    <row r="11231" spans="31:31" s="228" customFormat="1" x14ac:dyDescent="0.2">
      <c r="AE11231" s="218"/>
    </row>
    <row r="11232" spans="31:31" s="228" customFormat="1" x14ac:dyDescent="0.2">
      <c r="AE11232" s="218"/>
    </row>
    <row r="11233" spans="31:31" s="228" customFormat="1" x14ac:dyDescent="0.2">
      <c r="AE11233" s="218"/>
    </row>
    <row r="11234" spans="31:31" s="228" customFormat="1" x14ac:dyDescent="0.2">
      <c r="AE11234" s="218"/>
    </row>
    <row r="11235" spans="31:31" s="228" customFormat="1" x14ac:dyDescent="0.2">
      <c r="AE11235" s="218"/>
    </row>
    <row r="11236" spans="31:31" s="228" customFormat="1" x14ac:dyDescent="0.2">
      <c r="AE11236" s="218"/>
    </row>
    <row r="11237" spans="31:31" s="228" customFormat="1" x14ac:dyDescent="0.2">
      <c r="AE11237" s="218"/>
    </row>
    <row r="11238" spans="31:31" s="228" customFormat="1" x14ac:dyDescent="0.2">
      <c r="AE11238" s="218"/>
    </row>
    <row r="11239" spans="31:31" s="228" customFormat="1" x14ac:dyDescent="0.2">
      <c r="AE11239" s="218"/>
    </row>
    <row r="11240" spans="31:31" s="228" customFormat="1" x14ac:dyDescent="0.2">
      <c r="AE11240" s="218"/>
    </row>
    <row r="11241" spans="31:31" s="228" customFormat="1" x14ac:dyDescent="0.2">
      <c r="AE11241" s="218"/>
    </row>
    <row r="11242" spans="31:31" s="228" customFormat="1" x14ac:dyDescent="0.2">
      <c r="AE11242" s="218"/>
    </row>
    <row r="11243" spans="31:31" s="228" customFormat="1" x14ac:dyDescent="0.2">
      <c r="AE11243" s="218"/>
    </row>
    <row r="11244" spans="31:31" s="228" customFormat="1" x14ac:dyDescent="0.2">
      <c r="AE11244" s="218"/>
    </row>
    <row r="11245" spans="31:31" s="228" customFormat="1" x14ac:dyDescent="0.2">
      <c r="AE11245" s="218"/>
    </row>
    <row r="11246" spans="31:31" s="228" customFormat="1" x14ac:dyDescent="0.2">
      <c r="AE11246" s="218"/>
    </row>
    <row r="11247" spans="31:31" s="228" customFormat="1" x14ac:dyDescent="0.2">
      <c r="AE11247" s="218"/>
    </row>
    <row r="11248" spans="31:31" s="228" customFormat="1" x14ac:dyDescent="0.2">
      <c r="AE11248" s="218"/>
    </row>
    <row r="11249" spans="31:31" s="228" customFormat="1" x14ac:dyDescent="0.2">
      <c r="AE11249" s="218"/>
    </row>
    <row r="11250" spans="31:31" s="228" customFormat="1" x14ac:dyDescent="0.2">
      <c r="AE11250" s="218"/>
    </row>
    <row r="11251" spans="31:31" s="228" customFormat="1" x14ac:dyDescent="0.2">
      <c r="AE11251" s="218"/>
    </row>
    <row r="11252" spans="31:31" s="228" customFormat="1" x14ac:dyDescent="0.2">
      <c r="AE11252" s="218"/>
    </row>
    <row r="11253" spans="31:31" s="228" customFormat="1" x14ac:dyDescent="0.2">
      <c r="AE11253" s="218"/>
    </row>
    <row r="11254" spans="31:31" s="228" customFormat="1" x14ac:dyDescent="0.2">
      <c r="AE11254" s="218"/>
    </row>
    <row r="11255" spans="31:31" s="228" customFormat="1" x14ac:dyDescent="0.2">
      <c r="AE11255" s="218"/>
    </row>
    <row r="11256" spans="31:31" s="228" customFormat="1" x14ac:dyDescent="0.2">
      <c r="AE11256" s="218"/>
    </row>
    <row r="11257" spans="31:31" s="228" customFormat="1" x14ac:dyDescent="0.2">
      <c r="AE11257" s="218"/>
    </row>
    <row r="11258" spans="31:31" s="228" customFormat="1" x14ac:dyDescent="0.2">
      <c r="AE11258" s="218"/>
    </row>
    <row r="11259" spans="31:31" s="228" customFormat="1" x14ac:dyDescent="0.2">
      <c r="AE11259" s="218"/>
    </row>
    <row r="11260" spans="31:31" s="228" customFormat="1" x14ac:dyDescent="0.2">
      <c r="AE11260" s="218"/>
    </row>
    <row r="11261" spans="31:31" s="228" customFormat="1" x14ac:dyDescent="0.2">
      <c r="AE11261" s="218"/>
    </row>
    <row r="11262" spans="31:31" s="228" customFormat="1" x14ac:dyDescent="0.2">
      <c r="AE11262" s="218"/>
    </row>
    <row r="11263" spans="31:31" s="228" customFormat="1" x14ac:dyDescent="0.2">
      <c r="AE11263" s="218"/>
    </row>
    <row r="11264" spans="31:31" s="228" customFormat="1" x14ac:dyDescent="0.2">
      <c r="AE11264" s="218"/>
    </row>
    <row r="11265" spans="31:31" s="228" customFormat="1" x14ac:dyDescent="0.2">
      <c r="AE11265" s="218"/>
    </row>
    <row r="11266" spans="31:31" s="228" customFormat="1" x14ac:dyDescent="0.2">
      <c r="AE11266" s="218"/>
    </row>
    <row r="11267" spans="31:31" s="228" customFormat="1" x14ac:dyDescent="0.2">
      <c r="AE11267" s="218"/>
    </row>
    <row r="11268" spans="31:31" s="228" customFormat="1" x14ac:dyDescent="0.2">
      <c r="AE11268" s="218"/>
    </row>
    <row r="11269" spans="31:31" s="228" customFormat="1" x14ac:dyDescent="0.2">
      <c r="AE11269" s="218"/>
    </row>
    <row r="11270" spans="31:31" s="228" customFormat="1" x14ac:dyDescent="0.2">
      <c r="AE11270" s="218"/>
    </row>
    <row r="11271" spans="31:31" s="228" customFormat="1" x14ac:dyDescent="0.2">
      <c r="AE11271" s="218"/>
    </row>
    <row r="11272" spans="31:31" s="228" customFormat="1" x14ac:dyDescent="0.2">
      <c r="AE11272" s="218"/>
    </row>
    <row r="11273" spans="31:31" s="228" customFormat="1" x14ac:dyDescent="0.2">
      <c r="AE11273" s="218"/>
    </row>
    <row r="11274" spans="31:31" s="228" customFormat="1" x14ac:dyDescent="0.2">
      <c r="AE11274" s="218"/>
    </row>
    <row r="11275" spans="31:31" s="228" customFormat="1" x14ac:dyDescent="0.2">
      <c r="AE11275" s="218"/>
    </row>
    <row r="11276" spans="31:31" s="228" customFormat="1" x14ac:dyDescent="0.2">
      <c r="AE11276" s="218"/>
    </row>
    <row r="11277" spans="31:31" s="228" customFormat="1" x14ac:dyDescent="0.2">
      <c r="AE11277" s="218"/>
    </row>
    <row r="11278" spans="31:31" s="228" customFormat="1" x14ac:dyDescent="0.2">
      <c r="AE11278" s="218"/>
    </row>
    <row r="11279" spans="31:31" s="228" customFormat="1" x14ac:dyDescent="0.2">
      <c r="AE11279" s="218"/>
    </row>
    <row r="11280" spans="31:31" s="228" customFormat="1" x14ac:dyDescent="0.2">
      <c r="AE11280" s="218"/>
    </row>
    <row r="11281" spans="31:31" s="228" customFormat="1" x14ac:dyDescent="0.2">
      <c r="AE11281" s="218"/>
    </row>
    <row r="11282" spans="31:31" s="228" customFormat="1" x14ac:dyDescent="0.2">
      <c r="AE11282" s="218"/>
    </row>
    <row r="11283" spans="31:31" s="228" customFormat="1" x14ac:dyDescent="0.2">
      <c r="AE11283" s="218"/>
    </row>
    <row r="11284" spans="31:31" s="228" customFormat="1" x14ac:dyDescent="0.2">
      <c r="AE11284" s="218"/>
    </row>
    <row r="11285" spans="31:31" s="228" customFormat="1" x14ac:dyDescent="0.2">
      <c r="AE11285" s="218"/>
    </row>
    <row r="11286" spans="31:31" s="228" customFormat="1" x14ac:dyDescent="0.2">
      <c r="AE11286" s="218"/>
    </row>
    <row r="11287" spans="31:31" s="228" customFormat="1" x14ac:dyDescent="0.2">
      <c r="AE11287" s="218"/>
    </row>
    <row r="11288" spans="31:31" s="228" customFormat="1" x14ac:dyDescent="0.2">
      <c r="AE11288" s="218"/>
    </row>
    <row r="11289" spans="31:31" s="228" customFormat="1" x14ac:dyDescent="0.2">
      <c r="AE11289" s="218"/>
    </row>
    <row r="11290" spans="31:31" s="228" customFormat="1" x14ac:dyDescent="0.2">
      <c r="AE11290" s="218"/>
    </row>
    <row r="11291" spans="31:31" s="228" customFormat="1" x14ac:dyDescent="0.2">
      <c r="AE11291" s="218"/>
    </row>
    <row r="11292" spans="31:31" s="228" customFormat="1" x14ac:dyDescent="0.2">
      <c r="AE11292" s="218"/>
    </row>
    <row r="11293" spans="31:31" s="228" customFormat="1" x14ac:dyDescent="0.2">
      <c r="AE11293" s="218"/>
    </row>
    <row r="11294" spans="31:31" s="228" customFormat="1" x14ac:dyDescent="0.2">
      <c r="AE11294" s="218"/>
    </row>
    <row r="11295" spans="31:31" s="228" customFormat="1" x14ac:dyDescent="0.2">
      <c r="AE11295" s="218"/>
    </row>
    <row r="11296" spans="31:31" s="228" customFormat="1" x14ac:dyDescent="0.2">
      <c r="AE11296" s="218"/>
    </row>
    <row r="11297" spans="31:31" s="228" customFormat="1" x14ac:dyDescent="0.2">
      <c r="AE11297" s="218"/>
    </row>
    <row r="11298" spans="31:31" s="228" customFormat="1" x14ac:dyDescent="0.2">
      <c r="AE11298" s="218"/>
    </row>
    <row r="11299" spans="31:31" s="228" customFormat="1" x14ac:dyDescent="0.2">
      <c r="AE11299" s="218"/>
    </row>
    <row r="11300" spans="31:31" s="228" customFormat="1" x14ac:dyDescent="0.2">
      <c r="AE11300" s="218"/>
    </row>
    <row r="11301" spans="31:31" s="228" customFormat="1" x14ac:dyDescent="0.2">
      <c r="AE11301" s="218"/>
    </row>
    <row r="11302" spans="31:31" s="228" customFormat="1" x14ac:dyDescent="0.2">
      <c r="AE11302" s="218"/>
    </row>
    <row r="11303" spans="31:31" s="228" customFormat="1" x14ac:dyDescent="0.2">
      <c r="AE11303" s="218"/>
    </row>
    <row r="11304" spans="31:31" s="228" customFormat="1" x14ac:dyDescent="0.2">
      <c r="AE11304" s="218"/>
    </row>
    <row r="11305" spans="31:31" s="228" customFormat="1" x14ac:dyDescent="0.2">
      <c r="AE11305" s="218"/>
    </row>
    <row r="11306" spans="31:31" s="228" customFormat="1" x14ac:dyDescent="0.2">
      <c r="AE11306" s="218"/>
    </row>
    <row r="11307" spans="31:31" s="228" customFormat="1" x14ac:dyDescent="0.2">
      <c r="AE11307" s="218"/>
    </row>
    <row r="11308" spans="31:31" s="228" customFormat="1" x14ac:dyDescent="0.2">
      <c r="AE11308" s="218"/>
    </row>
    <row r="11309" spans="31:31" s="228" customFormat="1" x14ac:dyDescent="0.2">
      <c r="AE11309" s="218"/>
    </row>
    <row r="11310" spans="31:31" s="228" customFormat="1" x14ac:dyDescent="0.2">
      <c r="AE11310" s="218"/>
    </row>
    <row r="11311" spans="31:31" s="228" customFormat="1" x14ac:dyDescent="0.2">
      <c r="AE11311" s="218"/>
    </row>
    <row r="11312" spans="31:31" s="228" customFormat="1" x14ac:dyDescent="0.2">
      <c r="AE11312" s="218"/>
    </row>
    <row r="11313" spans="31:31" s="228" customFormat="1" x14ac:dyDescent="0.2">
      <c r="AE11313" s="218"/>
    </row>
    <row r="11314" spans="31:31" s="228" customFormat="1" x14ac:dyDescent="0.2">
      <c r="AE11314" s="218"/>
    </row>
    <row r="11315" spans="31:31" s="228" customFormat="1" x14ac:dyDescent="0.2">
      <c r="AE11315" s="218"/>
    </row>
    <row r="11316" spans="31:31" s="228" customFormat="1" x14ac:dyDescent="0.2">
      <c r="AE11316" s="218"/>
    </row>
    <row r="11317" spans="31:31" s="228" customFormat="1" x14ac:dyDescent="0.2">
      <c r="AE11317" s="218"/>
    </row>
    <row r="11318" spans="31:31" s="228" customFormat="1" x14ac:dyDescent="0.2">
      <c r="AE11318" s="218"/>
    </row>
    <row r="11319" spans="31:31" s="228" customFormat="1" x14ac:dyDescent="0.2">
      <c r="AE11319" s="218"/>
    </row>
    <row r="11320" spans="31:31" s="228" customFormat="1" x14ac:dyDescent="0.2">
      <c r="AE11320" s="218"/>
    </row>
    <row r="11321" spans="31:31" s="228" customFormat="1" x14ac:dyDescent="0.2">
      <c r="AE11321" s="218"/>
    </row>
    <row r="11322" spans="31:31" s="228" customFormat="1" x14ac:dyDescent="0.2">
      <c r="AE11322" s="218"/>
    </row>
    <row r="11323" spans="31:31" s="228" customFormat="1" x14ac:dyDescent="0.2">
      <c r="AE11323" s="218"/>
    </row>
    <row r="11324" spans="31:31" s="228" customFormat="1" x14ac:dyDescent="0.2">
      <c r="AE11324" s="218"/>
    </row>
    <row r="11325" spans="31:31" s="228" customFormat="1" x14ac:dyDescent="0.2">
      <c r="AE11325" s="218"/>
    </row>
    <row r="11326" spans="31:31" s="228" customFormat="1" x14ac:dyDescent="0.2">
      <c r="AE11326" s="218"/>
    </row>
    <row r="11327" spans="31:31" s="228" customFormat="1" x14ac:dyDescent="0.2">
      <c r="AE11327" s="218"/>
    </row>
    <row r="11328" spans="31:31" s="228" customFormat="1" x14ac:dyDescent="0.2">
      <c r="AE11328" s="218"/>
    </row>
    <row r="11329" spans="31:31" s="228" customFormat="1" x14ac:dyDescent="0.2">
      <c r="AE11329" s="218"/>
    </row>
    <row r="11330" spans="31:31" s="228" customFormat="1" x14ac:dyDescent="0.2">
      <c r="AE11330" s="218"/>
    </row>
    <row r="11331" spans="31:31" s="228" customFormat="1" x14ac:dyDescent="0.2">
      <c r="AE11331" s="218"/>
    </row>
    <row r="11332" spans="31:31" s="228" customFormat="1" x14ac:dyDescent="0.2">
      <c r="AE11332" s="218"/>
    </row>
    <row r="11333" spans="31:31" s="228" customFormat="1" x14ac:dyDescent="0.2">
      <c r="AE11333" s="218"/>
    </row>
    <row r="11334" spans="31:31" s="228" customFormat="1" x14ac:dyDescent="0.2">
      <c r="AE11334" s="218"/>
    </row>
    <row r="11335" spans="31:31" s="228" customFormat="1" x14ac:dyDescent="0.2">
      <c r="AE11335" s="218"/>
    </row>
    <row r="11336" spans="31:31" s="228" customFormat="1" x14ac:dyDescent="0.2">
      <c r="AE11336" s="218"/>
    </row>
    <row r="11337" spans="31:31" s="228" customFormat="1" x14ac:dyDescent="0.2">
      <c r="AE11337" s="218"/>
    </row>
    <row r="11338" spans="31:31" s="228" customFormat="1" x14ac:dyDescent="0.2">
      <c r="AE11338" s="218"/>
    </row>
    <row r="11339" spans="31:31" s="228" customFormat="1" x14ac:dyDescent="0.2">
      <c r="AE11339" s="218"/>
    </row>
    <row r="11340" spans="31:31" s="228" customFormat="1" x14ac:dyDescent="0.2">
      <c r="AE11340" s="218"/>
    </row>
    <row r="11341" spans="31:31" s="228" customFormat="1" x14ac:dyDescent="0.2">
      <c r="AE11341" s="218"/>
    </row>
    <row r="11342" spans="31:31" s="228" customFormat="1" x14ac:dyDescent="0.2">
      <c r="AE11342" s="218"/>
    </row>
    <row r="11343" spans="31:31" s="228" customFormat="1" x14ac:dyDescent="0.2">
      <c r="AE11343" s="218"/>
    </row>
    <row r="11344" spans="31:31" s="228" customFormat="1" x14ac:dyDescent="0.2">
      <c r="AE11344" s="218"/>
    </row>
    <row r="11345" spans="31:31" s="228" customFormat="1" x14ac:dyDescent="0.2">
      <c r="AE11345" s="218"/>
    </row>
    <row r="11346" spans="31:31" s="228" customFormat="1" x14ac:dyDescent="0.2">
      <c r="AE11346" s="218"/>
    </row>
    <row r="11347" spans="31:31" s="228" customFormat="1" x14ac:dyDescent="0.2">
      <c r="AE11347" s="218"/>
    </row>
    <row r="11348" spans="31:31" s="228" customFormat="1" x14ac:dyDescent="0.2">
      <c r="AE11348" s="218"/>
    </row>
    <row r="11349" spans="31:31" s="228" customFormat="1" x14ac:dyDescent="0.2">
      <c r="AE11349" s="218"/>
    </row>
    <row r="11350" spans="31:31" s="228" customFormat="1" x14ac:dyDescent="0.2">
      <c r="AE11350" s="218"/>
    </row>
    <row r="11351" spans="31:31" s="228" customFormat="1" x14ac:dyDescent="0.2">
      <c r="AE11351" s="218"/>
    </row>
    <row r="11352" spans="31:31" s="228" customFormat="1" x14ac:dyDescent="0.2">
      <c r="AE11352" s="218"/>
    </row>
    <row r="11353" spans="31:31" s="228" customFormat="1" x14ac:dyDescent="0.2">
      <c r="AE11353" s="218"/>
    </row>
    <row r="11354" spans="31:31" s="228" customFormat="1" x14ac:dyDescent="0.2">
      <c r="AE11354" s="218"/>
    </row>
    <row r="11355" spans="31:31" s="228" customFormat="1" x14ac:dyDescent="0.2">
      <c r="AE11355" s="218"/>
    </row>
    <row r="11356" spans="31:31" s="228" customFormat="1" x14ac:dyDescent="0.2">
      <c r="AE11356" s="218"/>
    </row>
    <row r="11357" spans="31:31" s="228" customFormat="1" x14ac:dyDescent="0.2">
      <c r="AE11357" s="218"/>
    </row>
    <row r="11358" spans="31:31" s="228" customFormat="1" x14ac:dyDescent="0.2">
      <c r="AE11358" s="218"/>
    </row>
    <row r="11359" spans="31:31" s="228" customFormat="1" x14ac:dyDescent="0.2">
      <c r="AE11359" s="218"/>
    </row>
    <row r="11360" spans="31:31" s="228" customFormat="1" x14ac:dyDescent="0.2">
      <c r="AE11360" s="218"/>
    </row>
    <row r="11361" spans="31:31" s="228" customFormat="1" x14ac:dyDescent="0.2">
      <c r="AE11361" s="218"/>
    </row>
    <row r="11362" spans="31:31" s="228" customFormat="1" x14ac:dyDescent="0.2">
      <c r="AE11362" s="218"/>
    </row>
    <row r="11363" spans="31:31" s="228" customFormat="1" x14ac:dyDescent="0.2">
      <c r="AE11363" s="218"/>
    </row>
    <row r="11364" spans="31:31" s="228" customFormat="1" x14ac:dyDescent="0.2">
      <c r="AE11364" s="218"/>
    </row>
    <row r="11365" spans="31:31" s="228" customFormat="1" x14ac:dyDescent="0.2">
      <c r="AE11365" s="218"/>
    </row>
    <row r="11366" spans="31:31" s="228" customFormat="1" x14ac:dyDescent="0.2">
      <c r="AE11366" s="218"/>
    </row>
    <row r="11367" spans="31:31" s="228" customFormat="1" x14ac:dyDescent="0.2">
      <c r="AE11367" s="218"/>
    </row>
    <row r="11368" spans="31:31" s="228" customFormat="1" x14ac:dyDescent="0.2">
      <c r="AE11368" s="218"/>
    </row>
    <row r="11369" spans="31:31" s="228" customFormat="1" x14ac:dyDescent="0.2">
      <c r="AE11369" s="218"/>
    </row>
    <row r="11370" spans="31:31" s="228" customFormat="1" x14ac:dyDescent="0.2">
      <c r="AE11370" s="218"/>
    </row>
    <row r="11371" spans="31:31" s="228" customFormat="1" x14ac:dyDescent="0.2">
      <c r="AE11371" s="218"/>
    </row>
    <row r="11372" spans="31:31" s="228" customFormat="1" x14ac:dyDescent="0.2">
      <c r="AE11372" s="218"/>
    </row>
    <row r="11373" spans="31:31" s="228" customFormat="1" x14ac:dyDescent="0.2">
      <c r="AE11373" s="218"/>
    </row>
    <row r="11374" spans="31:31" s="228" customFormat="1" x14ac:dyDescent="0.2">
      <c r="AE11374" s="218"/>
    </row>
    <row r="11375" spans="31:31" s="228" customFormat="1" x14ac:dyDescent="0.2">
      <c r="AE11375" s="218"/>
    </row>
    <row r="11376" spans="31:31" s="228" customFormat="1" x14ac:dyDescent="0.2">
      <c r="AE11376" s="218"/>
    </row>
    <row r="11377" spans="31:31" s="228" customFormat="1" x14ac:dyDescent="0.2">
      <c r="AE11377" s="218"/>
    </row>
    <row r="11378" spans="31:31" s="228" customFormat="1" x14ac:dyDescent="0.2">
      <c r="AE11378" s="218"/>
    </row>
    <row r="11379" spans="31:31" s="228" customFormat="1" x14ac:dyDescent="0.2">
      <c r="AE11379" s="218"/>
    </row>
    <row r="11380" spans="31:31" s="228" customFormat="1" x14ac:dyDescent="0.2">
      <c r="AE11380" s="218"/>
    </row>
    <row r="11381" spans="31:31" s="228" customFormat="1" x14ac:dyDescent="0.2">
      <c r="AE11381" s="218"/>
    </row>
    <row r="11382" spans="31:31" s="228" customFormat="1" x14ac:dyDescent="0.2">
      <c r="AE11382" s="218"/>
    </row>
    <row r="11383" spans="31:31" s="228" customFormat="1" x14ac:dyDescent="0.2">
      <c r="AE11383" s="218"/>
    </row>
    <row r="11384" spans="31:31" s="228" customFormat="1" x14ac:dyDescent="0.2">
      <c r="AE11384" s="218"/>
    </row>
    <row r="11385" spans="31:31" s="228" customFormat="1" x14ac:dyDescent="0.2">
      <c r="AE11385" s="218"/>
    </row>
    <row r="11386" spans="31:31" s="228" customFormat="1" x14ac:dyDescent="0.2">
      <c r="AE11386" s="218"/>
    </row>
    <row r="11387" spans="31:31" s="228" customFormat="1" x14ac:dyDescent="0.2">
      <c r="AE11387" s="218"/>
    </row>
    <row r="11388" spans="31:31" s="228" customFormat="1" x14ac:dyDescent="0.2">
      <c r="AE11388" s="218"/>
    </row>
    <row r="11389" spans="31:31" s="228" customFormat="1" x14ac:dyDescent="0.2">
      <c r="AE11389" s="218"/>
    </row>
    <row r="11390" spans="31:31" s="228" customFormat="1" x14ac:dyDescent="0.2">
      <c r="AE11390" s="218"/>
    </row>
    <row r="11391" spans="31:31" s="228" customFormat="1" x14ac:dyDescent="0.2">
      <c r="AE11391" s="218"/>
    </row>
    <row r="11392" spans="31:31" s="228" customFormat="1" x14ac:dyDescent="0.2">
      <c r="AE11392" s="218"/>
    </row>
    <row r="11393" spans="31:31" s="228" customFormat="1" x14ac:dyDescent="0.2">
      <c r="AE11393" s="218"/>
    </row>
    <row r="11394" spans="31:31" s="228" customFormat="1" x14ac:dyDescent="0.2">
      <c r="AE11394" s="218"/>
    </row>
    <row r="11395" spans="31:31" s="228" customFormat="1" x14ac:dyDescent="0.2">
      <c r="AE11395" s="218"/>
    </row>
    <row r="11396" spans="31:31" s="228" customFormat="1" x14ac:dyDescent="0.2">
      <c r="AE11396" s="218"/>
    </row>
    <row r="11397" spans="31:31" s="228" customFormat="1" x14ac:dyDescent="0.2">
      <c r="AE11397" s="218"/>
    </row>
    <row r="11398" spans="31:31" s="228" customFormat="1" x14ac:dyDescent="0.2">
      <c r="AE11398" s="218"/>
    </row>
    <row r="11399" spans="31:31" s="228" customFormat="1" x14ac:dyDescent="0.2">
      <c r="AE11399" s="218"/>
    </row>
    <row r="11400" spans="31:31" s="228" customFormat="1" x14ac:dyDescent="0.2">
      <c r="AE11400" s="218"/>
    </row>
    <row r="11401" spans="31:31" s="228" customFormat="1" x14ac:dyDescent="0.2">
      <c r="AE11401" s="218"/>
    </row>
    <row r="11402" spans="31:31" s="228" customFormat="1" x14ac:dyDescent="0.2">
      <c r="AE11402" s="218"/>
    </row>
    <row r="11403" spans="31:31" s="228" customFormat="1" x14ac:dyDescent="0.2">
      <c r="AE11403" s="218"/>
    </row>
    <row r="11404" spans="31:31" s="228" customFormat="1" x14ac:dyDescent="0.2">
      <c r="AE11404" s="218"/>
    </row>
    <row r="11405" spans="31:31" s="228" customFormat="1" x14ac:dyDescent="0.2">
      <c r="AE11405" s="218"/>
    </row>
    <row r="11406" spans="31:31" s="228" customFormat="1" x14ac:dyDescent="0.2">
      <c r="AE11406" s="218"/>
    </row>
    <row r="11407" spans="31:31" s="228" customFormat="1" x14ac:dyDescent="0.2">
      <c r="AE11407" s="218"/>
    </row>
    <row r="11408" spans="31:31" s="228" customFormat="1" x14ac:dyDescent="0.2">
      <c r="AE11408" s="218"/>
    </row>
    <row r="11409" spans="31:31" s="228" customFormat="1" x14ac:dyDescent="0.2">
      <c r="AE11409" s="218"/>
    </row>
    <row r="11410" spans="31:31" s="228" customFormat="1" x14ac:dyDescent="0.2">
      <c r="AE11410" s="218"/>
    </row>
    <row r="11411" spans="31:31" s="228" customFormat="1" x14ac:dyDescent="0.2">
      <c r="AE11411" s="218"/>
    </row>
    <row r="11412" spans="31:31" s="228" customFormat="1" x14ac:dyDescent="0.2">
      <c r="AE11412" s="218"/>
    </row>
    <row r="11413" spans="31:31" s="228" customFormat="1" x14ac:dyDescent="0.2">
      <c r="AE11413" s="218"/>
    </row>
    <row r="11414" spans="31:31" s="228" customFormat="1" x14ac:dyDescent="0.2">
      <c r="AE11414" s="218"/>
    </row>
    <row r="11415" spans="31:31" s="228" customFormat="1" x14ac:dyDescent="0.2">
      <c r="AE11415" s="218"/>
    </row>
    <row r="11416" spans="31:31" s="228" customFormat="1" x14ac:dyDescent="0.2">
      <c r="AE11416" s="218"/>
    </row>
    <row r="11417" spans="31:31" s="228" customFormat="1" x14ac:dyDescent="0.2">
      <c r="AE11417" s="218"/>
    </row>
    <row r="11418" spans="31:31" s="228" customFormat="1" x14ac:dyDescent="0.2">
      <c r="AE11418" s="218"/>
    </row>
    <row r="11419" spans="31:31" s="228" customFormat="1" x14ac:dyDescent="0.2">
      <c r="AE11419" s="218"/>
    </row>
    <row r="11420" spans="31:31" s="228" customFormat="1" x14ac:dyDescent="0.2">
      <c r="AE11420" s="218"/>
    </row>
    <row r="11421" spans="31:31" s="228" customFormat="1" x14ac:dyDescent="0.2">
      <c r="AE11421" s="218"/>
    </row>
    <row r="11422" spans="31:31" s="228" customFormat="1" x14ac:dyDescent="0.2">
      <c r="AE11422" s="218"/>
    </row>
    <row r="11423" spans="31:31" s="228" customFormat="1" x14ac:dyDescent="0.2">
      <c r="AE11423" s="218"/>
    </row>
    <row r="11424" spans="31:31" s="228" customFormat="1" x14ac:dyDescent="0.2">
      <c r="AE11424" s="218"/>
    </row>
    <row r="11425" spans="31:31" s="228" customFormat="1" x14ac:dyDescent="0.2">
      <c r="AE11425" s="218"/>
    </row>
    <row r="11426" spans="31:31" s="228" customFormat="1" x14ac:dyDescent="0.2">
      <c r="AE11426" s="218"/>
    </row>
    <row r="11427" spans="31:31" s="228" customFormat="1" x14ac:dyDescent="0.2">
      <c r="AE11427" s="218"/>
    </row>
    <row r="11428" spans="31:31" s="228" customFormat="1" x14ac:dyDescent="0.2">
      <c r="AE11428" s="218"/>
    </row>
    <row r="11429" spans="31:31" s="228" customFormat="1" x14ac:dyDescent="0.2">
      <c r="AE11429" s="218"/>
    </row>
    <row r="11430" spans="31:31" s="228" customFormat="1" x14ac:dyDescent="0.2">
      <c r="AE11430" s="218"/>
    </row>
    <row r="11431" spans="31:31" s="228" customFormat="1" x14ac:dyDescent="0.2">
      <c r="AE11431" s="218"/>
    </row>
    <row r="11432" spans="31:31" s="228" customFormat="1" x14ac:dyDescent="0.2">
      <c r="AE11432" s="218"/>
    </row>
    <row r="11433" spans="31:31" s="228" customFormat="1" x14ac:dyDescent="0.2">
      <c r="AE11433" s="218"/>
    </row>
    <row r="11434" spans="31:31" s="228" customFormat="1" x14ac:dyDescent="0.2">
      <c r="AE11434" s="218"/>
    </row>
    <row r="11435" spans="31:31" s="228" customFormat="1" x14ac:dyDescent="0.2">
      <c r="AE11435" s="218"/>
    </row>
    <row r="11436" spans="31:31" s="228" customFormat="1" x14ac:dyDescent="0.2">
      <c r="AE11436" s="218"/>
    </row>
    <row r="11437" spans="31:31" s="228" customFormat="1" x14ac:dyDescent="0.2">
      <c r="AE11437" s="218"/>
    </row>
    <row r="11438" spans="31:31" s="228" customFormat="1" x14ac:dyDescent="0.2">
      <c r="AE11438" s="218"/>
    </row>
    <row r="11439" spans="31:31" s="228" customFormat="1" x14ac:dyDescent="0.2">
      <c r="AE11439" s="218"/>
    </row>
    <row r="11440" spans="31:31" s="228" customFormat="1" x14ac:dyDescent="0.2">
      <c r="AE11440" s="218"/>
    </row>
    <row r="11441" spans="31:31" s="228" customFormat="1" x14ac:dyDescent="0.2">
      <c r="AE11441" s="218"/>
    </row>
    <row r="11442" spans="31:31" s="228" customFormat="1" x14ac:dyDescent="0.2">
      <c r="AE11442" s="218"/>
    </row>
    <row r="11443" spans="31:31" s="228" customFormat="1" x14ac:dyDescent="0.2">
      <c r="AE11443" s="218"/>
    </row>
    <row r="11444" spans="31:31" s="228" customFormat="1" x14ac:dyDescent="0.2">
      <c r="AE11444" s="218"/>
    </row>
    <row r="11445" spans="31:31" s="228" customFormat="1" x14ac:dyDescent="0.2">
      <c r="AE11445" s="218"/>
    </row>
    <row r="11446" spans="31:31" s="228" customFormat="1" x14ac:dyDescent="0.2">
      <c r="AE11446" s="218"/>
    </row>
    <row r="11447" spans="31:31" s="228" customFormat="1" x14ac:dyDescent="0.2">
      <c r="AE11447" s="218"/>
    </row>
    <row r="11448" spans="31:31" s="228" customFormat="1" x14ac:dyDescent="0.2">
      <c r="AE11448" s="218"/>
    </row>
    <row r="11449" spans="31:31" s="228" customFormat="1" x14ac:dyDescent="0.2">
      <c r="AE11449" s="218"/>
    </row>
    <row r="11450" spans="31:31" s="228" customFormat="1" x14ac:dyDescent="0.2">
      <c r="AE11450" s="218"/>
    </row>
    <row r="11451" spans="31:31" s="228" customFormat="1" x14ac:dyDescent="0.2">
      <c r="AE11451" s="218"/>
    </row>
    <row r="11452" spans="31:31" s="228" customFormat="1" x14ac:dyDescent="0.2">
      <c r="AE11452" s="218"/>
    </row>
    <row r="11453" spans="31:31" s="228" customFormat="1" x14ac:dyDescent="0.2">
      <c r="AE11453" s="218"/>
    </row>
    <row r="11454" spans="31:31" s="228" customFormat="1" x14ac:dyDescent="0.2">
      <c r="AE11454" s="218"/>
    </row>
    <row r="11455" spans="31:31" s="228" customFormat="1" x14ac:dyDescent="0.2">
      <c r="AE11455" s="218"/>
    </row>
    <row r="11456" spans="31:31" s="228" customFormat="1" x14ac:dyDescent="0.2">
      <c r="AE11456" s="218"/>
    </row>
    <row r="11457" spans="31:31" s="228" customFormat="1" x14ac:dyDescent="0.2">
      <c r="AE11457" s="218"/>
    </row>
    <row r="11458" spans="31:31" s="228" customFormat="1" x14ac:dyDescent="0.2">
      <c r="AE11458" s="218"/>
    </row>
    <row r="11459" spans="31:31" s="228" customFormat="1" x14ac:dyDescent="0.2">
      <c r="AE11459" s="218"/>
    </row>
    <row r="11460" spans="31:31" s="228" customFormat="1" x14ac:dyDescent="0.2">
      <c r="AE11460" s="218"/>
    </row>
    <row r="11461" spans="31:31" s="228" customFormat="1" x14ac:dyDescent="0.2">
      <c r="AE11461" s="218"/>
    </row>
    <row r="11462" spans="31:31" s="228" customFormat="1" x14ac:dyDescent="0.2">
      <c r="AE11462" s="218"/>
    </row>
    <row r="11463" spans="31:31" s="228" customFormat="1" x14ac:dyDescent="0.2">
      <c r="AE11463" s="218"/>
    </row>
    <row r="11464" spans="31:31" s="228" customFormat="1" x14ac:dyDescent="0.2">
      <c r="AE11464" s="218"/>
    </row>
    <row r="11465" spans="31:31" s="228" customFormat="1" x14ac:dyDescent="0.2">
      <c r="AE11465" s="218"/>
    </row>
    <row r="11466" spans="31:31" s="228" customFormat="1" x14ac:dyDescent="0.2">
      <c r="AE11466" s="218"/>
    </row>
    <row r="11467" spans="31:31" s="228" customFormat="1" x14ac:dyDescent="0.2">
      <c r="AE11467" s="218"/>
    </row>
    <row r="11468" spans="31:31" s="228" customFormat="1" x14ac:dyDescent="0.2">
      <c r="AE11468" s="218"/>
    </row>
    <row r="11469" spans="31:31" s="228" customFormat="1" x14ac:dyDescent="0.2">
      <c r="AE11469" s="218"/>
    </row>
    <row r="11470" spans="31:31" s="228" customFormat="1" x14ac:dyDescent="0.2">
      <c r="AE11470" s="218"/>
    </row>
    <row r="11471" spans="31:31" s="228" customFormat="1" x14ac:dyDescent="0.2">
      <c r="AE11471" s="218"/>
    </row>
    <row r="11472" spans="31:31" s="228" customFormat="1" x14ac:dyDescent="0.2">
      <c r="AE11472" s="218"/>
    </row>
    <row r="11473" spans="31:31" s="228" customFormat="1" x14ac:dyDescent="0.2">
      <c r="AE11473" s="218"/>
    </row>
    <row r="11474" spans="31:31" s="228" customFormat="1" x14ac:dyDescent="0.2">
      <c r="AE11474" s="218"/>
    </row>
    <row r="11475" spans="31:31" s="228" customFormat="1" x14ac:dyDescent="0.2">
      <c r="AE11475" s="218"/>
    </row>
    <row r="11476" spans="31:31" s="228" customFormat="1" x14ac:dyDescent="0.2">
      <c r="AE11476" s="218"/>
    </row>
    <row r="11477" spans="31:31" s="228" customFormat="1" x14ac:dyDescent="0.2">
      <c r="AE11477" s="218"/>
    </row>
    <row r="11478" spans="31:31" s="228" customFormat="1" x14ac:dyDescent="0.2">
      <c r="AE11478" s="218"/>
    </row>
    <row r="11479" spans="31:31" s="228" customFormat="1" x14ac:dyDescent="0.2">
      <c r="AE11479" s="218"/>
    </row>
    <row r="11480" spans="31:31" s="228" customFormat="1" x14ac:dyDescent="0.2">
      <c r="AE11480" s="218"/>
    </row>
    <row r="11481" spans="31:31" s="228" customFormat="1" x14ac:dyDescent="0.2">
      <c r="AE11481" s="218"/>
    </row>
    <row r="11482" spans="31:31" s="228" customFormat="1" x14ac:dyDescent="0.2">
      <c r="AE11482" s="218"/>
    </row>
    <row r="11483" spans="31:31" s="228" customFormat="1" x14ac:dyDescent="0.2">
      <c r="AE11483" s="218"/>
    </row>
    <row r="11484" spans="31:31" s="228" customFormat="1" x14ac:dyDescent="0.2">
      <c r="AE11484" s="218"/>
    </row>
    <row r="11485" spans="31:31" s="228" customFormat="1" x14ac:dyDescent="0.2">
      <c r="AE11485" s="218"/>
    </row>
    <row r="11486" spans="31:31" s="228" customFormat="1" x14ac:dyDescent="0.2">
      <c r="AE11486" s="218"/>
    </row>
    <row r="11487" spans="31:31" s="228" customFormat="1" x14ac:dyDescent="0.2">
      <c r="AE11487" s="218"/>
    </row>
    <row r="11488" spans="31:31" s="228" customFormat="1" x14ac:dyDescent="0.2">
      <c r="AE11488" s="218"/>
    </row>
    <row r="11489" spans="31:31" s="228" customFormat="1" x14ac:dyDescent="0.2">
      <c r="AE11489" s="218"/>
    </row>
    <row r="11490" spans="31:31" s="228" customFormat="1" x14ac:dyDescent="0.2">
      <c r="AE11490" s="218"/>
    </row>
    <row r="11491" spans="31:31" s="228" customFormat="1" x14ac:dyDescent="0.2">
      <c r="AE11491" s="218"/>
    </row>
    <row r="11492" spans="31:31" s="228" customFormat="1" x14ac:dyDescent="0.2">
      <c r="AE11492" s="218"/>
    </row>
    <row r="11493" spans="31:31" s="228" customFormat="1" x14ac:dyDescent="0.2">
      <c r="AE11493" s="218"/>
    </row>
    <row r="11494" spans="31:31" s="228" customFormat="1" x14ac:dyDescent="0.2">
      <c r="AE11494" s="218"/>
    </row>
    <row r="11495" spans="31:31" s="228" customFormat="1" x14ac:dyDescent="0.2">
      <c r="AE11495" s="218"/>
    </row>
    <row r="11496" spans="31:31" s="228" customFormat="1" x14ac:dyDescent="0.2">
      <c r="AE11496" s="218"/>
    </row>
    <row r="11497" spans="31:31" s="228" customFormat="1" x14ac:dyDescent="0.2">
      <c r="AE11497" s="218"/>
    </row>
    <row r="11498" spans="31:31" s="228" customFormat="1" x14ac:dyDescent="0.2">
      <c r="AE11498" s="218"/>
    </row>
    <row r="11499" spans="31:31" s="228" customFormat="1" x14ac:dyDescent="0.2">
      <c r="AE11499" s="218"/>
    </row>
    <row r="11500" spans="31:31" s="228" customFormat="1" x14ac:dyDescent="0.2">
      <c r="AE11500" s="218"/>
    </row>
    <row r="11501" spans="31:31" s="228" customFormat="1" x14ac:dyDescent="0.2">
      <c r="AE11501" s="218"/>
    </row>
    <row r="11502" spans="31:31" s="228" customFormat="1" x14ac:dyDescent="0.2">
      <c r="AE11502" s="218"/>
    </row>
    <row r="11503" spans="31:31" s="228" customFormat="1" x14ac:dyDescent="0.2">
      <c r="AE11503" s="218"/>
    </row>
    <row r="11504" spans="31:31" s="228" customFormat="1" x14ac:dyDescent="0.2">
      <c r="AE11504" s="218"/>
    </row>
    <row r="11505" spans="31:31" s="228" customFormat="1" x14ac:dyDescent="0.2">
      <c r="AE11505" s="218"/>
    </row>
    <row r="11506" spans="31:31" s="228" customFormat="1" x14ac:dyDescent="0.2">
      <c r="AE11506" s="218"/>
    </row>
    <row r="11507" spans="31:31" s="228" customFormat="1" x14ac:dyDescent="0.2">
      <c r="AE11507" s="218"/>
    </row>
    <row r="11508" spans="31:31" s="228" customFormat="1" x14ac:dyDescent="0.2">
      <c r="AE11508" s="218"/>
    </row>
    <row r="11509" spans="31:31" s="228" customFormat="1" x14ac:dyDescent="0.2">
      <c r="AE11509" s="218"/>
    </row>
    <row r="11510" spans="31:31" s="228" customFormat="1" x14ac:dyDescent="0.2">
      <c r="AE11510" s="218"/>
    </row>
    <row r="11511" spans="31:31" s="228" customFormat="1" x14ac:dyDescent="0.2">
      <c r="AE11511" s="218"/>
    </row>
    <row r="11512" spans="31:31" s="228" customFormat="1" x14ac:dyDescent="0.2">
      <c r="AE11512" s="218"/>
    </row>
    <row r="11513" spans="31:31" s="228" customFormat="1" x14ac:dyDescent="0.2">
      <c r="AE11513" s="218"/>
    </row>
    <row r="11514" spans="31:31" s="228" customFormat="1" x14ac:dyDescent="0.2">
      <c r="AE11514" s="218"/>
    </row>
    <row r="11515" spans="31:31" s="228" customFormat="1" x14ac:dyDescent="0.2">
      <c r="AE11515" s="218"/>
    </row>
    <row r="11516" spans="31:31" s="228" customFormat="1" x14ac:dyDescent="0.2">
      <c r="AE11516" s="218"/>
    </row>
    <row r="11517" spans="31:31" s="228" customFormat="1" x14ac:dyDescent="0.2">
      <c r="AE11517" s="218"/>
    </row>
    <row r="11518" spans="31:31" s="228" customFormat="1" x14ac:dyDescent="0.2">
      <c r="AE11518" s="218"/>
    </row>
    <row r="11519" spans="31:31" s="228" customFormat="1" x14ac:dyDescent="0.2">
      <c r="AE11519" s="218"/>
    </row>
    <row r="11520" spans="31:31" s="228" customFormat="1" x14ac:dyDescent="0.2">
      <c r="AE11520" s="218"/>
    </row>
    <row r="11521" spans="31:31" s="228" customFormat="1" x14ac:dyDescent="0.2">
      <c r="AE11521" s="218"/>
    </row>
    <row r="11522" spans="31:31" s="228" customFormat="1" x14ac:dyDescent="0.2">
      <c r="AE11522" s="218"/>
    </row>
    <row r="11523" spans="31:31" s="228" customFormat="1" x14ac:dyDescent="0.2">
      <c r="AE11523" s="218"/>
    </row>
    <row r="11524" spans="31:31" s="228" customFormat="1" x14ac:dyDescent="0.2">
      <c r="AE11524" s="218"/>
    </row>
    <row r="11525" spans="31:31" s="228" customFormat="1" x14ac:dyDescent="0.2">
      <c r="AE11525" s="218"/>
    </row>
    <row r="11526" spans="31:31" s="228" customFormat="1" x14ac:dyDescent="0.2">
      <c r="AE11526" s="218"/>
    </row>
    <row r="11527" spans="31:31" s="228" customFormat="1" x14ac:dyDescent="0.2">
      <c r="AE11527" s="218"/>
    </row>
    <row r="11528" spans="31:31" s="228" customFormat="1" x14ac:dyDescent="0.2">
      <c r="AE11528" s="218"/>
    </row>
    <row r="11529" spans="31:31" s="228" customFormat="1" x14ac:dyDescent="0.2">
      <c r="AE11529" s="218"/>
    </row>
    <row r="11530" spans="31:31" s="228" customFormat="1" x14ac:dyDescent="0.2">
      <c r="AE11530" s="218"/>
    </row>
    <row r="11531" spans="31:31" s="228" customFormat="1" x14ac:dyDescent="0.2">
      <c r="AE11531" s="218"/>
    </row>
    <row r="11532" spans="31:31" s="228" customFormat="1" x14ac:dyDescent="0.2">
      <c r="AE11532" s="218"/>
    </row>
    <row r="11533" spans="31:31" s="228" customFormat="1" x14ac:dyDescent="0.2">
      <c r="AE11533" s="218"/>
    </row>
    <row r="11534" spans="31:31" s="228" customFormat="1" x14ac:dyDescent="0.2">
      <c r="AE11534" s="218"/>
    </row>
    <row r="11535" spans="31:31" s="228" customFormat="1" x14ac:dyDescent="0.2">
      <c r="AE11535" s="218"/>
    </row>
    <row r="11536" spans="31:31" s="228" customFormat="1" x14ac:dyDescent="0.2">
      <c r="AE11536" s="218"/>
    </row>
    <row r="11537" spans="31:31" s="228" customFormat="1" x14ac:dyDescent="0.2">
      <c r="AE11537" s="218"/>
    </row>
    <row r="11538" spans="31:31" s="228" customFormat="1" x14ac:dyDescent="0.2">
      <c r="AE11538" s="218"/>
    </row>
    <row r="11539" spans="31:31" s="228" customFormat="1" x14ac:dyDescent="0.2">
      <c r="AE11539" s="218"/>
    </row>
    <row r="11540" spans="31:31" s="228" customFormat="1" x14ac:dyDescent="0.2">
      <c r="AE11540" s="218"/>
    </row>
    <row r="11541" spans="31:31" s="228" customFormat="1" x14ac:dyDescent="0.2">
      <c r="AE11541" s="218"/>
    </row>
    <row r="11542" spans="31:31" s="228" customFormat="1" x14ac:dyDescent="0.2">
      <c r="AE11542" s="218"/>
    </row>
    <row r="11543" spans="31:31" s="228" customFormat="1" x14ac:dyDescent="0.2">
      <c r="AE11543" s="218"/>
    </row>
    <row r="11544" spans="31:31" s="228" customFormat="1" x14ac:dyDescent="0.2">
      <c r="AE11544" s="218"/>
    </row>
    <row r="11545" spans="31:31" s="228" customFormat="1" x14ac:dyDescent="0.2">
      <c r="AE11545" s="218"/>
    </row>
    <row r="11546" spans="31:31" s="228" customFormat="1" x14ac:dyDescent="0.2">
      <c r="AE11546" s="218"/>
    </row>
    <row r="11547" spans="31:31" s="228" customFormat="1" x14ac:dyDescent="0.2">
      <c r="AE11547" s="218"/>
    </row>
    <row r="11548" spans="31:31" s="228" customFormat="1" x14ac:dyDescent="0.2">
      <c r="AE11548" s="218"/>
    </row>
    <row r="11549" spans="31:31" s="228" customFormat="1" x14ac:dyDescent="0.2">
      <c r="AE11549" s="218"/>
    </row>
    <row r="11550" spans="31:31" s="228" customFormat="1" x14ac:dyDescent="0.2">
      <c r="AE11550" s="218"/>
    </row>
    <row r="11551" spans="31:31" s="228" customFormat="1" x14ac:dyDescent="0.2">
      <c r="AE11551" s="218"/>
    </row>
    <row r="11552" spans="31:31" s="228" customFormat="1" x14ac:dyDescent="0.2">
      <c r="AE11552" s="218"/>
    </row>
    <row r="11553" spans="31:31" s="228" customFormat="1" x14ac:dyDescent="0.2">
      <c r="AE11553" s="218"/>
    </row>
    <row r="11554" spans="31:31" s="228" customFormat="1" x14ac:dyDescent="0.2">
      <c r="AE11554" s="218"/>
    </row>
    <row r="11555" spans="31:31" s="228" customFormat="1" x14ac:dyDescent="0.2">
      <c r="AE11555" s="218"/>
    </row>
    <row r="11556" spans="31:31" s="228" customFormat="1" x14ac:dyDescent="0.2">
      <c r="AE11556" s="218"/>
    </row>
    <row r="11557" spans="31:31" s="228" customFormat="1" x14ac:dyDescent="0.2">
      <c r="AE11557" s="218"/>
    </row>
    <row r="11558" spans="31:31" s="228" customFormat="1" x14ac:dyDescent="0.2">
      <c r="AE11558" s="218"/>
    </row>
    <row r="11559" spans="31:31" s="228" customFormat="1" x14ac:dyDescent="0.2">
      <c r="AE11559" s="218"/>
    </row>
    <row r="11560" spans="31:31" s="228" customFormat="1" x14ac:dyDescent="0.2">
      <c r="AE11560" s="218"/>
    </row>
    <row r="11561" spans="31:31" s="228" customFormat="1" x14ac:dyDescent="0.2">
      <c r="AE11561" s="218"/>
    </row>
    <row r="11562" spans="31:31" s="228" customFormat="1" x14ac:dyDescent="0.2">
      <c r="AE11562" s="218"/>
    </row>
    <row r="11563" spans="31:31" s="228" customFormat="1" x14ac:dyDescent="0.2">
      <c r="AE11563" s="218"/>
    </row>
    <row r="11564" spans="31:31" s="228" customFormat="1" x14ac:dyDescent="0.2">
      <c r="AE11564" s="218"/>
    </row>
    <row r="11565" spans="31:31" s="228" customFormat="1" x14ac:dyDescent="0.2">
      <c r="AE11565" s="218"/>
    </row>
    <row r="11566" spans="31:31" s="228" customFormat="1" x14ac:dyDescent="0.2">
      <c r="AE11566" s="218"/>
    </row>
    <row r="11567" spans="31:31" s="228" customFormat="1" x14ac:dyDescent="0.2">
      <c r="AE11567" s="218"/>
    </row>
    <row r="11568" spans="31:31" s="228" customFormat="1" x14ac:dyDescent="0.2">
      <c r="AE11568" s="218"/>
    </row>
    <row r="11569" spans="31:31" s="228" customFormat="1" x14ac:dyDescent="0.2">
      <c r="AE11569" s="218"/>
    </row>
    <row r="11570" spans="31:31" s="228" customFormat="1" x14ac:dyDescent="0.2">
      <c r="AE11570" s="218"/>
    </row>
    <row r="11571" spans="31:31" s="228" customFormat="1" x14ac:dyDescent="0.2">
      <c r="AE11571" s="218"/>
    </row>
    <row r="11572" spans="31:31" s="228" customFormat="1" x14ac:dyDescent="0.2">
      <c r="AE11572" s="218"/>
    </row>
    <row r="11573" spans="31:31" s="228" customFormat="1" x14ac:dyDescent="0.2">
      <c r="AE11573" s="218"/>
    </row>
    <row r="11574" spans="31:31" s="228" customFormat="1" x14ac:dyDescent="0.2">
      <c r="AE11574" s="218"/>
    </row>
    <row r="11575" spans="31:31" s="228" customFormat="1" x14ac:dyDescent="0.2">
      <c r="AE11575" s="218"/>
    </row>
    <row r="11576" spans="31:31" s="228" customFormat="1" x14ac:dyDescent="0.2">
      <c r="AE11576" s="218"/>
    </row>
    <row r="11577" spans="31:31" s="228" customFormat="1" x14ac:dyDescent="0.2">
      <c r="AE11577" s="218"/>
    </row>
    <row r="11578" spans="31:31" s="228" customFormat="1" x14ac:dyDescent="0.2">
      <c r="AE11578" s="218"/>
    </row>
    <row r="11579" spans="31:31" s="228" customFormat="1" x14ac:dyDescent="0.2">
      <c r="AE11579" s="218"/>
    </row>
    <row r="11580" spans="31:31" s="228" customFormat="1" x14ac:dyDescent="0.2">
      <c r="AE11580" s="218"/>
    </row>
    <row r="11581" spans="31:31" s="228" customFormat="1" x14ac:dyDescent="0.2">
      <c r="AE11581" s="218"/>
    </row>
    <row r="11582" spans="31:31" s="228" customFormat="1" x14ac:dyDescent="0.2">
      <c r="AE11582" s="218"/>
    </row>
    <row r="11583" spans="31:31" s="228" customFormat="1" x14ac:dyDescent="0.2">
      <c r="AE11583" s="218"/>
    </row>
    <row r="11584" spans="31:31" s="228" customFormat="1" x14ac:dyDescent="0.2">
      <c r="AE11584" s="218"/>
    </row>
    <row r="11585" spans="31:31" s="228" customFormat="1" x14ac:dyDescent="0.2">
      <c r="AE11585" s="218"/>
    </row>
    <row r="11586" spans="31:31" s="228" customFormat="1" x14ac:dyDescent="0.2">
      <c r="AE11586" s="218"/>
    </row>
    <row r="11587" spans="31:31" s="228" customFormat="1" x14ac:dyDescent="0.2">
      <c r="AE11587" s="218"/>
    </row>
    <row r="11588" spans="31:31" s="228" customFormat="1" x14ac:dyDescent="0.2">
      <c r="AE11588" s="218"/>
    </row>
    <row r="11589" spans="31:31" s="228" customFormat="1" x14ac:dyDescent="0.2">
      <c r="AE11589" s="218"/>
    </row>
    <row r="11590" spans="31:31" s="228" customFormat="1" x14ac:dyDescent="0.2">
      <c r="AE11590" s="218"/>
    </row>
    <row r="11591" spans="31:31" s="228" customFormat="1" x14ac:dyDescent="0.2">
      <c r="AE11591" s="218"/>
    </row>
    <row r="11592" spans="31:31" s="228" customFormat="1" x14ac:dyDescent="0.2">
      <c r="AE11592" s="218"/>
    </row>
    <row r="11593" spans="31:31" s="228" customFormat="1" x14ac:dyDescent="0.2">
      <c r="AE11593" s="218"/>
    </row>
    <row r="11594" spans="31:31" s="228" customFormat="1" x14ac:dyDescent="0.2">
      <c r="AE11594" s="218"/>
    </row>
    <row r="11595" spans="31:31" s="228" customFormat="1" x14ac:dyDescent="0.2">
      <c r="AE11595" s="218"/>
    </row>
    <row r="11596" spans="31:31" s="228" customFormat="1" x14ac:dyDescent="0.2">
      <c r="AE11596" s="218"/>
    </row>
    <row r="11597" spans="31:31" s="228" customFormat="1" x14ac:dyDescent="0.2">
      <c r="AE11597" s="218"/>
    </row>
    <row r="11598" spans="31:31" s="228" customFormat="1" x14ac:dyDescent="0.2">
      <c r="AE11598" s="218"/>
    </row>
    <row r="11599" spans="31:31" s="228" customFormat="1" x14ac:dyDescent="0.2">
      <c r="AE11599" s="218"/>
    </row>
    <row r="11600" spans="31:31" s="228" customFormat="1" x14ac:dyDescent="0.2">
      <c r="AE11600" s="218"/>
    </row>
    <row r="11601" spans="31:31" s="228" customFormat="1" x14ac:dyDescent="0.2">
      <c r="AE11601" s="218"/>
    </row>
    <row r="11602" spans="31:31" s="228" customFormat="1" x14ac:dyDescent="0.2">
      <c r="AE11602" s="218"/>
    </row>
    <row r="11603" spans="31:31" s="228" customFormat="1" x14ac:dyDescent="0.2">
      <c r="AE11603" s="218"/>
    </row>
    <row r="11604" spans="31:31" s="228" customFormat="1" x14ac:dyDescent="0.2">
      <c r="AE11604" s="218"/>
    </row>
    <row r="11605" spans="31:31" s="228" customFormat="1" x14ac:dyDescent="0.2">
      <c r="AE11605" s="218"/>
    </row>
    <row r="11606" spans="31:31" s="228" customFormat="1" x14ac:dyDescent="0.2">
      <c r="AE11606" s="218"/>
    </row>
    <row r="11607" spans="31:31" s="228" customFormat="1" x14ac:dyDescent="0.2">
      <c r="AE11607" s="218"/>
    </row>
    <row r="11608" spans="31:31" s="228" customFormat="1" x14ac:dyDescent="0.2">
      <c r="AE11608" s="218"/>
    </row>
    <row r="11609" spans="31:31" s="228" customFormat="1" x14ac:dyDescent="0.2">
      <c r="AE11609" s="218"/>
    </row>
    <row r="11610" spans="31:31" s="228" customFormat="1" x14ac:dyDescent="0.2">
      <c r="AE11610" s="218"/>
    </row>
    <row r="11611" spans="31:31" s="228" customFormat="1" x14ac:dyDescent="0.2">
      <c r="AE11611" s="218"/>
    </row>
    <row r="11612" spans="31:31" s="228" customFormat="1" x14ac:dyDescent="0.2">
      <c r="AE11612" s="218"/>
    </row>
    <row r="11613" spans="31:31" s="228" customFormat="1" x14ac:dyDescent="0.2">
      <c r="AE11613" s="218"/>
    </row>
    <row r="11614" spans="31:31" s="228" customFormat="1" x14ac:dyDescent="0.2">
      <c r="AE11614" s="218"/>
    </row>
    <row r="11615" spans="31:31" s="228" customFormat="1" x14ac:dyDescent="0.2">
      <c r="AE11615" s="218"/>
    </row>
    <row r="11616" spans="31:31" s="228" customFormat="1" x14ac:dyDescent="0.2">
      <c r="AE11616" s="218"/>
    </row>
    <row r="11617" spans="31:31" s="228" customFormat="1" x14ac:dyDescent="0.2">
      <c r="AE11617" s="218"/>
    </row>
    <row r="11618" spans="31:31" s="228" customFormat="1" x14ac:dyDescent="0.2">
      <c r="AE11618" s="218"/>
    </row>
    <row r="11619" spans="31:31" s="228" customFormat="1" x14ac:dyDescent="0.2">
      <c r="AE11619" s="218"/>
    </row>
    <row r="11620" spans="31:31" s="228" customFormat="1" x14ac:dyDescent="0.2">
      <c r="AE11620" s="218"/>
    </row>
    <row r="11621" spans="31:31" s="228" customFormat="1" x14ac:dyDescent="0.2">
      <c r="AE11621" s="218"/>
    </row>
    <row r="11622" spans="31:31" s="228" customFormat="1" x14ac:dyDescent="0.2">
      <c r="AE11622" s="218"/>
    </row>
    <row r="11623" spans="31:31" s="228" customFormat="1" x14ac:dyDescent="0.2">
      <c r="AE11623" s="218"/>
    </row>
    <row r="11624" spans="31:31" s="228" customFormat="1" x14ac:dyDescent="0.2">
      <c r="AE11624" s="218"/>
    </row>
    <row r="11625" spans="31:31" s="228" customFormat="1" x14ac:dyDescent="0.2">
      <c r="AE11625" s="218"/>
    </row>
    <row r="11626" spans="31:31" s="228" customFormat="1" x14ac:dyDescent="0.2">
      <c r="AE11626" s="218"/>
    </row>
    <row r="11627" spans="31:31" s="228" customFormat="1" x14ac:dyDescent="0.2">
      <c r="AE11627" s="218"/>
    </row>
    <row r="11628" spans="31:31" s="228" customFormat="1" x14ac:dyDescent="0.2">
      <c r="AE11628" s="218"/>
    </row>
    <row r="11629" spans="31:31" s="228" customFormat="1" x14ac:dyDescent="0.2">
      <c r="AE11629" s="218"/>
    </row>
    <row r="11630" spans="31:31" s="228" customFormat="1" x14ac:dyDescent="0.2">
      <c r="AE11630" s="218"/>
    </row>
    <row r="11631" spans="31:31" s="228" customFormat="1" x14ac:dyDescent="0.2">
      <c r="AE11631" s="218"/>
    </row>
    <row r="11632" spans="31:31" s="228" customFormat="1" x14ac:dyDescent="0.2">
      <c r="AE11632" s="218"/>
    </row>
    <row r="11633" spans="31:31" s="228" customFormat="1" x14ac:dyDescent="0.2">
      <c r="AE11633" s="218"/>
    </row>
    <row r="11634" spans="31:31" s="228" customFormat="1" x14ac:dyDescent="0.2">
      <c r="AE11634" s="218"/>
    </row>
    <row r="11635" spans="31:31" s="228" customFormat="1" x14ac:dyDescent="0.2">
      <c r="AE11635" s="218"/>
    </row>
    <row r="11636" spans="31:31" s="228" customFormat="1" x14ac:dyDescent="0.2">
      <c r="AE11636" s="218"/>
    </row>
    <row r="11637" spans="31:31" s="228" customFormat="1" x14ac:dyDescent="0.2">
      <c r="AE11637" s="218"/>
    </row>
    <row r="11638" spans="31:31" s="228" customFormat="1" x14ac:dyDescent="0.2">
      <c r="AE11638" s="218"/>
    </row>
    <row r="11639" spans="31:31" s="228" customFormat="1" x14ac:dyDescent="0.2">
      <c r="AE11639" s="218"/>
    </row>
    <row r="11640" spans="31:31" s="228" customFormat="1" x14ac:dyDescent="0.2">
      <c r="AE11640" s="218"/>
    </row>
    <row r="11641" spans="31:31" s="228" customFormat="1" x14ac:dyDescent="0.2">
      <c r="AE11641" s="218"/>
    </row>
    <row r="11642" spans="31:31" s="228" customFormat="1" x14ac:dyDescent="0.2">
      <c r="AE11642" s="218"/>
    </row>
    <row r="11643" spans="31:31" s="228" customFormat="1" x14ac:dyDescent="0.2">
      <c r="AE11643" s="218"/>
    </row>
    <row r="11644" spans="31:31" s="228" customFormat="1" x14ac:dyDescent="0.2">
      <c r="AE11644" s="218"/>
    </row>
    <row r="11645" spans="31:31" s="228" customFormat="1" x14ac:dyDescent="0.2">
      <c r="AE11645" s="218"/>
    </row>
    <row r="11646" spans="31:31" s="228" customFormat="1" x14ac:dyDescent="0.2">
      <c r="AE11646" s="218"/>
    </row>
    <row r="11647" spans="31:31" s="228" customFormat="1" x14ac:dyDescent="0.2">
      <c r="AE11647" s="218"/>
    </row>
    <row r="11648" spans="31:31" s="228" customFormat="1" x14ac:dyDescent="0.2">
      <c r="AE11648" s="218"/>
    </row>
    <row r="11649" spans="31:31" s="228" customFormat="1" x14ac:dyDescent="0.2">
      <c r="AE11649" s="218"/>
    </row>
    <row r="11650" spans="31:31" s="228" customFormat="1" x14ac:dyDescent="0.2">
      <c r="AE11650" s="218"/>
    </row>
    <row r="11651" spans="31:31" s="228" customFormat="1" x14ac:dyDescent="0.2">
      <c r="AE11651" s="218"/>
    </row>
    <row r="11652" spans="31:31" s="228" customFormat="1" x14ac:dyDescent="0.2">
      <c r="AE11652" s="218"/>
    </row>
    <row r="11653" spans="31:31" s="228" customFormat="1" x14ac:dyDescent="0.2">
      <c r="AE11653" s="218"/>
    </row>
    <row r="11654" spans="31:31" s="228" customFormat="1" x14ac:dyDescent="0.2">
      <c r="AE11654" s="218"/>
    </row>
    <row r="11655" spans="31:31" s="228" customFormat="1" x14ac:dyDescent="0.2">
      <c r="AE11655" s="218"/>
    </row>
    <row r="11656" spans="31:31" s="228" customFormat="1" x14ac:dyDescent="0.2">
      <c r="AE11656" s="218"/>
    </row>
    <row r="11657" spans="31:31" s="228" customFormat="1" x14ac:dyDescent="0.2">
      <c r="AE11657" s="218"/>
    </row>
    <row r="11658" spans="31:31" s="228" customFormat="1" x14ac:dyDescent="0.2">
      <c r="AE11658" s="218"/>
    </row>
    <row r="11659" spans="31:31" s="228" customFormat="1" x14ac:dyDescent="0.2">
      <c r="AE11659" s="218"/>
    </row>
    <row r="11660" spans="31:31" s="228" customFormat="1" x14ac:dyDescent="0.2">
      <c r="AE11660" s="218"/>
    </row>
    <row r="11661" spans="31:31" s="228" customFormat="1" x14ac:dyDescent="0.2">
      <c r="AE11661" s="218"/>
    </row>
    <row r="11662" spans="31:31" s="228" customFormat="1" x14ac:dyDescent="0.2">
      <c r="AE11662" s="218"/>
    </row>
    <row r="11663" spans="31:31" s="228" customFormat="1" x14ac:dyDescent="0.2">
      <c r="AE11663" s="218"/>
    </row>
    <row r="11664" spans="31:31" s="228" customFormat="1" x14ac:dyDescent="0.2">
      <c r="AE11664" s="218"/>
    </row>
    <row r="11665" spans="31:31" s="228" customFormat="1" x14ac:dyDescent="0.2">
      <c r="AE11665" s="218"/>
    </row>
    <row r="11666" spans="31:31" s="228" customFormat="1" x14ac:dyDescent="0.2">
      <c r="AE11666" s="218"/>
    </row>
    <row r="11667" spans="31:31" s="228" customFormat="1" x14ac:dyDescent="0.2">
      <c r="AE11667" s="218"/>
    </row>
    <row r="11668" spans="31:31" s="228" customFormat="1" x14ac:dyDescent="0.2">
      <c r="AE11668" s="218"/>
    </row>
    <row r="11669" spans="31:31" s="228" customFormat="1" x14ac:dyDescent="0.2">
      <c r="AE11669" s="218"/>
    </row>
    <row r="11670" spans="31:31" s="228" customFormat="1" x14ac:dyDescent="0.2">
      <c r="AE11670" s="218"/>
    </row>
    <row r="11671" spans="31:31" s="228" customFormat="1" x14ac:dyDescent="0.2">
      <c r="AE11671" s="218"/>
    </row>
    <row r="11672" spans="31:31" s="228" customFormat="1" x14ac:dyDescent="0.2">
      <c r="AE11672" s="218"/>
    </row>
    <row r="11673" spans="31:31" s="228" customFormat="1" x14ac:dyDescent="0.2">
      <c r="AE11673" s="218"/>
    </row>
    <row r="11674" spans="31:31" s="228" customFormat="1" x14ac:dyDescent="0.2">
      <c r="AE11674" s="218"/>
    </row>
    <row r="11675" spans="31:31" s="228" customFormat="1" x14ac:dyDescent="0.2">
      <c r="AE11675" s="218"/>
    </row>
    <row r="11676" spans="31:31" s="228" customFormat="1" x14ac:dyDescent="0.2">
      <c r="AE11676" s="218"/>
    </row>
    <row r="11677" spans="31:31" s="228" customFormat="1" x14ac:dyDescent="0.2">
      <c r="AE11677" s="218"/>
    </row>
    <row r="11678" spans="31:31" s="228" customFormat="1" x14ac:dyDescent="0.2">
      <c r="AE11678" s="218"/>
    </row>
    <row r="11679" spans="31:31" s="228" customFormat="1" x14ac:dyDescent="0.2">
      <c r="AE11679" s="218"/>
    </row>
    <row r="11680" spans="31:31" s="228" customFormat="1" x14ac:dyDescent="0.2">
      <c r="AE11680" s="218"/>
    </row>
    <row r="11681" spans="31:31" s="228" customFormat="1" x14ac:dyDescent="0.2">
      <c r="AE11681" s="218"/>
    </row>
    <row r="11682" spans="31:31" s="228" customFormat="1" x14ac:dyDescent="0.2">
      <c r="AE11682" s="218"/>
    </row>
    <row r="11683" spans="31:31" s="228" customFormat="1" x14ac:dyDescent="0.2">
      <c r="AE11683" s="218"/>
    </row>
    <row r="11684" spans="31:31" s="228" customFormat="1" x14ac:dyDescent="0.2">
      <c r="AE11684" s="218"/>
    </row>
    <row r="11685" spans="31:31" s="228" customFormat="1" x14ac:dyDescent="0.2">
      <c r="AE11685" s="218"/>
    </row>
    <row r="11686" spans="31:31" s="228" customFormat="1" x14ac:dyDescent="0.2">
      <c r="AE11686" s="218"/>
    </row>
    <row r="11687" spans="31:31" s="228" customFormat="1" x14ac:dyDescent="0.2">
      <c r="AE11687" s="218"/>
    </row>
    <row r="11688" spans="31:31" s="228" customFormat="1" x14ac:dyDescent="0.2">
      <c r="AE11688" s="218"/>
    </row>
    <row r="11689" spans="31:31" s="228" customFormat="1" x14ac:dyDescent="0.2">
      <c r="AE11689" s="218"/>
    </row>
    <row r="11690" spans="31:31" s="228" customFormat="1" x14ac:dyDescent="0.2">
      <c r="AE11690" s="218"/>
    </row>
    <row r="11691" spans="31:31" s="228" customFormat="1" x14ac:dyDescent="0.2">
      <c r="AE11691" s="218"/>
    </row>
    <row r="11692" spans="31:31" s="228" customFormat="1" x14ac:dyDescent="0.2">
      <c r="AE11692" s="218"/>
    </row>
    <row r="11693" spans="31:31" s="228" customFormat="1" x14ac:dyDescent="0.2">
      <c r="AE11693" s="218"/>
    </row>
    <row r="11694" spans="31:31" s="228" customFormat="1" x14ac:dyDescent="0.2">
      <c r="AE11694" s="218"/>
    </row>
    <row r="11695" spans="31:31" s="228" customFormat="1" x14ac:dyDescent="0.2">
      <c r="AE11695" s="218"/>
    </row>
    <row r="11696" spans="31:31" s="228" customFormat="1" x14ac:dyDescent="0.2">
      <c r="AE11696" s="218"/>
    </row>
    <row r="11697" spans="31:31" s="228" customFormat="1" x14ac:dyDescent="0.2">
      <c r="AE11697" s="218"/>
    </row>
    <row r="11698" spans="31:31" s="228" customFormat="1" x14ac:dyDescent="0.2">
      <c r="AE11698" s="218"/>
    </row>
    <row r="11699" spans="31:31" s="228" customFormat="1" x14ac:dyDescent="0.2">
      <c r="AE11699" s="218"/>
    </row>
    <row r="11700" spans="31:31" s="228" customFormat="1" x14ac:dyDescent="0.2">
      <c r="AE11700" s="218"/>
    </row>
    <row r="11701" spans="31:31" s="228" customFormat="1" x14ac:dyDescent="0.2">
      <c r="AE11701" s="218"/>
    </row>
    <row r="11702" spans="31:31" s="228" customFormat="1" x14ac:dyDescent="0.2">
      <c r="AE11702" s="218"/>
    </row>
    <row r="11703" spans="31:31" s="228" customFormat="1" x14ac:dyDescent="0.2">
      <c r="AE11703" s="218"/>
    </row>
    <row r="11704" spans="31:31" s="228" customFormat="1" x14ac:dyDescent="0.2">
      <c r="AE11704" s="218"/>
    </row>
    <row r="11705" spans="31:31" s="228" customFormat="1" x14ac:dyDescent="0.2">
      <c r="AE11705" s="218"/>
    </row>
    <row r="11706" spans="31:31" s="228" customFormat="1" x14ac:dyDescent="0.2">
      <c r="AE11706" s="218"/>
    </row>
    <row r="11707" spans="31:31" s="228" customFormat="1" x14ac:dyDescent="0.2">
      <c r="AE11707" s="218"/>
    </row>
    <row r="11708" spans="31:31" s="228" customFormat="1" x14ac:dyDescent="0.2">
      <c r="AE11708" s="218"/>
    </row>
    <row r="11709" spans="31:31" s="228" customFormat="1" x14ac:dyDescent="0.2">
      <c r="AE11709" s="218"/>
    </row>
    <row r="11710" spans="31:31" s="228" customFormat="1" x14ac:dyDescent="0.2">
      <c r="AE11710" s="218"/>
    </row>
    <row r="11711" spans="31:31" s="228" customFormat="1" x14ac:dyDescent="0.2">
      <c r="AE11711" s="218"/>
    </row>
    <row r="11712" spans="31:31" s="228" customFormat="1" x14ac:dyDescent="0.2">
      <c r="AE11712" s="218"/>
    </row>
    <row r="11713" spans="31:31" s="228" customFormat="1" x14ac:dyDescent="0.2">
      <c r="AE11713" s="218"/>
    </row>
    <row r="11714" spans="31:31" s="228" customFormat="1" x14ac:dyDescent="0.2">
      <c r="AE11714" s="218"/>
    </row>
    <row r="11715" spans="31:31" s="228" customFormat="1" x14ac:dyDescent="0.2">
      <c r="AE11715" s="218"/>
    </row>
    <row r="11716" spans="31:31" s="228" customFormat="1" x14ac:dyDescent="0.2">
      <c r="AE11716" s="218"/>
    </row>
    <row r="11717" spans="31:31" s="228" customFormat="1" x14ac:dyDescent="0.2">
      <c r="AE11717" s="218"/>
    </row>
    <row r="11718" spans="31:31" s="228" customFormat="1" x14ac:dyDescent="0.2">
      <c r="AE11718" s="218"/>
    </row>
    <row r="11719" spans="31:31" s="228" customFormat="1" x14ac:dyDescent="0.2">
      <c r="AE11719" s="218"/>
    </row>
    <row r="11720" spans="31:31" s="228" customFormat="1" x14ac:dyDescent="0.2">
      <c r="AE11720" s="218"/>
    </row>
    <row r="11721" spans="31:31" s="228" customFormat="1" x14ac:dyDescent="0.2">
      <c r="AE11721" s="218"/>
    </row>
    <row r="11722" spans="31:31" s="228" customFormat="1" x14ac:dyDescent="0.2">
      <c r="AE11722" s="218"/>
    </row>
    <row r="11723" spans="31:31" s="228" customFormat="1" x14ac:dyDescent="0.2">
      <c r="AE11723" s="218"/>
    </row>
    <row r="11724" spans="31:31" s="228" customFormat="1" x14ac:dyDescent="0.2">
      <c r="AE11724" s="218"/>
    </row>
    <row r="11725" spans="31:31" s="228" customFormat="1" x14ac:dyDescent="0.2">
      <c r="AE11725" s="218"/>
    </row>
    <row r="11726" spans="31:31" s="228" customFormat="1" x14ac:dyDescent="0.2">
      <c r="AE11726" s="218"/>
    </row>
    <row r="11727" spans="31:31" s="228" customFormat="1" x14ac:dyDescent="0.2">
      <c r="AE11727" s="218"/>
    </row>
    <row r="11728" spans="31:31" s="228" customFormat="1" x14ac:dyDescent="0.2">
      <c r="AE11728" s="218"/>
    </row>
    <row r="11729" spans="31:31" s="228" customFormat="1" x14ac:dyDescent="0.2">
      <c r="AE11729" s="218"/>
    </row>
    <row r="11730" spans="31:31" s="228" customFormat="1" x14ac:dyDescent="0.2">
      <c r="AE11730" s="218"/>
    </row>
    <row r="11731" spans="31:31" s="228" customFormat="1" x14ac:dyDescent="0.2">
      <c r="AE11731" s="218"/>
    </row>
    <row r="11732" spans="31:31" s="228" customFormat="1" x14ac:dyDescent="0.2">
      <c r="AE11732" s="218"/>
    </row>
    <row r="11733" spans="31:31" s="228" customFormat="1" x14ac:dyDescent="0.2">
      <c r="AE11733" s="218"/>
    </row>
    <row r="11734" spans="31:31" s="228" customFormat="1" x14ac:dyDescent="0.2">
      <c r="AE11734" s="218"/>
    </row>
    <row r="11735" spans="31:31" s="228" customFormat="1" x14ac:dyDescent="0.2">
      <c r="AE11735" s="218"/>
    </row>
    <row r="11736" spans="31:31" s="228" customFormat="1" x14ac:dyDescent="0.2">
      <c r="AE11736" s="218"/>
    </row>
    <row r="11737" spans="31:31" s="228" customFormat="1" x14ac:dyDescent="0.2">
      <c r="AE11737" s="218"/>
    </row>
    <row r="11738" spans="31:31" s="228" customFormat="1" x14ac:dyDescent="0.2">
      <c r="AE11738" s="218"/>
    </row>
    <row r="11739" spans="31:31" s="228" customFormat="1" x14ac:dyDescent="0.2">
      <c r="AE11739" s="218"/>
    </row>
    <row r="11740" spans="31:31" s="228" customFormat="1" x14ac:dyDescent="0.2">
      <c r="AE11740" s="218"/>
    </row>
    <row r="11741" spans="31:31" s="228" customFormat="1" x14ac:dyDescent="0.2">
      <c r="AE11741" s="218"/>
    </row>
    <row r="11742" spans="31:31" s="228" customFormat="1" x14ac:dyDescent="0.2">
      <c r="AE11742" s="218"/>
    </row>
    <row r="11743" spans="31:31" s="228" customFormat="1" x14ac:dyDescent="0.2">
      <c r="AE11743" s="218"/>
    </row>
    <row r="11744" spans="31:31" s="228" customFormat="1" x14ac:dyDescent="0.2">
      <c r="AE11744" s="218"/>
    </row>
    <row r="11745" spans="31:31" s="228" customFormat="1" x14ac:dyDescent="0.2">
      <c r="AE11745" s="218"/>
    </row>
    <row r="11746" spans="31:31" s="228" customFormat="1" x14ac:dyDescent="0.2">
      <c r="AE11746" s="218"/>
    </row>
    <row r="11747" spans="31:31" s="228" customFormat="1" x14ac:dyDescent="0.2">
      <c r="AE11747" s="218"/>
    </row>
    <row r="11748" spans="31:31" s="228" customFormat="1" x14ac:dyDescent="0.2">
      <c r="AE11748" s="218"/>
    </row>
    <row r="11749" spans="31:31" s="228" customFormat="1" x14ac:dyDescent="0.2">
      <c r="AE11749" s="218"/>
    </row>
    <row r="11750" spans="31:31" s="228" customFormat="1" x14ac:dyDescent="0.2">
      <c r="AE11750" s="218"/>
    </row>
    <row r="11751" spans="31:31" s="228" customFormat="1" x14ac:dyDescent="0.2">
      <c r="AE11751" s="218"/>
    </row>
    <row r="11752" spans="31:31" s="228" customFormat="1" x14ac:dyDescent="0.2">
      <c r="AE11752" s="218"/>
    </row>
    <row r="11753" spans="31:31" s="228" customFormat="1" x14ac:dyDescent="0.2">
      <c r="AE11753" s="218"/>
    </row>
    <row r="11754" spans="31:31" s="228" customFormat="1" x14ac:dyDescent="0.2">
      <c r="AE11754" s="218"/>
    </row>
    <row r="11755" spans="31:31" s="228" customFormat="1" x14ac:dyDescent="0.2">
      <c r="AE11755" s="218"/>
    </row>
    <row r="11756" spans="31:31" s="228" customFormat="1" x14ac:dyDescent="0.2">
      <c r="AE11756" s="218"/>
    </row>
    <row r="11757" spans="31:31" s="228" customFormat="1" x14ac:dyDescent="0.2">
      <c r="AE11757" s="218"/>
    </row>
    <row r="11758" spans="31:31" s="228" customFormat="1" x14ac:dyDescent="0.2">
      <c r="AE11758" s="218"/>
    </row>
    <row r="11759" spans="31:31" s="228" customFormat="1" x14ac:dyDescent="0.2">
      <c r="AE11759" s="218"/>
    </row>
    <row r="11760" spans="31:31" s="228" customFormat="1" x14ac:dyDescent="0.2">
      <c r="AE11760" s="218"/>
    </row>
    <row r="11761" spans="31:31" s="228" customFormat="1" x14ac:dyDescent="0.2">
      <c r="AE11761" s="218"/>
    </row>
    <row r="11762" spans="31:31" s="228" customFormat="1" x14ac:dyDescent="0.2">
      <c r="AE11762" s="218"/>
    </row>
    <row r="11763" spans="31:31" s="228" customFormat="1" x14ac:dyDescent="0.2">
      <c r="AE11763" s="218"/>
    </row>
    <row r="11764" spans="31:31" s="228" customFormat="1" x14ac:dyDescent="0.2">
      <c r="AE11764" s="218"/>
    </row>
    <row r="11765" spans="31:31" s="228" customFormat="1" x14ac:dyDescent="0.2">
      <c r="AE11765" s="218"/>
    </row>
    <row r="11766" spans="31:31" s="228" customFormat="1" x14ac:dyDescent="0.2">
      <c r="AE11766" s="218"/>
    </row>
    <row r="11767" spans="31:31" s="228" customFormat="1" x14ac:dyDescent="0.2">
      <c r="AE11767" s="218"/>
    </row>
    <row r="11768" spans="31:31" s="228" customFormat="1" x14ac:dyDescent="0.2">
      <c r="AE11768" s="218"/>
    </row>
    <row r="11769" spans="31:31" s="228" customFormat="1" x14ac:dyDescent="0.2">
      <c r="AE11769" s="218"/>
    </row>
    <row r="11770" spans="31:31" s="228" customFormat="1" x14ac:dyDescent="0.2">
      <c r="AE11770" s="218"/>
    </row>
    <row r="11771" spans="31:31" s="228" customFormat="1" x14ac:dyDescent="0.2">
      <c r="AE11771" s="218"/>
    </row>
    <row r="11772" spans="31:31" s="228" customFormat="1" x14ac:dyDescent="0.2">
      <c r="AE11772" s="218"/>
    </row>
    <row r="11773" spans="31:31" s="228" customFormat="1" x14ac:dyDescent="0.2">
      <c r="AE11773" s="218"/>
    </row>
    <row r="11774" spans="31:31" s="228" customFormat="1" x14ac:dyDescent="0.2">
      <c r="AE11774" s="218"/>
    </row>
    <row r="11775" spans="31:31" s="228" customFormat="1" x14ac:dyDescent="0.2">
      <c r="AE11775" s="218"/>
    </row>
    <row r="11776" spans="31:31" s="228" customFormat="1" x14ac:dyDescent="0.2">
      <c r="AE11776" s="218"/>
    </row>
    <row r="11777" spans="31:31" s="228" customFormat="1" x14ac:dyDescent="0.2">
      <c r="AE11777" s="218"/>
    </row>
    <row r="11778" spans="31:31" s="228" customFormat="1" x14ac:dyDescent="0.2">
      <c r="AE11778" s="218"/>
    </row>
    <row r="11779" spans="31:31" s="228" customFormat="1" x14ac:dyDescent="0.2">
      <c r="AE11779" s="218"/>
    </row>
    <row r="11780" spans="31:31" s="228" customFormat="1" x14ac:dyDescent="0.2">
      <c r="AE11780" s="218"/>
    </row>
    <row r="11781" spans="31:31" s="228" customFormat="1" x14ac:dyDescent="0.2">
      <c r="AE11781" s="218"/>
    </row>
    <row r="11782" spans="31:31" s="228" customFormat="1" x14ac:dyDescent="0.2">
      <c r="AE11782" s="218"/>
    </row>
    <row r="11783" spans="31:31" s="228" customFormat="1" x14ac:dyDescent="0.2">
      <c r="AE11783" s="218"/>
    </row>
    <row r="11784" spans="31:31" s="228" customFormat="1" x14ac:dyDescent="0.2">
      <c r="AE11784" s="218"/>
    </row>
    <row r="11785" spans="31:31" s="228" customFormat="1" x14ac:dyDescent="0.2">
      <c r="AE11785" s="218"/>
    </row>
    <row r="11786" spans="31:31" s="228" customFormat="1" x14ac:dyDescent="0.2">
      <c r="AE11786" s="218"/>
    </row>
    <row r="11787" spans="31:31" s="228" customFormat="1" x14ac:dyDescent="0.2">
      <c r="AE11787" s="218"/>
    </row>
    <row r="11788" spans="31:31" s="228" customFormat="1" x14ac:dyDescent="0.2">
      <c r="AE11788" s="218"/>
    </row>
    <row r="11789" spans="31:31" s="228" customFormat="1" x14ac:dyDescent="0.2">
      <c r="AE11789" s="218"/>
    </row>
    <row r="11790" spans="31:31" s="228" customFormat="1" x14ac:dyDescent="0.2">
      <c r="AE11790" s="218"/>
    </row>
    <row r="11791" spans="31:31" s="228" customFormat="1" x14ac:dyDescent="0.2">
      <c r="AE11791" s="218"/>
    </row>
    <row r="11792" spans="31:31" s="228" customFormat="1" x14ac:dyDescent="0.2">
      <c r="AE11792" s="218"/>
    </row>
    <row r="11793" spans="31:31" s="228" customFormat="1" x14ac:dyDescent="0.2">
      <c r="AE11793" s="218"/>
    </row>
    <row r="11794" spans="31:31" s="228" customFormat="1" x14ac:dyDescent="0.2">
      <c r="AE11794" s="218"/>
    </row>
    <row r="11795" spans="31:31" s="228" customFormat="1" x14ac:dyDescent="0.2">
      <c r="AE11795" s="218"/>
    </row>
    <row r="11796" spans="31:31" s="228" customFormat="1" x14ac:dyDescent="0.2">
      <c r="AE11796" s="218"/>
    </row>
    <row r="11797" spans="31:31" s="228" customFormat="1" x14ac:dyDescent="0.2">
      <c r="AE11797" s="218"/>
    </row>
    <row r="11798" spans="31:31" s="228" customFormat="1" x14ac:dyDescent="0.2">
      <c r="AE11798" s="218"/>
    </row>
    <row r="11799" spans="31:31" s="228" customFormat="1" x14ac:dyDescent="0.2">
      <c r="AE11799" s="218"/>
    </row>
    <row r="11800" spans="31:31" s="228" customFormat="1" x14ac:dyDescent="0.2">
      <c r="AE11800" s="218"/>
    </row>
    <row r="11801" spans="31:31" s="228" customFormat="1" x14ac:dyDescent="0.2">
      <c r="AE11801" s="218"/>
    </row>
    <row r="11802" spans="31:31" s="228" customFormat="1" x14ac:dyDescent="0.2">
      <c r="AE11802" s="218"/>
    </row>
    <row r="11803" spans="31:31" s="228" customFormat="1" x14ac:dyDescent="0.2">
      <c r="AE11803" s="218"/>
    </row>
    <row r="11804" spans="31:31" s="228" customFormat="1" x14ac:dyDescent="0.2">
      <c r="AE11804" s="218"/>
    </row>
    <row r="11805" spans="31:31" s="228" customFormat="1" x14ac:dyDescent="0.2">
      <c r="AE11805" s="218"/>
    </row>
    <row r="11806" spans="31:31" s="228" customFormat="1" x14ac:dyDescent="0.2">
      <c r="AE11806" s="218"/>
    </row>
    <row r="11807" spans="31:31" s="228" customFormat="1" x14ac:dyDescent="0.2">
      <c r="AE11807" s="218"/>
    </row>
    <row r="11808" spans="31:31" s="228" customFormat="1" x14ac:dyDescent="0.2">
      <c r="AE11808" s="218"/>
    </row>
    <row r="11809" spans="31:31" s="228" customFormat="1" x14ac:dyDescent="0.2">
      <c r="AE11809" s="218"/>
    </row>
    <row r="11810" spans="31:31" s="228" customFormat="1" x14ac:dyDescent="0.2">
      <c r="AE11810" s="218"/>
    </row>
    <row r="11811" spans="31:31" s="228" customFormat="1" x14ac:dyDescent="0.2">
      <c r="AE11811" s="218"/>
    </row>
    <row r="11812" spans="31:31" s="228" customFormat="1" x14ac:dyDescent="0.2">
      <c r="AE11812" s="218"/>
    </row>
    <row r="11813" spans="31:31" s="228" customFormat="1" x14ac:dyDescent="0.2">
      <c r="AE11813" s="218"/>
    </row>
    <row r="11814" spans="31:31" s="228" customFormat="1" x14ac:dyDescent="0.2">
      <c r="AE11814" s="218"/>
    </row>
    <row r="11815" spans="31:31" s="228" customFormat="1" x14ac:dyDescent="0.2">
      <c r="AE11815" s="218"/>
    </row>
    <row r="11816" spans="31:31" s="228" customFormat="1" x14ac:dyDescent="0.2">
      <c r="AE11816" s="218"/>
    </row>
    <row r="11817" spans="31:31" s="228" customFormat="1" x14ac:dyDescent="0.2">
      <c r="AE11817" s="218"/>
    </row>
    <row r="11818" spans="31:31" s="228" customFormat="1" x14ac:dyDescent="0.2">
      <c r="AE11818" s="218"/>
    </row>
    <row r="11819" spans="31:31" s="228" customFormat="1" x14ac:dyDescent="0.2">
      <c r="AE11819" s="218"/>
    </row>
    <row r="11820" spans="31:31" s="228" customFormat="1" x14ac:dyDescent="0.2">
      <c r="AE11820" s="218"/>
    </row>
    <row r="11821" spans="31:31" s="228" customFormat="1" x14ac:dyDescent="0.2">
      <c r="AE11821" s="218"/>
    </row>
    <row r="11822" spans="31:31" s="228" customFormat="1" x14ac:dyDescent="0.2">
      <c r="AE11822" s="218"/>
    </row>
    <row r="11823" spans="31:31" s="228" customFormat="1" x14ac:dyDescent="0.2">
      <c r="AE11823" s="218"/>
    </row>
    <row r="11824" spans="31:31" s="228" customFormat="1" x14ac:dyDescent="0.2">
      <c r="AE11824" s="218"/>
    </row>
    <row r="11825" spans="31:31" s="228" customFormat="1" x14ac:dyDescent="0.2">
      <c r="AE11825" s="218"/>
    </row>
    <row r="11826" spans="31:31" s="228" customFormat="1" x14ac:dyDescent="0.2">
      <c r="AE11826" s="218"/>
    </row>
    <row r="11827" spans="31:31" s="228" customFormat="1" x14ac:dyDescent="0.2">
      <c r="AE11827" s="218"/>
    </row>
    <row r="11828" spans="31:31" s="228" customFormat="1" x14ac:dyDescent="0.2">
      <c r="AE11828" s="218"/>
    </row>
    <row r="11829" spans="31:31" s="228" customFormat="1" x14ac:dyDescent="0.2">
      <c r="AE11829" s="218"/>
    </row>
    <row r="11830" spans="31:31" s="228" customFormat="1" x14ac:dyDescent="0.2">
      <c r="AE11830" s="218"/>
    </row>
    <row r="11831" spans="31:31" s="228" customFormat="1" x14ac:dyDescent="0.2">
      <c r="AE11831" s="218"/>
    </row>
    <row r="11832" spans="31:31" s="228" customFormat="1" x14ac:dyDescent="0.2">
      <c r="AE11832" s="218"/>
    </row>
    <row r="11833" spans="31:31" s="228" customFormat="1" x14ac:dyDescent="0.2">
      <c r="AE11833" s="218"/>
    </row>
    <row r="11834" spans="31:31" s="228" customFormat="1" x14ac:dyDescent="0.2">
      <c r="AE11834" s="218"/>
    </row>
    <row r="11835" spans="31:31" s="228" customFormat="1" x14ac:dyDescent="0.2">
      <c r="AE11835" s="218"/>
    </row>
    <row r="11836" spans="31:31" s="228" customFormat="1" x14ac:dyDescent="0.2">
      <c r="AE11836" s="218"/>
    </row>
    <row r="11837" spans="31:31" s="228" customFormat="1" x14ac:dyDescent="0.2">
      <c r="AE11837" s="218"/>
    </row>
    <row r="11838" spans="31:31" s="228" customFormat="1" x14ac:dyDescent="0.2">
      <c r="AE11838" s="218"/>
    </row>
    <row r="11839" spans="31:31" s="228" customFormat="1" x14ac:dyDescent="0.2">
      <c r="AE11839" s="218"/>
    </row>
    <row r="11840" spans="31:31" s="228" customFormat="1" x14ac:dyDescent="0.2">
      <c r="AE11840" s="218"/>
    </row>
    <row r="11841" spans="31:31" s="228" customFormat="1" x14ac:dyDescent="0.2">
      <c r="AE11841" s="218"/>
    </row>
    <row r="11842" spans="31:31" s="228" customFormat="1" x14ac:dyDescent="0.2">
      <c r="AE11842" s="218"/>
    </row>
    <row r="11843" spans="31:31" s="228" customFormat="1" x14ac:dyDescent="0.2">
      <c r="AE11843" s="218"/>
    </row>
    <row r="11844" spans="31:31" s="228" customFormat="1" x14ac:dyDescent="0.2">
      <c r="AE11844" s="218"/>
    </row>
    <row r="11845" spans="31:31" s="228" customFormat="1" x14ac:dyDescent="0.2">
      <c r="AE11845" s="218"/>
    </row>
    <row r="11846" spans="31:31" s="228" customFormat="1" x14ac:dyDescent="0.2">
      <c r="AE11846" s="218"/>
    </row>
    <row r="11847" spans="31:31" s="228" customFormat="1" x14ac:dyDescent="0.2">
      <c r="AE11847" s="218"/>
    </row>
    <row r="11848" spans="31:31" s="228" customFormat="1" x14ac:dyDescent="0.2">
      <c r="AE11848" s="218"/>
    </row>
    <row r="11849" spans="31:31" s="228" customFormat="1" x14ac:dyDescent="0.2">
      <c r="AE11849" s="218"/>
    </row>
    <row r="11850" spans="31:31" s="228" customFormat="1" x14ac:dyDescent="0.2">
      <c r="AE11850" s="218"/>
    </row>
    <row r="11851" spans="31:31" s="228" customFormat="1" x14ac:dyDescent="0.2">
      <c r="AE11851" s="218"/>
    </row>
    <row r="11852" spans="31:31" s="228" customFormat="1" x14ac:dyDescent="0.2">
      <c r="AE11852" s="218"/>
    </row>
    <row r="11853" spans="31:31" s="228" customFormat="1" x14ac:dyDescent="0.2">
      <c r="AE11853" s="218"/>
    </row>
    <row r="11854" spans="31:31" s="228" customFormat="1" x14ac:dyDescent="0.2">
      <c r="AE11854" s="218"/>
    </row>
    <row r="11855" spans="31:31" s="228" customFormat="1" x14ac:dyDescent="0.2">
      <c r="AE11855" s="218"/>
    </row>
    <row r="11856" spans="31:31" s="228" customFormat="1" x14ac:dyDescent="0.2">
      <c r="AE11856" s="218"/>
    </row>
    <row r="11857" spans="31:31" s="228" customFormat="1" x14ac:dyDescent="0.2">
      <c r="AE11857" s="218"/>
    </row>
    <row r="11858" spans="31:31" s="228" customFormat="1" x14ac:dyDescent="0.2">
      <c r="AE11858" s="218"/>
    </row>
    <row r="11859" spans="31:31" s="228" customFormat="1" x14ac:dyDescent="0.2">
      <c r="AE11859" s="218"/>
    </row>
    <row r="11860" spans="31:31" s="228" customFormat="1" x14ac:dyDescent="0.2">
      <c r="AE11860" s="218"/>
    </row>
    <row r="11861" spans="31:31" s="228" customFormat="1" x14ac:dyDescent="0.2">
      <c r="AE11861" s="218"/>
    </row>
    <row r="11862" spans="31:31" s="228" customFormat="1" x14ac:dyDescent="0.2">
      <c r="AE11862" s="218"/>
    </row>
    <row r="11863" spans="31:31" s="228" customFormat="1" x14ac:dyDescent="0.2">
      <c r="AE11863" s="218"/>
    </row>
    <row r="11864" spans="31:31" s="228" customFormat="1" x14ac:dyDescent="0.2">
      <c r="AE11864" s="218"/>
    </row>
    <row r="11865" spans="31:31" s="228" customFormat="1" x14ac:dyDescent="0.2">
      <c r="AE11865" s="218"/>
    </row>
    <row r="11866" spans="31:31" s="228" customFormat="1" x14ac:dyDescent="0.2">
      <c r="AE11866" s="218"/>
    </row>
    <row r="11867" spans="31:31" s="228" customFormat="1" x14ac:dyDescent="0.2">
      <c r="AE11867" s="218"/>
    </row>
    <row r="11868" spans="31:31" s="228" customFormat="1" x14ac:dyDescent="0.2">
      <c r="AE11868" s="218"/>
    </row>
    <row r="11869" spans="31:31" s="228" customFormat="1" x14ac:dyDescent="0.2">
      <c r="AE11869" s="218"/>
    </row>
    <row r="11870" spans="31:31" s="228" customFormat="1" x14ac:dyDescent="0.2">
      <c r="AE11870" s="218"/>
    </row>
    <row r="11871" spans="31:31" s="228" customFormat="1" x14ac:dyDescent="0.2">
      <c r="AE11871" s="218"/>
    </row>
    <row r="11872" spans="31:31" s="228" customFormat="1" x14ac:dyDescent="0.2">
      <c r="AE11872" s="218"/>
    </row>
    <row r="11873" spans="31:31" s="228" customFormat="1" x14ac:dyDescent="0.2">
      <c r="AE11873" s="218"/>
    </row>
    <row r="11874" spans="31:31" s="228" customFormat="1" x14ac:dyDescent="0.2">
      <c r="AE11874" s="218"/>
    </row>
    <row r="11875" spans="31:31" s="228" customFormat="1" x14ac:dyDescent="0.2">
      <c r="AE11875" s="218"/>
    </row>
    <row r="11876" spans="31:31" s="228" customFormat="1" x14ac:dyDescent="0.2">
      <c r="AE11876" s="218"/>
    </row>
    <row r="11877" spans="31:31" s="228" customFormat="1" x14ac:dyDescent="0.2">
      <c r="AE11877" s="218"/>
    </row>
    <row r="11878" spans="31:31" s="228" customFormat="1" x14ac:dyDescent="0.2">
      <c r="AE11878" s="218"/>
    </row>
    <row r="11879" spans="31:31" s="228" customFormat="1" x14ac:dyDescent="0.2">
      <c r="AE11879" s="218"/>
    </row>
    <row r="11880" spans="31:31" s="228" customFormat="1" x14ac:dyDescent="0.2">
      <c r="AE11880" s="218"/>
    </row>
    <row r="11881" spans="31:31" s="228" customFormat="1" x14ac:dyDescent="0.2">
      <c r="AE11881" s="218"/>
    </row>
    <row r="11882" spans="31:31" s="228" customFormat="1" x14ac:dyDescent="0.2">
      <c r="AE11882" s="218"/>
    </row>
    <row r="11883" spans="31:31" s="228" customFormat="1" x14ac:dyDescent="0.2">
      <c r="AE11883" s="218"/>
    </row>
    <row r="11884" spans="31:31" s="228" customFormat="1" x14ac:dyDescent="0.2">
      <c r="AE11884" s="218"/>
    </row>
    <row r="11885" spans="31:31" s="228" customFormat="1" x14ac:dyDescent="0.2">
      <c r="AE11885" s="218"/>
    </row>
    <row r="11886" spans="31:31" s="228" customFormat="1" x14ac:dyDescent="0.2">
      <c r="AE11886" s="218"/>
    </row>
    <row r="11887" spans="31:31" s="228" customFormat="1" x14ac:dyDescent="0.2">
      <c r="AE11887" s="218"/>
    </row>
    <row r="11888" spans="31:31" s="228" customFormat="1" x14ac:dyDescent="0.2">
      <c r="AE11888" s="218"/>
    </row>
    <row r="11889" spans="31:31" s="228" customFormat="1" x14ac:dyDescent="0.2">
      <c r="AE11889" s="218"/>
    </row>
    <row r="11890" spans="31:31" s="228" customFormat="1" x14ac:dyDescent="0.2">
      <c r="AE11890" s="218"/>
    </row>
    <row r="11891" spans="31:31" s="228" customFormat="1" x14ac:dyDescent="0.2">
      <c r="AE11891" s="218"/>
    </row>
    <row r="11892" spans="31:31" s="228" customFormat="1" x14ac:dyDescent="0.2">
      <c r="AE11892" s="218"/>
    </row>
    <row r="11893" spans="31:31" s="228" customFormat="1" x14ac:dyDescent="0.2">
      <c r="AE11893" s="218"/>
    </row>
    <row r="11894" spans="31:31" s="228" customFormat="1" x14ac:dyDescent="0.2">
      <c r="AE11894" s="218"/>
    </row>
    <row r="11895" spans="31:31" s="228" customFormat="1" x14ac:dyDescent="0.2">
      <c r="AE11895" s="218"/>
    </row>
    <row r="11896" spans="31:31" s="228" customFormat="1" x14ac:dyDescent="0.2">
      <c r="AE11896" s="218"/>
    </row>
    <row r="11897" spans="31:31" s="228" customFormat="1" x14ac:dyDescent="0.2">
      <c r="AE11897" s="218"/>
    </row>
    <row r="11898" spans="31:31" s="228" customFormat="1" x14ac:dyDescent="0.2">
      <c r="AE11898" s="218"/>
    </row>
    <row r="11899" spans="31:31" s="228" customFormat="1" x14ac:dyDescent="0.2">
      <c r="AE11899" s="218"/>
    </row>
    <row r="11900" spans="31:31" s="228" customFormat="1" x14ac:dyDescent="0.2">
      <c r="AE11900" s="218"/>
    </row>
    <row r="11901" spans="31:31" s="228" customFormat="1" x14ac:dyDescent="0.2">
      <c r="AE11901" s="218"/>
    </row>
    <row r="11902" spans="31:31" s="228" customFormat="1" x14ac:dyDescent="0.2">
      <c r="AE11902" s="218"/>
    </row>
    <row r="11903" spans="31:31" s="228" customFormat="1" x14ac:dyDescent="0.2">
      <c r="AE11903" s="218"/>
    </row>
    <row r="11904" spans="31:31" s="228" customFormat="1" x14ac:dyDescent="0.2">
      <c r="AE11904" s="218"/>
    </row>
    <row r="11905" spans="31:31" s="228" customFormat="1" x14ac:dyDescent="0.2">
      <c r="AE11905" s="218"/>
    </row>
    <row r="11906" spans="31:31" s="228" customFormat="1" x14ac:dyDescent="0.2">
      <c r="AE11906" s="218"/>
    </row>
    <row r="11907" spans="31:31" s="228" customFormat="1" x14ac:dyDescent="0.2">
      <c r="AE11907" s="218"/>
    </row>
    <row r="11908" spans="31:31" s="228" customFormat="1" x14ac:dyDescent="0.2">
      <c r="AE11908" s="218"/>
    </row>
    <row r="11909" spans="31:31" s="228" customFormat="1" x14ac:dyDescent="0.2">
      <c r="AE11909" s="218"/>
    </row>
    <row r="11910" spans="31:31" s="228" customFormat="1" x14ac:dyDescent="0.2">
      <c r="AE11910" s="218"/>
    </row>
    <row r="11911" spans="31:31" s="228" customFormat="1" x14ac:dyDescent="0.2">
      <c r="AE11911" s="218"/>
    </row>
    <row r="11912" spans="31:31" s="228" customFormat="1" x14ac:dyDescent="0.2">
      <c r="AE11912" s="218"/>
    </row>
    <row r="11913" spans="31:31" s="228" customFormat="1" x14ac:dyDescent="0.2">
      <c r="AE11913" s="218"/>
    </row>
    <row r="11914" spans="31:31" s="228" customFormat="1" x14ac:dyDescent="0.2">
      <c r="AE11914" s="218"/>
    </row>
    <row r="11915" spans="31:31" s="228" customFormat="1" x14ac:dyDescent="0.2">
      <c r="AE11915" s="218"/>
    </row>
    <row r="11916" spans="31:31" s="228" customFormat="1" x14ac:dyDescent="0.2">
      <c r="AE11916" s="218"/>
    </row>
    <row r="11917" spans="31:31" s="228" customFormat="1" x14ac:dyDescent="0.2">
      <c r="AE11917" s="218"/>
    </row>
    <row r="11918" spans="31:31" s="228" customFormat="1" x14ac:dyDescent="0.2">
      <c r="AE11918" s="218"/>
    </row>
    <row r="11919" spans="31:31" s="228" customFormat="1" x14ac:dyDescent="0.2">
      <c r="AE11919" s="218"/>
    </row>
    <row r="11920" spans="31:31" s="228" customFormat="1" x14ac:dyDescent="0.2">
      <c r="AE11920" s="218"/>
    </row>
    <row r="11921" spans="31:31" s="228" customFormat="1" x14ac:dyDescent="0.2">
      <c r="AE11921" s="218"/>
    </row>
    <row r="11922" spans="31:31" s="228" customFormat="1" x14ac:dyDescent="0.2">
      <c r="AE11922" s="218"/>
    </row>
    <row r="11923" spans="31:31" s="228" customFormat="1" x14ac:dyDescent="0.2">
      <c r="AE11923" s="218"/>
    </row>
    <row r="11924" spans="31:31" s="228" customFormat="1" x14ac:dyDescent="0.2">
      <c r="AE11924" s="218"/>
    </row>
    <row r="11925" spans="31:31" s="228" customFormat="1" x14ac:dyDescent="0.2">
      <c r="AE11925" s="218"/>
    </row>
    <row r="11926" spans="31:31" s="228" customFormat="1" x14ac:dyDescent="0.2">
      <c r="AE11926" s="218"/>
    </row>
    <row r="11927" spans="31:31" s="228" customFormat="1" x14ac:dyDescent="0.2">
      <c r="AE11927" s="218"/>
    </row>
    <row r="11928" spans="31:31" s="228" customFormat="1" x14ac:dyDescent="0.2">
      <c r="AE11928" s="218"/>
    </row>
    <row r="11929" spans="31:31" s="228" customFormat="1" x14ac:dyDescent="0.2">
      <c r="AE11929" s="218"/>
    </row>
    <row r="11930" spans="31:31" s="228" customFormat="1" x14ac:dyDescent="0.2">
      <c r="AE11930" s="218"/>
    </row>
    <row r="11931" spans="31:31" s="228" customFormat="1" x14ac:dyDescent="0.2">
      <c r="AE11931" s="218"/>
    </row>
    <row r="11932" spans="31:31" s="228" customFormat="1" x14ac:dyDescent="0.2">
      <c r="AE11932" s="218"/>
    </row>
    <row r="11933" spans="31:31" s="228" customFormat="1" x14ac:dyDescent="0.2">
      <c r="AE11933" s="218"/>
    </row>
    <row r="11934" spans="31:31" s="228" customFormat="1" x14ac:dyDescent="0.2">
      <c r="AE11934" s="218"/>
    </row>
    <row r="11935" spans="31:31" s="228" customFormat="1" x14ac:dyDescent="0.2">
      <c r="AE11935" s="218"/>
    </row>
    <row r="11936" spans="31:31" s="228" customFormat="1" x14ac:dyDescent="0.2">
      <c r="AE11936" s="218"/>
    </row>
    <row r="11937" spans="31:31" s="228" customFormat="1" x14ac:dyDescent="0.2">
      <c r="AE11937" s="218"/>
    </row>
    <row r="11938" spans="31:31" s="228" customFormat="1" x14ac:dyDescent="0.2">
      <c r="AE11938" s="218"/>
    </row>
    <row r="11939" spans="31:31" s="228" customFormat="1" x14ac:dyDescent="0.2">
      <c r="AE11939" s="218"/>
    </row>
    <row r="11940" spans="31:31" s="228" customFormat="1" x14ac:dyDescent="0.2">
      <c r="AE11940" s="218"/>
    </row>
    <row r="11941" spans="31:31" s="228" customFormat="1" x14ac:dyDescent="0.2">
      <c r="AE11941" s="218"/>
    </row>
    <row r="11942" spans="31:31" s="228" customFormat="1" x14ac:dyDescent="0.2">
      <c r="AE11942" s="218"/>
    </row>
    <row r="11943" spans="31:31" s="228" customFormat="1" x14ac:dyDescent="0.2">
      <c r="AE11943" s="218"/>
    </row>
    <row r="11944" spans="31:31" s="228" customFormat="1" x14ac:dyDescent="0.2">
      <c r="AE11944" s="218"/>
    </row>
    <row r="11945" spans="31:31" s="228" customFormat="1" x14ac:dyDescent="0.2">
      <c r="AE11945" s="218"/>
    </row>
    <row r="11946" spans="31:31" s="228" customFormat="1" x14ac:dyDescent="0.2">
      <c r="AE11946" s="218"/>
    </row>
    <row r="11947" spans="31:31" s="228" customFormat="1" x14ac:dyDescent="0.2">
      <c r="AE11947" s="218"/>
    </row>
    <row r="11948" spans="31:31" s="228" customFormat="1" x14ac:dyDescent="0.2">
      <c r="AE11948" s="218"/>
    </row>
    <row r="11949" spans="31:31" s="228" customFormat="1" x14ac:dyDescent="0.2">
      <c r="AE11949" s="218"/>
    </row>
    <row r="11950" spans="31:31" s="228" customFormat="1" x14ac:dyDescent="0.2">
      <c r="AE11950" s="218"/>
    </row>
    <row r="11951" spans="31:31" s="228" customFormat="1" x14ac:dyDescent="0.2">
      <c r="AE11951" s="218"/>
    </row>
    <row r="11952" spans="31:31" s="228" customFormat="1" x14ac:dyDescent="0.2">
      <c r="AE11952" s="218"/>
    </row>
    <row r="11953" spans="31:31" s="228" customFormat="1" x14ac:dyDescent="0.2">
      <c r="AE11953" s="218"/>
    </row>
    <row r="11954" spans="31:31" s="228" customFormat="1" x14ac:dyDescent="0.2">
      <c r="AE11954" s="218"/>
    </row>
    <row r="11955" spans="31:31" s="228" customFormat="1" x14ac:dyDescent="0.2">
      <c r="AE11955" s="218"/>
    </row>
    <row r="11956" spans="31:31" s="228" customFormat="1" x14ac:dyDescent="0.2">
      <c r="AE11956" s="218"/>
    </row>
    <row r="11957" spans="31:31" s="228" customFormat="1" x14ac:dyDescent="0.2">
      <c r="AE11957" s="218"/>
    </row>
    <row r="11958" spans="31:31" s="228" customFormat="1" x14ac:dyDescent="0.2">
      <c r="AE11958" s="218"/>
    </row>
    <row r="11959" spans="31:31" s="228" customFormat="1" x14ac:dyDescent="0.2">
      <c r="AE11959" s="218"/>
    </row>
    <row r="11960" spans="31:31" s="228" customFormat="1" x14ac:dyDescent="0.2">
      <c r="AE11960" s="218"/>
    </row>
    <row r="11961" spans="31:31" s="228" customFormat="1" x14ac:dyDescent="0.2">
      <c r="AE11961" s="218"/>
    </row>
    <row r="11962" spans="31:31" s="228" customFormat="1" x14ac:dyDescent="0.2">
      <c r="AE11962" s="218"/>
    </row>
    <row r="11963" spans="31:31" s="228" customFormat="1" x14ac:dyDescent="0.2">
      <c r="AE11963" s="218"/>
    </row>
    <row r="11964" spans="31:31" s="228" customFormat="1" x14ac:dyDescent="0.2">
      <c r="AE11964" s="218"/>
    </row>
    <row r="11965" spans="31:31" s="228" customFormat="1" x14ac:dyDescent="0.2">
      <c r="AE11965" s="218"/>
    </row>
    <row r="11966" spans="31:31" s="228" customFormat="1" x14ac:dyDescent="0.2">
      <c r="AE11966" s="218"/>
    </row>
    <row r="11967" spans="31:31" s="228" customFormat="1" x14ac:dyDescent="0.2">
      <c r="AE11967" s="218"/>
    </row>
    <row r="11968" spans="31:31" s="228" customFormat="1" x14ac:dyDescent="0.2">
      <c r="AE11968" s="218"/>
    </row>
    <row r="11969" spans="31:31" s="228" customFormat="1" x14ac:dyDescent="0.2">
      <c r="AE11969" s="218"/>
    </row>
    <row r="11970" spans="31:31" s="228" customFormat="1" x14ac:dyDescent="0.2">
      <c r="AE11970" s="218"/>
    </row>
    <row r="11971" spans="31:31" s="228" customFormat="1" x14ac:dyDescent="0.2">
      <c r="AE11971" s="218"/>
    </row>
    <row r="11972" spans="31:31" s="228" customFormat="1" x14ac:dyDescent="0.2">
      <c r="AE11972" s="218"/>
    </row>
    <row r="11973" spans="31:31" s="228" customFormat="1" x14ac:dyDescent="0.2">
      <c r="AE11973" s="218"/>
    </row>
    <row r="11974" spans="31:31" s="228" customFormat="1" x14ac:dyDescent="0.2">
      <c r="AE11974" s="218"/>
    </row>
    <row r="11975" spans="31:31" s="228" customFormat="1" x14ac:dyDescent="0.2">
      <c r="AE11975" s="218"/>
    </row>
    <row r="11976" spans="31:31" s="228" customFormat="1" x14ac:dyDescent="0.2">
      <c r="AE11976" s="218"/>
    </row>
    <row r="11977" spans="31:31" s="228" customFormat="1" x14ac:dyDescent="0.2">
      <c r="AE11977" s="218"/>
    </row>
    <row r="11978" spans="31:31" s="228" customFormat="1" x14ac:dyDescent="0.2">
      <c r="AE11978" s="218"/>
    </row>
    <row r="11979" spans="31:31" s="228" customFormat="1" x14ac:dyDescent="0.2">
      <c r="AE11979" s="218"/>
    </row>
    <row r="11980" spans="31:31" s="228" customFormat="1" x14ac:dyDescent="0.2">
      <c r="AE11980" s="218"/>
    </row>
    <row r="11981" spans="31:31" s="228" customFormat="1" x14ac:dyDescent="0.2">
      <c r="AE11981" s="218"/>
    </row>
    <row r="11982" spans="31:31" s="228" customFormat="1" x14ac:dyDescent="0.2">
      <c r="AE11982" s="218"/>
    </row>
    <row r="11983" spans="31:31" s="228" customFormat="1" x14ac:dyDescent="0.2">
      <c r="AE11983" s="218"/>
    </row>
    <row r="11984" spans="31:31" s="228" customFormat="1" x14ac:dyDescent="0.2">
      <c r="AE11984" s="218"/>
    </row>
    <row r="11985" spans="31:31" s="228" customFormat="1" x14ac:dyDescent="0.2">
      <c r="AE11985" s="218"/>
    </row>
    <row r="11986" spans="31:31" s="228" customFormat="1" x14ac:dyDescent="0.2">
      <c r="AE11986" s="218"/>
    </row>
    <row r="11987" spans="31:31" s="228" customFormat="1" x14ac:dyDescent="0.2">
      <c r="AE11987" s="218"/>
    </row>
    <row r="11988" spans="31:31" s="228" customFormat="1" x14ac:dyDescent="0.2">
      <c r="AE11988" s="218"/>
    </row>
    <row r="11989" spans="31:31" s="228" customFormat="1" x14ac:dyDescent="0.2">
      <c r="AE11989" s="218"/>
    </row>
    <row r="11990" spans="31:31" s="228" customFormat="1" x14ac:dyDescent="0.2">
      <c r="AE11990" s="218"/>
    </row>
    <row r="11991" spans="31:31" s="228" customFormat="1" x14ac:dyDescent="0.2">
      <c r="AE11991" s="218"/>
    </row>
    <row r="11992" spans="31:31" s="228" customFormat="1" x14ac:dyDescent="0.2">
      <c r="AE11992" s="218"/>
    </row>
    <row r="11993" spans="31:31" s="228" customFormat="1" x14ac:dyDescent="0.2">
      <c r="AE11993" s="218"/>
    </row>
    <row r="11994" spans="31:31" s="228" customFormat="1" x14ac:dyDescent="0.2">
      <c r="AE11994" s="218"/>
    </row>
    <row r="11995" spans="31:31" s="228" customFormat="1" x14ac:dyDescent="0.2">
      <c r="AE11995" s="218"/>
    </row>
    <row r="11996" spans="31:31" s="228" customFormat="1" x14ac:dyDescent="0.2">
      <c r="AE11996" s="218"/>
    </row>
    <row r="11997" spans="31:31" s="228" customFormat="1" x14ac:dyDescent="0.2">
      <c r="AE11997" s="218"/>
    </row>
    <row r="11998" spans="31:31" s="228" customFormat="1" x14ac:dyDescent="0.2">
      <c r="AE11998" s="218"/>
    </row>
    <row r="11999" spans="31:31" s="228" customFormat="1" x14ac:dyDescent="0.2">
      <c r="AE11999" s="218"/>
    </row>
    <row r="12000" spans="31:31" s="228" customFormat="1" x14ac:dyDescent="0.2">
      <c r="AE12000" s="218"/>
    </row>
    <row r="12001" spans="31:31" s="228" customFormat="1" x14ac:dyDescent="0.2">
      <c r="AE12001" s="218"/>
    </row>
    <row r="12002" spans="31:31" s="228" customFormat="1" x14ac:dyDescent="0.2">
      <c r="AE12002" s="218"/>
    </row>
    <row r="12003" spans="31:31" s="228" customFormat="1" x14ac:dyDescent="0.2">
      <c r="AE12003" s="218"/>
    </row>
    <row r="12004" spans="31:31" s="228" customFormat="1" x14ac:dyDescent="0.2">
      <c r="AE12004" s="218"/>
    </row>
    <row r="12005" spans="31:31" s="228" customFormat="1" x14ac:dyDescent="0.2">
      <c r="AE12005" s="218"/>
    </row>
    <row r="12006" spans="31:31" s="228" customFormat="1" x14ac:dyDescent="0.2">
      <c r="AE12006" s="218"/>
    </row>
    <row r="12007" spans="31:31" s="228" customFormat="1" x14ac:dyDescent="0.2">
      <c r="AE12007" s="218"/>
    </row>
    <row r="12008" spans="31:31" s="228" customFormat="1" x14ac:dyDescent="0.2">
      <c r="AE12008" s="218"/>
    </row>
    <row r="12009" spans="31:31" s="228" customFormat="1" x14ac:dyDescent="0.2">
      <c r="AE12009" s="218"/>
    </row>
    <row r="12010" spans="31:31" s="228" customFormat="1" x14ac:dyDescent="0.2">
      <c r="AE12010" s="218"/>
    </row>
    <row r="12011" spans="31:31" s="228" customFormat="1" x14ac:dyDescent="0.2">
      <c r="AE12011" s="218"/>
    </row>
    <row r="12012" spans="31:31" s="228" customFormat="1" x14ac:dyDescent="0.2">
      <c r="AE12012" s="218"/>
    </row>
    <row r="12013" spans="31:31" s="228" customFormat="1" x14ac:dyDescent="0.2">
      <c r="AE12013" s="218"/>
    </row>
    <row r="12014" spans="31:31" s="228" customFormat="1" x14ac:dyDescent="0.2">
      <c r="AE12014" s="218"/>
    </row>
    <row r="12015" spans="31:31" s="228" customFormat="1" x14ac:dyDescent="0.2">
      <c r="AE12015" s="218"/>
    </row>
    <row r="12016" spans="31:31" s="228" customFormat="1" x14ac:dyDescent="0.2">
      <c r="AE12016" s="218"/>
    </row>
    <row r="12017" spans="31:31" s="228" customFormat="1" x14ac:dyDescent="0.2">
      <c r="AE12017" s="218"/>
    </row>
    <row r="12018" spans="31:31" s="228" customFormat="1" x14ac:dyDescent="0.2">
      <c r="AE12018" s="218"/>
    </row>
    <row r="12019" spans="31:31" s="228" customFormat="1" x14ac:dyDescent="0.2">
      <c r="AE12019" s="218"/>
    </row>
    <row r="12020" spans="31:31" s="228" customFormat="1" x14ac:dyDescent="0.2">
      <c r="AE12020" s="218"/>
    </row>
    <row r="12021" spans="31:31" s="228" customFormat="1" x14ac:dyDescent="0.2">
      <c r="AE12021" s="218"/>
    </row>
    <row r="12022" spans="31:31" s="228" customFormat="1" x14ac:dyDescent="0.2">
      <c r="AE12022" s="218"/>
    </row>
    <row r="12023" spans="31:31" s="228" customFormat="1" x14ac:dyDescent="0.2">
      <c r="AE12023" s="218"/>
    </row>
    <row r="12024" spans="31:31" s="228" customFormat="1" x14ac:dyDescent="0.2">
      <c r="AE12024" s="218"/>
    </row>
    <row r="12025" spans="31:31" s="228" customFormat="1" x14ac:dyDescent="0.2">
      <c r="AE12025" s="218"/>
    </row>
    <row r="12026" spans="31:31" s="228" customFormat="1" x14ac:dyDescent="0.2">
      <c r="AE12026" s="218"/>
    </row>
    <row r="12027" spans="31:31" s="228" customFormat="1" x14ac:dyDescent="0.2">
      <c r="AE12027" s="218"/>
    </row>
    <row r="12028" spans="31:31" s="228" customFormat="1" x14ac:dyDescent="0.2">
      <c r="AE12028" s="218"/>
    </row>
    <row r="12029" spans="31:31" s="228" customFormat="1" x14ac:dyDescent="0.2">
      <c r="AE12029" s="218"/>
    </row>
    <row r="12030" spans="31:31" s="228" customFormat="1" x14ac:dyDescent="0.2">
      <c r="AE12030" s="218"/>
    </row>
    <row r="12031" spans="31:31" s="228" customFormat="1" x14ac:dyDescent="0.2">
      <c r="AE12031" s="218"/>
    </row>
    <row r="12032" spans="31:31" s="228" customFormat="1" x14ac:dyDescent="0.2">
      <c r="AE12032" s="218"/>
    </row>
    <row r="12033" spans="31:31" s="228" customFormat="1" x14ac:dyDescent="0.2">
      <c r="AE12033" s="218"/>
    </row>
    <row r="12034" spans="31:31" s="228" customFormat="1" x14ac:dyDescent="0.2">
      <c r="AE12034" s="218"/>
    </row>
    <row r="12035" spans="31:31" s="228" customFormat="1" x14ac:dyDescent="0.2">
      <c r="AE12035" s="218"/>
    </row>
    <row r="12036" spans="31:31" s="228" customFormat="1" x14ac:dyDescent="0.2">
      <c r="AE12036" s="218"/>
    </row>
    <row r="12037" spans="31:31" s="228" customFormat="1" x14ac:dyDescent="0.2">
      <c r="AE12037" s="218"/>
    </row>
    <row r="12038" spans="31:31" s="228" customFormat="1" x14ac:dyDescent="0.2">
      <c r="AE12038" s="218"/>
    </row>
    <row r="12039" spans="31:31" s="228" customFormat="1" x14ac:dyDescent="0.2">
      <c r="AE12039" s="218"/>
    </row>
    <row r="12040" spans="31:31" s="228" customFormat="1" x14ac:dyDescent="0.2">
      <c r="AE12040" s="218"/>
    </row>
    <row r="12041" spans="31:31" s="228" customFormat="1" x14ac:dyDescent="0.2">
      <c r="AE12041" s="218"/>
    </row>
    <row r="12042" spans="31:31" s="228" customFormat="1" x14ac:dyDescent="0.2">
      <c r="AE12042" s="218"/>
    </row>
    <row r="12043" spans="31:31" s="228" customFormat="1" x14ac:dyDescent="0.2">
      <c r="AE12043" s="218"/>
    </row>
    <row r="12044" spans="31:31" s="228" customFormat="1" x14ac:dyDescent="0.2">
      <c r="AE12044" s="218"/>
    </row>
    <row r="12045" spans="31:31" s="228" customFormat="1" x14ac:dyDescent="0.2">
      <c r="AE12045" s="218"/>
    </row>
    <row r="12046" spans="31:31" s="228" customFormat="1" x14ac:dyDescent="0.2">
      <c r="AE12046" s="218"/>
    </row>
    <row r="12047" spans="31:31" s="228" customFormat="1" x14ac:dyDescent="0.2">
      <c r="AE12047" s="218"/>
    </row>
    <row r="12048" spans="31:31" s="228" customFormat="1" x14ac:dyDescent="0.2">
      <c r="AE12048" s="218"/>
    </row>
    <row r="12049" spans="31:31" s="228" customFormat="1" x14ac:dyDescent="0.2">
      <c r="AE12049" s="218"/>
    </row>
    <row r="12050" spans="31:31" s="228" customFormat="1" x14ac:dyDescent="0.2">
      <c r="AE12050" s="218"/>
    </row>
    <row r="12051" spans="31:31" s="228" customFormat="1" x14ac:dyDescent="0.2">
      <c r="AE12051" s="218"/>
    </row>
    <row r="12052" spans="31:31" s="228" customFormat="1" x14ac:dyDescent="0.2">
      <c r="AE12052" s="218"/>
    </row>
    <row r="12053" spans="31:31" s="228" customFormat="1" x14ac:dyDescent="0.2">
      <c r="AE12053" s="218"/>
    </row>
    <row r="12054" spans="31:31" s="228" customFormat="1" x14ac:dyDescent="0.2">
      <c r="AE12054" s="218"/>
    </row>
    <row r="12055" spans="31:31" s="228" customFormat="1" x14ac:dyDescent="0.2">
      <c r="AE12055" s="218"/>
    </row>
    <row r="12056" spans="31:31" s="228" customFormat="1" x14ac:dyDescent="0.2">
      <c r="AE12056" s="218"/>
    </row>
    <row r="12057" spans="31:31" s="228" customFormat="1" x14ac:dyDescent="0.2">
      <c r="AE12057" s="218"/>
    </row>
    <row r="12058" spans="31:31" s="228" customFormat="1" x14ac:dyDescent="0.2">
      <c r="AE12058" s="218"/>
    </row>
    <row r="12059" spans="31:31" s="228" customFormat="1" x14ac:dyDescent="0.2">
      <c r="AE12059" s="218"/>
    </row>
    <row r="12060" spans="31:31" s="228" customFormat="1" x14ac:dyDescent="0.2">
      <c r="AE12060" s="218"/>
    </row>
    <row r="12061" spans="31:31" s="228" customFormat="1" x14ac:dyDescent="0.2">
      <c r="AE12061" s="218"/>
    </row>
    <row r="12062" spans="31:31" s="228" customFormat="1" x14ac:dyDescent="0.2">
      <c r="AE12062" s="218"/>
    </row>
    <row r="12063" spans="31:31" s="228" customFormat="1" x14ac:dyDescent="0.2">
      <c r="AE12063" s="218"/>
    </row>
    <row r="12064" spans="31:31" s="228" customFormat="1" x14ac:dyDescent="0.2">
      <c r="AE12064" s="218"/>
    </row>
    <row r="12065" spans="31:31" s="228" customFormat="1" x14ac:dyDescent="0.2">
      <c r="AE12065" s="218"/>
    </row>
    <row r="12066" spans="31:31" s="228" customFormat="1" x14ac:dyDescent="0.2">
      <c r="AE12066" s="218"/>
    </row>
    <row r="12067" spans="31:31" s="228" customFormat="1" x14ac:dyDescent="0.2">
      <c r="AE12067" s="218"/>
    </row>
    <row r="12068" spans="31:31" s="228" customFormat="1" x14ac:dyDescent="0.2">
      <c r="AE12068" s="218"/>
    </row>
    <row r="12069" spans="31:31" s="228" customFormat="1" x14ac:dyDescent="0.2">
      <c r="AE12069" s="218"/>
    </row>
    <row r="12070" spans="31:31" s="228" customFormat="1" x14ac:dyDescent="0.2">
      <c r="AE12070" s="218"/>
    </row>
    <row r="12071" spans="31:31" s="228" customFormat="1" x14ac:dyDescent="0.2">
      <c r="AE12071" s="218"/>
    </row>
    <row r="12072" spans="31:31" s="228" customFormat="1" x14ac:dyDescent="0.2">
      <c r="AE12072" s="218"/>
    </row>
    <row r="12073" spans="31:31" s="228" customFormat="1" x14ac:dyDescent="0.2">
      <c r="AE12073" s="218"/>
    </row>
    <row r="12074" spans="31:31" s="228" customFormat="1" x14ac:dyDescent="0.2">
      <c r="AE12074" s="218"/>
    </row>
    <row r="12075" spans="31:31" s="228" customFormat="1" x14ac:dyDescent="0.2">
      <c r="AE12075" s="218"/>
    </row>
    <row r="12076" spans="31:31" s="228" customFormat="1" x14ac:dyDescent="0.2">
      <c r="AE12076" s="218"/>
    </row>
    <row r="12077" spans="31:31" s="228" customFormat="1" x14ac:dyDescent="0.2">
      <c r="AE12077" s="218"/>
    </row>
    <row r="12078" spans="31:31" s="228" customFormat="1" x14ac:dyDescent="0.2">
      <c r="AE12078" s="218"/>
    </row>
    <row r="12079" spans="31:31" s="228" customFormat="1" x14ac:dyDescent="0.2">
      <c r="AE12079" s="218"/>
    </row>
    <row r="12080" spans="31:31" s="228" customFormat="1" x14ac:dyDescent="0.2">
      <c r="AE12080" s="218"/>
    </row>
    <row r="12081" spans="31:31" s="228" customFormat="1" x14ac:dyDescent="0.2">
      <c r="AE12081" s="218"/>
    </row>
    <row r="12082" spans="31:31" s="228" customFormat="1" x14ac:dyDescent="0.2">
      <c r="AE12082" s="218"/>
    </row>
    <row r="12083" spans="31:31" s="228" customFormat="1" x14ac:dyDescent="0.2">
      <c r="AE12083" s="218"/>
    </row>
    <row r="12084" spans="31:31" s="228" customFormat="1" x14ac:dyDescent="0.2">
      <c r="AE12084" s="218"/>
    </row>
    <row r="12085" spans="31:31" s="228" customFormat="1" x14ac:dyDescent="0.2">
      <c r="AE12085" s="218"/>
    </row>
    <row r="12086" spans="31:31" s="228" customFormat="1" x14ac:dyDescent="0.2">
      <c r="AE12086" s="218"/>
    </row>
    <row r="12087" spans="31:31" s="228" customFormat="1" x14ac:dyDescent="0.2">
      <c r="AE12087" s="218"/>
    </row>
    <row r="12088" spans="31:31" s="228" customFormat="1" x14ac:dyDescent="0.2">
      <c r="AE12088" s="218"/>
    </row>
    <row r="12089" spans="31:31" s="228" customFormat="1" x14ac:dyDescent="0.2">
      <c r="AE12089" s="218"/>
    </row>
    <row r="12090" spans="31:31" s="228" customFormat="1" x14ac:dyDescent="0.2">
      <c r="AE12090" s="218"/>
    </row>
    <row r="12091" spans="31:31" s="228" customFormat="1" x14ac:dyDescent="0.2">
      <c r="AE12091" s="218"/>
    </row>
    <row r="12092" spans="31:31" s="228" customFormat="1" x14ac:dyDescent="0.2">
      <c r="AE12092" s="218"/>
    </row>
    <row r="12093" spans="31:31" s="228" customFormat="1" x14ac:dyDescent="0.2">
      <c r="AE12093" s="218"/>
    </row>
    <row r="12094" spans="31:31" s="228" customFormat="1" x14ac:dyDescent="0.2">
      <c r="AE12094" s="218"/>
    </row>
    <row r="12095" spans="31:31" s="228" customFormat="1" x14ac:dyDescent="0.2">
      <c r="AE12095" s="218"/>
    </row>
    <row r="12096" spans="31:31" s="228" customFormat="1" x14ac:dyDescent="0.2">
      <c r="AE12096" s="218"/>
    </row>
    <row r="12097" spans="31:31" s="228" customFormat="1" x14ac:dyDescent="0.2">
      <c r="AE12097" s="218"/>
    </row>
    <row r="12098" spans="31:31" s="228" customFormat="1" x14ac:dyDescent="0.2">
      <c r="AE12098" s="218"/>
    </row>
    <row r="12099" spans="31:31" s="228" customFormat="1" x14ac:dyDescent="0.2">
      <c r="AE12099" s="218"/>
    </row>
    <row r="12100" spans="31:31" s="228" customFormat="1" x14ac:dyDescent="0.2">
      <c r="AE12100" s="218"/>
    </row>
    <row r="12101" spans="31:31" s="228" customFormat="1" x14ac:dyDescent="0.2">
      <c r="AE12101" s="218"/>
    </row>
    <row r="12102" spans="31:31" s="228" customFormat="1" x14ac:dyDescent="0.2">
      <c r="AE12102" s="218"/>
    </row>
    <row r="12103" spans="31:31" s="228" customFormat="1" x14ac:dyDescent="0.2">
      <c r="AE12103" s="218"/>
    </row>
    <row r="12104" spans="31:31" s="228" customFormat="1" x14ac:dyDescent="0.2">
      <c r="AE12104" s="218"/>
    </row>
    <row r="12105" spans="31:31" s="228" customFormat="1" x14ac:dyDescent="0.2">
      <c r="AE12105" s="218"/>
    </row>
    <row r="12106" spans="31:31" s="228" customFormat="1" x14ac:dyDescent="0.2">
      <c r="AE12106" s="218"/>
    </row>
    <row r="12107" spans="31:31" s="228" customFormat="1" x14ac:dyDescent="0.2">
      <c r="AE12107" s="218"/>
    </row>
    <row r="12108" spans="31:31" s="228" customFormat="1" x14ac:dyDescent="0.2">
      <c r="AE12108" s="218"/>
    </row>
    <row r="12109" spans="31:31" s="228" customFormat="1" x14ac:dyDescent="0.2">
      <c r="AE12109" s="218"/>
    </row>
    <row r="12110" spans="31:31" s="228" customFormat="1" x14ac:dyDescent="0.2">
      <c r="AE12110" s="218"/>
    </row>
    <row r="12111" spans="31:31" s="228" customFormat="1" x14ac:dyDescent="0.2">
      <c r="AE12111" s="218"/>
    </row>
    <row r="12112" spans="31:31" s="228" customFormat="1" x14ac:dyDescent="0.2">
      <c r="AE12112" s="218"/>
    </row>
    <row r="12113" spans="31:31" s="228" customFormat="1" x14ac:dyDescent="0.2">
      <c r="AE12113" s="218"/>
    </row>
    <row r="12114" spans="31:31" s="228" customFormat="1" x14ac:dyDescent="0.2">
      <c r="AE12114" s="218"/>
    </row>
    <row r="12115" spans="31:31" s="228" customFormat="1" x14ac:dyDescent="0.2">
      <c r="AE12115" s="218"/>
    </row>
    <row r="12116" spans="31:31" s="228" customFormat="1" x14ac:dyDescent="0.2">
      <c r="AE12116" s="218"/>
    </row>
    <row r="12117" spans="31:31" s="228" customFormat="1" x14ac:dyDescent="0.2">
      <c r="AE12117" s="218"/>
    </row>
    <row r="12118" spans="31:31" s="228" customFormat="1" x14ac:dyDescent="0.2">
      <c r="AE12118" s="218"/>
    </row>
    <row r="12119" spans="31:31" s="228" customFormat="1" x14ac:dyDescent="0.2">
      <c r="AE12119" s="218"/>
    </row>
    <row r="12120" spans="31:31" s="228" customFormat="1" x14ac:dyDescent="0.2">
      <c r="AE12120" s="218"/>
    </row>
    <row r="12121" spans="31:31" s="228" customFormat="1" x14ac:dyDescent="0.2">
      <c r="AE12121" s="218"/>
    </row>
    <row r="12122" spans="31:31" s="228" customFormat="1" x14ac:dyDescent="0.2">
      <c r="AE12122" s="218"/>
    </row>
    <row r="12123" spans="31:31" s="228" customFormat="1" x14ac:dyDescent="0.2">
      <c r="AE12123" s="218"/>
    </row>
    <row r="12124" spans="31:31" s="228" customFormat="1" x14ac:dyDescent="0.2">
      <c r="AE12124" s="218"/>
    </row>
    <row r="12125" spans="31:31" s="228" customFormat="1" x14ac:dyDescent="0.2">
      <c r="AE12125" s="218"/>
    </row>
    <row r="12126" spans="31:31" s="228" customFormat="1" x14ac:dyDescent="0.2">
      <c r="AE12126" s="218"/>
    </row>
    <row r="12127" spans="31:31" s="228" customFormat="1" x14ac:dyDescent="0.2">
      <c r="AE12127" s="218"/>
    </row>
    <row r="12128" spans="31:31" s="228" customFormat="1" x14ac:dyDescent="0.2">
      <c r="AE12128" s="218"/>
    </row>
    <row r="12129" spans="31:31" s="228" customFormat="1" x14ac:dyDescent="0.2">
      <c r="AE12129" s="218"/>
    </row>
    <row r="12130" spans="31:31" s="228" customFormat="1" x14ac:dyDescent="0.2">
      <c r="AE12130" s="218"/>
    </row>
    <row r="12131" spans="31:31" s="228" customFormat="1" x14ac:dyDescent="0.2">
      <c r="AE12131" s="218"/>
    </row>
    <row r="12132" spans="31:31" s="228" customFormat="1" x14ac:dyDescent="0.2">
      <c r="AE12132" s="218"/>
    </row>
    <row r="12133" spans="31:31" s="228" customFormat="1" x14ac:dyDescent="0.2">
      <c r="AE12133" s="218"/>
    </row>
    <row r="12134" spans="31:31" s="228" customFormat="1" x14ac:dyDescent="0.2">
      <c r="AE12134" s="218"/>
    </row>
    <row r="12135" spans="31:31" s="228" customFormat="1" x14ac:dyDescent="0.2">
      <c r="AE12135" s="218"/>
    </row>
    <row r="12136" spans="31:31" s="228" customFormat="1" x14ac:dyDescent="0.2">
      <c r="AE12136" s="218"/>
    </row>
    <row r="12137" spans="31:31" s="228" customFormat="1" x14ac:dyDescent="0.2">
      <c r="AE12137" s="218"/>
    </row>
    <row r="12138" spans="31:31" s="228" customFormat="1" x14ac:dyDescent="0.2">
      <c r="AE12138" s="218"/>
    </row>
    <row r="12139" spans="31:31" s="228" customFormat="1" x14ac:dyDescent="0.2">
      <c r="AE12139" s="218"/>
    </row>
    <row r="12140" spans="31:31" s="228" customFormat="1" x14ac:dyDescent="0.2">
      <c r="AE12140" s="218"/>
    </row>
    <row r="12141" spans="31:31" s="228" customFormat="1" x14ac:dyDescent="0.2">
      <c r="AE12141" s="218"/>
    </row>
    <row r="12142" spans="31:31" s="228" customFormat="1" x14ac:dyDescent="0.2">
      <c r="AE12142" s="218"/>
    </row>
    <row r="12143" spans="31:31" s="228" customFormat="1" x14ac:dyDescent="0.2">
      <c r="AE12143" s="218"/>
    </row>
    <row r="12144" spans="31:31" s="228" customFormat="1" x14ac:dyDescent="0.2">
      <c r="AE12144" s="218"/>
    </row>
    <row r="12145" spans="31:31" s="228" customFormat="1" x14ac:dyDescent="0.2">
      <c r="AE12145" s="218"/>
    </row>
    <row r="12146" spans="31:31" s="228" customFormat="1" x14ac:dyDescent="0.2">
      <c r="AE12146" s="218"/>
    </row>
    <row r="12147" spans="31:31" s="228" customFormat="1" x14ac:dyDescent="0.2">
      <c r="AE12147" s="218"/>
    </row>
    <row r="12148" spans="31:31" s="228" customFormat="1" x14ac:dyDescent="0.2">
      <c r="AE12148" s="218"/>
    </row>
    <row r="12149" spans="31:31" s="228" customFormat="1" x14ac:dyDescent="0.2">
      <c r="AE12149" s="218"/>
    </row>
    <row r="12150" spans="31:31" s="228" customFormat="1" x14ac:dyDescent="0.2">
      <c r="AE12150" s="218"/>
    </row>
    <row r="12151" spans="31:31" s="228" customFormat="1" x14ac:dyDescent="0.2">
      <c r="AE12151" s="218"/>
    </row>
    <row r="12152" spans="31:31" s="228" customFormat="1" x14ac:dyDescent="0.2">
      <c r="AE12152" s="218"/>
    </row>
    <row r="12153" spans="31:31" s="228" customFormat="1" x14ac:dyDescent="0.2">
      <c r="AE12153" s="218"/>
    </row>
    <row r="12154" spans="31:31" s="228" customFormat="1" x14ac:dyDescent="0.2">
      <c r="AE12154" s="218"/>
    </row>
    <row r="12155" spans="31:31" s="228" customFormat="1" x14ac:dyDescent="0.2">
      <c r="AE12155" s="218"/>
    </row>
    <row r="12156" spans="31:31" s="228" customFormat="1" x14ac:dyDescent="0.2">
      <c r="AE12156" s="218"/>
    </row>
    <row r="12157" spans="31:31" s="228" customFormat="1" x14ac:dyDescent="0.2">
      <c r="AE12157" s="218"/>
    </row>
    <row r="12158" spans="31:31" s="228" customFormat="1" x14ac:dyDescent="0.2">
      <c r="AE12158" s="218"/>
    </row>
    <row r="12159" spans="31:31" s="228" customFormat="1" x14ac:dyDescent="0.2">
      <c r="AE12159" s="218"/>
    </row>
    <row r="12160" spans="31:31" s="228" customFormat="1" x14ac:dyDescent="0.2">
      <c r="AE12160" s="218"/>
    </row>
    <row r="12161" spans="31:31" s="228" customFormat="1" x14ac:dyDescent="0.2">
      <c r="AE12161" s="218"/>
    </row>
    <row r="12162" spans="31:31" s="228" customFormat="1" x14ac:dyDescent="0.2">
      <c r="AE12162" s="218"/>
    </row>
    <row r="12163" spans="31:31" s="228" customFormat="1" x14ac:dyDescent="0.2">
      <c r="AE12163" s="218"/>
    </row>
    <row r="12164" spans="31:31" s="228" customFormat="1" x14ac:dyDescent="0.2">
      <c r="AE12164" s="218"/>
    </row>
    <row r="12165" spans="31:31" s="228" customFormat="1" x14ac:dyDescent="0.2">
      <c r="AE12165" s="218"/>
    </row>
    <row r="12166" spans="31:31" s="228" customFormat="1" x14ac:dyDescent="0.2">
      <c r="AE12166" s="218"/>
    </row>
    <row r="12167" spans="31:31" s="228" customFormat="1" x14ac:dyDescent="0.2">
      <c r="AE12167" s="218"/>
    </row>
    <row r="12168" spans="31:31" s="228" customFormat="1" x14ac:dyDescent="0.2">
      <c r="AE12168" s="218"/>
    </row>
    <row r="12169" spans="31:31" s="228" customFormat="1" x14ac:dyDescent="0.2">
      <c r="AE12169" s="218"/>
    </row>
    <row r="12170" spans="31:31" s="228" customFormat="1" x14ac:dyDescent="0.2">
      <c r="AE12170" s="218"/>
    </row>
    <row r="12171" spans="31:31" s="228" customFormat="1" x14ac:dyDescent="0.2">
      <c r="AE12171" s="218"/>
    </row>
    <row r="12172" spans="31:31" s="228" customFormat="1" x14ac:dyDescent="0.2">
      <c r="AE12172" s="218"/>
    </row>
    <row r="12173" spans="31:31" s="228" customFormat="1" x14ac:dyDescent="0.2">
      <c r="AE12173" s="218"/>
    </row>
    <row r="12174" spans="31:31" s="228" customFormat="1" x14ac:dyDescent="0.2">
      <c r="AE12174" s="218"/>
    </row>
    <row r="12175" spans="31:31" s="228" customFormat="1" x14ac:dyDescent="0.2">
      <c r="AE12175" s="218"/>
    </row>
    <row r="12176" spans="31:31" s="228" customFormat="1" x14ac:dyDescent="0.2">
      <c r="AE12176" s="218"/>
    </row>
    <row r="12177" spans="31:31" s="228" customFormat="1" x14ac:dyDescent="0.2">
      <c r="AE12177" s="218"/>
    </row>
    <row r="12178" spans="31:31" s="228" customFormat="1" x14ac:dyDescent="0.2">
      <c r="AE12178" s="218"/>
    </row>
    <row r="12179" spans="31:31" s="228" customFormat="1" x14ac:dyDescent="0.2">
      <c r="AE12179" s="218"/>
    </row>
    <row r="12180" spans="31:31" s="228" customFormat="1" x14ac:dyDescent="0.2">
      <c r="AE12180" s="218"/>
    </row>
    <row r="12181" spans="31:31" s="228" customFormat="1" x14ac:dyDescent="0.2">
      <c r="AE12181" s="218"/>
    </row>
    <row r="12182" spans="31:31" s="228" customFormat="1" x14ac:dyDescent="0.2">
      <c r="AE12182" s="218"/>
    </row>
    <row r="12183" spans="31:31" s="228" customFormat="1" x14ac:dyDescent="0.2">
      <c r="AE12183" s="218"/>
    </row>
    <row r="12184" spans="31:31" s="228" customFormat="1" x14ac:dyDescent="0.2">
      <c r="AE12184" s="218"/>
    </row>
    <row r="12185" spans="31:31" s="228" customFormat="1" x14ac:dyDescent="0.2">
      <c r="AE12185" s="218"/>
    </row>
    <row r="12186" spans="31:31" s="228" customFormat="1" x14ac:dyDescent="0.2">
      <c r="AE12186" s="218"/>
    </row>
    <row r="12187" spans="31:31" s="228" customFormat="1" x14ac:dyDescent="0.2">
      <c r="AE12187" s="218"/>
    </row>
    <row r="12188" spans="31:31" s="228" customFormat="1" x14ac:dyDescent="0.2">
      <c r="AE12188" s="218"/>
    </row>
    <row r="12189" spans="31:31" s="228" customFormat="1" x14ac:dyDescent="0.2">
      <c r="AE12189" s="218"/>
    </row>
    <row r="12190" spans="31:31" s="228" customFormat="1" x14ac:dyDescent="0.2">
      <c r="AE12190" s="218"/>
    </row>
    <row r="12191" spans="31:31" s="228" customFormat="1" x14ac:dyDescent="0.2">
      <c r="AE12191" s="218"/>
    </row>
    <row r="12192" spans="31:31" s="228" customFormat="1" x14ac:dyDescent="0.2">
      <c r="AE12192" s="218"/>
    </row>
    <row r="12193" spans="31:31" s="228" customFormat="1" x14ac:dyDescent="0.2">
      <c r="AE12193" s="218"/>
    </row>
    <row r="12194" spans="31:31" s="228" customFormat="1" x14ac:dyDescent="0.2">
      <c r="AE12194" s="218"/>
    </row>
    <row r="12195" spans="31:31" s="228" customFormat="1" x14ac:dyDescent="0.2">
      <c r="AE12195" s="218"/>
    </row>
    <row r="12196" spans="31:31" s="228" customFormat="1" x14ac:dyDescent="0.2">
      <c r="AE12196" s="218"/>
    </row>
    <row r="12197" spans="31:31" s="228" customFormat="1" x14ac:dyDescent="0.2">
      <c r="AE12197" s="218"/>
    </row>
    <row r="12198" spans="31:31" s="228" customFormat="1" x14ac:dyDescent="0.2">
      <c r="AE12198" s="218"/>
    </row>
    <row r="12199" spans="31:31" s="228" customFormat="1" x14ac:dyDescent="0.2">
      <c r="AE12199" s="218"/>
    </row>
    <row r="12200" spans="31:31" s="228" customFormat="1" x14ac:dyDescent="0.2">
      <c r="AE12200" s="218"/>
    </row>
    <row r="12201" spans="31:31" s="228" customFormat="1" x14ac:dyDescent="0.2">
      <c r="AE12201" s="218"/>
    </row>
    <row r="12202" spans="31:31" s="228" customFormat="1" x14ac:dyDescent="0.2">
      <c r="AE12202" s="218"/>
    </row>
    <row r="12203" spans="31:31" s="228" customFormat="1" x14ac:dyDescent="0.2">
      <c r="AE12203" s="218"/>
    </row>
    <row r="12204" spans="31:31" s="228" customFormat="1" x14ac:dyDescent="0.2">
      <c r="AE12204" s="218"/>
    </row>
    <row r="12205" spans="31:31" s="228" customFormat="1" x14ac:dyDescent="0.2">
      <c r="AE12205" s="218"/>
    </row>
    <row r="12206" spans="31:31" s="228" customFormat="1" x14ac:dyDescent="0.2">
      <c r="AE12206" s="218"/>
    </row>
    <row r="12207" spans="31:31" s="228" customFormat="1" x14ac:dyDescent="0.2">
      <c r="AE12207" s="218"/>
    </row>
    <row r="12208" spans="31:31" s="228" customFormat="1" x14ac:dyDescent="0.2">
      <c r="AE12208" s="218"/>
    </row>
    <row r="12209" spans="31:31" s="228" customFormat="1" x14ac:dyDescent="0.2">
      <c r="AE12209" s="218"/>
    </row>
    <row r="12210" spans="31:31" s="228" customFormat="1" x14ac:dyDescent="0.2">
      <c r="AE12210" s="218"/>
    </row>
    <row r="12211" spans="31:31" s="228" customFormat="1" x14ac:dyDescent="0.2">
      <c r="AE12211" s="218"/>
    </row>
    <row r="12212" spans="31:31" s="228" customFormat="1" x14ac:dyDescent="0.2">
      <c r="AE12212" s="218"/>
    </row>
    <row r="12213" spans="31:31" s="228" customFormat="1" x14ac:dyDescent="0.2">
      <c r="AE12213" s="218"/>
    </row>
    <row r="12214" spans="31:31" s="228" customFormat="1" x14ac:dyDescent="0.2">
      <c r="AE12214" s="218"/>
    </row>
    <row r="12215" spans="31:31" s="228" customFormat="1" x14ac:dyDescent="0.2">
      <c r="AE12215" s="218"/>
    </row>
    <row r="12216" spans="31:31" s="228" customFormat="1" x14ac:dyDescent="0.2">
      <c r="AE12216" s="218"/>
    </row>
    <row r="12217" spans="31:31" s="228" customFormat="1" x14ac:dyDescent="0.2">
      <c r="AE12217" s="218"/>
    </row>
    <row r="12218" spans="31:31" s="228" customFormat="1" x14ac:dyDescent="0.2">
      <c r="AE12218" s="218"/>
    </row>
    <row r="12219" spans="31:31" s="228" customFormat="1" x14ac:dyDescent="0.2">
      <c r="AE12219" s="218"/>
    </row>
    <row r="12220" spans="31:31" s="228" customFormat="1" x14ac:dyDescent="0.2">
      <c r="AE12220" s="218"/>
    </row>
    <row r="12221" spans="31:31" s="228" customFormat="1" x14ac:dyDescent="0.2">
      <c r="AE12221" s="218"/>
    </row>
    <row r="12222" spans="31:31" s="228" customFormat="1" x14ac:dyDescent="0.2">
      <c r="AE12222" s="218"/>
    </row>
    <row r="12223" spans="31:31" s="228" customFormat="1" x14ac:dyDescent="0.2">
      <c r="AE12223" s="218"/>
    </row>
    <row r="12224" spans="31:31" s="228" customFormat="1" x14ac:dyDescent="0.2">
      <c r="AE12224" s="218"/>
    </row>
    <row r="12225" spans="31:31" s="228" customFormat="1" x14ac:dyDescent="0.2">
      <c r="AE12225" s="218"/>
    </row>
    <row r="12226" spans="31:31" s="228" customFormat="1" x14ac:dyDescent="0.2">
      <c r="AE12226" s="218"/>
    </row>
    <row r="12227" spans="31:31" s="228" customFormat="1" x14ac:dyDescent="0.2">
      <c r="AE12227" s="218"/>
    </row>
    <row r="12228" spans="31:31" s="228" customFormat="1" x14ac:dyDescent="0.2">
      <c r="AE12228" s="218"/>
    </row>
    <row r="12229" spans="31:31" s="228" customFormat="1" x14ac:dyDescent="0.2">
      <c r="AE12229" s="218"/>
    </row>
    <row r="12230" spans="31:31" s="228" customFormat="1" x14ac:dyDescent="0.2">
      <c r="AE12230" s="218"/>
    </row>
    <row r="12231" spans="31:31" s="228" customFormat="1" x14ac:dyDescent="0.2">
      <c r="AE12231" s="218"/>
    </row>
    <row r="12232" spans="31:31" s="228" customFormat="1" x14ac:dyDescent="0.2">
      <c r="AE12232" s="218"/>
    </row>
    <row r="12233" spans="31:31" s="228" customFormat="1" x14ac:dyDescent="0.2">
      <c r="AE12233" s="218"/>
    </row>
    <row r="12234" spans="31:31" s="228" customFormat="1" x14ac:dyDescent="0.2">
      <c r="AE12234" s="218"/>
    </row>
    <row r="12235" spans="31:31" s="228" customFormat="1" x14ac:dyDescent="0.2">
      <c r="AE12235" s="218"/>
    </row>
    <row r="12236" spans="31:31" s="228" customFormat="1" x14ac:dyDescent="0.2">
      <c r="AE12236" s="218"/>
    </row>
    <row r="12237" spans="31:31" s="228" customFormat="1" x14ac:dyDescent="0.2">
      <c r="AE12237" s="218"/>
    </row>
    <row r="12238" spans="31:31" s="228" customFormat="1" x14ac:dyDescent="0.2">
      <c r="AE12238" s="218"/>
    </row>
    <row r="12239" spans="31:31" s="228" customFormat="1" x14ac:dyDescent="0.2">
      <c r="AE12239" s="218"/>
    </row>
    <row r="12240" spans="31:31" s="228" customFormat="1" x14ac:dyDescent="0.2">
      <c r="AE12240" s="218"/>
    </row>
    <row r="12241" spans="31:31" s="228" customFormat="1" x14ac:dyDescent="0.2">
      <c r="AE12241" s="218"/>
    </row>
    <row r="12242" spans="31:31" s="228" customFormat="1" x14ac:dyDescent="0.2">
      <c r="AE12242" s="218"/>
    </row>
    <row r="12243" spans="31:31" s="228" customFormat="1" x14ac:dyDescent="0.2">
      <c r="AE12243" s="218"/>
    </row>
    <row r="12244" spans="31:31" s="228" customFormat="1" x14ac:dyDescent="0.2">
      <c r="AE12244" s="218"/>
    </row>
    <row r="12245" spans="31:31" s="228" customFormat="1" x14ac:dyDescent="0.2">
      <c r="AE12245" s="218"/>
    </row>
    <row r="12246" spans="31:31" s="228" customFormat="1" x14ac:dyDescent="0.2">
      <c r="AE12246" s="218"/>
    </row>
    <row r="12247" spans="31:31" s="228" customFormat="1" x14ac:dyDescent="0.2">
      <c r="AE12247" s="218"/>
    </row>
    <row r="12248" spans="31:31" s="228" customFormat="1" x14ac:dyDescent="0.2">
      <c r="AE12248" s="218"/>
    </row>
    <row r="12249" spans="31:31" s="228" customFormat="1" x14ac:dyDescent="0.2">
      <c r="AE12249" s="218"/>
    </row>
    <row r="12250" spans="31:31" s="228" customFormat="1" x14ac:dyDescent="0.2">
      <c r="AE12250" s="218"/>
    </row>
    <row r="12251" spans="31:31" s="228" customFormat="1" x14ac:dyDescent="0.2">
      <c r="AE12251" s="218"/>
    </row>
    <row r="12252" spans="31:31" s="228" customFormat="1" x14ac:dyDescent="0.2">
      <c r="AE12252" s="218"/>
    </row>
    <row r="12253" spans="31:31" s="228" customFormat="1" x14ac:dyDescent="0.2">
      <c r="AE12253" s="218"/>
    </row>
    <row r="12254" spans="31:31" s="228" customFormat="1" x14ac:dyDescent="0.2">
      <c r="AE12254" s="218"/>
    </row>
    <row r="12255" spans="31:31" s="228" customFormat="1" x14ac:dyDescent="0.2">
      <c r="AE12255" s="218"/>
    </row>
    <row r="12256" spans="31:31" s="228" customFormat="1" x14ac:dyDescent="0.2">
      <c r="AE12256" s="218"/>
    </row>
    <row r="12257" spans="31:31" s="228" customFormat="1" x14ac:dyDescent="0.2">
      <c r="AE12257" s="218"/>
    </row>
    <row r="12258" spans="31:31" s="228" customFormat="1" x14ac:dyDescent="0.2">
      <c r="AE12258" s="218"/>
    </row>
    <row r="12259" spans="31:31" s="228" customFormat="1" x14ac:dyDescent="0.2">
      <c r="AE12259" s="218"/>
    </row>
    <row r="12260" spans="31:31" s="228" customFormat="1" x14ac:dyDescent="0.2">
      <c r="AE12260" s="218"/>
    </row>
    <row r="12261" spans="31:31" s="228" customFormat="1" x14ac:dyDescent="0.2">
      <c r="AE12261" s="218"/>
    </row>
    <row r="12262" spans="31:31" s="228" customFormat="1" x14ac:dyDescent="0.2">
      <c r="AE12262" s="218"/>
    </row>
    <row r="12263" spans="31:31" s="228" customFormat="1" x14ac:dyDescent="0.2">
      <c r="AE12263" s="218"/>
    </row>
    <row r="12264" spans="31:31" s="228" customFormat="1" x14ac:dyDescent="0.2">
      <c r="AE12264" s="218"/>
    </row>
    <row r="12265" spans="31:31" s="228" customFormat="1" x14ac:dyDescent="0.2">
      <c r="AE12265" s="218"/>
    </row>
    <row r="12266" spans="31:31" s="228" customFormat="1" x14ac:dyDescent="0.2">
      <c r="AE12266" s="218"/>
    </row>
    <row r="12267" spans="31:31" s="228" customFormat="1" x14ac:dyDescent="0.2">
      <c r="AE12267" s="218"/>
    </row>
    <row r="12268" spans="31:31" s="228" customFormat="1" x14ac:dyDescent="0.2">
      <c r="AE12268" s="218"/>
    </row>
    <row r="12269" spans="31:31" s="228" customFormat="1" x14ac:dyDescent="0.2">
      <c r="AE12269" s="218"/>
    </row>
    <row r="12270" spans="31:31" s="228" customFormat="1" x14ac:dyDescent="0.2">
      <c r="AE12270" s="218"/>
    </row>
    <row r="12271" spans="31:31" s="228" customFormat="1" x14ac:dyDescent="0.2">
      <c r="AE12271" s="218"/>
    </row>
    <row r="12272" spans="31:31" s="228" customFormat="1" x14ac:dyDescent="0.2">
      <c r="AE12272" s="218"/>
    </row>
    <row r="12273" spans="31:31" s="228" customFormat="1" x14ac:dyDescent="0.2">
      <c r="AE12273" s="218"/>
    </row>
    <row r="12274" spans="31:31" s="228" customFormat="1" x14ac:dyDescent="0.2">
      <c r="AE12274" s="218"/>
    </row>
    <row r="12275" spans="31:31" s="228" customFormat="1" x14ac:dyDescent="0.2">
      <c r="AE12275" s="218"/>
    </row>
    <row r="12276" spans="31:31" s="228" customFormat="1" x14ac:dyDescent="0.2">
      <c r="AE12276" s="218"/>
    </row>
    <row r="12277" spans="31:31" s="228" customFormat="1" x14ac:dyDescent="0.2">
      <c r="AE12277" s="218"/>
    </row>
    <row r="12278" spans="31:31" s="228" customFormat="1" x14ac:dyDescent="0.2">
      <c r="AE12278" s="218"/>
    </row>
    <row r="12279" spans="31:31" s="228" customFormat="1" x14ac:dyDescent="0.2">
      <c r="AE12279" s="218"/>
    </row>
    <row r="12280" spans="31:31" s="228" customFormat="1" x14ac:dyDescent="0.2">
      <c r="AE12280" s="218"/>
    </row>
    <row r="12281" spans="31:31" s="228" customFormat="1" x14ac:dyDescent="0.2">
      <c r="AE12281" s="218"/>
    </row>
    <row r="12282" spans="31:31" s="228" customFormat="1" x14ac:dyDescent="0.2">
      <c r="AE12282" s="218"/>
    </row>
    <row r="12283" spans="31:31" s="228" customFormat="1" x14ac:dyDescent="0.2">
      <c r="AE12283" s="218"/>
    </row>
    <row r="12284" spans="31:31" s="228" customFormat="1" x14ac:dyDescent="0.2">
      <c r="AE12284" s="218"/>
    </row>
    <row r="12285" spans="31:31" s="228" customFormat="1" x14ac:dyDescent="0.2">
      <c r="AE12285" s="218"/>
    </row>
    <row r="12286" spans="31:31" s="228" customFormat="1" x14ac:dyDescent="0.2">
      <c r="AE12286" s="218"/>
    </row>
    <row r="12287" spans="31:31" s="228" customFormat="1" x14ac:dyDescent="0.2">
      <c r="AE12287" s="218"/>
    </row>
    <row r="12288" spans="31:31" s="228" customFormat="1" x14ac:dyDescent="0.2">
      <c r="AE12288" s="218"/>
    </row>
    <row r="12289" spans="31:31" s="228" customFormat="1" x14ac:dyDescent="0.2">
      <c r="AE12289" s="218"/>
    </row>
    <row r="12290" spans="31:31" s="228" customFormat="1" x14ac:dyDescent="0.2">
      <c r="AE12290" s="218"/>
    </row>
    <row r="12291" spans="31:31" s="228" customFormat="1" x14ac:dyDescent="0.2">
      <c r="AE12291" s="218"/>
    </row>
    <row r="12292" spans="31:31" s="228" customFormat="1" x14ac:dyDescent="0.2">
      <c r="AE12292" s="218"/>
    </row>
    <row r="12293" spans="31:31" s="228" customFormat="1" x14ac:dyDescent="0.2">
      <c r="AE12293" s="218"/>
    </row>
    <row r="12294" spans="31:31" s="228" customFormat="1" x14ac:dyDescent="0.2">
      <c r="AE12294" s="218"/>
    </row>
    <row r="12295" spans="31:31" s="228" customFormat="1" x14ac:dyDescent="0.2">
      <c r="AE12295" s="218"/>
    </row>
    <row r="12296" spans="31:31" s="228" customFormat="1" x14ac:dyDescent="0.2">
      <c r="AE12296" s="218"/>
    </row>
    <row r="12297" spans="31:31" s="228" customFormat="1" x14ac:dyDescent="0.2">
      <c r="AE12297" s="218"/>
    </row>
    <row r="12298" spans="31:31" s="228" customFormat="1" x14ac:dyDescent="0.2">
      <c r="AE12298" s="218"/>
    </row>
    <row r="12299" spans="31:31" s="228" customFormat="1" x14ac:dyDescent="0.2">
      <c r="AE12299" s="218"/>
    </row>
    <row r="12300" spans="31:31" s="228" customFormat="1" x14ac:dyDescent="0.2">
      <c r="AE12300" s="218"/>
    </row>
    <row r="12301" spans="31:31" s="228" customFormat="1" x14ac:dyDescent="0.2">
      <c r="AE12301" s="218"/>
    </row>
    <row r="12302" spans="31:31" s="228" customFormat="1" x14ac:dyDescent="0.2">
      <c r="AE12302" s="218"/>
    </row>
    <row r="12303" spans="31:31" s="228" customFormat="1" x14ac:dyDescent="0.2">
      <c r="AE12303" s="218"/>
    </row>
    <row r="12304" spans="31:31" s="228" customFormat="1" x14ac:dyDescent="0.2">
      <c r="AE12304" s="218"/>
    </row>
    <row r="12305" spans="31:31" s="228" customFormat="1" x14ac:dyDescent="0.2">
      <c r="AE12305" s="218"/>
    </row>
    <row r="12306" spans="31:31" s="228" customFormat="1" x14ac:dyDescent="0.2">
      <c r="AE12306" s="218"/>
    </row>
    <row r="12307" spans="31:31" s="228" customFormat="1" x14ac:dyDescent="0.2">
      <c r="AE12307" s="218"/>
    </row>
    <row r="12308" spans="31:31" s="228" customFormat="1" x14ac:dyDescent="0.2">
      <c r="AE12308" s="218"/>
    </row>
    <row r="12309" spans="31:31" s="228" customFormat="1" x14ac:dyDescent="0.2">
      <c r="AE12309" s="218"/>
    </row>
    <row r="12310" spans="31:31" s="228" customFormat="1" x14ac:dyDescent="0.2">
      <c r="AE12310" s="218"/>
    </row>
    <row r="12311" spans="31:31" s="228" customFormat="1" x14ac:dyDescent="0.2">
      <c r="AE12311" s="218"/>
    </row>
    <row r="12312" spans="31:31" s="228" customFormat="1" x14ac:dyDescent="0.2">
      <c r="AE12312" s="218"/>
    </row>
    <row r="12313" spans="31:31" s="228" customFormat="1" x14ac:dyDescent="0.2">
      <c r="AE12313" s="218"/>
    </row>
    <row r="12314" spans="31:31" s="228" customFormat="1" x14ac:dyDescent="0.2">
      <c r="AE12314" s="218"/>
    </row>
    <row r="12315" spans="31:31" s="228" customFormat="1" x14ac:dyDescent="0.2">
      <c r="AE12315" s="218"/>
    </row>
    <row r="12316" spans="31:31" s="228" customFormat="1" x14ac:dyDescent="0.2">
      <c r="AE12316" s="218"/>
    </row>
    <row r="12317" spans="31:31" s="228" customFormat="1" x14ac:dyDescent="0.2">
      <c r="AE12317" s="218"/>
    </row>
    <row r="12318" spans="31:31" s="228" customFormat="1" x14ac:dyDescent="0.2">
      <c r="AE12318" s="218"/>
    </row>
    <row r="12319" spans="31:31" s="228" customFormat="1" x14ac:dyDescent="0.2">
      <c r="AE12319" s="218"/>
    </row>
    <row r="12320" spans="31:31" s="228" customFormat="1" x14ac:dyDescent="0.2">
      <c r="AE12320" s="218"/>
    </row>
    <row r="12321" spans="31:31" s="228" customFormat="1" x14ac:dyDescent="0.2">
      <c r="AE12321" s="218"/>
    </row>
    <row r="12322" spans="31:31" s="228" customFormat="1" x14ac:dyDescent="0.2">
      <c r="AE12322" s="218"/>
    </row>
    <row r="12323" spans="31:31" s="228" customFormat="1" x14ac:dyDescent="0.2">
      <c r="AE12323" s="218"/>
    </row>
    <row r="12324" spans="31:31" s="228" customFormat="1" x14ac:dyDescent="0.2">
      <c r="AE12324" s="218"/>
    </row>
    <row r="12325" spans="31:31" s="228" customFormat="1" x14ac:dyDescent="0.2">
      <c r="AE12325" s="218"/>
    </row>
    <row r="12326" spans="31:31" s="228" customFormat="1" x14ac:dyDescent="0.2">
      <c r="AE12326" s="218"/>
    </row>
    <row r="12327" spans="31:31" s="228" customFormat="1" x14ac:dyDescent="0.2">
      <c r="AE12327" s="218"/>
    </row>
    <row r="12328" spans="31:31" s="228" customFormat="1" x14ac:dyDescent="0.2">
      <c r="AE12328" s="218"/>
    </row>
    <row r="12329" spans="31:31" s="228" customFormat="1" x14ac:dyDescent="0.2">
      <c r="AE12329" s="218"/>
    </row>
    <row r="12330" spans="31:31" s="228" customFormat="1" x14ac:dyDescent="0.2">
      <c r="AE12330" s="218"/>
    </row>
    <row r="12331" spans="31:31" s="228" customFormat="1" x14ac:dyDescent="0.2">
      <c r="AE12331" s="218"/>
    </row>
    <row r="12332" spans="31:31" s="228" customFormat="1" x14ac:dyDescent="0.2">
      <c r="AE12332" s="218"/>
    </row>
    <row r="12333" spans="31:31" s="228" customFormat="1" x14ac:dyDescent="0.2">
      <c r="AE12333" s="218"/>
    </row>
    <row r="12334" spans="31:31" s="228" customFormat="1" x14ac:dyDescent="0.2">
      <c r="AE12334" s="218"/>
    </row>
    <row r="12335" spans="31:31" s="228" customFormat="1" x14ac:dyDescent="0.2">
      <c r="AE12335" s="218"/>
    </row>
    <row r="12336" spans="31:31" s="228" customFormat="1" x14ac:dyDescent="0.2">
      <c r="AE12336" s="218"/>
    </row>
    <row r="12337" spans="31:31" s="228" customFormat="1" x14ac:dyDescent="0.2">
      <c r="AE12337" s="218"/>
    </row>
    <row r="12338" spans="31:31" s="228" customFormat="1" x14ac:dyDescent="0.2">
      <c r="AE12338" s="218"/>
    </row>
    <row r="12339" spans="31:31" s="228" customFormat="1" x14ac:dyDescent="0.2">
      <c r="AE12339" s="218"/>
    </row>
    <row r="12340" spans="31:31" s="228" customFormat="1" x14ac:dyDescent="0.2">
      <c r="AE12340" s="218"/>
    </row>
    <row r="12341" spans="31:31" s="228" customFormat="1" x14ac:dyDescent="0.2">
      <c r="AE12341" s="218"/>
    </row>
    <row r="12342" spans="31:31" s="228" customFormat="1" x14ac:dyDescent="0.2">
      <c r="AE12342" s="218"/>
    </row>
    <row r="12343" spans="31:31" s="228" customFormat="1" x14ac:dyDescent="0.2">
      <c r="AE12343" s="218"/>
    </row>
    <row r="12344" spans="31:31" s="228" customFormat="1" x14ac:dyDescent="0.2">
      <c r="AE12344" s="218"/>
    </row>
    <row r="12345" spans="31:31" s="228" customFormat="1" x14ac:dyDescent="0.2">
      <c r="AE12345" s="218"/>
    </row>
    <row r="12346" spans="31:31" s="228" customFormat="1" x14ac:dyDescent="0.2">
      <c r="AE12346" s="218"/>
    </row>
    <row r="12347" spans="31:31" s="228" customFormat="1" x14ac:dyDescent="0.2">
      <c r="AE12347" s="218"/>
    </row>
    <row r="12348" spans="31:31" s="228" customFormat="1" x14ac:dyDescent="0.2">
      <c r="AE12348" s="218"/>
    </row>
    <row r="12349" spans="31:31" s="228" customFormat="1" x14ac:dyDescent="0.2">
      <c r="AE12349" s="218"/>
    </row>
    <row r="12350" spans="31:31" s="228" customFormat="1" x14ac:dyDescent="0.2">
      <c r="AE12350" s="218"/>
    </row>
    <row r="12351" spans="31:31" s="228" customFormat="1" x14ac:dyDescent="0.2">
      <c r="AE12351" s="218"/>
    </row>
    <row r="12352" spans="31:31" s="228" customFormat="1" x14ac:dyDescent="0.2">
      <c r="AE12352" s="218"/>
    </row>
    <row r="12353" spans="31:31" s="228" customFormat="1" x14ac:dyDescent="0.2">
      <c r="AE12353" s="218"/>
    </row>
    <row r="12354" spans="31:31" s="228" customFormat="1" x14ac:dyDescent="0.2">
      <c r="AE12354" s="218"/>
    </row>
    <row r="12355" spans="31:31" s="228" customFormat="1" x14ac:dyDescent="0.2">
      <c r="AE12355" s="218"/>
    </row>
    <row r="12356" spans="31:31" s="228" customFormat="1" x14ac:dyDescent="0.2">
      <c r="AE12356" s="218"/>
    </row>
    <row r="12357" spans="31:31" s="228" customFormat="1" x14ac:dyDescent="0.2">
      <c r="AE12357" s="218"/>
    </row>
    <row r="12358" spans="31:31" s="228" customFormat="1" x14ac:dyDescent="0.2">
      <c r="AE12358" s="218"/>
    </row>
    <row r="12359" spans="31:31" s="228" customFormat="1" x14ac:dyDescent="0.2">
      <c r="AE12359" s="218"/>
    </row>
    <row r="12360" spans="31:31" s="228" customFormat="1" x14ac:dyDescent="0.2">
      <c r="AE12360" s="218"/>
    </row>
    <row r="12361" spans="31:31" s="228" customFormat="1" x14ac:dyDescent="0.2">
      <c r="AE12361" s="218"/>
    </row>
    <row r="12362" spans="31:31" s="228" customFormat="1" x14ac:dyDescent="0.2">
      <c r="AE12362" s="218"/>
    </row>
    <row r="12363" spans="31:31" s="228" customFormat="1" x14ac:dyDescent="0.2">
      <c r="AE12363" s="218"/>
    </row>
    <row r="12364" spans="31:31" s="228" customFormat="1" x14ac:dyDescent="0.2">
      <c r="AE12364" s="218"/>
    </row>
    <row r="12365" spans="31:31" s="228" customFormat="1" x14ac:dyDescent="0.2">
      <c r="AE12365" s="218"/>
    </row>
    <row r="12366" spans="31:31" s="228" customFormat="1" x14ac:dyDescent="0.2">
      <c r="AE12366" s="218"/>
    </row>
    <row r="12367" spans="31:31" s="228" customFormat="1" x14ac:dyDescent="0.2">
      <c r="AE12367" s="218"/>
    </row>
    <row r="12368" spans="31:31" s="228" customFormat="1" x14ac:dyDescent="0.2">
      <c r="AE12368" s="218"/>
    </row>
    <row r="12369" spans="31:31" s="228" customFormat="1" x14ac:dyDescent="0.2">
      <c r="AE12369" s="218"/>
    </row>
    <row r="12370" spans="31:31" s="228" customFormat="1" x14ac:dyDescent="0.2">
      <c r="AE12370" s="218"/>
    </row>
    <row r="12371" spans="31:31" s="228" customFormat="1" x14ac:dyDescent="0.2">
      <c r="AE12371" s="218"/>
    </row>
    <row r="12372" spans="31:31" s="228" customFormat="1" x14ac:dyDescent="0.2">
      <c r="AE12372" s="218"/>
    </row>
    <row r="12373" spans="31:31" s="228" customFormat="1" x14ac:dyDescent="0.2">
      <c r="AE12373" s="218"/>
    </row>
    <row r="12374" spans="31:31" s="228" customFormat="1" x14ac:dyDescent="0.2">
      <c r="AE12374" s="218"/>
    </row>
    <row r="12375" spans="31:31" s="228" customFormat="1" x14ac:dyDescent="0.2">
      <c r="AE12375" s="218"/>
    </row>
    <row r="12376" spans="31:31" s="228" customFormat="1" x14ac:dyDescent="0.2">
      <c r="AE12376" s="218"/>
    </row>
    <row r="12377" spans="31:31" s="228" customFormat="1" x14ac:dyDescent="0.2">
      <c r="AE12377" s="218"/>
    </row>
    <row r="12378" spans="31:31" s="228" customFormat="1" x14ac:dyDescent="0.2">
      <c r="AE12378" s="218"/>
    </row>
    <row r="12379" spans="31:31" s="228" customFormat="1" x14ac:dyDescent="0.2">
      <c r="AE12379" s="218"/>
    </row>
    <row r="12380" spans="31:31" s="228" customFormat="1" x14ac:dyDescent="0.2">
      <c r="AE12380" s="218"/>
    </row>
    <row r="12381" spans="31:31" s="228" customFormat="1" x14ac:dyDescent="0.2">
      <c r="AE12381" s="218"/>
    </row>
    <row r="12382" spans="31:31" s="228" customFormat="1" x14ac:dyDescent="0.2">
      <c r="AE12382" s="218"/>
    </row>
    <row r="12383" spans="31:31" s="228" customFormat="1" x14ac:dyDescent="0.2">
      <c r="AE12383" s="218"/>
    </row>
    <row r="12384" spans="31:31" s="228" customFormat="1" x14ac:dyDescent="0.2">
      <c r="AE12384" s="218"/>
    </row>
    <row r="12385" spans="31:31" s="228" customFormat="1" x14ac:dyDescent="0.2">
      <c r="AE12385" s="218"/>
    </row>
    <row r="12386" spans="31:31" s="228" customFormat="1" x14ac:dyDescent="0.2">
      <c r="AE12386" s="218"/>
    </row>
    <row r="12387" spans="31:31" s="228" customFormat="1" x14ac:dyDescent="0.2">
      <c r="AE12387" s="218"/>
    </row>
    <row r="12388" spans="31:31" s="228" customFormat="1" x14ac:dyDescent="0.2">
      <c r="AE12388" s="218"/>
    </row>
    <row r="12389" spans="31:31" s="228" customFormat="1" x14ac:dyDescent="0.2">
      <c r="AE12389" s="218"/>
    </row>
    <row r="12390" spans="31:31" s="228" customFormat="1" x14ac:dyDescent="0.2">
      <c r="AE12390" s="218"/>
    </row>
    <row r="12391" spans="31:31" s="228" customFormat="1" x14ac:dyDescent="0.2">
      <c r="AE12391" s="218"/>
    </row>
    <row r="12392" spans="31:31" s="228" customFormat="1" x14ac:dyDescent="0.2">
      <c r="AE12392" s="218"/>
    </row>
    <row r="12393" spans="31:31" s="228" customFormat="1" x14ac:dyDescent="0.2">
      <c r="AE12393" s="218"/>
    </row>
    <row r="12394" spans="31:31" s="228" customFormat="1" x14ac:dyDescent="0.2">
      <c r="AE12394" s="218"/>
    </row>
    <row r="12395" spans="31:31" s="228" customFormat="1" x14ac:dyDescent="0.2">
      <c r="AE12395" s="218"/>
    </row>
    <row r="12396" spans="31:31" s="228" customFormat="1" x14ac:dyDescent="0.2">
      <c r="AE12396" s="218"/>
    </row>
    <row r="12397" spans="31:31" s="228" customFormat="1" x14ac:dyDescent="0.2">
      <c r="AE12397" s="218"/>
    </row>
    <row r="12398" spans="31:31" s="228" customFormat="1" x14ac:dyDescent="0.2">
      <c r="AE12398" s="218"/>
    </row>
    <row r="12399" spans="31:31" s="228" customFormat="1" x14ac:dyDescent="0.2">
      <c r="AE12399" s="218"/>
    </row>
    <row r="12400" spans="31:31" s="228" customFormat="1" x14ac:dyDescent="0.2">
      <c r="AE12400" s="218"/>
    </row>
    <row r="12401" spans="31:31" s="228" customFormat="1" x14ac:dyDescent="0.2">
      <c r="AE12401" s="218"/>
    </row>
    <row r="12402" spans="31:31" s="228" customFormat="1" x14ac:dyDescent="0.2">
      <c r="AE12402" s="218"/>
    </row>
    <row r="12403" spans="31:31" s="228" customFormat="1" x14ac:dyDescent="0.2">
      <c r="AE12403" s="218"/>
    </row>
    <row r="12404" spans="31:31" s="228" customFormat="1" x14ac:dyDescent="0.2">
      <c r="AE12404" s="218"/>
    </row>
    <row r="12405" spans="31:31" s="228" customFormat="1" x14ac:dyDescent="0.2">
      <c r="AE12405" s="218"/>
    </row>
    <row r="12406" spans="31:31" s="228" customFormat="1" x14ac:dyDescent="0.2">
      <c r="AE12406" s="218"/>
    </row>
    <row r="12407" spans="31:31" s="228" customFormat="1" x14ac:dyDescent="0.2">
      <c r="AE12407" s="218"/>
    </row>
    <row r="12408" spans="31:31" s="228" customFormat="1" x14ac:dyDescent="0.2">
      <c r="AE12408" s="218"/>
    </row>
    <row r="12409" spans="31:31" s="228" customFormat="1" x14ac:dyDescent="0.2">
      <c r="AE12409" s="218"/>
    </row>
    <row r="12410" spans="31:31" s="228" customFormat="1" x14ac:dyDescent="0.2">
      <c r="AE12410" s="218"/>
    </row>
    <row r="12411" spans="31:31" s="228" customFormat="1" x14ac:dyDescent="0.2">
      <c r="AE12411" s="218"/>
    </row>
    <row r="12412" spans="31:31" s="228" customFormat="1" x14ac:dyDescent="0.2">
      <c r="AE12412" s="218"/>
    </row>
    <row r="12413" spans="31:31" s="228" customFormat="1" x14ac:dyDescent="0.2">
      <c r="AE12413" s="218"/>
    </row>
    <row r="12414" spans="31:31" s="228" customFormat="1" x14ac:dyDescent="0.2">
      <c r="AE12414" s="218"/>
    </row>
    <row r="12415" spans="31:31" s="228" customFormat="1" x14ac:dyDescent="0.2">
      <c r="AE12415" s="218"/>
    </row>
    <row r="12416" spans="31:31" s="228" customFormat="1" x14ac:dyDescent="0.2">
      <c r="AE12416" s="218"/>
    </row>
    <row r="12417" spans="31:31" s="228" customFormat="1" x14ac:dyDescent="0.2">
      <c r="AE12417" s="218"/>
    </row>
    <row r="12418" spans="31:31" s="228" customFormat="1" x14ac:dyDescent="0.2">
      <c r="AE12418" s="218"/>
    </row>
    <row r="12419" spans="31:31" s="228" customFormat="1" x14ac:dyDescent="0.2">
      <c r="AE12419" s="218"/>
    </row>
    <row r="12420" spans="31:31" s="228" customFormat="1" x14ac:dyDescent="0.2">
      <c r="AE12420" s="218"/>
    </row>
    <row r="12421" spans="31:31" s="228" customFormat="1" x14ac:dyDescent="0.2">
      <c r="AE12421" s="218"/>
    </row>
    <row r="12422" spans="31:31" s="228" customFormat="1" x14ac:dyDescent="0.2">
      <c r="AE12422" s="218"/>
    </row>
    <row r="12423" spans="31:31" s="228" customFormat="1" x14ac:dyDescent="0.2">
      <c r="AE12423" s="218"/>
    </row>
    <row r="12424" spans="31:31" s="228" customFormat="1" x14ac:dyDescent="0.2">
      <c r="AE12424" s="218"/>
    </row>
    <row r="12425" spans="31:31" s="228" customFormat="1" x14ac:dyDescent="0.2">
      <c r="AE12425" s="218"/>
    </row>
    <row r="12426" spans="31:31" s="228" customFormat="1" x14ac:dyDescent="0.2">
      <c r="AE12426" s="218"/>
    </row>
    <row r="12427" spans="31:31" s="228" customFormat="1" x14ac:dyDescent="0.2">
      <c r="AE12427" s="218"/>
    </row>
    <row r="12428" spans="31:31" s="228" customFormat="1" x14ac:dyDescent="0.2">
      <c r="AE12428" s="218"/>
    </row>
    <row r="12429" spans="31:31" s="228" customFormat="1" x14ac:dyDescent="0.2">
      <c r="AE12429" s="218"/>
    </row>
    <row r="12430" spans="31:31" s="228" customFormat="1" x14ac:dyDescent="0.2">
      <c r="AE12430" s="218"/>
    </row>
    <row r="12431" spans="31:31" s="228" customFormat="1" x14ac:dyDescent="0.2">
      <c r="AE12431" s="218"/>
    </row>
    <row r="12432" spans="31:31" s="228" customFormat="1" x14ac:dyDescent="0.2">
      <c r="AE12432" s="218"/>
    </row>
    <row r="12433" spans="31:31" s="228" customFormat="1" x14ac:dyDescent="0.2">
      <c r="AE12433" s="218"/>
    </row>
    <row r="12434" spans="31:31" s="228" customFormat="1" x14ac:dyDescent="0.2">
      <c r="AE12434" s="218"/>
    </row>
    <row r="12435" spans="31:31" s="228" customFormat="1" x14ac:dyDescent="0.2">
      <c r="AE12435" s="218"/>
    </row>
    <row r="12436" spans="31:31" s="228" customFormat="1" x14ac:dyDescent="0.2">
      <c r="AE12436" s="218"/>
    </row>
    <row r="12437" spans="31:31" s="228" customFormat="1" x14ac:dyDescent="0.2">
      <c r="AE12437" s="218"/>
    </row>
    <row r="12438" spans="31:31" s="228" customFormat="1" x14ac:dyDescent="0.2">
      <c r="AE12438" s="218"/>
    </row>
    <row r="12439" spans="31:31" s="228" customFormat="1" x14ac:dyDescent="0.2">
      <c r="AE12439" s="218"/>
    </row>
    <row r="12440" spans="31:31" s="228" customFormat="1" x14ac:dyDescent="0.2">
      <c r="AE12440" s="218"/>
    </row>
    <row r="12441" spans="31:31" s="228" customFormat="1" x14ac:dyDescent="0.2">
      <c r="AE12441" s="218"/>
    </row>
    <row r="12442" spans="31:31" s="228" customFormat="1" x14ac:dyDescent="0.2">
      <c r="AE12442" s="218"/>
    </row>
    <row r="12443" spans="31:31" s="228" customFormat="1" x14ac:dyDescent="0.2">
      <c r="AE12443" s="218"/>
    </row>
    <row r="12444" spans="31:31" s="228" customFormat="1" x14ac:dyDescent="0.2">
      <c r="AE12444" s="218"/>
    </row>
    <row r="12445" spans="31:31" s="228" customFormat="1" x14ac:dyDescent="0.2">
      <c r="AE12445" s="218"/>
    </row>
    <row r="12446" spans="31:31" s="228" customFormat="1" x14ac:dyDescent="0.2">
      <c r="AE12446" s="218"/>
    </row>
    <row r="12447" spans="31:31" s="228" customFormat="1" x14ac:dyDescent="0.2">
      <c r="AE12447" s="218"/>
    </row>
    <row r="12448" spans="31:31" s="228" customFormat="1" x14ac:dyDescent="0.2">
      <c r="AE12448" s="218"/>
    </row>
    <row r="12449" spans="31:31" s="228" customFormat="1" x14ac:dyDescent="0.2">
      <c r="AE12449" s="218"/>
    </row>
    <row r="12450" spans="31:31" s="228" customFormat="1" x14ac:dyDescent="0.2">
      <c r="AE12450" s="218"/>
    </row>
    <row r="12451" spans="31:31" s="228" customFormat="1" x14ac:dyDescent="0.2">
      <c r="AE12451" s="218"/>
    </row>
    <row r="12452" spans="31:31" s="228" customFormat="1" x14ac:dyDescent="0.2">
      <c r="AE12452" s="218"/>
    </row>
    <row r="12453" spans="31:31" s="228" customFormat="1" x14ac:dyDescent="0.2">
      <c r="AE12453" s="218"/>
    </row>
    <row r="12454" spans="31:31" s="228" customFormat="1" x14ac:dyDescent="0.2">
      <c r="AE12454" s="218"/>
    </row>
    <row r="12455" spans="31:31" s="228" customFormat="1" x14ac:dyDescent="0.2">
      <c r="AE12455" s="218"/>
    </row>
    <row r="12456" spans="31:31" s="228" customFormat="1" x14ac:dyDescent="0.2">
      <c r="AE12456" s="218"/>
    </row>
    <row r="12457" spans="31:31" s="228" customFormat="1" x14ac:dyDescent="0.2">
      <c r="AE12457" s="218"/>
    </row>
    <row r="12458" spans="31:31" s="228" customFormat="1" x14ac:dyDescent="0.2">
      <c r="AE12458" s="218"/>
    </row>
    <row r="12459" spans="31:31" s="228" customFormat="1" x14ac:dyDescent="0.2">
      <c r="AE12459" s="218"/>
    </row>
    <row r="12460" spans="31:31" s="228" customFormat="1" x14ac:dyDescent="0.2">
      <c r="AE12460" s="218"/>
    </row>
    <row r="12461" spans="31:31" s="228" customFormat="1" x14ac:dyDescent="0.2">
      <c r="AE12461" s="218"/>
    </row>
    <row r="12462" spans="31:31" s="228" customFormat="1" x14ac:dyDescent="0.2">
      <c r="AE12462" s="218"/>
    </row>
    <row r="12463" spans="31:31" s="228" customFormat="1" x14ac:dyDescent="0.2">
      <c r="AE12463" s="218"/>
    </row>
    <row r="12464" spans="31:31" s="228" customFormat="1" x14ac:dyDescent="0.2">
      <c r="AE12464" s="218"/>
    </row>
    <row r="12465" spans="31:31" s="228" customFormat="1" x14ac:dyDescent="0.2">
      <c r="AE12465" s="218"/>
    </row>
    <row r="12466" spans="31:31" s="228" customFormat="1" x14ac:dyDescent="0.2">
      <c r="AE12466" s="218"/>
    </row>
    <row r="12467" spans="31:31" s="228" customFormat="1" x14ac:dyDescent="0.2">
      <c r="AE12467" s="218"/>
    </row>
    <row r="12468" spans="31:31" s="228" customFormat="1" x14ac:dyDescent="0.2">
      <c r="AE12468" s="218"/>
    </row>
    <row r="12469" spans="31:31" s="228" customFormat="1" x14ac:dyDescent="0.2">
      <c r="AE12469" s="218"/>
    </row>
    <row r="12470" spans="31:31" s="228" customFormat="1" x14ac:dyDescent="0.2">
      <c r="AE12470" s="218"/>
    </row>
    <row r="12471" spans="31:31" s="228" customFormat="1" x14ac:dyDescent="0.2">
      <c r="AE12471" s="218"/>
    </row>
    <row r="12472" spans="31:31" s="228" customFormat="1" x14ac:dyDescent="0.2">
      <c r="AE12472" s="218"/>
    </row>
    <row r="12473" spans="31:31" s="228" customFormat="1" x14ac:dyDescent="0.2">
      <c r="AE12473" s="218"/>
    </row>
    <row r="12474" spans="31:31" s="228" customFormat="1" x14ac:dyDescent="0.2">
      <c r="AE12474" s="218"/>
    </row>
    <row r="12475" spans="31:31" s="228" customFormat="1" x14ac:dyDescent="0.2">
      <c r="AE12475" s="218"/>
    </row>
    <row r="12476" spans="31:31" s="228" customFormat="1" x14ac:dyDescent="0.2">
      <c r="AE12476" s="218"/>
    </row>
    <row r="12477" spans="31:31" s="228" customFormat="1" x14ac:dyDescent="0.2">
      <c r="AE12477" s="218"/>
    </row>
    <row r="12478" spans="31:31" s="228" customFormat="1" x14ac:dyDescent="0.2">
      <c r="AE12478" s="218"/>
    </row>
    <row r="12479" spans="31:31" s="228" customFormat="1" x14ac:dyDescent="0.2">
      <c r="AE12479" s="218"/>
    </row>
    <row r="12480" spans="31:31" s="228" customFormat="1" x14ac:dyDescent="0.2">
      <c r="AE12480" s="218"/>
    </row>
    <row r="12481" spans="31:31" s="228" customFormat="1" x14ac:dyDescent="0.2">
      <c r="AE12481" s="218"/>
    </row>
    <row r="12482" spans="31:31" s="228" customFormat="1" x14ac:dyDescent="0.2">
      <c r="AE12482" s="218"/>
    </row>
    <row r="12483" spans="31:31" s="228" customFormat="1" x14ac:dyDescent="0.2">
      <c r="AE12483" s="218"/>
    </row>
    <row r="12484" spans="31:31" s="228" customFormat="1" x14ac:dyDescent="0.2">
      <c r="AE12484" s="218"/>
    </row>
    <row r="12485" spans="31:31" s="228" customFormat="1" x14ac:dyDescent="0.2">
      <c r="AE12485" s="218"/>
    </row>
    <row r="12486" spans="31:31" s="228" customFormat="1" x14ac:dyDescent="0.2">
      <c r="AE12486" s="218"/>
    </row>
    <row r="12487" spans="31:31" s="228" customFormat="1" x14ac:dyDescent="0.2">
      <c r="AE12487" s="218"/>
    </row>
    <row r="12488" spans="31:31" s="228" customFormat="1" x14ac:dyDescent="0.2">
      <c r="AE12488" s="218"/>
    </row>
    <row r="12489" spans="31:31" s="228" customFormat="1" x14ac:dyDescent="0.2">
      <c r="AE12489" s="218"/>
    </row>
    <row r="12490" spans="31:31" s="228" customFormat="1" x14ac:dyDescent="0.2">
      <c r="AE12490" s="218"/>
    </row>
    <row r="12491" spans="31:31" s="228" customFormat="1" x14ac:dyDescent="0.2">
      <c r="AE12491" s="218"/>
    </row>
    <row r="12492" spans="31:31" s="228" customFormat="1" x14ac:dyDescent="0.2">
      <c r="AE12492" s="218"/>
    </row>
    <row r="12493" spans="31:31" s="228" customFormat="1" x14ac:dyDescent="0.2">
      <c r="AE12493" s="218"/>
    </row>
    <row r="12494" spans="31:31" s="228" customFormat="1" x14ac:dyDescent="0.2">
      <c r="AE12494" s="218"/>
    </row>
    <row r="12495" spans="31:31" s="228" customFormat="1" x14ac:dyDescent="0.2">
      <c r="AE12495" s="218"/>
    </row>
    <row r="12496" spans="31:31" s="228" customFormat="1" x14ac:dyDescent="0.2">
      <c r="AE12496" s="218"/>
    </row>
    <row r="12497" spans="31:31" s="228" customFormat="1" x14ac:dyDescent="0.2">
      <c r="AE12497" s="218"/>
    </row>
    <row r="12498" spans="31:31" s="228" customFormat="1" x14ac:dyDescent="0.2">
      <c r="AE12498" s="218"/>
    </row>
    <row r="12499" spans="31:31" s="228" customFormat="1" x14ac:dyDescent="0.2">
      <c r="AE12499" s="218"/>
    </row>
    <row r="12500" spans="31:31" s="228" customFormat="1" x14ac:dyDescent="0.2">
      <c r="AE12500" s="218"/>
    </row>
    <row r="12501" spans="31:31" s="228" customFormat="1" x14ac:dyDescent="0.2">
      <c r="AE12501" s="218"/>
    </row>
    <row r="12502" spans="31:31" s="228" customFormat="1" x14ac:dyDescent="0.2">
      <c r="AE12502" s="218"/>
    </row>
    <row r="12503" spans="31:31" s="228" customFormat="1" x14ac:dyDescent="0.2">
      <c r="AE12503" s="218"/>
    </row>
    <row r="12504" spans="31:31" s="228" customFormat="1" x14ac:dyDescent="0.2">
      <c r="AE12504" s="218"/>
    </row>
    <row r="12505" spans="31:31" s="228" customFormat="1" x14ac:dyDescent="0.2">
      <c r="AE12505" s="218"/>
    </row>
    <row r="12506" spans="31:31" s="228" customFormat="1" x14ac:dyDescent="0.2">
      <c r="AE12506" s="218"/>
    </row>
    <row r="12507" spans="31:31" s="228" customFormat="1" x14ac:dyDescent="0.2">
      <c r="AE12507" s="218"/>
    </row>
    <row r="12508" spans="31:31" s="228" customFormat="1" x14ac:dyDescent="0.2">
      <c r="AE12508" s="218"/>
    </row>
    <row r="12509" spans="31:31" s="228" customFormat="1" x14ac:dyDescent="0.2">
      <c r="AE12509" s="218"/>
    </row>
    <row r="12510" spans="31:31" s="228" customFormat="1" x14ac:dyDescent="0.2">
      <c r="AE12510" s="218"/>
    </row>
    <row r="12511" spans="31:31" s="228" customFormat="1" x14ac:dyDescent="0.2">
      <c r="AE12511" s="218"/>
    </row>
    <row r="12512" spans="31:31" s="228" customFormat="1" x14ac:dyDescent="0.2">
      <c r="AE12512" s="218"/>
    </row>
    <row r="12513" spans="31:31" s="228" customFormat="1" x14ac:dyDescent="0.2">
      <c r="AE12513" s="218"/>
    </row>
    <row r="12514" spans="31:31" s="228" customFormat="1" x14ac:dyDescent="0.2">
      <c r="AE12514" s="218"/>
    </row>
    <row r="12515" spans="31:31" s="228" customFormat="1" x14ac:dyDescent="0.2">
      <c r="AE12515" s="218"/>
    </row>
    <row r="12516" spans="31:31" s="228" customFormat="1" x14ac:dyDescent="0.2">
      <c r="AE12516" s="218"/>
    </row>
    <row r="12517" spans="31:31" s="228" customFormat="1" x14ac:dyDescent="0.2">
      <c r="AE12517" s="218"/>
    </row>
    <row r="12518" spans="31:31" s="228" customFormat="1" x14ac:dyDescent="0.2">
      <c r="AE12518" s="218"/>
    </row>
    <row r="12519" spans="31:31" s="228" customFormat="1" x14ac:dyDescent="0.2">
      <c r="AE12519" s="218"/>
    </row>
    <row r="12520" spans="31:31" s="228" customFormat="1" x14ac:dyDescent="0.2">
      <c r="AE12520" s="218"/>
    </row>
    <row r="12521" spans="31:31" s="228" customFormat="1" x14ac:dyDescent="0.2">
      <c r="AE12521" s="218"/>
    </row>
    <row r="12522" spans="31:31" s="228" customFormat="1" x14ac:dyDescent="0.2">
      <c r="AE12522" s="218"/>
    </row>
    <row r="12523" spans="31:31" s="228" customFormat="1" x14ac:dyDescent="0.2">
      <c r="AE12523" s="218"/>
    </row>
    <row r="12524" spans="31:31" s="228" customFormat="1" x14ac:dyDescent="0.2">
      <c r="AE12524" s="218"/>
    </row>
    <row r="12525" spans="31:31" s="228" customFormat="1" x14ac:dyDescent="0.2">
      <c r="AE12525" s="218"/>
    </row>
    <row r="12526" spans="31:31" s="228" customFormat="1" x14ac:dyDescent="0.2">
      <c r="AE12526" s="218"/>
    </row>
    <row r="12527" spans="31:31" s="228" customFormat="1" x14ac:dyDescent="0.2">
      <c r="AE12527" s="218"/>
    </row>
    <row r="12528" spans="31:31" s="228" customFormat="1" x14ac:dyDescent="0.2">
      <c r="AE12528" s="218"/>
    </row>
    <row r="12529" spans="31:31" s="228" customFormat="1" x14ac:dyDescent="0.2">
      <c r="AE12529" s="218"/>
    </row>
    <row r="12530" spans="31:31" s="228" customFormat="1" x14ac:dyDescent="0.2">
      <c r="AE12530" s="218"/>
    </row>
    <row r="12531" spans="31:31" s="228" customFormat="1" x14ac:dyDescent="0.2">
      <c r="AE12531" s="218"/>
    </row>
    <row r="12532" spans="31:31" s="228" customFormat="1" x14ac:dyDescent="0.2">
      <c r="AE12532" s="218"/>
    </row>
    <row r="12533" spans="31:31" s="228" customFormat="1" x14ac:dyDescent="0.2">
      <c r="AE12533" s="218"/>
    </row>
    <row r="12534" spans="31:31" s="228" customFormat="1" x14ac:dyDescent="0.2">
      <c r="AE12534" s="218"/>
    </row>
    <row r="12535" spans="31:31" s="228" customFormat="1" x14ac:dyDescent="0.2">
      <c r="AE12535" s="218"/>
    </row>
    <row r="12536" spans="31:31" s="228" customFormat="1" x14ac:dyDescent="0.2">
      <c r="AE12536" s="218"/>
    </row>
    <row r="12537" spans="31:31" s="228" customFormat="1" x14ac:dyDescent="0.2">
      <c r="AE12537" s="218"/>
    </row>
    <row r="12538" spans="31:31" s="228" customFormat="1" x14ac:dyDescent="0.2">
      <c r="AE12538" s="218"/>
    </row>
    <row r="12539" spans="31:31" s="228" customFormat="1" x14ac:dyDescent="0.2">
      <c r="AE12539" s="218"/>
    </row>
    <row r="12540" spans="31:31" s="228" customFormat="1" x14ac:dyDescent="0.2">
      <c r="AE12540" s="218"/>
    </row>
    <row r="12541" spans="31:31" s="228" customFormat="1" x14ac:dyDescent="0.2">
      <c r="AE12541" s="218"/>
    </row>
    <row r="12542" spans="31:31" s="228" customFormat="1" x14ac:dyDescent="0.2">
      <c r="AE12542" s="218"/>
    </row>
    <row r="12543" spans="31:31" s="228" customFormat="1" x14ac:dyDescent="0.2">
      <c r="AE12543" s="218"/>
    </row>
    <row r="12544" spans="31:31" s="228" customFormat="1" x14ac:dyDescent="0.2">
      <c r="AE12544" s="218"/>
    </row>
    <row r="12545" spans="31:31" s="228" customFormat="1" x14ac:dyDescent="0.2">
      <c r="AE12545" s="218"/>
    </row>
    <row r="12546" spans="31:31" s="228" customFormat="1" x14ac:dyDescent="0.2">
      <c r="AE12546" s="218"/>
    </row>
    <row r="12547" spans="31:31" s="228" customFormat="1" x14ac:dyDescent="0.2">
      <c r="AE12547" s="218"/>
    </row>
    <row r="12548" spans="31:31" s="228" customFormat="1" x14ac:dyDescent="0.2">
      <c r="AE12548" s="218"/>
    </row>
    <row r="12549" spans="31:31" s="228" customFormat="1" x14ac:dyDescent="0.2">
      <c r="AE12549" s="218"/>
    </row>
    <row r="12550" spans="31:31" s="228" customFormat="1" x14ac:dyDescent="0.2">
      <c r="AE12550" s="218"/>
    </row>
    <row r="12551" spans="31:31" s="228" customFormat="1" x14ac:dyDescent="0.2">
      <c r="AE12551" s="218"/>
    </row>
    <row r="12552" spans="31:31" s="228" customFormat="1" x14ac:dyDescent="0.2">
      <c r="AE12552" s="218"/>
    </row>
    <row r="12553" spans="31:31" s="228" customFormat="1" x14ac:dyDescent="0.2">
      <c r="AE12553" s="218"/>
    </row>
    <row r="12554" spans="31:31" s="228" customFormat="1" x14ac:dyDescent="0.2">
      <c r="AE12554" s="218"/>
    </row>
    <row r="12555" spans="31:31" s="228" customFormat="1" x14ac:dyDescent="0.2">
      <c r="AE12555" s="218"/>
    </row>
    <row r="12556" spans="31:31" s="228" customFormat="1" x14ac:dyDescent="0.2">
      <c r="AE12556" s="218"/>
    </row>
    <row r="12557" spans="31:31" s="228" customFormat="1" x14ac:dyDescent="0.2">
      <c r="AE12557" s="218"/>
    </row>
    <row r="12558" spans="31:31" s="228" customFormat="1" x14ac:dyDescent="0.2">
      <c r="AE12558" s="218"/>
    </row>
    <row r="12559" spans="31:31" s="228" customFormat="1" x14ac:dyDescent="0.2">
      <c r="AE12559" s="218"/>
    </row>
    <row r="12560" spans="31:31" s="228" customFormat="1" x14ac:dyDescent="0.2">
      <c r="AE12560" s="218"/>
    </row>
    <row r="12561" spans="31:31" s="228" customFormat="1" x14ac:dyDescent="0.2">
      <c r="AE12561" s="218"/>
    </row>
    <row r="12562" spans="31:31" s="228" customFormat="1" x14ac:dyDescent="0.2">
      <c r="AE12562" s="218"/>
    </row>
    <row r="12563" spans="31:31" s="228" customFormat="1" x14ac:dyDescent="0.2">
      <c r="AE12563" s="218"/>
    </row>
    <row r="12564" spans="31:31" s="228" customFormat="1" x14ac:dyDescent="0.2">
      <c r="AE12564" s="218"/>
    </row>
    <row r="12565" spans="31:31" s="228" customFormat="1" x14ac:dyDescent="0.2">
      <c r="AE12565" s="218"/>
    </row>
    <row r="12566" spans="31:31" s="228" customFormat="1" x14ac:dyDescent="0.2">
      <c r="AE12566" s="218"/>
    </row>
    <row r="12567" spans="31:31" s="228" customFormat="1" x14ac:dyDescent="0.2">
      <c r="AE12567" s="218"/>
    </row>
    <row r="12568" spans="31:31" s="228" customFormat="1" x14ac:dyDescent="0.2">
      <c r="AE12568" s="218"/>
    </row>
    <row r="12569" spans="31:31" s="228" customFormat="1" x14ac:dyDescent="0.2">
      <c r="AE12569" s="218"/>
    </row>
    <row r="12570" spans="31:31" s="228" customFormat="1" x14ac:dyDescent="0.2">
      <c r="AE12570" s="218"/>
    </row>
    <row r="12571" spans="31:31" s="228" customFormat="1" x14ac:dyDescent="0.2">
      <c r="AE12571" s="218"/>
    </row>
    <row r="12572" spans="31:31" s="228" customFormat="1" x14ac:dyDescent="0.2">
      <c r="AE12572" s="218"/>
    </row>
    <row r="12573" spans="31:31" s="228" customFormat="1" x14ac:dyDescent="0.2">
      <c r="AE12573" s="218"/>
    </row>
    <row r="12574" spans="31:31" s="228" customFormat="1" x14ac:dyDescent="0.2">
      <c r="AE12574" s="218"/>
    </row>
    <row r="12575" spans="31:31" s="228" customFormat="1" x14ac:dyDescent="0.2">
      <c r="AE12575" s="218"/>
    </row>
    <row r="12576" spans="31:31" s="228" customFormat="1" x14ac:dyDescent="0.2">
      <c r="AE12576" s="218"/>
    </row>
    <row r="12577" spans="31:31" s="228" customFormat="1" x14ac:dyDescent="0.2">
      <c r="AE12577" s="218"/>
    </row>
    <row r="12578" spans="31:31" s="228" customFormat="1" x14ac:dyDescent="0.2">
      <c r="AE12578" s="218"/>
    </row>
    <row r="12579" spans="31:31" s="228" customFormat="1" x14ac:dyDescent="0.2">
      <c r="AE12579" s="218"/>
    </row>
    <row r="12580" spans="31:31" s="228" customFormat="1" x14ac:dyDescent="0.2">
      <c r="AE12580" s="218"/>
    </row>
    <row r="12581" spans="31:31" s="228" customFormat="1" x14ac:dyDescent="0.2">
      <c r="AE12581" s="218"/>
    </row>
    <row r="12582" spans="31:31" s="228" customFormat="1" x14ac:dyDescent="0.2">
      <c r="AE12582" s="218"/>
    </row>
    <row r="12583" spans="31:31" s="228" customFormat="1" x14ac:dyDescent="0.2">
      <c r="AE12583" s="218"/>
    </row>
    <row r="12584" spans="31:31" s="228" customFormat="1" x14ac:dyDescent="0.2">
      <c r="AE12584" s="218"/>
    </row>
    <row r="12585" spans="31:31" s="228" customFormat="1" x14ac:dyDescent="0.2">
      <c r="AE12585" s="218"/>
    </row>
    <row r="12586" spans="31:31" s="228" customFormat="1" x14ac:dyDescent="0.2">
      <c r="AE12586" s="218"/>
    </row>
    <row r="12587" spans="31:31" s="228" customFormat="1" x14ac:dyDescent="0.2">
      <c r="AE12587" s="218"/>
    </row>
    <row r="12588" spans="31:31" s="228" customFormat="1" x14ac:dyDescent="0.2">
      <c r="AE12588" s="218"/>
    </row>
    <row r="12589" spans="31:31" s="228" customFormat="1" x14ac:dyDescent="0.2">
      <c r="AE12589" s="218"/>
    </row>
    <row r="12590" spans="31:31" s="228" customFormat="1" x14ac:dyDescent="0.2">
      <c r="AE12590" s="218"/>
    </row>
    <row r="12591" spans="31:31" s="228" customFormat="1" x14ac:dyDescent="0.2">
      <c r="AE12591" s="218"/>
    </row>
    <row r="12592" spans="31:31" s="228" customFormat="1" x14ac:dyDescent="0.2">
      <c r="AE12592" s="218"/>
    </row>
    <row r="12593" spans="31:31" s="228" customFormat="1" x14ac:dyDescent="0.2">
      <c r="AE12593" s="218"/>
    </row>
    <row r="12594" spans="31:31" s="228" customFormat="1" x14ac:dyDescent="0.2">
      <c r="AE12594" s="218"/>
    </row>
    <row r="12595" spans="31:31" s="228" customFormat="1" x14ac:dyDescent="0.2">
      <c r="AE12595" s="218"/>
    </row>
    <row r="12596" spans="31:31" s="228" customFormat="1" x14ac:dyDescent="0.2">
      <c r="AE12596" s="218"/>
    </row>
    <row r="12597" spans="31:31" s="228" customFormat="1" x14ac:dyDescent="0.2">
      <c r="AE12597" s="218"/>
    </row>
    <row r="12598" spans="31:31" s="228" customFormat="1" x14ac:dyDescent="0.2">
      <c r="AE12598" s="218"/>
    </row>
    <row r="12599" spans="31:31" s="228" customFormat="1" x14ac:dyDescent="0.2">
      <c r="AE12599" s="218"/>
    </row>
    <row r="12600" spans="31:31" s="228" customFormat="1" x14ac:dyDescent="0.2">
      <c r="AE12600" s="218"/>
    </row>
    <row r="12601" spans="31:31" s="228" customFormat="1" x14ac:dyDescent="0.2">
      <c r="AE12601" s="218"/>
    </row>
    <row r="12602" spans="31:31" s="228" customFormat="1" x14ac:dyDescent="0.2">
      <c r="AE12602" s="218"/>
    </row>
    <row r="12603" spans="31:31" s="228" customFormat="1" x14ac:dyDescent="0.2">
      <c r="AE12603" s="218"/>
    </row>
    <row r="12604" spans="31:31" s="228" customFormat="1" x14ac:dyDescent="0.2">
      <c r="AE12604" s="218"/>
    </row>
    <row r="12605" spans="31:31" s="228" customFormat="1" x14ac:dyDescent="0.2">
      <c r="AE12605" s="218"/>
    </row>
    <row r="12606" spans="31:31" s="228" customFormat="1" x14ac:dyDescent="0.2">
      <c r="AE12606" s="218"/>
    </row>
    <row r="12607" spans="31:31" s="228" customFormat="1" x14ac:dyDescent="0.2">
      <c r="AE12607" s="218"/>
    </row>
    <row r="12608" spans="31:31" s="228" customFormat="1" x14ac:dyDescent="0.2">
      <c r="AE12608" s="218"/>
    </row>
    <row r="12609" spans="31:31" s="228" customFormat="1" x14ac:dyDescent="0.2">
      <c r="AE12609" s="218"/>
    </row>
    <row r="12610" spans="31:31" s="228" customFormat="1" x14ac:dyDescent="0.2">
      <c r="AE12610" s="218"/>
    </row>
    <row r="12611" spans="31:31" s="228" customFormat="1" x14ac:dyDescent="0.2">
      <c r="AE12611" s="218"/>
    </row>
    <row r="12612" spans="31:31" s="228" customFormat="1" x14ac:dyDescent="0.2">
      <c r="AE12612" s="218"/>
    </row>
    <row r="12613" spans="31:31" s="228" customFormat="1" x14ac:dyDescent="0.2">
      <c r="AE12613" s="218"/>
    </row>
    <row r="12614" spans="31:31" s="228" customFormat="1" x14ac:dyDescent="0.2">
      <c r="AE12614" s="218"/>
    </row>
    <row r="12615" spans="31:31" s="228" customFormat="1" x14ac:dyDescent="0.2">
      <c r="AE12615" s="218"/>
    </row>
    <row r="12616" spans="31:31" s="228" customFormat="1" x14ac:dyDescent="0.2">
      <c r="AE12616" s="218"/>
    </row>
    <row r="12617" spans="31:31" s="228" customFormat="1" x14ac:dyDescent="0.2">
      <c r="AE12617" s="218"/>
    </row>
    <row r="12618" spans="31:31" s="228" customFormat="1" x14ac:dyDescent="0.2">
      <c r="AE12618" s="218"/>
    </row>
    <row r="12619" spans="31:31" s="228" customFormat="1" x14ac:dyDescent="0.2">
      <c r="AE12619" s="218"/>
    </row>
    <row r="12620" spans="31:31" s="228" customFormat="1" x14ac:dyDescent="0.2">
      <c r="AE12620" s="218"/>
    </row>
    <row r="12621" spans="31:31" s="228" customFormat="1" x14ac:dyDescent="0.2">
      <c r="AE12621" s="218"/>
    </row>
    <row r="12622" spans="31:31" s="228" customFormat="1" x14ac:dyDescent="0.2">
      <c r="AE12622" s="218"/>
    </row>
    <row r="12623" spans="31:31" s="228" customFormat="1" x14ac:dyDescent="0.2">
      <c r="AE12623" s="218"/>
    </row>
    <row r="12624" spans="31:31" s="228" customFormat="1" x14ac:dyDescent="0.2">
      <c r="AE12624" s="218"/>
    </row>
    <row r="12625" spans="31:31" s="228" customFormat="1" x14ac:dyDescent="0.2">
      <c r="AE12625" s="218"/>
    </row>
    <row r="12626" spans="31:31" s="228" customFormat="1" x14ac:dyDescent="0.2">
      <c r="AE12626" s="218"/>
    </row>
    <row r="12627" spans="31:31" s="228" customFormat="1" x14ac:dyDescent="0.2">
      <c r="AE12627" s="218"/>
    </row>
    <row r="12628" spans="31:31" s="228" customFormat="1" x14ac:dyDescent="0.2">
      <c r="AE12628" s="218"/>
    </row>
    <row r="12629" spans="31:31" s="228" customFormat="1" x14ac:dyDescent="0.2">
      <c r="AE12629" s="218"/>
    </row>
    <row r="12630" spans="31:31" s="228" customFormat="1" x14ac:dyDescent="0.2">
      <c r="AE12630" s="218"/>
    </row>
    <row r="12631" spans="31:31" s="228" customFormat="1" x14ac:dyDescent="0.2">
      <c r="AE12631" s="218"/>
    </row>
    <row r="12632" spans="31:31" s="228" customFormat="1" x14ac:dyDescent="0.2">
      <c r="AE12632" s="218"/>
    </row>
    <row r="12633" spans="31:31" s="228" customFormat="1" x14ac:dyDescent="0.2">
      <c r="AE12633" s="218"/>
    </row>
    <row r="12634" spans="31:31" s="228" customFormat="1" x14ac:dyDescent="0.2">
      <c r="AE12634" s="218"/>
    </row>
    <row r="12635" spans="31:31" s="228" customFormat="1" x14ac:dyDescent="0.2">
      <c r="AE12635" s="218"/>
    </row>
    <row r="12636" spans="31:31" s="228" customFormat="1" x14ac:dyDescent="0.2">
      <c r="AE12636" s="218"/>
    </row>
    <row r="12637" spans="31:31" s="228" customFormat="1" x14ac:dyDescent="0.2">
      <c r="AE12637" s="218"/>
    </row>
    <row r="12638" spans="31:31" s="228" customFormat="1" x14ac:dyDescent="0.2">
      <c r="AE12638" s="218"/>
    </row>
    <row r="12639" spans="31:31" s="228" customFormat="1" x14ac:dyDescent="0.2">
      <c r="AE12639" s="218"/>
    </row>
    <row r="12640" spans="31:31" s="228" customFormat="1" x14ac:dyDescent="0.2">
      <c r="AE12640" s="218"/>
    </row>
    <row r="12641" spans="31:31" s="228" customFormat="1" x14ac:dyDescent="0.2">
      <c r="AE12641" s="218"/>
    </row>
    <row r="12642" spans="31:31" s="228" customFormat="1" x14ac:dyDescent="0.2">
      <c r="AE12642" s="218"/>
    </row>
    <row r="12643" spans="31:31" s="228" customFormat="1" x14ac:dyDescent="0.2">
      <c r="AE12643" s="218"/>
    </row>
    <row r="12644" spans="31:31" s="228" customFormat="1" x14ac:dyDescent="0.2">
      <c r="AE12644" s="218"/>
    </row>
    <row r="12645" spans="31:31" s="228" customFormat="1" x14ac:dyDescent="0.2">
      <c r="AE12645" s="218"/>
    </row>
    <row r="12646" spans="31:31" s="228" customFormat="1" x14ac:dyDescent="0.2">
      <c r="AE12646" s="218"/>
    </row>
    <row r="12647" spans="31:31" s="228" customFormat="1" x14ac:dyDescent="0.2">
      <c r="AE12647" s="218"/>
    </row>
    <row r="12648" spans="31:31" s="228" customFormat="1" x14ac:dyDescent="0.2">
      <c r="AE12648" s="218"/>
    </row>
    <row r="12649" spans="31:31" s="228" customFormat="1" x14ac:dyDescent="0.2">
      <c r="AE12649" s="218"/>
    </row>
    <row r="12650" spans="31:31" s="228" customFormat="1" x14ac:dyDescent="0.2">
      <c r="AE12650" s="218"/>
    </row>
    <row r="12651" spans="31:31" s="228" customFormat="1" x14ac:dyDescent="0.2">
      <c r="AE12651" s="218"/>
    </row>
    <row r="12652" spans="31:31" s="228" customFormat="1" x14ac:dyDescent="0.2">
      <c r="AE12652" s="218"/>
    </row>
    <row r="12653" spans="31:31" s="228" customFormat="1" x14ac:dyDescent="0.2">
      <c r="AE12653" s="218"/>
    </row>
    <row r="12654" spans="31:31" s="228" customFormat="1" x14ac:dyDescent="0.2">
      <c r="AE12654" s="218"/>
    </row>
    <row r="12655" spans="31:31" s="228" customFormat="1" x14ac:dyDescent="0.2">
      <c r="AE12655" s="218"/>
    </row>
    <row r="12656" spans="31:31" s="228" customFormat="1" x14ac:dyDescent="0.2">
      <c r="AE12656" s="218"/>
    </row>
    <row r="12657" spans="31:31" s="228" customFormat="1" x14ac:dyDescent="0.2">
      <c r="AE12657" s="218"/>
    </row>
    <row r="12658" spans="31:31" s="228" customFormat="1" x14ac:dyDescent="0.2">
      <c r="AE12658" s="218"/>
    </row>
    <row r="12659" spans="31:31" s="228" customFormat="1" x14ac:dyDescent="0.2">
      <c r="AE12659" s="218"/>
    </row>
    <row r="12660" spans="31:31" s="228" customFormat="1" x14ac:dyDescent="0.2">
      <c r="AE12660" s="218"/>
    </row>
    <row r="12661" spans="31:31" s="228" customFormat="1" x14ac:dyDescent="0.2">
      <c r="AE12661" s="218"/>
    </row>
    <row r="12662" spans="31:31" s="228" customFormat="1" x14ac:dyDescent="0.2">
      <c r="AE12662" s="218"/>
    </row>
    <row r="12663" spans="31:31" s="228" customFormat="1" x14ac:dyDescent="0.2">
      <c r="AE12663" s="218"/>
    </row>
    <row r="12664" spans="31:31" s="228" customFormat="1" x14ac:dyDescent="0.2">
      <c r="AE12664" s="218"/>
    </row>
    <row r="12665" spans="31:31" s="228" customFormat="1" x14ac:dyDescent="0.2">
      <c r="AE12665" s="218"/>
    </row>
    <row r="12666" spans="31:31" s="228" customFormat="1" x14ac:dyDescent="0.2">
      <c r="AE12666" s="218"/>
    </row>
    <row r="12667" spans="31:31" s="228" customFormat="1" x14ac:dyDescent="0.2">
      <c r="AE12667" s="218"/>
    </row>
    <row r="12668" spans="31:31" s="228" customFormat="1" x14ac:dyDescent="0.2">
      <c r="AE12668" s="218"/>
    </row>
    <row r="12669" spans="31:31" s="228" customFormat="1" x14ac:dyDescent="0.2">
      <c r="AE12669" s="218"/>
    </row>
    <row r="12670" spans="31:31" s="228" customFormat="1" x14ac:dyDescent="0.2">
      <c r="AE12670" s="218"/>
    </row>
    <row r="12671" spans="31:31" s="228" customFormat="1" x14ac:dyDescent="0.2">
      <c r="AE12671" s="218"/>
    </row>
    <row r="12672" spans="31:31" s="228" customFormat="1" x14ac:dyDescent="0.2">
      <c r="AE12672" s="218"/>
    </row>
    <row r="12673" spans="31:31" s="228" customFormat="1" x14ac:dyDescent="0.2">
      <c r="AE12673" s="218"/>
    </row>
    <row r="12674" spans="31:31" s="228" customFormat="1" x14ac:dyDescent="0.2">
      <c r="AE12674" s="218"/>
    </row>
    <row r="12675" spans="31:31" s="228" customFormat="1" x14ac:dyDescent="0.2">
      <c r="AE12675" s="218"/>
    </row>
    <row r="12676" spans="31:31" s="228" customFormat="1" x14ac:dyDescent="0.2">
      <c r="AE12676" s="218"/>
    </row>
    <row r="12677" spans="31:31" s="228" customFormat="1" x14ac:dyDescent="0.2">
      <c r="AE12677" s="218"/>
    </row>
    <row r="12678" spans="31:31" s="228" customFormat="1" x14ac:dyDescent="0.2">
      <c r="AE12678" s="218"/>
    </row>
    <row r="12679" spans="31:31" s="228" customFormat="1" x14ac:dyDescent="0.2">
      <c r="AE12679" s="218"/>
    </row>
    <row r="12680" spans="31:31" s="228" customFormat="1" x14ac:dyDescent="0.2">
      <c r="AE12680" s="218"/>
    </row>
    <row r="12681" spans="31:31" s="228" customFormat="1" x14ac:dyDescent="0.2">
      <c r="AE12681" s="218"/>
    </row>
    <row r="12682" spans="31:31" s="228" customFormat="1" x14ac:dyDescent="0.2">
      <c r="AE12682" s="218"/>
    </row>
    <row r="12683" spans="31:31" s="228" customFormat="1" x14ac:dyDescent="0.2">
      <c r="AE12683" s="218"/>
    </row>
    <row r="12684" spans="31:31" s="228" customFormat="1" x14ac:dyDescent="0.2">
      <c r="AE12684" s="218"/>
    </row>
    <row r="12685" spans="31:31" s="228" customFormat="1" x14ac:dyDescent="0.2">
      <c r="AE12685" s="218"/>
    </row>
    <row r="12686" spans="31:31" s="228" customFormat="1" x14ac:dyDescent="0.2">
      <c r="AE12686" s="218"/>
    </row>
    <row r="12687" spans="31:31" s="228" customFormat="1" x14ac:dyDescent="0.2">
      <c r="AE12687" s="218"/>
    </row>
    <row r="12688" spans="31:31" s="228" customFormat="1" x14ac:dyDescent="0.2">
      <c r="AE12688" s="218"/>
    </row>
    <row r="12689" spans="31:31" s="228" customFormat="1" x14ac:dyDescent="0.2">
      <c r="AE12689" s="218"/>
    </row>
    <row r="12690" spans="31:31" s="228" customFormat="1" x14ac:dyDescent="0.2">
      <c r="AE12690" s="218"/>
    </row>
    <row r="12691" spans="31:31" s="228" customFormat="1" x14ac:dyDescent="0.2">
      <c r="AE12691" s="218"/>
    </row>
    <row r="12692" spans="31:31" s="228" customFormat="1" x14ac:dyDescent="0.2">
      <c r="AE12692" s="218"/>
    </row>
    <row r="12693" spans="31:31" s="228" customFormat="1" x14ac:dyDescent="0.2">
      <c r="AE12693" s="218"/>
    </row>
    <row r="12694" spans="31:31" s="228" customFormat="1" x14ac:dyDescent="0.2">
      <c r="AE12694" s="218"/>
    </row>
    <row r="12695" spans="31:31" s="228" customFormat="1" x14ac:dyDescent="0.2">
      <c r="AE12695" s="218"/>
    </row>
    <row r="12696" spans="31:31" s="228" customFormat="1" x14ac:dyDescent="0.2">
      <c r="AE12696" s="218"/>
    </row>
    <row r="12697" spans="31:31" s="228" customFormat="1" x14ac:dyDescent="0.2">
      <c r="AE12697" s="218"/>
    </row>
    <row r="12698" spans="31:31" s="228" customFormat="1" x14ac:dyDescent="0.2">
      <c r="AE12698" s="218"/>
    </row>
    <row r="12699" spans="31:31" s="228" customFormat="1" x14ac:dyDescent="0.2">
      <c r="AE12699" s="218"/>
    </row>
    <row r="12700" spans="31:31" s="228" customFormat="1" x14ac:dyDescent="0.2">
      <c r="AE12700" s="218"/>
    </row>
    <row r="12701" spans="31:31" s="228" customFormat="1" x14ac:dyDescent="0.2">
      <c r="AE12701" s="218"/>
    </row>
    <row r="12702" spans="31:31" s="228" customFormat="1" x14ac:dyDescent="0.2">
      <c r="AE12702" s="218"/>
    </row>
    <row r="12703" spans="31:31" s="228" customFormat="1" x14ac:dyDescent="0.2">
      <c r="AE12703" s="218"/>
    </row>
    <row r="12704" spans="31:31" s="228" customFormat="1" x14ac:dyDescent="0.2">
      <c r="AE12704" s="218"/>
    </row>
    <row r="12705" spans="31:31" s="228" customFormat="1" x14ac:dyDescent="0.2">
      <c r="AE12705" s="218"/>
    </row>
    <row r="12706" spans="31:31" s="228" customFormat="1" x14ac:dyDescent="0.2">
      <c r="AE12706" s="218"/>
    </row>
    <row r="12707" spans="31:31" s="228" customFormat="1" x14ac:dyDescent="0.2">
      <c r="AE12707" s="218"/>
    </row>
    <row r="12708" spans="31:31" s="228" customFormat="1" x14ac:dyDescent="0.2">
      <c r="AE12708" s="218"/>
    </row>
    <row r="12709" spans="31:31" s="228" customFormat="1" x14ac:dyDescent="0.2">
      <c r="AE12709" s="218"/>
    </row>
    <row r="12710" spans="31:31" s="228" customFormat="1" x14ac:dyDescent="0.2">
      <c r="AE12710" s="218"/>
    </row>
    <row r="12711" spans="31:31" s="228" customFormat="1" x14ac:dyDescent="0.2">
      <c r="AE12711" s="218"/>
    </row>
    <row r="12712" spans="31:31" s="228" customFormat="1" x14ac:dyDescent="0.2">
      <c r="AE12712" s="218"/>
    </row>
    <row r="12713" spans="31:31" s="228" customFormat="1" x14ac:dyDescent="0.2">
      <c r="AE12713" s="218"/>
    </row>
    <row r="12714" spans="31:31" s="228" customFormat="1" x14ac:dyDescent="0.2">
      <c r="AE12714" s="218"/>
    </row>
    <row r="12715" spans="31:31" s="228" customFormat="1" x14ac:dyDescent="0.2">
      <c r="AE12715" s="218"/>
    </row>
    <row r="12716" spans="31:31" s="228" customFormat="1" x14ac:dyDescent="0.2">
      <c r="AE12716" s="218"/>
    </row>
    <row r="12717" spans="31:31" s="228" customFormat="1" x14ac:dyDescent="0.2">
      <c r="AE12717" s="218"/>
    </row>
    <row r="12718" spans="31:31" s="228" customFormat="1" x14ac:dyDescent="0.2">
      <c r="AE12718" s="218"/>
    </row>
    <row r="12719" spans="31:31" s="228" customFormat="1" x14ac:dyDescent="0.2">
      <c r="AE12719" s="218"/>
    </row>
    <row r="12720" spans="31:31" s="228" customFormat="1" x14ac:dyDescent="0.2">
      <c r="AE12720" s="218"/>
    </row>
    <row r="12721" spans="31:31" s="228" customFormat="1" x14ac:dyDescent="0.2">
      <c r="AE12721" s="218"/>
    </row>
    <row r="12722" spans="31:31" s="228" customFormat="1" x14ac:dyDescent="0.2">
      <c r="AE12722" s="218"/>
    </row>
    <row r="12723" spans="31:31" s="228" customFormat="1" x14ac:dyDescent="0.2">
      <c r="AE12723" s="218"/>
    </row>
    <row r="12724" spans="31:31" s="228" customFormat="1" x14ac:dyDescent="0.2">
      <c r="AE12724" s="218"/>
    </row>
    <row r="12725" spans="31:31" s="228" customFormat="1" x14ac:dyDescent="0.2">
      <c r="AE12725" s="218"/>
    </row>
    <row r="12726" spans="31:31" s="228" customFormat="1" x14ac:dyDescent="0.2">
      <c r="AE12726" s="218"/>
    </row>
    <row r="12727" spans="31:31" s="228" customFormat="1" x14ac:dyDescent="0.2">
      <c r="AE12727" s="218"/>
    </row>
    <row r="12728" spans="31:31" s="228" customFormat="1" x14ac:dyDescent="0.2">
      <c r="AE12728" s="218"/>
    </row>
    <row r="12729" spans="31:31" s="228" customFormat="1" x14ac:dyDescent="0.2">
      <c r="AE12729" s="218"/>
    </row>
    <row r="12730" spans="31:31" s="228" customFormat="1" x14ac:dyDescent="0.2">
      <c r="AE12730" s="218"/>
    </row>
    <row r="12731" spans="31:31" s="228" customFormat="1" x14ac:dyDescent="0.2">
      <c r="AE12731" s="218"/>
    </row>
    <row r="12732" spans="31:31" s="228" customFormat="1" x14ac:dyDescent="0.2">
      <c r="AE12732" s="218"/>
    </row>
    <row r="12733" spans="31:31" s="228" customFormat="1" x14ac:dyDescent="0.2">
      <c r="AE12733" s="218"/>
    </row>
    <row r="12734" spans="31:31" s="228" customFormat="1" x14ac:dyDescent="0.2">
      <c r="AE12734" s="218"/>
    </row>
    <row r="12735" spans="31:31" s="228" customFormat="1" x14ac:dyDescent="0.2">
      <c r="AE12735" s="218"/>
    </row>
    <row r="12736" spans="31:31" s="228" customFormat="1" x14ac:dyDescent="0.2">
      <c r="AE12736" s="218"/>
    </row>
    <row r="12737" spans="31:31" s="228" customFormat="1" x14ac:dyDescent="0.2">
      <c r="AE12737" s="218"/>
    </row>
    <row r="12738" spans="31:31" s="228" customFormat="1" x14ac:dyDescent="0.2">
      <c r="AE12738" s="218"/>
    </row>
    <row r="12739" spans="31:31" s="228" customFormat="1" x14ac:dyDescent="0.2">
      <c r="AE12739" s="218"/>
    </row>
    <row r="12740" spans="31:31" s="228" customFormat="1" x14ac:dyDescent="0.2">
      <c r="AE12740" s="218"/>
    </row>
    <row r="12741" spans="31:31" s="228" customFormat="1" x14ac:dyDescent="0.2">
      <c r="AE12741" s="218"/>
    </row>
    <row r="12742" spans="31:31" s="228" customFormat="1" x14ac:dyDescent="0.2">
      <c r="AE12742" s="218"/>
    </row>
    <row r="12743" spans="31:31" s="228" customFormat="1" x14ac:dyDescent="0.2">
      <c r="AE12743" s="218"/>
    </row>
    <row r="12744" spans="31:31" s="228" customFormat="1" x14ac:dyDescent="0.2">
      <c r="AE12744" s="218"/>
    </row>
    <row r="12745" spans="31:31" s="228" customFormat="1" x14ac:dyDescent="0.2">
      <c r="AE12745" s="218"/>
    </row>
    <row r="12746" spans="31:31" s="228" customFormat="1" x14ac:dyDescent="0.2">
      <c r="AE12746" s="218"/>
    </row>
    <row r="12747" spans="31:31" s="228" customFormat="1" x14ac:dyDescent="0.2">
      <c r="AE12747" s="218"/>
    </row>
    <row r="12748" spans="31:31" s="228" customFormat="1" x14ac:dyDescent="0.2">
      <c r="AE12748" s="218"/>
    </row>
    <row r="12749" spans="31:31" s="228" customFormat="1" x14ac:dyDescent="0.2">
      <c r="AE12749" s="218"/>
    </row>
    <row r="12750" spans="31:31" s="228" customFormat="1" x14ac:dyDescent="0.2">
      <c r="AE12750" s="218"/>
    </row>
    <row r="12751" spans="31:31" s="228" customFormat="1" x14ac:dyDescent="0.2">
      <c r="AE12751" s="218"/>
    </row>
    <row r="12752" spans="31:31" s="228" customFormat="1" x14ac:dyDescent="0.2">
      <c r="AE12752" s="218"/>
    </row>
    <row r="12753" spans="31:31" s="228" customFormat="1" x14ac:dyDescent="0.2">
      <c r="AE12753" s="218"/>
    </row>
    <row r="12754" spans="31:31" s="228" customFormat="1" x14ac:dyDescent="0.2">
      <c r="AE12754" s="218"/>
    </row>
    <row r="12755" spans="31:31" s="228" customFormat="1" x14ac:dyDescent="0.2">
      <c r="AE12755" s="218"/>
    </row>
    <row r="12756" spans="31:31" s="228" customFormat="1" x14ac:dyDescent="0.2">
      <c r="AE12756" s="218"/>
    </row>
    <row r="12757" spans="31:31" s="228" customFormat="1" x14ac:dyDescent="0.2">
      <c r="AE12757" s="218"/>
    </row>
    <row r="12758" spans="31:31" s="228" customFormat="1" x14ac:dyDescent="0.2">
      <c r="AE12758" s="218"/>
    </row>
    <row r="12759" spans="31:31" s="228" customFormat="1" x14ac:dyDescent="0.2">
      <c r="AE12759" s="218"/>
    </row>
    <row r="12760" spans="31:31" s="228" customFormat="1" x14ac:dyDescent="0.2">
      <c r="AE12760" s="218"/>
    </row>
    <row r="12761" spans="31:31" s="228" customFormat="1" x14ac:dyDescent="0.2">
      <c r="AE12761" s="218"/>
    </row>
    <row r="12762" spans="31:31" s="228" customFormat="1" x14ac:dyDescent="0.2">
      <c r="AE12762" s="218"/>
    </row>
    <row r="12763" spans="31:31" s="228" customFormat="1" x14ac:dyDescent="0.2">
      <c r="AE12763" s="218"/>
    </row>
    <row r="12764" spans="31:31" s="228" customFormat="1" x14ac:dyDescent="0.2">
      <c r="AE12764" s="218"/>
    </row>
    <row r="12765" spans="31:31" s="228" customFormat="1" x14ac:dyDescent="0.2">
      <c r="AE12765" s="218"/>
    </row>
    <row r="12766" spans="31:31" s="228" customFormat="1" x14ac:dyDescent="0.2">
      <c r="AE12766" s="218"/>
    </row>
    <row r="12767" spans="31:31" s="228" customFormat="1" x14ac:dyDescent="0.2">
      <c r="AE12767" s="218"/>
    </row>
    <row r="12768" spans="31:31" s="228" customFormat="1" x14ac:dyDescent="0.2">
      <c r="AE12768" s="218"/>
    </row>
    <row r="12769" spans="31:31" s="228" customFormat="1" x14ac:dyDescent="0.2">
      <c r="AE12769" s="218"/>
    </row>
    <row r="12770" spans="31:31" s="228" customFormat="1" x14ac:dyDescent="0.2">
      <c r="AE12770" s="218"/>
    </row>
    <row r="12771" spans="31:31" s="228" customFormat="1" x14ac:dyDescent="0.2">
      <c r="AE12771" s="218"/>
    </row>
    <row r="12772" spans="31:31" s="228" customFormat="1" x14ac:dyDescent="0.2">
      <c r="AE12772" s="218"/>
    </row>
    <row r="12773" spans="31:31" s="228" customFormat="1" x14ac:dyDescent="0.2">
      <c r="AE12773" s="218"/>
    </row>
    <row r="12774" spans="31:31" s="228" customFormat="1" x14ac:dyDescent="0.2">
      <c r="AE12774" s="218"/>
    </row>
    <row r="12775" spans="31:31" s="228" customFormat="1" x14ac:dyDescent="0.2">
      <c r="AE12775" s="218"/>
    </row>
    <row r="12776" spans="31:31" s="228" customFormat="1" x14ac:dyDescent="0.2">
      <c r="AE12776" s="218"/>
    </row>
    <row r="12777" spans="31:31" s="228" customFormat="1" x14ac:dyDescent="0.2">
      <c r="AE12777" s="218"/>
    </row>
    <row r="12778" spans="31:31" s="228" customFormat="1" x14ac:dyDescent="0.2">
      <c r="AE12778" s="218"/>
    </row>
    <row r="12779" spans="31:31" s="228" customFormat="1" x14ac:dyDescent="0.2">
      <c r="AE12779" s="218"/>
    </row>
    <row r="12780" spans="31:31" s="228" customFormat="1" x14ac:dyDescent="0.2">
      <c r="AE12780" s="218"/>
    </row>
    <row r="12781" spans="31:31" s="228" customFormat="1" x14ac:dyDescent="0.2">
      <c r="AE12781" s="218"/>
    </row>
    <row r="12782" spans="31:31" s="228" customFormat="1" x14ac:dyDescent="0.2">
      <c r="AE12782" s="218"/>
    </row>
    <row r="12783" spans="31:31" s="228" customFormat="1" x14ac:dyDescent="0.2">
      <c r="AE12783" s="218"/>
    </row>
    <row r="12784" spans="31:31" s="228" customFormat="1" x14ac:dyDescent="0.2">
      <c r="AE12784" s="218"/>
    </row>
    <row r="12785" spans="31:31" s="228" customFormat="1" x14ac:dyDescent="0.2">
      <c r="AE12785" s="218"/>
    </row>
    <row r="12786" spans="31:31" s="228" customFormat="1" x14ac:dyDescent="0.2">
      <c r="AE12786" s="218"/>
    </row>
    <row r="12787" spans="31:31" s="228" customFormat="1" x14ac:dyDescent="0.2">
      <c r="AE12787" s="218"/>
    </row>
    <row r="12788" spans="31:31" s="228" customFormat="1" x14ac:dyDescent="0.2">
      <c r="AE12788" s="218"/>
    </row>
    <row r="12789" spans="31:31" s="228" customFormat="1" x14ac:dyDescent="0.2">
      <c r="AE12789" s="218"/>
    </row>
    <row r="12790" spans="31:31" s="228" customFormat="1" x14ac:dyDescent="0.2">
      <c r="AE12790" s="218"/>
    </row>
    <row r="12791" spans="31:31" s="228" customFormat="1" x14ac:dyDescent="0.2">
      <c r="AE12791" s="218"/>
    </row>
    <row r="12792" spans="31:31" s="228" customFormat="1" x14ac:dyDescent="0.2">
      <c r="AE12792" s="218"/>
    </row>
    <row r="12793" spans="31:31" s="228" customFormat="1" x14ac:dyDescent="0.2">
      <c r="AE12793" s="218"/>
    </row>
    <row r="12794" spans="31:31" s="228" customFormat="1" x14ac:dyDescent="0.2">
      <c r="AE12794" s="218"/>
    </row>
    <row r="12795" spans="31:31" s="228" customFormat="1" x14ac:dyDescent="0.2">
      <c r="AE12795" s="218"/>
    </row>
    <row r="12796" spans="31:31" s="228" customFormat="1" x14ac:dyDescent="0.2">
      <c r="AE12796" s="218"/>
    </row>
    <row r="12797" spans="31:31" s="228" customFormat="1" x14ac:dyDescent="0.2">
      <c r="AE12797" s="218"/>
    </row>
    <row r="12798" spans="31:31" s="228" customFormat="1" x14ac:dyDescent="0.2">
      <c r="AE12798" s="218"/>
    </row>
    <row r="12799" spans="31:31" s="228" customFormat="1" x14ac:dyDescent="0.2">
      <c r="AE12799" s="218"/>
    </row>
    <row r="12800" spans="31:31" s="228" customFormat="1" x14ac:dyDescent="0.2">
      <c r="AE12800" s="218"/>
    </row>
    <row r="12801" spans="31:31" s="228" customFormat="1" x14ac:dyDescent="0.2">
      <c r="AE12801" s="218"/>
    </row>
    <row r="12802" spans="31:31" s="228" customFormat="1" x14ac:dyDescent="0.2">
      <c r="AE12802" s="218"/>
    </row>
    <row r="12803" spans="31:31" s="228" customFormat="1" x14ac:dyDescent="0.2">
      <c r="AE12803" s="218"/>
    </row>
    <row r="12804" spans="31:31" s="228" customFormat="1" x14ac:dyDescent="0.2">
      <c r="AE12804" s="218"/>
    </row>
    <row r="12805" spans="31:31" s="228" customFormat="1" x14ac:dyDescent="0.2">
      <c r="AE12805" s="218"/>
    </row>
    <row r="12806" spans="31:31" s="228" customFormat="1" x14ac:dyDescent="0.2">
      <c r="AE12806" s="218"/>
    </row>
    <row r="12807" spans="31:31" s="228" customFormat="1" x14ac:dyDescent="0.2">
      <c r="AE12807" s="218"/>
    </row>
    <row r="12808" spans="31:31" s="228" customFormat="1" x14ac:dyDescent="0.2">
      <c r="AE12808" s="218"/>
    </row>
    <row r="12809" spans="31:31" s="228" customFormat="1" x14ac:dyDescent="0.2">
      <c r="AE12809" s="218"/>
    </row>
    <row r="12810" spans="31:31" s="228" customFormat="1" x14ac:dyDescent="0.2">
      <c r="AE12810" s="218"/>
    </row>
    <row r="12811" spans="31:31" s="228" customFormat="1" x14ac:dyDescent="0.2">
      <c r="AE12811" s="218"/>
    </row>
    <row r="12812" spans="31:31" s="228" customFormat="1" x14ac:dyDescent="0.2">
      <c r="AE12812" s="218"/>
    </row>
    <row r="12813" spans="31:31" s="228" customFormat="1" x14ac:dyDescent="0.2">
      <c r="AE12813" s="218"/>
    </row>
    <row r="12814" spans="31:31" s="228" customFormat="1" x14ac:dyDescent="0.2">
      <c r="AE12814" s="218"/>
    </row>
    <row r="12815" spans="31:31" s="228" customFormat="1" x14ac:dyDescent="0.2">
      <c r="AE12815" s="218"/>
    </row>
    <row r="12816" spans="31:31" s="228" customFormat="1" x14ac:dyDescent="0.2">
      <c r="AE12816" s="218"/>
    </row>
    <row r="12817" spans="31:31" s="228" customFormat="1" x14ac:dyDescent="0.2">
      <c r="AE12817" s="218"/>
    </row>
    <row r="12818" spans="31:31" s="228" customFormat="1" x14ac:dyDescent="0.2">
      <c r="AE12818" s="218"/>
    </row>
    <row r="12819" spans="31:31" s="228" customFormat="1" x14ac:dyDescent="0.2">
      <c r="AE12819" s="218"/>
    </row>
    <row r="12820" spans="31:31" s="228" customFormat="1" x14ac:dyDescent="0.2">
      <c r="AE12820" s="218"/>
    </row>
    <row r="12821" spans="31:31" s="228" customFormat="1" x14ac:dyDescent="0.2">
      <c r="AE12821" s="218"/>
    </row>
    <row r="12822" spans="31:31" s="228" customFormat="1" x14ac:dyDescent="0.2">
      <c r="AE12822" s="218"/>
    </row>
    <row r="12823" spans="31:31" s="228" customFormat="1" x14ac:dyDescent="0.2">
      <c r="AE12823" s="218"/>
    </row>
    <row r="12824" spans="31:31" s="228" customFormat="1" x14ac:dyDescent="0.2">
      <c r="AE12824" s="218"/>
    </row>
    <row r="12825" spans="31:31" s="228" customFormat="1" x14ac:dyDescent="0.2">
      <c r="AE12825" s="218"/>
    </row>
    <row r="12826" spans="31:31" s="228" customFormat="1" x14ac:dyDescent="0.2">
      <c r="AE12826" s="218"/>
    </row>
    <row r="12827" spans="31:31" s="228" customFormat="1" x14ac:dyDescent="0.2">
      <c r="AE12827" s="218"/>
    </row>
    <row r="12828" spans="31:31" s="228" customFormat="1" x14ac:dyDescent="0.2">
      <c r="AE12828" s="218"/>
    </row>
    <row r="12829" spans="31:31" s="228" customFormat="1" x14ac:dyDescent="0.2">
      <c r="AE12829" s="218"/>
    </row>
    <row r="12830" spans="31:31" s="228" customFormat="1" x14ac:dyDescent="0.2">
      <c r="AE12830" s="218"/>
    </row>
    <row r="12831" spans="31:31" s="228" customFormat="1" x14ac:dyDescent="0.2">
      <c r="AE12831" s="218"/>
    </row>
    <row r="12832" spans="31:31" s="228" customFormat="1" x14ac:dyDescent="0.2">
      <c r="AE12832" s="218"/>
    </row>
    <row r="12833" spans="31:31" s="228" customFormat="1" x14ac:dyDescent="0.2">
      <c r="AE12833" s="218"/>
    </row>
    <row r="12834" spans="31:31" s="228" customFormat="1" x14ac:dyDescent="0.2">
      <c r="AE12834" s="218"/>
    </row>
    <row r="12835" spans="31:31" s="228" customFormat="1" x14ac:dyDescent="0.2">
      <c r="AE12835" s="218"/>
    </row>
    <row r="12836" spans="31:31" s="228" customFormat="1" x14ac:dyDescent="0.2">
      <c r="AE12836" s="218"/>
    </row>
    <row r="12837" spans="31:31" s="228" customFormat="1" x14ac:dyDescent="0.2">
      <c r="AE12837" s="218"/>
    </row>
    <row r="12838" spans="31:31" s="228" customFormat="1" x14ac:dyDescent="0.2">
      <c r="AE12838" s="218"/>
    </row>
    <row r="12839" spans="31:31" s="228" customFormat="1" x14ac:dyDescent="0.2">
      <c r="AE12839" s="218"/>
    </row>
    <row r="12840" spans="31:31" s="228" customFormat="1" x14ac:dyDescent="0.2">
      <c r="AE12840" s="218"/>
    </row>
    <row r="12841" spans="31:31" s="228" customFormat="1" x14ac:dyDescent="0.2">
      <c r="AE12841" s="218"/>
    </row>
    <row r="12842" spans="31:31" s="228" customFormat="1" x14ac:dyDescent="0.2">
      <c r="AE12842" s="218"/>
    </row>
    <row r="12843" spans="31:31" s="228" customFormat="1" x14ac:dyDescent="0.2">
      <c r="AE12843" s="218"/>
    </row>
    <row r="12844" spans="31:31" s="228" customFormat="1" x14ac:dyDescent="0.2">
      <c r="AE12844" s="218"/>
    </row>
    <row r="12845" spans="31:31" s="228" customFormat="1" x14ac:dyDescent="0.2">
      <c r="AE12845" s="218"/>
    </row>
    <row r="12846" spans="31:31" s="228" customFormat="1" x14ac:dyDescent="0.2">
      <c r="AE12846" s="218"/>
    </row>
    <row r="12847" spans="31:31" s="228" customFormat="1" x14ac:dyDescent="0.2">
      <c r="AE12847" s="218"/>
    </row>
    <row r="12848" spans="31:31" s="228" customFormat="1" x14ac:dyDescent="0.2">
      <c r="AE12848" s="218"/>
    </row>
    <row r="12849" spans="31:31" s="228" customFormat="1" x14ac:dyDescent="0.2">
      <c r="AE12849" s="218"/>
    </row>
    <row r="12850" spans="31:31" s="228" customFormat="1" x14ac:dyDescent="0.2">
      <c r="AE12850" s="218"/>
    </row>
    <row r="12851" spans="31:31" s="228" customFormat="1" x14ac:dyDescent="0.2">
      <c r="AE12851" s="218"/>
    </row>
    <row r="12852" spans="31:31" s="228" customFormat="1" x14ac:dyDescent="0.2">
      <c r="AE12852" s="218"/>
    </row>
    <row r="12853" spans="31:31" s="228" customFormat="1" x14ac:dyDescent="0.2">
      <c r="AE12853" s="218"/>
    </row>
    <row r="12854" spans="31:31" s="228" customFormat="1" x14ac:dyDescent="0.2">
      <c r="AE12854" s="218"/>
    </row>
    <row r="12855" spans="31:31" s="228" customFormat="1" x14ac:dyDescent="0.2">
      <c r="AE12855" s="218"/>
    </row>
    <row r="12856" spans="31:31" s="228" customFormat="1" x14ac:dyDescent="0.2">
      <c r="AE12856" s="218"/>
    </row>
    <row r="12857" spans="31:31" s="228" customFormat="1" x14ac:dyDescent="0.2">
      <c r="AE12857" s="218"/>
    </row>
    <row r="12858" spans="31:31" s="228" customFormat="1" x14ac:dyDescent="0.2">
      <c r="AE12858" s="218"/>
    </row>
    <row r="12859" spans="31:31" s="228" customFormat="1" x14ac:dyDescent="0.2">
      <c r="AE12859" s="218"/>
    </row>
    <row r="12860" spans="31:31" s="228" customFormat="1" x14ac:dyDescent="0.2">
      <c r="AE12860" s="218"/>
    </row>
    <row r="12861" spans="31:31" s="228" customFormat="1" x14ac:dyDescent="0.2">
      <c r="AE12861" s="218"/>
    </row>
    <row r="12862" spans="31:31" s="228" customFormat="1" x14ac:dyDescent="0.2">
      <c r="AE12862" s="218"/>
    </row>
    <row r="12863" spans="31:31" s="228" customFormat="1" x14ac:dyDescent="0.2">
      <c r="AE12863" s="218"/>
    </row>
    <row r="12864" spans="31:31" s="228" customFormat="1" x14ac:dyDescent="0.2">
      <c r="AE12864" s="218"/>
    </row>
    <row r="12865" spans="31:31" s="228" customFormat="1" x14ac:dyDescent="0.2">
      <c r="AE12865" s="218"/>
    </row>
    <row r="12866" spans="31:31" s="228" customFormat="1" x14ac:dyDescent="0.2">
      <c r="AE12866" s="218"/>
    </row>
    <row r="12867" spans="31:31" s="228" customFormat="1" x14ac:dyDescent="0.2">
      <c r="AE12867" s="218"/>
    </row>
    <row r="12868" spans="31:31" s="228" customFormat="1" x14ac:dyDescent="0.2">
      <c r="AE12868" s="218"/>
    </row>
    <row r="12869" spans="31:31" s="228" customFormat="1" x14ac:dyDescent="0.2">
      <c r="AE12869" s="218"/>
    </row>
    <row r="12870" spans="31:31" s="228" customFormat="1" x14ac:dyDescent="0.2">
      <c r="AE12870" s="218"/>
    </row>
    <row r="12871" spans="31:31" s="228" customFormat="1" x14ac:dyDescent="0.2">
      <c r="AE12871" s="218"/>
    </row>
    <row r="12872" spans="31:31" s="228" customFormat="1" x14ac:dyDescent="0.2">
      <c r="AE12872" s="218"/>
    </row>
    <row r="12873" spans="31:31" s="228" customFormat="1" x14ac:dyDescent="0.2">
      <c r="AE12873" s="218"/>
    </row>
    <row r="12874" spans="31:31" s="228" customFormat="1" x14ac:dyDescent="0.2">
      <c r="AE12874" s="218"/>
    </row>
    <row r="12875" spans="31:31" s="228" customFormat="1" x14ac:dyDescent="0.2">
      <c r="AE12875" s="218"/>
    </row>
    <row r="12876" spans="31:31" s="228" customFormat="1" x14ac:dyDescent="0.2">
      <c r="AE12876" s="218"/>
    </row>
    <row r="12877" spans="31:31" s="228" customFormat="1" x14ac:dyDescent="0.2">
      <c r="AE12877" s="218"/>
    </row>
    <row r="12878" spans="31:31" s="228" customFormat="1" x14ac:dyDescent="0.2">
      <c r="AE12878" s="218"/>
    </row>
    <row r="12879" spans="31:31" s="228" customFormat="1" x14ac:dyDescent="0.2">
      <c r="AE12879" s="218"/>
    </row>
    <row r="12880" spans="31:31" s="228" customFormat="1" x14ac:dyDescent="0.2">
      <c r="AE12880" s="218"/>
    </row>
    <row r="12881" spans="31:31" s="228" customFormat="1" x14ac:dyDescent="0.2">
      <c r="AE12881" s="218"/>
    </row>
    <row r="12882" spans="31:31" s="228" customFormat="1" x14ac:dyDescent="0.2">
      <c r="AE12882" s="218"/>
    </row>
    <row r="12883" spans="31:31" s="228" customFormat="1" x14ac:dyDescent="0.2">
      <c r="AE12883" s="218"/>
    </row>
    <row r="12884" spans="31:31" s="228" customFormat="1" x14ac:dyDescent="0.2">
      <c r="AE12884" s="218"/>
    </row>
    <row r="12885" spans="31:31" s="228" customFormat="1" x14ac:dyDescent="0.2">
      <c r="AE12885" s="218"/>
    </row>
    <row r="12886" spans="31:31" s="228" customFormat="1" x14ac:dyDescent="0.2">
      <c r="AE12886" s="218"/>
    </row>
    <row r="12887" spans="31:31" s="228" customFormat="1" x14ac:dyDescent="0.2">
      <c r="AE12887" s="218"/>
    </row>
    <row r="12888" spans="31:31" s="228" customFormat="1" x14ac:dyDescent="0.2">
      <c r="AE12888" s="218"/>
    </row>
    <row r="12889" spans="31:31" s="228" customFormat="1" x14ac:dyDescent="0.2">
      <c r="AE12889" s="218"/>
    </row>
    <row r="12890" spans="31:31" s="228" customFormat="1" x14ac:dyDescent="0.2">
      <c r="AE12890" s="218"/>
    </row>
    <row r="12891" spans="31:31" s="228" customFormat="1" x14ac:dyDescent="0.2">
      <c r="AE12891" s="218"/>
    </row>
    <row r="12892" spans="31:31" s="228" customFormat="1" x14ac:dyDescent="0.2">
      <c r="AE12892" s="218"/>
    </row>
    <row r="12893" spans="31:31" s="228" customFormat="1" x14ac:dyDescent="0.2">
      <c r="AE12893" s="218"/>
    </row>
    <row r="12894" spans="31:31" s="228" customFormat="1" x14ac:dyDescent="0.2">
      <c r="AE12894" s="218"/>
    </row>
    <row r="12895" spans="31:31" s="228" customFormat="1" x14ac:dyDescent="0.2">
      <c r="AE12895" s="218"/>
    </row>
    <row r="12896" spans="31:31" s="228" customFormat="1" x14ac:dyDescent="0.2">
      <c r="AE12896" s="218"/>
    </row>
    <row r="12897" spans="31:31" s="228" customFormat="1" x14ac:dyDescent="0.2">
      <c r="AE12897" s="218"/>
    </row>
    <row r="12898" spans="31:31" s="228" customFormat="1" x14ac:dyDescent="0.2">
      <c r="AE12898" s="218"/>
    </row>
    <row r="12899" spans="31:31" s="228" customFormat="1" x14ac:dyDescent="0.2">
      <c r="AE12899" s="218"/>
    </row>
    <row r="12900" spans="31:31" s="228" customFormat="1" x14ac:dyDescent="0.2">
      <c r="AE12900" s="218"/>
    </row>
    <row r="12901" spans="31:31" s="228" customFormat="1" x14ac:dyDescent="0.2">
      <c r="AE12901" s="218"/>
    </row>
    <row r="12902" spans="31:31" s="228" customFormat="1" x14ac:dyDescent="0.2">
      <c r="AE12902" s="218"/>
    </row>
    <row r="12903" spans="31:31" s="228" customFormat="1" x14ac:dyDescent="0.2">
      <c r="AE12903" s="218"/>
    </row>
    <row r="12904" spans="31:31" s="228" customFormat="1" x14ac:dyDescent="0.2">
      <c r="AE12904" s="218"/>
    </row>
    <row r="12905" spans="31:31" s="228" customFormat="1" x14ac:dyDescent="0.2">
      <c r="AE12905" s="218"/>
    </row>
    <row r="12906" spans="31:31" s="228" customFormat="1" x14ac:dyDescent="0.2">
      <c r="AE12906" s="218"/>
    </row>
    <row r="12907" spans="31:31" s="228" customFormat="1" x14ac:dyDescent="0.2">
      <c r="AE12907" s="218"/>
    </row>
    <row r="12908" spans="31:31" s="228" customFormat="1" x14ac:dyDescent="0.2">
      <c r="AE12908" s="218"/>
    </row>
    <row r="12909" spans="31:31" s="228" customFormat="1" x14ac:dyDescent="0.2">
      <c r="AE12909" s="218"/>
    </row>
    <row r="12910" spans="31:31" s="228" customFormat="1" x14ac:dyDescent="0.2">
      <c r="AE12910" s="218"/>
    </row>
    <row r="12911" spans="31:31" s="228" customFormat="1" x14ac:dyDescent="0.2">
      <c r="AE12911" s="218"/>
    </row>
    <row r="12912" spans="31:31" s="228" customFormat="1" x14ac:dyDescent="0.2">
      <c r="AE12912" s="218"/>
    </row>
    <row r="12913" spans="31:31" s="228" customFormat="1" x14ac:dyDescent="0.2">
      <c r="AE12913" s="218"/>
    </row>
    <row r="12914" spans="31:31" s="228" customFormat="1" x14ac:dyDescent="0.2">
      <c r="AE12914" s="218"/>
    </row>
    <row r="12915" spans="31:31" s="228" customFormat="1" x14ac:dyDescent="0.2">
      <c r="AE12915" s="218"/>
    </row>
    <row r="12916" spans="31:31" s="228" customFormat="1" x14ac:dyDescent="0.2">
      <c r="AE12916" s="218"/>
    </row>
    <row r="12917" spans="31:31" s="228" customFormat="1" x14ac:dyDescent="0.2">
      <c r="AE12917" s="218"/>
    </row>
    <row r="12918" spans="31:31" s="228" customFormat="1" x14ac:dyDescent="0.2">
      <c r="AE12918" s="218"/>
    </row>
    <row r="12919" spans="31:31" s="228" customFormat="1" x14ac:dyDescent="0.2">
      <c r="AE12919" s="218"/>
    </row>
    <row r="12920" spans="31:31" s="228" customFormat="1" x14ac:dyDescent="0.2">
      <c r="AE12920" s="218"/>
    </row>
    <row r="12921" spans="31:31" s="228" customFormat="1" x14ac:dyDescent="0.2">
      <c r="AE12921" s="218"/>
    </row>
    <row r="12922" spans="31:31" s="228" customFormat="1" x14ac:dyDescent="0.2">
      <c r="AE12922" s="218"/>
    </row>
    <row r="12923" spans="31:31" s="228" customFormat="1" x14ac:dyDescent="0.2">
      <c r="AE12923" s="218"/>
    </row>
    <row r="12924" spans="31:31" s="228" customFormat="1" x14ac:dyDescent="0.2">
      <c r="AE12924" s="218"/>
    </row>
    <row r="12925" spans="31:31" s="228" customFormat="1" x14ac:dyDescent="0.2">
      <c r="AE12925" s="218"/>
    </row>
    <row r="12926" spans="31:31" s="228" customFormat="1" x14ac:dyDescent="0.2">
      <c r="AE12926" s="218"/>
    </row>
    <row r="12927" spans="31:31" s="228" customFormat="1" x14ac:dyDescent="0.2">
      <c r="AE12927" s="218"/>
    </row>
    <row r="12928" spans="31:31" s="228" customFormat="1" x14ac:dyDescent="0.2">
      <c r="AE12928" s="218"/>
    </row>
    <row r="12929" spans="31:31" s="228" customFormat="1" x14ac:dyDescent="0.2">
      <c r="AE12929" s="218"/>
    </row>
    <row r="12930" spans="31:31" s="228" customFormat="1" x14ac:dyDescent="0.2">
      <c r="AE12930" s="218"/>
    </row>
    <row r="12931" spans="31:31" s="228" customFormat="1" x14ac:dyDescent="0.2">
      <c r="AE12931" s="218"/>
    </row>
    <row r="12932" spans="31:31" s="228" customFormat="1" x14ac:dyDescent="0.2">
      <c r="AE12932" s="218"/>
    </row>
    <row r="12933" spans="31:31" s="228" customFormat="1" x14ac:dyDescent="0.2">
      <c r="AE12933" s="218"/>
    </row>
    <row r="12934" spans="31:31" s="228" customFormat="1" x14ac:dyDescent="0.2">
      <c r="AE12934" s="218"/>
    </row>
    <row r="12935" spans="31:31" s="228" customFormat="1" x14ac:dyDescent="0.2">
      <c r="AE12935" s="218"/>
    </row>
    <row r="12936" spans="31:31" s="228" customFormat="1" x14ac:dyDescent="0.2">
      <c r="AE12936" s="218"/>
    </row>
    <row r="12937" spans="31:31" s="228" customFormat="1" x14ac:dyDescent="0.2">
      <c r="AE12937" s="218"/>
    </row>
    <row r="12938" spans="31:31" s="228" customFormat="1" x14ac:dyDescent="0.2">
      <c r="AE12938" s="218"/>
    </row>
    <row r="12939" spans="31:31" s="228" customFormat="1" x14ac:dyDescent="0.2">
      <c r="AE12939" s="218"/>
    </row>
    <row r="12940" spans="31:31" s="228" customFormat="1" x14ac:dyDescent="0.2">
      <c r="AE12940" s="218"/>
    </row>
    <row r="12941" spans="31:31" s="228" customFormat="1" x14ac:dyDescent="0.2">
      <c r="AE12941" s="218"/>
    </row>
    <row r="12942" spans="31:31" s="228" customFormat="1" x14ac:dyDescent="0.2">
      <c r="AE12942" s="218"/>
    </row>
    <row r="12943" spans="31:31" s="228" customFormat="1" x14ac:dyDescent="0.2">
      <c r="AE12943" s="218"/>
    </row>
    <row r="12944" spans="31:31" s="228" customFormat="1" x14ac:dyDescent="0.2">
      <c r="AE12944" s="218"/>
    </row>
    <row r="12945" spans="31:31" s="228" customFormat="1" x14ac:dyDescent="0.2">
      <c r="AE12945" s="218"/>
    </row>
    <row r="12946" spans="31:31" s="228" customFormat="1" x14ac:dyDescent="0.2">
      <c r="AE12946" s="218"/>
    </row>
    <row r="12947" spans="31:31" s="228" customFormat="1" x14ac:dyDescent="0.2">
      <c r="AE12947" s="218"/>
    </row>
    <row r="12948" spans="31:31" s="228" customFormat="1" x14ac:dyDescent="0.2">
      <c r="AE12948" s="218"/>
    </row>
    <row r="12949" spans="31:31" s="228" customFormat="1" x14ac:dyDescent="0.2">
      <c r="AE12949" s="218"/>
    </row>
    <row r="12950" spans="31:31" s="228" customFormat="1" x14ac:dyDescent="0.2">
      <c r="AE12950" s="218"/>
    </row>
    <row r="12951" spans="31:31" s="228" customFormat="1" x14ac:dyDescent="0.2">
      <c r="AE12951" s="218"/>
    </row>
    <row r="12952" spans="31:31" s="228" customFormat="1" x14ac:dyDescent="0.2">
      <c r="AE12952" s="218"/>
    </row>
    <row r="12953" spans="31:31" s="228" customFormat="1" x14ac:dyDescent="0.2">
      <c r="AE12953" s="218"/>
    </row>
    <row r="12954" spans="31:31" s="228" customFormat="1" x14ac:dyDescent="0.2">
      <c r="AE12954" s="218"/>
    </row>
    <row r="12955" spans="31:31" s="228" customFormat="1" x14ac:dyDescent="0.2">
      <c r="AE12955" s="218"/>
    </row>
    <row r="12956" spans="31:31" s="228" customFormat="1" x14ac:dyDescent="0.2">
      <c r="AE12956" s="218"/>
    </row>
    <row r="12957" spans="31:31" s="228" customFormat="1" x14ac:dyDescent="0.2">
      <c r="AE12957" s="218"/>
    </row>
    <row r="12958" spans="31:31" s="228" customFormat="1" x14ac:dyDescent="0.2">
      <c r="AE12958" s="218"/>
    </row>
    <row r="12959" spans="31:31" s="228" customFormat="1" x14ac:dyDescent="0.2">
      <c r="AE12959" s="218"/>
    </row>
    <row r="12960" spans="31:31" s="228" customFormat="1" x14ac:dyDescent="0.2">
      <c r="AE12960" s="218"/>
    </row>
    <row r="12961" spans="31:31" s="228" customFormat="1" x14ac:dyDescent="0.2">
      <c r="AE12961" s="218"/>
    </row>
    <row r="12962" spans="31:31" s="228" customFormat="1" x14ac:dyDescent="0.2">
      <c r="AE12962" s="218"/>
    </row>
    <row r="12963" spans="31:31" s="228" customFormat="1" x14ac:dyDescent="0.2">
      <c r="AE12963" s="218"/>
    </row>
    <row r="12964" spans="31:31" s="228" customFormat="1" x14ac:dyDescent="0.2">
      <c r="AE12964" s="218"/>
    </row>
    <row r="12965" spans="31:31" s="228" customFormat="1" x14ac:dyDescent="0.2">
      <c r="AE12965" s="218"/>
    </row>
    <row r="12966" spans="31:31" s="228" customFormat="1" x14ac:dyDescent="0.2">
      <c r="AE12966" s="218"/>
    </row>
    <row r="12967" spans="31:31" s="228" customFormat="1" x14ac:dyDescent="0.2">
      <c r="AE12967" s="218"/>
    </row>
    <row r="12968" spans="31:31" s="228" customFormat="1" x14ac:dyDescent="0.2">
      <c r="AE12968" s="218"/>
    </row>
    <row r="12969" spans="31:31" s="228" customFormat="1" x14ac:dyDescent="0.2">
      <c r="AE12969" s="218"/>
    </row>
    <row r="12970" spans="31:31" s="228" customFormat="1" x14ac:dyDescent="0.2">
      <c r="AE12970" s="218"/>
    </row>
    <row r="12971" spans="31:31" s="228" customFormat="1" x14ac:dyDescent="0.2">
      <c r="AE12971" s="218"/>
    </row>
    <row r="12972" spans="31:31" s="228" customFormat="1" x14ac:dyDescent="0.2">
      <c r="AE12972" s="218"/>
    </row>
    <row r="12973" spans="31:31" s="228" customFormat="1" x14ac:dyDescent="0.2">
      <c r="AE12973" s="218"/>
    </row>
    <row r="12974" spans="31:31" s="228" customFormat="1" x14ac:dyDescent="0.2">
      <c r="AE12974" s="218"/>
    </row>
    <row r="12975" spans="31:31" s="228" customFormat="1" x14ac:dyDescent="0.2">
      <c r="AE12975" s="218"/>
    </row>
    <row r="12976" spans="31:31" s="228" customFormat="1" x14ac:dyDescent="0.2">
      <c r="AE12976" s="218"/>
    </row>
    <row r="12977" spans="31:31" s="228" customFormat="1" x14ac:dyDescent="0.2">
      <c r="AE12977" s="218"/>
    </row>
    <row r="12978" spans="31:31" s="228" customFormat="1" x14ac:dyDescent="0.2">
      <c r="AE12978" s="218"/>
    </row>
    <row r="12979" spans="31:31" s="228" customFormat="1" x14ac:dyDescent="0.2">
      <c r="AE12979" s="218"/>
    </row>
    <row r="12980" spans="31:31" s="228" customFormat="1" x14ac:dyDescent="0.2">
      <c r="AE12980" s="218"/>
    </row>
    <row r="12981" spans="31:31" s="228" customFormat="1" x14ac:dyDescent="0.2">
      <c r="AE12981" s="218"/>
    </row>
    <row r="12982" spans="31:31" s="228" customFormat="1" x14ac:dyDescent="0.2">
      <c r="AE12982" s="218"/>
    </row>
    <row r="12983" spans="31:31" s="228" customFormat="1" x14ac:dyDescent="0.2">
      <c r="AE12983" s="218"/>
    </row>
    <row r="12984" spans="31:31" s="228" customFormat="1" x14ac:dyDescent="0.2">
      <c r="AE12984" s="218"/>
    </row>
    <row r="12985" spans="31:31" s="228" customFormat="1" x14ac:dyDescent="0.2">
      <c r="AE12985" s="218"/>
    </row>
    <row r="12986" spans="31:31" s="228" customFormat="1" x14ac:dyDescent="0.2">
      <c r="AE12986" s="218"/>
    </row>
    <row r="12987" spans="31:31" s="228" customFormat="1" x14ac:dyDescent="0.2">
      <c r="AE12987" s="218"/>
    </row>
    <row r="12988" spans="31:31" s="228" customFormat="1" x14ac:dyDescent="0.2">
      <c r="AE12988" s="218"/>
    </row>
    <row r="12989" spans="31:31" s="228" customFormat="1" x14ac:dyDescent="0.2">
      <c r="AE12989" s="218"/>
    </row>
    <row r="12990" spans="31:31" s="228" customFormat="1" x14ac:dyDescent="0.2">
      <c r="AE12990" s="218"/>
    </row>
    <row r="12991" spans="31:31" s="228" customFormat="1" x14ac:dyDescent="0.2">
      <c r="AE12991" s="218"/>
    </row>
    <row r="12992" spans="31:31" s="228" customFormat="1" x14ac:dyDescent="0.2">
      <c r="AE12992" s="218"/>
    </row>
    <row r="12993" spans="31:31" s="228" customFormat="1" x14ac:dyDescent="0.2">
      <c r="AE12993" s="218"/>
    </row>
    <row r="12994" spans="31:31" s="228" customFormat="1" x14ac:dyDescent="0.2">
      <c r="AE12994" s="218"/>
    </row>
    <row r="12995" spans="31:31" s="228" customFormat="1" x14ac:dyDescent="0.2">
      <c r="AE12995" s="218"/>
    </row>
    <row r="12996" spans="31:31" s="228" customFormat="1" x14ac:dyDescent="0.2">
      <c r="AE12996" s="218"/>
    </row>
    <row r="12997" spans="31:31" s="228" customFormat="1" x14ac:dyDescent="0.2">
      <c r="AE12997" s="218"/>
    </row>
    <row r="12998" spans="31:31" s="228" customFormat="1" x14ac:dyDescent="0.2">
      <c r="AE12998" s="218"/>
    </row>
    <row r="12999" spans="31:31" s="228" customFormat="1" x14ac:dyDescent="0.2">
      <c r="AE12999" s="218"/>
    </row>
    <row r="13000" spans="31:31" s="228" customFormat="1" x14ac:dyDescent="0.2">
      <c r="AE13000" s="218"/>
    </row>
    <row r="13001" spans="31:31" s="228" customFormat="1" x14ac:dyDescent="0.2">
      <c r="AE13001" s="218"/>
    </row>
    <row r="13002" spans="31:31" s="228" customFormat="1" x14ac:dyDescent="0.2">
      <c r="AE13002" s="218"/>
    </row>
    <row r="13003" spans="31:31" s="228" customFormat="1" x14ac:dyDescent="0.2">
      <c r="AE13003" s="218"/>
    </row>
    <row r="13004" spans="31:31" s="228" customFormat="1" x14ac:dyDescent="0.2">
      <c r="AE13004" s="218"/>
    </row>
    <row r="13005" spans="31:31" s="228" customFormat="1" x14ac:dyDescent="0.2">
      <c r="AE13005" s="218"/>
    </row>
    <row r="13006" spans="31:31" s="228" customFormat="1" x14ac:dyDescent="0.2">
      <c r="AE13006" s="218"/>
    </row>
    <row r="13007" spans="31:31" s="228" customFormat="1" x14ac:dyDescent="0.2">
      <c r="AE13007" s="218"/>
    </row>
    <row r="13008" spans="31:31" s="228" customFormat="1" x14ac:dyDescent="0.2">
      <c r="AE13008" s="218"/>
    </row>
    <row r="13009" spans="31:31" s="228" customFormat="1" x14ac:dyDescent="0.2">
      <c r="AE13009" s="218"/>
    </row>
    <row r="13010" spans="31:31" s="228" customFormat="1" x14ac:dyDescent="0.2">
      <c r="AE13010" s="218"/>
    </row>
    <row r="13011" spans="31:31" s="228" customFormat="1" x14ac:dyDescent="0.2">
      <c r="AE13011" s="218"/>
    </row>
    <row r="13012" spans="31:31" s="228" customFormat="1" x14ac:dyDescent="0.2">
      <c r="AE13012" s="218"/>
    </row>
    <row r="13013" spans="31:31" s="228" customFormat="1" x14ac:dyDescent="0.2">
      <c r="AE13013" s="218"/>
    </row>
    <row r="13014" spans="31:31" s="228" customFormat="1" x14ac:dyDescent="0.2">
      <c r="AE13014" s="218"/>
    </row>
    <row r="13015" spans="31:31" s="228" customFormat="1" x14ac:dyDescent="0.2">
      <c r="AE13015" s="218"/>
    </row>
    <row r="13016" spans="31:31" s="228" customFormat="1" x14ac:dyDescent="0.2">
      <c r="AE13016" s="218"/>
    </row>
    <row r="13017" spans="31:31" s="228" customFormat="1" x14ac:dyDescent="0.2">
      <c r="AE13017" s="218"/>
    </row>
    <row r="13018" spans="31:31" s="228" customFormat="1" x14ac:dyDescent="0.2">
      <c r="AE13018" s="218"/>
    </row>
    <row r="13019" spans="31:31" s="228" customFormat="1" x14ac:dyDescent="0.2">
      <c r="AE13019" s="218"/>
    </row>
    <row r="13020" spans="31:31" s="228" customFormat="1" x14ac:dyDescent="0.2">
      <c r="AE13020" s="218"/>
    </row>
    <row r="13021" spans="31:31" s="228" customFormat="1" x14ac:dyDescent="0.2">
      <c r="AE13021" s="218"/>
    </row>
    <row r="13022" spans="31:31" s="228" customFormat="1" x14ac:dyDescent="0.2">
      <c r="AE13022" s="218"/>
    </row>
    <row r="13023" spans="31:31" s="228" customFormat="1" x14ac:dyDescent="0.2">
      <c r="AE13023" s="218"/>
    </row>
    <row r="13024" spans="31:31" s="228" customFormat="1" x14ac:dyDescent="0.2">
      <c r="AE13024" s="218"/>
    </row>
    <row r="13025" spans="31:31" s="228" customFormat="1" x14ac:dyDescent="0.2">
      <c r="AE13025" s="218"/>
    </row>
    <row r="13026" spans="31:31" s="228" customFormat="1" x14ac:dyDescent="0.2">
      <c r="AE13026" s="218"/>
    </row>
    <row r="13027" spans="31:31" s="228" customFormat="1" x14ac:dyDescent="0.2">
      <c r="AE13027" s="218"/>
    </row>
    <row r="13028" spans="31:31" s="228" customFormat="1" x14ac:dyDescent="0.2">
      <c r="AE13028" s="218"/>
    </row>
    <row r="13029" spans="31:31" s="228" customFormat="1" x14ac:dyDescent="0.2">
      <c r="AE13029" s="218"/>
    </row>
    <row r="13030" spans="31:31" s="228" customFormat="1" x14ac:dyDescent="0.2">
      <c r="AE13030" s="218"/>
    </row>
    <row r="13031" spans="31:31" s="228" customFormat="1" x14ac:dyDescent="0.2">
      <c r="AE13031" s="218"/>
    </row>
    <row r="13032" spans="31:31" s="228" customFormat="1" x14ac:dyDescent="0.2">
      <c r="AE13032" s="218"/>
    </row>
    <row r="13033" spans="31:31" s="228" customFormat="1" x14ac:dyDescent="0.2">
      <c r="AE13033" s="218"/>
    </row>
    <row r="13034" spans="31:31" s="228" customFormat="1" x14ac:dyDescent="0.2">
      <c r="AE13034" s="218"/>
    </row>
    <row r="13035" spans="31:31" s="228" customFormat="1" x14ac:dyDescent="0.2">
      <c r="AE13035" s="218"/>
    </row>
    <row r="13036" spans="31:31" s="228" customFormat="1" x14ac:dyDescent="0.2">
      <c r="AE13036" s="218"/>
    </row>
    <row r="13037" spans="31:31" s="228" customFormat="1" x14ac:dyDescent="0.2">
      <c r="AE13037" s="218"/>
    </row>
    <row r="13038" spans="31:31" s="228" customFormat="1" x14ac:dyDescent="0.2">
      <c r="AE13038" s="218"/>
    </row>
    <row r="13039" spans="31:31" s="228" customFormat="1" x14ac:dyDescent="0.2">
      <c r="AE13039" s="218"/>
    </row>
    <row r="13040" spans="31:31" s="228" customFormat="1" x14ac:dyDescent="0.2">
      <c r="AE13040" s="218"/>
    </row>
    <row r="13041" spans="31:31" s="228" customFormat="1" x14ac:dyDescent="0.2">
      <c r="AE13041" s="218"/>
    </row>
    <row r="13042" spans="31:31" s="228" customFormat="1" x14ac:dyDescent="0.2">
      <c r="AE13042" s="218"/>
    </row>
    <row r="13043" spans="31:31" s="228" customFormat="1" x14ac:dyDescent="0.2">
      <c r="AE13043" s="218"/>
    </row>
    <row r="13044" spans="31:31" s="228" customFormat="1" x14ac:dyDescent="0.2">
      <c r="AE13044" s="218"/>
    </row>
    <row r="13045" spans="31:31" s="228" customFormat="1" x14ac:dyDescent="0.2">
      <c r="AE13045" s="218"/>
    </row>
    <row r="13046" spans="31:31" s="228" customFormat="1" x14ac:dyDescent="0.2">
      <c r="AE13046" s="218"/>
    </row>
    <row r="13047" spans="31:31" s="228" customFormat="1" x14ac:dyDescent="0.2">
      <c r="AE13047" s="218"/>
    </row>
    <row r="13048" spans="31:31" s="228" customFormat="1" x14ac:dyDescent="0.2">
      <c r="AE13048" s="218"/>
    </row>
    <row r="13049" spans="31:31" s="228" customFormat="1" x14ac:dyDescent="0.2">
      <c r="AE13049" s="218"/>
    </row>
    <row r="13050" spans="31:31" s="228" customFormat="1" x14ac:dyDescent="0.2">
      <c r="AE13050" s="218"/>
    </row>
    <row r="13051" spans="31:31" s="228" customFormat="1" x14ac:dyDescent="0.2">
      <c r="AE13051" s="218"/>
    </row>
    <row r="13052" spans="31:31" s="228" customFormat="1" x14ac:dyDescent="0.2">
      <c r="AE13052" s="218"/>
    </row>
    <row r="13053" spans="31:31" s="228" customFormat="1" x14ac:dyDescent="0.2">
      <c r="AE13053" s="218"/>
    </row>
    <row r="13054" spans="31:31" s="228" customFormat="1" x14ac:dyDescent="0.2">
      <c r="AE13054" s="218"/>
    </row>
    <row r="13055" spans="31:31" s="228" customFormat="1" x14ac:dyDescent="0.2">
      <c r="AE13055" s="218"/>
    </row>
    <row r="13056" spans="31:31" s="228" customFormat="1" x14ac:dyDescent="0.2">
      <c r="AE13056" s="218"/>
    </row>
    <row r="13057" spans="31:31" s="228" customFormat="1" x14ac:dyDescent="0.2">
      <c r="AE13057" s="218"/>
    </row>
    <row r="13058" spans="31:31" s="228" customFormat="1" x14ac:dyDescent="0.2">
      <c r="AE13058" s="218"/>
    </row>
    <row r="13059" spans="31:31" s="228" customFormat="1" x14ac:dyDescent="0.2">
      <c r="AE13059" s="218"/>
    </row>
    <row r="13060" spans="31:31" s="228" customFormat="1" x14ac:dyDescent="0.2">
      <c r="AE13060" s="218"/>
    </row>
    <row r="13061" spans="31:31" s="228" customFormat="1" x14ac:dyDescent="0.2">
      <c r="AE13061" s="218"/>
    </row>
    <row r="13062" spans="31:31" s="228" customFormat="1" x14ac:dyDescent="0.2">
      <c r="AE13062" s="218"/>
    </row>
    <row r="13063" spans="31:31" s="228" customFormat="1" x14ac:dyDescent="0.2">
      <c r="AE13063" s="218"/>
    </row>
    <row r="13064" spans="31:31" s="228" customFormat="1" x14ac:dyDescent="0.2">
      <c r="AE13064" s="218"/>
    </row>
    <row r="13065" spans="31:31" s="228" customFormat="1" x14ac:dyDescent="0.2">
      <c r="AE13065" s="218"/>
    </row>
    <row r="13066" spans="31:31" s="228" customFormat="1" x14ac:dyDescent="0.2">
      <c r="AE13066" s="218"/>
    </row>
    <row r="13067" spans="31:31" s="228" customFormat="1" x14ac:dyDescent="0.2">
      <c r="AE13067" s="218"/>
    </row>
    <row r="13068" spans="31:31" s="228" customFormat="1" x14ac:dyDescent="0.2">
      <c r="AE13068" s="218"/>
    </row>
    <row r="13069" spans="31:31" s="228" customFormat="1" x14ac:dyDescent="0.2">
      <c r="AE13069" s="218"/>
    </row>
    <row r="13070" spans="31:31" s="228" customFormat="1" x14ac:dyDescent="0.2">
      <c r="AE13070" s="218"/>
    </row>
    <row r="13071" spans="31:31" s="228" customFormat="1" x14ac:dyDescent="0.2">
      <c r="AE13071" s="218"/>
    </row>
    <row r="13072" spans="31:31" s="228" customFormat="1" x14ac:dyDescent="0.2">
      <c r="AE13072" s="218"/>
    </row>
    <row r="13073" spans="31:31" s="228" customFormat="1" x14ac:dyDescent="0.2">
      <c r="AE13073" s="218"/>
    </row>
    <row r="13074" spans="31:31" s="228" customFormat="1" x14ac:dyDescent="0.2">
      <c r="AE13074" s="218"/>
    </row>
    <row r="13075" spans="31:31" s="228" customFormat="1" x14ac:dyDescent="0.2">
      <c r="AE13075" s="218"/>
    </row>
    <row r="13076" spans="31:31" s="228" customFormat="1" x14ac:dyDescent="0.2">
      <c r="AE13076" s="218"/>
    </row>
    <row r="13077" spans="31:31" s="228" customFormat="1" x14ac:dyDescent="0.2">
      <c r="AE13077" s="218"/>
    </row>
    <row r="13078" spans="31:31" s="228" customFormat="1" x14ac:dyDescent="0.2">
      <c r="AE13078" s="218"/>
    </row>
    <row r="13079" spans="31:31" s="228" customFormat="1" x14ac:dyDescent="0.2">
      <c r="AE13079" s="218"/>
    </row>
    <row r="13080" spans="31:31" s="228" customFormat="1" x14ac:dyDescent="0.2">
      <c r="AE13080" s="218"/>
    </row>
    <row r="13081" spans="31:31" s="228" customFormat="1" x14ac:dyDescent="0.2">
      <c r="AE13081" s="218"/>
    </row>
    <row r="13082" spans="31:31" s="228" customFormat="1" x14ac:dyDescent="0.2">
      <c r="AE13082" s="218"/>
    </row>
    <row r="13083" spans="31:31" s="228" customFormat="1" x14ac:dyDescent="0.2">
      <c r="AE13083" s="218"/>
    </row>
    <row r="13084" spans="31:31" s="228" customFormat="1" x14ac:dyDescent="0.2">
      <c r="AE13084" s="218"/>
    </row>
    <row r="13085" spans="31:31" s="228" customFormat="1" x14ac:dyDescent="0.2">
      <c r="AE13085" s="218"/>
    </row>
    <row r="13086" spans="31:31" s="228" customFormat="1" x14ac:dyDescent="0.2">
      <c r="AE13086" s="218"/>
    </row>
    <row r="13087" spans="31:31" s="228" customFormat="1" x14ac:dyDescent="0.2">
      <c r="AE13087" s="218"/>
    </row>
    <row r="13088" spans="31:31" s="228" customFormat="1" x14ac:dyDescent="0.2">
      <c r="AE13088" s="218"/>
    </row>
    <row r="13089" spans="31:31" s="228" customFormat="1" x14ac:dyDescent="0.2">
      <c r="AE13089" s="218"/>
    </row>
    <row r="13090" spans="31:31" s="228" customFormat="1" x14ac:dyDescent="0.2">
      <c r="AE13090" s="218"/>
    </row>
    <row r="13091" spans="31:31" s="228" customFormat="1" x14ac:dyDescent="0.2">
      <c r="AE13091" s="218"/>
    </row>
    <row r="13092" spans="31:31" s="228" customFormat="1" x14ac:dyDescent="0.2">
      <c r="AE13092" s="218"/>
    </row>
    <row r="13093" spans="31:31" s="228" customFormat="1" x14ac:dyDescent="0.2">
      <c r="AE13093" s="218"/>
    </row>
    <row r="13094" spans="31:31" s="228" customFormat="1" x14ac:dyDescent="0.2">
      <c r="AE13094" s="218"/>
    </row>
    <row r="13095" spans="31:31" s="228" customFormat="1" x14ac:dyDescent="0.2">
      <c r="AE13095" s="218"/>
    </row>
    <row r="13096" spans="31:31" s="228" customFormat="1" x14ac:dyDescent="0.2">
      <c r="AE13096" s="218"/>
    </row>
    <row r="13097" spans="31:31" s="228" customFormat="1" x14ac:dyDescent="0.2">
      <c r="AE13097" s="218"/>
    </row>
    <row r="13098" spans="31:31" s="228" customFormat="1" x14ac:dyDescent="0.2">
      <c r="AE13098" s="218"/>
    </row>
    <row r="13099" spans="31:31" s="228" customFormat="1" x14ac:dyDescent="0.2">
      <c r="AE13099" s="218"/>
    </row>
    <row r="13100" spans="31:31" s="228" customFormat="1" x14ac:dyDescent="0.2">
      <c r="AE13100" s="218"/>
    </row>
    <row r="13101" spans="31:31" s="228" customFormat="1" x14ac:dyDescent="0.2">
      <c r="AE13101" s="218"/>
    </row>
    <row r="13102" spans="31:31" s="228" customFormat="1" x14ac:dyDescent="0.2">
      <c r="AE13102" s="218"/>
    </row>
    <row r="13103" spans="31:31" s="228" customFormat="1" x14ac:dyDescent="0.2">
      <c r="AE13103" s="218"/>
    </row>
    <row r="13104" spans="31:31" s="228" customFormat="1" x14ac:dyDescent="0.2">
      <c r="AE13104" s="218"/>
    </row>
    <row r="13105" spans="31:31" s="228" customFormat="1" x14ac:dyDescent="0.2">
      <c r="AE13105" s="218"/>
    </row>
    <row r="13106" spans="31:31" s="228" customFormat="1" x14ac:dyDescent="0.2">
      <c r="AE13106" s="218"/>
    </row>
    <row r="13107" spans="31:31" s="228" customFormat="1" x14ac:dyDescent="0.2">
      <c r="AE13107" s="218"/>
    </row>
    <row r="13108" spans="31:31" s="228" customFormat="1" x14ac:dyDescent="0.2">
      <c r="AE13108" s="218"/>
    </row>
    <row r="13109" spans="31:31" s="228" customFormat="1" x14ac:dyDescent="0.2">
      <c r="AE13109" s="218"/>
    </row>
    <row r="13110" spans="31:31" s="228" customFormat="1" x14ac:dyDescent="0.2">
      <c r="AE13110" s="218"/>
    </row>
    <row r="13111" spans="31:31" s="228" customFormat="1" x14ac:dyDescent="0.2">
      <c r="AE13111" s="218"/>
    </row>
    <row r="13112" spans="31:31" s="228" customFormat="1" x14ac:dyDescent="0.2">
      <c r="AE13112" s="218"/>
    </row>
    <row r="13113" spans="31:31" s="228" customFormat="1" x14ac:dyDescent="0.2">
      <c r="AE13113" s="218"/>
    </row>
    <row r="13114" spans="31:31" s="228" customFormat="1" x14ac:dyDescent="0.2">
      <c r="AE13114" s="218"/>
    </row>
    <row r="13115" spans="31:31" s="228" customFormat="1" x14ac:dyDescent="0.2">
      <c r="AE13115" s="218"/>
    </row>
    <row r="13116" spans="31:31" s="228" customFormat="1" x14ac:dyDescent="0.2">
      <c r="AE13116" s="218"/>
    </row>
    <row r="13117" spans="31:31" s="228" customFormat="1" x14ac:dyDescent="0.2">
      <c r="AE13117" s="218"/>
    </row>
    <row r="13118" spans="31:31" s="228" customFormat="1" x14ac:dyDescent="0.2">
      <c r="AE13118" s="218"/>
    </row>
    <row r="13119" spans="31:31" s="228" customFormat="1" x14ac:dyDescent="0.2">
      <c r="AE13119" s="218"/>
    </row>
    <row r="13120" spans="31:31" s="228" customFormat="1" x14ac:dyDescent="0.2">
      <c r="AE13120" s="218"/>
    </row>
    <row r="13121" spans="31:31" s="228" customFormat="1" x14ac:dyDescent="0.2">
      <c r="AE13121" s="218"/>
    </row>
    <row r="13122" spans="31:31" s="228" customFormat="1" x14ac:dyDescent="0.2">
      <c r="AE13122" s="218"/>
    </row>
    <row r="13123" spans="31:31" s="228" customFormat="1" x14ac:dyDescent="0.2">
      <c r="AE13123" s="218"/>
    </row>
    <row r="13124" spans="31:31" s="228" customFormat="1" x14ac:dyDescent="0.2">
      <c r="AE13124" s="218"/>
    </row>
    <row r="13125" spans="31:31" s="228" customFormat="1" x14ac:dyDescent="0.2">
      <c r="AE13125" s="218"/>
    </row>
    <row r="13126" spans="31:31" s="228" customFormat="1" x14ac:dyDescent="0.2">
      <c r="AE13126" s="218"/>
    </row>
    <row r="13127" spans="31:31" s="228" customFormat="1" x14ac:dyDescent="0.2">
      <c r="AE13127" s="218"/>
    </row>
    <row r="13128" spans="31:31" s="228" customFormat="1" x14ac:dyDescent="0.2">
      <c r="AE13128" s="218"/>
    </row>
    <row r="13129" spans="31:31" s="228" customFormat="1" x14ac:dyDescent="0.2">
      <c r="AE13129" s="218"/>
    </row>
    <row r="13130" spans="31:31" s="228" customFormat="1" x14ac:dyDescent="0.2">
      <c r="AE13130" s="218"/>
    </row>
    <row r="13131" spans="31:31" s="228" customFormat="1" x14ac:dyDescent="0.2">
      <c r="AE13131" s="218"/>
    </row>
    <row r="13132" spans="31:31" s="228" customFormat="1" x14ac:dyDescent="0.2">
      <c r="AE13132" s="218"/>
    </row>
    <row r="13133" spans="31:31" s="228" customFormat="1" x14ac:dyDescent="0.2">
      <c r="AE13133" s="218"/>
    </row>
    <row r="13134" spans="31:31" s="228" customFormat="1" x14ac:dyDescent="0.2">
      <c r="AE13134" s="218"/>
    </row>
    <row r="13135" spans="31:31" s="228" customFormat="1" x14ac:dyDescent="0.2">
      <c r="AE13135" s="218"/>
    </row>
    <row r="13136" spans="31:31" s="228" customFormat="1" x14ac:dyDescent="0.2">
      <c r="AE13136" s="218"/>
    </row>
    <row r="13137" spans="31:31" s="228" customFormat="1" x14ac:dyDescent="0.2">
      <c r="AE13137" s="218"/>
    </row>
    <row r="13138" spans="31:31" s="228" customFormat="1" x14ac:dyDescent="0.2">
      <c r="AE13138" s="218"/>
    </row>
    <row r="13139" spans="31:31" s="228" customFormat="1" x14ac:dyDescent="0.2">
      <c r="AE13139" s="218"/>
    </row>
    <row r="13140" spans="31:31" s="228" customFormat="1" x14ac:dyDescent="0.2">
      <c r="AE13140" s="218"/>
    </row>
    <row r="13141" spans="31:31" s="228" customFormat="1" x14ac:dyDescent="0.2">
      <c r="AE13141" s="218"/>
    </row>
    <row r="13142" spans="31:31" s="228" customFormat="1" x14ac:dyDescent="0.2">
      <c r="AE13142" s="218"/>
    </row>
    <row r="13143" spans="31:31" s="228" customFormat="1" x14ac:dyDescent="0.2">
      <c r="AE13143" s="218"/>
    </row>
    <row r="13144" spans="31:31" s="228" customFormat="1" x14ac:dyDescent="0.2">
      <c r="AE13144" s="218"/>
    </row>
    <row r="13145" spans="31:31" s="228" customFormat="1" x14ac:dyDescent="0.2">
      <c r="AE13145" s="218"/>
    </row>
    <row r="13146" spans="31:31" s="228" customFormat="1" x14ac:dyDescent="0.2">
      <c r="AE13146" s="218"/>
    </row>
    <row r="13147" spans="31:31" s="228" customFormat="1" x14ac:dyDescent="0.2">
      <c r="AE13147" s="218"/>
    </row>
    <row r="13148" spans="31:31" s="228" customFormat="1" x14ac:dyDescent="0.2">
      <c r="AE13148" s="218"/>
    </row>
    <row r="13149" spans="31:31" s="228" customFormat="1" x14ac:dyDescent="0.2">
      <c r="AE13149" s="218"/>
    </row>
    <row r="13150" spans="31:31" s="228" customFormat="1" x14ac:dyDescent="0.2">
      <c r="AE13150" s="218"/>
    </row>
    <row r="13151" spans="31:31" s="228" customFormat="1" x14ac:dyDescent="0.2">
      <c r="AE13151" s="218"/>
    </row>
    <row r="13152" spans="31:31" s="228" customFormat="1" x14ac:dyDescent="0.2">
      <c r="AE13152" s="218"/>
    </row>
    <row r="13153" spans="31:31" s="228" customFormat="1" x14ac:dyDescent="0.2">
      <c r="AE13153" s="218"/>
    </row>
    <row r="13154" spans="31:31" s="228" customFormat="1" x14ac:dyDescent="0.2">
      <c r="AE13154" s="218"/>
    </row>
    <row r="13155" spans="31:31" s="228" customFormat="1" x14ac:dyDescent="0.2">
      <c r="AE13155" s="218"/>
    </row>
    <row r="13156" spans="31:31" s="228" customFormat="1" x14ac:dyDescent="0.2">
      <c r="AE13156" s="218"/>
    </row>
    <row r="13157" spans="31:31" s="228" customFormat="1" x14ac:dyDescent="0.2">
      <c r="AE13157" s="218"/>
    </row>
    <row r="13158" spans="31:31" s="228" customFormat="1" x14ac:dyDescent="0.2">
      <c r="AE13158" s="218"/>
    </row>
    <row r="13159" spans="31:31" s="228" customFormat="1" x14ac:dyDescent="0.2">
      <c r="AE13159" s="218"/>
    </row>
    <row r="13160" spans="31:31" s="228" customFormat="1" x14ac:dyDescent="0.2">
      <c r="AE13160" s="218"/>
    </row>
    <row r="13161" spans="31:31" s="228" customFormat="1" x14ac:dyDescent="0.2">
      <c r="AE13161" s="218"/>
    </row>
    <row r="13162" spans="31:31" s="228" customFormat="1" x14ac:dyDescent="0.2">
      <c r="AE13162" s="218"/>
    </row>
    <row r="13163" spans="31:31" s="228" customFormat="1" x14ac:dyDescent="0.2">
      <c r="AE13163" s="218"/>
    </row>
    <row r="13164" spans="31:31" s="228" customFormat="1" x14ac:dyDescent="0.2">
      <c r="AE13164" s="218"/>
    </row>
    <row r="13165" spans="31:31" s="228" customFormat="1" x14ac:dyDescent="0.2">
      <c r="AE13165" s="218"/>
    </row>
    <row r="13166" spans="31:31" s="228" customFormat="1" x14ac:dyDescent="0.2">
      <c r="AE13166" s="218"/>
    </row>
    <row r="13167" spans="31:31" s="228" customFormat="1" x14ac:dyDescent="0.2">
      <c r="AE13167" s="218"/>
    </row>
    <row r="13168" spans="31:31" s="228" customFormat="1" x14ac:dyDescent="0.2">
      <c r="AE13168" s="218"/>
    </row>
    <row r="13169" spans="31:31" s="228" customFormat="1" x14ac:dyDescent="0.2">
      <c r="AE13169" s="218"/>
    </row>
    <row r="13170" spans="31:31" s="228" customFormat="1" x14ac:dyDescent="0.2">
      <c r="AE13170" s="218"/>
    </row>
    <row r="13171" spans="31:31" s="228" customFormat="1" x14ac:dyDescent="0.2">
      <c r="AE13171" s="218"/>
    </row>
    <row r="13172" spans="31:31" s="228" customFormat="1" x14ac:dyDescent="0.2">
      <c r="AE13172" s="218"/>
    </row>
    <row r="13173" spans="31:31" s="228" customFormat="1" x14ac:dyDescent="0.2">
      <c r="AE13173" s="218"/>
    </row>
    <row r="13174" spans="31:31" s="228" customFormat="1" x14ac:dyDescent="0.2">
      <c r="AE13174" s="218"/>
    </row>
    <row r="13175" spans="31:31" s="228" customFormat="1" x14ac:dyDescent="0.2">
      <c r="AE13175" s="218"/>
    </row>
    <row r="13176" spans="31:31" s="228" customFormat="1" x14ac:dyDescent="0.2">
      <c r="AE13176" s="218"/>
    </row>
    <row r="13177" spans="31:31" s="228" customFormat="1" x14ac:dyDescent="0.2">
      <c r="AE13177" s="218"/>
    </row>
    <row r="13178" spans="31:31" s="228" customFormat="1" x14ac:dyDescent="0.2">
      <c r="AE13178" s="218"/>
    </row>
    <row r="13179" spans="31:31" s="228" customFormat="1" x14ac:dyDescent="0.2">
      <c r="AE13179" s="218"/>
    </row>
    <row r="13180" spans="31:31" s="228" customFormat="1" x14ac:dyDescent="0.2">
      <c r="AE13180" s="218"/>
    </row>
    <row r="13181" spans="31:31" s="228" customFormat="1" x14ac:dyDescent="0.2">
      <c r="AE13181" s="218"/>
    </row>
    <row r="13182" spans="31:31" s="228" customFormat="1" x14ac:dyDescent="0.2">
      <c r="AE13182" s="218"/>
    </row>
    <row r="13183" spans="31:31" s="228" customFormat="1" x14ac:dyDescent="0.2">
      <c r="AE13183" s="218"/>
    </row>
    <row r="13184" spans="31:31" s="228" customFormat="1" x14ac:dyDescent="0.2">
      <c r="AE13184" s="218"/>
    </row>
    <row r="13185" spans="31:31" s="228" customFormat="1" x14ac:dyDescent="0.2">
      <c r="AE13185" s="218"/>
    </row>
    <row r="13186" spans="31:31" s="228" customFormat="1" x14ac:dyDescent="0.2">
      <c r="AE13186" s="218"/>
    </row>
    <row r="13187" spans="31:31" s="228" customFormat="1" x14ac:dyDescent="0.2">
      <c r="AE13187" s="218"/>
    </row>
    <row r="13188" spans="31:31" s="228" customFormat="1" x14ac:dyDescent="0.2">
      <c r="AE13188" s="218"/>
    </row>
    <row r="13189" spans="31:31" s="228" customFormat="1" x14ac:dyDescent="0.2">
      <c r="AE13189" s="218"/>
    </row>
    <row r="13190" spans="31:31" s="228" customFormat="1" x14ac:dyDescent="0.2">
      <c r="AE13190" s="218"/>
    </row>
    <row r="13191" spans="31:31" s="228" customFormat="1" x14ac:dyDescent="0.2">
      <c r="AE13191" s="218"/>
    </row>
    <row r="13192" spans="31:31" s="228" customFormat="1" x14ac:dyDescent="0.2">
      <c r="AE13192" s="218"/>
    </row>
    <row r="13193" spans="31:31" s="228" customFormat="1" x14ac:dyDescent="0.2">
      <c r="AE13193" s="218"/>
    </row>
    <row r="13194" spans="31:31" s="228" customFormat="1" x14ac:dyDescent="0.2">
      <c r="AE13194" s="218"/>
    </row>
    <row r="13195" spans="31:31" s="228" customFormat="1" x14ac:dyDescent="0.2">
      <c r="AE13195" s="218"/>
    </row>
    <row r="13196" spans="31:31" s="228" customFormat="1" x14ac:dyDescent="0.2">
      <c r="AE13196" s="218"/>
    </row>
    <row r="13197" spans="31:31" s="228" customFormat="1" x14ac:dyDescent="0.2">
      <c r="AE13197" s="218"/>
    </row>
    <row r="13198" spans="31:31" s="228" customFormat="1" x14ac:dyDescent="0.2">
      <c r="AE13198" s="218"/>
    </row>
    <row r="13199" spans="31:31" s="228" customFormat="1" x14ac:dyDescent="0.2">
      <c r="AE13199" s="218"/>
    </row>
    <row r="13200" spans="31:31" s="228" customFormat="1" x14ac:dyDescent="0.2">
      <c r="AE13200" s="218"/>
    </row>
    <row r="13201" spans="31:31" s="228" customFormat="1" x14ac:dyDescent="0.2">
      <c r="AE13201" s="218"/>
    </row>
    <row r="13202" spans="31:31" s="228" customFormat="1" x14ac:dyDescent="0.2">
      <c r="AE13202" s="218"/>
    </row>
    <row r="13203" spans="31:31" s="228" customFormat="1" x14ac:dyDescent="0.2">
      <c r="AE13203" s="218"/>
    </row>
    <row r="13204" spans="31:31" s="228" customFormat="1" x14ac:dyDescent="0.2">
      <c r="AE13204" s="218"/>
    </row>
    <row r="13205" spans="31:31" s="228" customFormat="1" x14ac:dyDescent="0.2">
      <c r="AE13205" s="218"/>
    </row>
    <row r="13206" spans="31:31" s="228" customFormat="1" x14ac:dyDescent="0.2">
      <c r="AE13206" s="218"/>
    </row>
    <row r="13207" spans="31:31" s="228" customFormat="1" x14ac:dyDescent="0.2">
      <c r="AE13207" s="218"/>
    </row>
    <row r="13208" spans="31:31" s="228" customFormat="1" x14ac:dyDescent="0.2">
      <c r="AE13208" s="218"/>
    </row>
    <row r="13209" spans="31:31" s="228" customFormat="1" x14ac:dyDescent="0.2">
      <c r="AE13209" s="218"/>
    </row>
    <row r="13210" spans="31:31" s="228" customFormat="1" x14ac:dyDescent="0.2">
      <c r="AE13210" s="218"/>
    </row>
    <row r="13211" spans="31:31" s="228" customFormat="1" x14ac:dyDescent="0.2">
      <c r="AE13211" s="218"/>
    </row>
    <row r="13212" spans="31:31" s="228" customFormat="1" x14ac:dyDescent="0.2">
      <c r="AE13212" s="218"/>
    </row>
    <row r="13213" spans="31:31" s="228" customFormat="1" x14ac:dyDescent="0.2">
      <c r="AE13213" s="218"/>
    </row>
    <row r="13214" spans="31:31" s="228" customFormat="1" x14ac:dyDescent="0.2">
      <c r="AE13214" s="218"/>
    </row>
    <row r="13215" spans="31:31" s="228" customFormat="1" x14ac:dyDescent="0.2">
      <c r="AE13215" s="218"/>
    </row>
    <row r="13216" spans="31:31" s="228" customFormat="1" x14ac:dyDescent="0.2">
      <c r="AE13216" s="218"/>
    </row>
    <row r="13217" spans="31:31" s="228" customFormat="1" x14ac:dyDescent="0.2">
      <c r="AE13217" s="218"/>
    </row>
    <row r="13218" spans="31:31" s="228" customFormat="1" x14ac:dyDescent="0.2">
      <c r="AE13218" s="218"/>
    </row>
    <row r="13219" spans="31:31" s="228" customFormat="1" x14ac:dyDescent="0.2">
      <c r="AE13219" s="218"/>
    </row>
    <row r="13220" spans="31:31" s="228" customFormat="1" x14ac:dyDescent="0.2">
      <c r="AE13220" s="218"/>
    </row>
    <row r="13221" spans="31:31" s="228" customFormat="1" x14ac:dyDescent="0.2">
      <c r="AE13221" s="218"/>
    </row>
    <row r="13222" spans="31:31" s="228" customFormat="1" x14ac:dyDescent="0.2">
      <c r="AE13222" s="218"/>
    </row>
    <row r="13223" spans="31:31" s="228" customFormat="1" x14ac:dyDescent="0.2">
      <c r="AE13223" s="218"/>
    </row>
    <row r="13224" spans="31:31" s="228" customFormat="1" x14ac:dyDescent="0.2">
      <c r="AE13224" s="218"/>
    </row>
    <row r="13225" spans="31:31" s="228" customFormat="1" x14ac:dyDescent="0.2">
      <c r="AE13225" s="218"/>
    </row>
    <row r="13226" spans="31:31" s="228" customFormat="1" x14ac:dyDescent="0.2">
      <c r="AE13226" s="218"/>
    </row>
    <row r="13227" spans="31:31" s="228" customFormat="1" x14ac:dyDescent="0.2">
      <c r="AE13227" s="218"/>
    </row>
    <row r="13228" spans="31:31" s="228" customFormat="1" x14ac:dyDescent="0.2">
      <c r="AE13228" s="218"/>
    </row>
    <row r="13229" spans="31:31" s="228" customFormat="1" x14ac:dyDescent="0.2">
      <c r="AE13229" s="218"/>
    </row>
    <row r="13230" spans="31:31" s="228" customFormat="1" x14ac:dyDescent="0.2">
      <c r="AE13230" s="218"/>
    </row>
    <row r="13231" spans="31:31" s="228" customFormat="1" x14ac:dyDescent="0.2">
      <c r="AE13231" s="218"/>
    </row>
    <row r="13232" spans="31:31" s="228" customFormat="1" x14ac:dyDescent="0.2">
      <c r="AE13232" s="218"/>
    </row>
    <row r="13233" spans="31:31" s="228" customFormat="1" x14ac:dyDescent="0.2">
      <c r="AE13233" s="218"/>
    </row>
    <row r="13234" spans="31:31" s="228" customFormat="1" x14ac:dyDescent="0.2">
      <c r="AE13234" s="218"/>
    </row>
    <row r="13235" spans="31:31" s="228" customFormat="1" x14ac:dyDescent="0.2">
      <c r="AE13235" s="218"/>
    </row>
    <row r="13236" spans="31:31" s="228" customFormat="1" x14ac:dyDescent="0.2">
      <c r="AE13236" s="218"/>
    </row>
    <row r="13237" spans="31:31" s="228" customFormat="1" x14ac:dyDescent="0.2">
      <c r="AE13237" s="218"/>
    </row>
    <row r="13238" spans="31:31" s="228" customFormat="1" x14ac:dyDescent="0.2">
      <c r="AE13238" s="218"/>
    </row>
    <row r="13239" spans="31:31" s="228" customFormat="1" x14ac:dyDescent="0.2">
      <c r="AE13239" s="218"/>
    </row>
    <row r="13240" spans="31:31" s="228" customFormat="1" x14ac:dyDescent="0.2">
      <c r="AE13240" s="218"/>
    </row>
    <row r="13241" spans="31:31" s="228" customFormat="1" x14ac:dyDescent="0.2">
      <c r="AE13241" s="218"/>
    </row>
    <row r="13242" spans="31:31" s="228" customFormat="1" x14ac:dyDescent="0.2">
      <c r="AE13242" s="218"/>
    </row>
    <row r="13243" spans="31:31" s="228" customFormat="1" x14ac:dyDescent="0.2">
      <c r="AE13243" s="218"/>
    </row>
    <row r="13244" spans="31:31" s="228" customFormat="1" x14ac:dyDescent="0.2">
      <c r="AE13244" s="218"/>
    </row>
    <row r="13245" spans="31:31" s="228" customFormat="1" x14ac:dyDescent="0.2">
      <c r="AE13245" s="218"/>
    </row>
    <row r="13246" spans="31:31" s="228" customFormat="1" x14ac:dyDescent="0.2">
      <c r="AE13246" s="218"/>
    </row>
    <row r="13247" spans="31:31" s="228" customFormat="1" x14ac:dyDescent="0.2">
      <c r="AE13247" s="218"/>
    </row>
    <row r="13248" spans="31:31" s="228" customFormat="1" x14ac:dyDescent="0.2">
      <c r="AE13248" s="218"/>
    </row>
    <row r="13249" spans="31:31" s="228" customFormat="1" x14ac:dyDescent="0.2">
      <c r="AE13249" s="218"/>
    </row>
    <row r="13250" spans="31:31" s="228" customFormat="1" x14ac:dyDescent="0.2">
      <c r="AE13250" s="218"/>
    </row>
    <row r="13251" spans="31:31" s="228" customFormat="1" x14ac:dyDescent="0.2">
      <c r="AE13251" s="218"/>
    </row>
    <row r="13252" spans="31:31" s="228" customFormat="1" x14ac:dyDescent="0.2">
      <c r="AE13252" s="218"/>
    </row>
    <row r="13253" spans="31:31" s="228" customFormat="1" x14ac:dyDescent="0.2">
      <c r="AE13253" s="218"/>
    </row>
    <row r="13254" spans="31:31" s="228" customFormat="1" x14ac:dyDescent="0.2">
      <c r="AE13254" s="218"/>
    </row>
    <row r="13255" spans="31:31" s="228" customFormat="1" x14ac:dyDescent="0.2">
      <c r="AE13255" s="218"/>
    </row>
    <row r="13256" spans="31:31" s="228" customFormat="1" x14ac:dyDescent="0.2">
      <c r="AE13256" s="218"/>
    </row>
    <row r="13257" spans="31:31" s="228" customFormat="1" x14ac:dyDescent="0.2">
      <c r="AE13257" s="218"/>
    </row>
    <row r="13258" spans="31:31" s="228" customFormat="1" x14ac:dyDescent="0.2">
      <c r="AE13258" s="218"/>
    </row>
    <row r="13259" spans="31:31" s="228" customFormat="1" x14ac:dyDescent="0.2">
      <c r="AE13259" s="218"/>
    </row>
    <row r="13260" spans="31:31" s="228" customFormat="1" x14ac:dyDescent="0.2">
      <c r="AE13260" s="218"/>
    </row>
    <row r="13261" spans="31:31" s="228" customFormat="1" x14ac:dyDescent="0.2">
      <c r="AE13261" s="218"/>
    </row>
    <row r="13262" spans="31:31" s="228" customFormat="1" x14ac:dyDescent="0.2">
      <c r="AE13262" s="218"/>
    </row>
    <row r="13263" spans="31:31" s="228" customFormat="1" x14ac:dyDescent="0.2">
      <c r="AE13263" s="218"/>
    </row>
    <row r="13264" spans="31:31" s="228" customFormat="1" x14ac:dyDescent="0.2">
      <c r="AE13264" s="218"/>
    </row>
    <row r="13265" spans="31:31" s="228" customFormat="1" x14ac:dyDescent="0.2">
      <c r="AE13265" s="218"/>
    </row>
    <row r="13266" spans="31:31" s="228" customFormat="1" x14ac:dyDescent="0.2">
      <c r="AE13266" s="218"/>
    </row>
    <row r="13267" spans="31:31" s="228" customFormat="1" x14ac:dyDescent="0.2">
      <c r="AE13267" s="218"/>
    </row>
    <row r="13268" spans="31:31" s="228" customFormat="1" x14ac:dyDescent="0.2">
      <c r="AE13268" s="218"/>
    </row>
    <row r="13269" spans="31:31" s="228" customFormat="1" x14ac:dyDescent="0.2">
      <c r="AE13269" s="218"/>
    </row>
    <row r="13270" spans="31:31" s="228" customFormat="1" x14ac:dyDescent="0.2">
      <c r="AE13270" s="218"/>
    </row>
    <row r="13271" spans="31:31" s="228" customFormat="1" x14ac:dyDescent="0.2">
      <c r="AE13271" s="218"/>
    </row>
    <row r="13272" spans="31:31" s="228" customFormat="1" x14ac:dyDescent="0.2">
      <c r="AE13272" s="218"/>
    </row>
    <row r="13273" spans="31:31" s="228" customFormat="1" x14ac:dyDescent="0.2">
      <c r="AE13273" s="218"/>
    </row>
    <row r="13274" spans="31:31" s="228" customFormat="1" x14ac:dyDescent="0.2">
      <c r="AE13274" s="218"/>
    </row>
    <row r="13275" spans="31:31" s="228" customFormat="1" x14ac:dyDescent="0.2">
      <c r="AE13275" s="218"/>
    </row>
    <row r="13276" spans="31:31" s="228" customFormat="1" x14ac:dyDescent="0.2">
      <c r="AE13276" s="218"/>
    </row>
    <row r="13277" spans="31:31" s="228" customFormat="1" x14ac:dyDescent="0.2">
      <c r="AE13277" s="218"/>
    </row>
    <row r="13278" spans="31:31" s="228" customFormat="1" x14ac:dyDescent="0.2">
      <c r="AE13278" s="218"/>
    </row>
    <row r="13279" spans="31:31" s="228" customFormat="1" x14ac:dyDescent="0.2">
      <c r="AE13279" s="218"/>
    </row>
    <row r="13280" spans="31:31" s="228" customFormat="1" x14ac:dyDescent="0.2">
      <c r="AE13280" s="218"/>
    </row>
    <row r="13281" spans="31:31" s="228" customFormat="1" x14ac:dyDescent="0.2">
      <c r="AE13281" s="218"/>
    </row>
    <row r="13282" spans="31:31" s="228" customFormat="1" x14ac:dyDescent="0.2">
      <c r="AE13282" s="218"/>
    </row>
    <row r="13283" spans="31:31" s="228" customFormat="1" x14ac:dyDescent="0.2">
      <c r="AE13283" s="218"/>
    </row>
    <row r="13284" spans="31:31" s="228" customFormat="1" x14ac:dyDescent="0.2">
      <c r="AE13284" s="218"/>
    </row>
    <row r="13285" spans="31:31" s="228" customFormat="1" x14ac:dyDescent="0.2">
      <c r="AE13285" s="218"/>
    </row>
    <row r="13286" spans="31:31" s="228" customFormat="1" x14ac:dyDescent="0.2">
      <c r="AE13286" s="218"/>
    </row>
    <row r="13287" spans="31:31" s="228" customFormat="1" x14ac:dyDescent="0.2">
      <c r="AE13287" s="218"/>
    </row>
    <row r="13288" spans="31:31" s="228" customFormat="1" x14ac:dyDescent="0.2">
      <c r="AE13288" s="218"/>
    </row>
    <row r="13289" spans="31:31" s="228" customFormat="1" x14ac:dyDescent="0.2">
      <c r="AE13289" s="218"/>
    </row>
    <row r="13290" spans="31:31" s="228" customFormat="1" x14ac:dyDescent="0.2">
      <c r="AE13290" s="218"/>
    </row>
    <row r="13291" spans="31:31" s="228" customFormat="1" x14ac:dyDescent="0.2">
      <c r="AE13291" s="218"/>
    </row>
    <row r="13292" spans="31:31" s="228" customFormat="1" x14ac:dyDescent="0.2">
      <c r="AE13292" s="218"/>
    </row>
    <row r="13293" spans="31:31" s="228" customFormat="1" x14ac:dyDescent="0.2">
      <c r="AE13293" s="218"/>
    </row>
    <row r="13294" spans="31:31" s="228" customFormat="1" x14ac:dyDescent="0.2">
      <c r="AE13294" s="218"/>
    </row>
    <row r="13295" spans="31:31" s="228" customFormat="1" x14ac:dyDescent="0.2">
      <c r="AE13295" s="218"/>
    </row>
    <row r="13296" spans="31:31" s="228" customFormat="1" x14ac:dyDescent="0.2">
      <c r="AE13296" s="218"/>
    </row>
    <row r="13297" spans="31:31" s="228" customFormat="1" x14ac:dyDescent="0.2">
      <c r="AE13297" s="218"/>
    </row>
    <row r="13298" spans="31:31" s="228" customFormat="1" x14ac:dyDescent="0.2">
      <c r="AE13298" s="218"/>
    </row>
    <row r="13299" spans="31:31" s="228" customFormat="1" x14ac:dyDescent="0.2">
      <c r="AE13299" s="218"/>
    </row>
    <row r="13300" spans="31:31" s="228" customFormat="1" x14ac:dyDescent="0.2">
      <c r="AE13300" s="218"/>
    </row>
    <row r="13301" spans="31:31" s="228" customFormat="1" x14ac:dyDescent="0.2">
      <c r="AE13301" s="218"/>
    </row>
    <row r="13302" spans="31:31" s="228" customFormat="1" x14ac:dyDescent="0.2">
      <c r="AE13302" s="218"/>
    </row>
    <row r="13303" spans="31:31" s="228" customFormat="1" x14ac:dyDescent="0.2">
      <c r="AE13303" s="218"/>
    </row>
    <row r="13304" spans="31:31" s="228" customFormat="1" x14ac:dyDescent="0.2">
      <c r="AE13304" s="218"/>
    </row>
    <row r="13305" spans="31:31" s="228" customFormat="1" x14ac:dyDescent="0.2">
      <c r="AE13305" s="218"/>
    </row>
    <row r="13306" spans="31:31" s="228" customFormat="1" x14ac:dyDescent="0.2">
      <c r="AE13306" s="218"/>
    </row>
    <row r="13307" spans="31:31" s="228" customFormat="1" x14ac:dyDescent="0.2">
      <c r="AE13307" s="218"/>
    </row>
    <row r="13308" spans="31:31" s="228" customFormat="1" x14ac:dyDescent="0.2">
      <c r="AE13308" s="218"/>
    </row>
    <row r="13309" spans="31:31" s="228" customFormat="1" x14ac:dyDescent="0.2">
      <c r="AE13309" s="218"/>
    </row>
    <row r="13310" spans="31:31" s="228" customFormat="1" x14ac:dyDescent="0.2">
      <c r="AE13310" s="218"/>
    </row>
    <row r="13311" spans="31:31" s="228" customFormat="1" x14ac:dyDescent="0.2">
      <c r="AE13311" s="218"/>
    </row>
    <row r="13312" spans="31:31" s="228" customFormat="1" x14ac:dyDescent="0.2">
      <c r="AE13312" s="218"/>
    </row>
    <row r="13313" spans="31:31" s="228" customFormat="1" x14ac:dyDescent="0.2">
      <c r="AE13313" s="218"/>
    </row>
    <row r="13314" spans="31:31" s="228" customFormat="1" x14ac:dyDescent="0.2">
      <c r="AE13314" s="218"/>
    </row>
    <row r="13315" spans="31:31" s="228" customFormat="1" x14ac:dyDescent="0.2">
      <c r="AE13315" s="218"/>
    </row>
    <row r="13316" spans="31:31" s="228" customFormat="1" x14ac:dyDescent="0.2">
      <c r="AE13316" s="218"/>
    </row>
    <row r="13317" spans="31:31" s="228" customFormat="1" x14ac:dyDescent="0.2">
      <c r="AE13317" s="218"/>
    </row>
    <row r="13318" spans="31:31" s="228" customFormat="1" x14ac:dyDescent="0.2">
      <c r="AE13318" s="218"/>
    </row>
    <row r="13319" spans="31:31" s="228" customFormat="1" x14ac:dyDescent="0.2">
      <c r="AE13319" s="218"/>
    </row>
    <row r="13320" spans="31:31" s="228" customFormat="1" x14ac:dyDescent="0.2">
      <c r="AE13320" s="218"/>
    </row>
    <row r="13321" spans="31:31" s="228" customFormat="1" x14ac:dyDescent="0.2">
      <c r="AE13321" s="218"/>
    </row>
    <row r="13322" spans="31:31" s="228" customFormat="1" x14ac:dyDescent="0.2">
      <c r="AE13322" s="218"/>
    </row>
    <row r="13323" spans="31:31" s="228" customFormat="1" x14ac:dyDescent="0.2">
      <c r="AE13323" s="218"/>
    </row>
    <row r="13324" spans="31:31" s="228" customFormat="1" x14ac:dyDescent="0.2">
      <c r="AE13324" s="218"/>
    </row>
    <row r="13325" spans="31:31" s="228" customFormat="1" x14ac:dyDescent="0.2">
      <c r="AE13325" s="218"/>
    </row>
    <row r="13326" spans="31:31" s="228" customFormat="1" x14ac:dyDescent="0.2">
      <c r="AE13326" s="218"/>
    </row>
    <row r="13327" spans="31:31" s="228" customFormat="1" x14ac:dyDescent="0.2">
      <c r="AE13327" s="218"/>
    </row>
    <row r="13328" spans="31:31" s="228" customFormat="1" x14ac:dyDescent="0.2">
      <c r="AE13328" s="218"/>
    </row>
    <row r="13329" spans="31:31" s="228" customFormat="1" x14ac:dyDescent="0.2">
      <c r="AE13329" s="218"/>
    </row>
    <row r="13330" spans="31:31" s="228" customFormat="1" x14ac:dyDescent="0.2">
      <c r="AE13330" s="218"/>
    </row>
    <row r="13331" spans="31:31" s="228" customFormat="1" x14ac:dyDescent="0.2">
      <c r="AE13331" s="218"/>
    </row>
    <row r="13332" spans="31:31" s="228" customFormat="1" x14ac:dyDescent="0.2">
      <c r="AE13332" s="218"/>
    </row>
    <row r="13333" spans="31:31" s="228" customFormat="1" x14ac:dyDescent="0.2">
      <c r="AE13333" s="218"/>
    </row>
    <row r="13334" spans="31:31" s="228" customFormat="1" x14ac:dyDescent="0.2">
      <c r="AE13334" s="218"/>
    </row>
    <row r="13335" spans="31:31" s="228" customFormat="1" x14ac:dyDescent="0.2">
      <c r="AE13335" s="218"/>
    </row>
    <row r="13336" spans="31:31" s="228" customFormat="1" x14ac:dyDescent="0.2">
      <c r="AE13336" s="218"/>
    </row>
    <row r="13337" spans="31:31" s="228" customFormat="1" x14ac:dyDescent="0.2">
      <c r="AE13337" s="218"/>
    </row>
    <row r="13338" spans="31:31" s="228" customFormat="1" x14ac:dyDescent="0.2">
      <c r="AE13338" s="218"/>
    </row>
    <row r="13339" spans="31:31" s="228" customFormat="1" x14ac:dyDescent="0.2">
      <c r="AE13339" s="218"/>
    </row>
    <row r="13340" spans="31:31" s="228" customFormat="1" x14ac:dyDescent="0.2">
      <c r="AE13340" s="218"/>
    </row>
    <row r="13341" spans="31:31" s="228" customFormat="1" x14ac:dyDescent="0.2">
      <c r="AE13341" s="218"/>
    </row>
    <row r="13342" spans="31:31" s="228" customFormat="1" x14ac:dyDescent="0.2">
      <c r="AE13342" s="218"/>
    </row>
    <row r="13343" spans="31:31" s="228" customFormat="1" x14ac:dyDescent="0.2">
      <c r="AE13343" s="218"/>
    </row>
    <row r="13344" spans="31:31" s="228" customFormat="1" x14ac:dyDescent="0.2">
      <c r="AE13344" s="218"/>
    </row>
    <row r="13345" spans="31:31" s="228" customFormat="1" x14ac:dyDescent="0.2">
      <c r="AE13345" s="218"/>
    </row>
    <row r="13346" spans="31:31" s="228" customFormat="1" x14ac:dyDescent="0.2">
      <c r="AE13346" s="218"/>
    </row>
    <row r="13347" spans="31:31" s="228" customFormat="1" x14ac:dyDescent="0.2">
      <c r="AE13347" s="218"/>
    </row>
    <row r="13348" spans="31:31" s="228" customFormat="1" x14ac:dyDescent="0.2">
      <c r="AE13348" s="218"/>
    </row>
    <row r="13349" spans="31:31" s="228" customFormat="1" x14ac:dyDescent="0.2">
      <c r="AE13349" s="218"/>
    </row>
    <row r="13350" spans="31:31" s="228" customFormat="1" x14ac:dyDescent="0.2">
      <c r="AE13350" s="218"/>
    </row>
    <row r="13351" spans="31:31" s="228" customFormat="1" x14ac:dyDescent="0.2">
      <c r="AE13351" s="218"/>
    </row>
    <row r="13352" spans="31:31" s="228" customFormat="1" x14ac:dyDescent="0.2">
      <c r="AE13352" s="218"/>
    </row>
    <row r="13353" spans="31:31" s="228" customFormat="1" x14ac:dyDescent="0.2">
      <c r="AE13353" s="218"/>
    </row>
    <row r="13354" spans="31:31" s="228" customFormat="1" x14ac:dyDescent="0.2">
      <c r="AE13354" s="218"/>
    </row>
    <row r="13355" spans="31:31" s="228" customFormat="1" x14ac:dyDescent="0.2">
      <c r="AE13355" s="218"/>
    </row>
    <row r="13356" spans="31:31" s="228" customFormat="1" x14ac:dyDescent="0.2">
      <c r="AE13356" s="218"/>
    </row>
    <row r="13357" spans="31:31" s="228" customFormat="1" x14ac:dyDescent="0.2">
      <c r="AE13357" s="218"/>
    </row>
    <row r="13358" spans="31:31" s="228" customFormat="1" x14ac:dyDescent="0.2">
      <c r="AE13358" s="218"/>
    </row>
    <row r="13359" spans="31:31" s="228" customFormat="1" x14ac:dyDescent="0.2">
      <c r="AE13359" s="218"/>
    </row>
    <row r="13360" spans="31:31" s="228" customFormat="1" x14ac:dyDescent="0.2">
      <c r="AE13360" s="218"/>
    </row>
    <row r="13361" spans="31:31" s="228" customFormat="1" x14ac:dyDescent="0.2">
      <c r="AE13361" s="218"/>
    </row>
    <row r="13362" spans="31:31" s="228" customFormat="1" x14ac:dyDescent="0.2">
      <c r="AE13362" s="218"/>
    </row>
    <row r="13363" spans="31:31" s="228" customFormat="1" x14ac:dyDescent="0.2">
      <c r="AE13363" s="218"/>
    </row>
    <row r="13364" spans="31:31" s="228" customFormat="1" x14ac:dyDescent="0.2">
      <c r="AE13364" s="218"/>
    </row>
    <row r="13365" spans="31:31" s="228" customFormat="1" x14ac:dyDescent="0.2">
      <c r="AE13365" s="218"/>
    </row>
    <row r="13366" spans="31:31" s="228" customFormat="1" x14ac:dyDescent="0.2">
      <c r="AE13366" s="218"/>
    </row>
    <row r="13367" spans="31:31" s="228" customFormat="1" x14ac:dyDescent="0.2">
      <c r="AE13367" s="218"/>
    </row>
    <row r="13368" spans="31:31" s="228" customFormat="1" x14ac:dyDescent="0.2">
      <c r="AE13368" s="218"/>
    </row>
    <row r="13369" spans="31:31" s="228" customFormat="1" x14ac:dyDescent="0.2">
      <c r="AE13369" s="218"/>
    </row>
    <row r="13370" spans="31:31" s="228" customFormat="1" x14ac:dyDescent="0.2">
      <c r="AE13370" s="218"/>
    </row>
    <row r="13371" spans="31:31" s="228" customFormat="1" x14ac:dyDescent="0.2">
      <c r="AE13371" s="218"/>
    </row>
    <row r="13372" spans="31:31" s="228" customFormat="1" x14ac:dyDescent="0.2">
      <c r="AE13372" s="218"/>
    </row>
    <row r="13373" spans="31:31" s="228" customFormat="1" x14ac:dyDescent="0.2">
      <c r="AE13373" s="218"/>
    </row>
    <row r="13374" spans="31:31" s="228" customFormat="1" x14ac:dyDescent="0.2">
      <c r="AE13374" s="218"/>
    </row>
    <row r="13375" spans="31:31" s="228" customFormat="1" x14ac:dyDescent="0.2">
      <c r="AE13375" s="218"/>
    </row>
    <row r="13376" spans="31:31" s="228" customFormat="1" x14ac:dyDescent="0.2">
      <c r="AE13376" s="218"/>
    </row>
    <row r="13377" spans="31:31" s="228" customFormat="1" x14ac:dyDescent="0.2">
      <c r="AE13377" s="218"/>
    </row>
    <row r="13378" spans="31:31" s="228" customFormat="1" x14ac:dyDescent="0.2">
      <c r="AE13378" s="218"/>
    </row>
    <row r="13379" spans="31:31" s="228" customFormat="1" x14ac:dyDescent="0.2">
      <c r="AE13379" s="218"/>
    </row>
    <row r="13380" spans="31:31" s="228" customFormat="1" x14ac:dyDescent="0.2">
      <c r="AE13380" s="218"/>
    </row>
    <row r="13381" spans="31:31" s="228" customFormat="1" x14ac:dyDescent="0.2">
      <c r="AE13381" s="218"/>
    </row>
    <row r="13382" spans="31:31" s="228" customFormat="1" x14ac:dyDescent="0.2">
      <c r="AE13382" s="218"/>
    </row>
    <row r="13383" spans="31:31" s="228" customFormat="1" x14ac:dyDescent="0.2">
      <c r="AE13383" s="218"/>
    </row>
    <row r="13384" spans="31:31" s="228" customFormat="1" x14ac:dyDescent="0.2">
      <c r="AE13384" s="218"/>
    </row>
    <row r="13385" spans="31:31" s="228" customFormat="1" x14ac:dyDescent="0.2">
      <c r="AE13385" s="218"/>
    </row>
    <row r="13386" spans="31:31" s="228" customFormat="1" x14ac:dyDescent="0.2">
      <c r="AE13386" s="218"/>
    </row>
    <row r="13387" spans="31:31" s="228" customFormat="1" x14ac:dyDescent="0.2">
      <c r="AE13387" s="218"/>
    </row>
    <row r="13388" spans="31:31" s="228" customFormat="1" x14ac:dyDescent="0.2">
      <c r="AE13388" s="218"/>
    </row>
    <row r="13389" spans="31:31" s="228" customFormat="1" x14ac:dyDescent="0.2">
      <c r="AE13389" s="218"/>
    </row>
    <row r="13390" spans="31:31" s="228" customFormat="1" x14ac:dyDescent="0.2">
      <c r="AE13390" s="218"/>
    </row>
    <row r="13391" spans="31:31" s="228" customFormat="1" x14ac:dyDescent="0.2">
      <c r="AE13391" s="218"/>
    </row>
    <row r="13392" spans="31:31" s="228" customFormat="1" x14ac:dyDescent="0.2">
      <c r="AE13392" s="218"/>
    </row>
    <row r="13393" spans="31:31" s="228" customFormat="1" x14ac:dyDescent="0.2">
      <c r="AE13393" s="218"/>
    </row>
    <row r="13394" spans="31:31" s="228" customFormat="1" x14ac:dyDescent="0.2">
      <c r="AE13394" s="218"/>
    </row>
    <row r="13395" spans="31:31" s="228" customFormat="1" x14ac:dyDescent="0.2">
      <c r="AE13395" s="218"/>
    </row>
    <row r="13396" spans="31:31" s="228" customFormat="1" x14ac:dyDescent="0.2">
      <c r="AE13396" s="218"/>
    </row>
    <row r="13397" spans="31:31" s="228" customFormat="1" x14ac:dyDescent="0.2">
      <c r="AE13397" s="218"/>
    </row>
    <row r="13398" spans="31:31" s="228" customFormat="1" x14ac:dyDescent="0.2">
      <c r="AE13398" s="218"/>
    </row>
    <row r="13399" spans="31:31" s="228" customFormat="1" x14ac:dyDescent="0.2">
      <c r="AE13399" s="218"/>
    </row>
    <row r="13400" spans="31:31" s="228" customFormat="1" x14ac:dyDescent="0.2">
      <c r="AE13400" s="218"/>
    </row>
    <row r="13401" spans="31:31" s="228" customFormat="1" x14ac:dyDescent="0.2">
      <c r="AE13401" s="218"/>
    </row>
    <row r="13402" spans="31:31" s="228" customFormat="1" x14ac:dyDescent="0.2">
      <c r="AE13402" s="218"/>
    </row>
    <row r="13403" spans="31:31" s="228" customFormat="1" x14ac:dyDescent="0.2">
      <c r="AE13403" s="218"/>
    </row>
    <row r="13404" spans="31:31" s="228" customFormat="1" x14ac:dyDescent="0.2">
      <c r="AE13404" s="218"/>
    </row>
    <row r="13405" spans="31:31" s="228" customFormat="1" x14ac:dyDescent="0.2">
      <c r="AE13405" s="218"/>
    </row>
    <row r="13406" spans="31:31" s="228" customFormat="1" x14ac:dyDescent="0.2">
      <c r="AE13406" s="218"/>
    </row>
    <row r="13407" spans="31:31" s="228" customFormat="1" x14ac:dyDescent="0.2">
      <c r="AE13407" s="218"/>
    </row>
    <row r="13408" spans="31:31" s="228" customFormat="1" x14ac:dyDescent="0.2">
      <c r="AE13408" s="218"/>
    </row>
    <row r="13409" spans="31:31" s="228" customFormat="1" x14ac:dyDescent="0.2">
      <c r="AE13409" s="218"/>
    </row>
    <row r="13410" spans="31:31" s="228" customFormat="1" x14ac:dyDescent="0.2">
      <c r="AE13410" s="218"/>
    </row>
    <row r="13411" spans="31:31" s="228" customFormat="1" x14ac:dyDescent="0.2">
      <c r="AE13411" s="218"/>
    </row>
    <row r="13412" spans="31:31" s="228" customFormat="1" x14ac:dyDescent="0.2">
      <c r="AE13412" s="218"/>
    </row>
    <row r="13413" spans="31:31" s="228" customFormat="1" x14ac:dyDescent="0.2">
      <c r="AE13413" s="218"/>
    </row>
    <row r="13414" spans="31:31" s="228" customFormat="1" x14ac:dyDescent="0.2">
      <c r="AE13414" s="218"/>
    </row>
    <row r="13415" spans="31:31" s="228" customFormat="1" x14ac:dyDescent="0.2">
      <c r="AE13415" s="218"/>
    </row>
    <row r="13416" spans="31:31" s="228" customFormat="1" x14ac:dyDescent="0.2">
      <c r="AE13416" s="218"/>
    </row>
    <row r="13417" spans="31:31" s="228" customFormat="1" x14ac:dyDescent="0.2">
      <c r="AE13417" s="218"/>
    </row>
    <row r="13418" spans="31:31" s="228" customFormat="1" x14ac:dyDescent="0.2">
      <c r="AE13418" s="218"/>
    </row>
    <row r="13419" spans="31:31" s="228" customFormat="1" x14ac:dyDescent="0.2">
      <c r="AE13419" s="218"/>
    </row>
    <row r="13420" spans="31:31" s="228" customFormat="1" x14ac:dyDescent="0.2">
      <c r="AE13420" s="218"/>
    </row>
    <row r="13421" spans="31:31" s="228" customFormat="1" x14ac:dyDescent="0.2">
      <c r="AE13421" s="218"/>
    </row>
    <row r="13422" spans="31:31" s="228" customFormat="1" x14ac:dyDescent="0.2">
      <c r="AE13422" s="218"/>
    </row>
    <row r="13423" spans="31:31" s="228" customFormat="1" x14ac:dyDescent="0.2">
      <c r="AE13423" s="218"/>
    </row>
    <row r="13424" spans="31:31" s="228" customFormat="1" x14ac:dyDescent="0.2">
      <c r="AE13424" s="218"/>
    </row>
    <row r="13425" spans="31:31" s="228" customFormat="1" x14ac:dyDescent="0.2">
      <c r="AE13425" s="218"/>
    </row>
    <row r="13426" spans="31:31" s="228" customFormat="1" x14ac:dyDescent="0.2">
      <c r="AE13426" s="218"/>
    </row>
    <row r="13427" spans="31:31" s="228" customFormat="1" x14ac:dyDescent="0.2">
      <c r="AE13427" s="218"/>
    </row>
    <row r="13428" spans="31:31" s="228" customFormat="1" x14ac:dyDescent="0.2">
      <c r="AE13428" s="218"/>
    </row>
    <row r="13429" spans="31:31" s="228" customFormat="1" x14ac:dyDescent="0.2">
      <c r="AE13429" s="218"/>
    </row>
    <row r="13430" spans="31:31" s="228" customFormat="1" x14ac:dyDescent="0.2">
      <c r="AE13430" s="218"/>
    </row>
    <row r="13431" spans="31:31" s="228" customFormat="1" x14ac:dyDescent="0.2">
      <c r="AE13431" s="218"/>
    </row>
    <row r="13432" spans="31:31" s="228" customFormat="1" x14ac:dyDescent="0.2">
      <c r="AE13432" s="218"/>
    </row>
    <row r="13433" spans="31:31" s="228" customFormat="1" x14ac:dyDescent="0.2">
      <c r="AE13433" s="218"/>
    </row>
    <row r="13434" spans="31:31" s="228" customFormat="1" x14ac:dyDescent="0.2">
      <c r="AE13434" s="218"/>
    </row>
    <row r="13435" spans="31:31" s="228" customFormat="1" x14ac:dyDescent="0.2">
      <c r="AE13435" s="218"/>
    </row>
    <row r="13436" spans="31:31" s="228" customFormat="1" x14ac:dyDescent="0.2">
      <c r="AE13436" s="218"/>
    </row>
    <row r="13437" spans="31:31" s="228" customFormat="1" x14ac:dyDescent="0.2">
      <c r="AE13437" s="218"/>
    </row>
    <row r="13438" spans="31:31" s="228" customFormat="1" x14ac:dyDescent="0.2">
      <c r="AE13438" s="218"/>
    </row>
    <row r="13439" spans="31:31" s="228" customFormat="1" x14ac:dyDescent="0.2">
      <c r="AE13439" s="218"/>
    </row>
    <row r="13440" spans="31:31" s="228" customFormat="1" x14ac:dyDescent="0.2">
      <c r="AE13440" s="218"/>
    </row>
    <row r="13441" spans="31:31" s="228" customFormat="1" x14ac:dyDescent="0.2">
      <c r="AE13441" s="218"/>
    </row>
    <row r="13442" spans="31:31" s="228" customFormat="1" x14ac:dyDescent="0.2">
      <c r="AE13442" s="218"/>
    </row>
    <row r="13443" spans="31:31" s="228" customFormat="1" x14ac:dyDescent="0.2">
      <c r="AE13443" s="218"/>
    </row>
    <row r="13444" spans="31:31" s="228" customFormat="1" x14ac:dyDescent="0.2">
      <c r="AE13444" s="218"/>
    </row>
    <row r="13445" spans="31:31" s="228" customFormat="1" x14ac:dyDescent="0.2">
      <c r="AE13445" s="218"/>
    </row>
    <row r="13446" spans="31:31" s="228" customFormat="1" x14ac:dyDescent="0.2">
      <c r="AE13446" s="218"/>
    </row>
    <row r="13447" spans="31:31" s="228" customFormat="1" x14ac:dyDescent="0.2">
      <c r="AE13447" s="218"/>
    </row>
    <row r="13448" spans="31:31" s="228" customFormat="1" x14ac:dyDescent="0.2">
      <c r="AE13448" s="218"/>
    </row>
    <row r="13449" spans="31:31" s="228" customFormat="1" x14ac:dyDescent="0.2">
      <c r="AE13449" s="218"/>
    </row>
    <row r="13450" spans="31:31" s="228" customFormat="1" x14ac:dyDescent="0.2">
      <c r="AE13450" s="218"/>
    </row>
    <row r="13451" spans="31:31" s="228" customFormat="1" x14ac:dyDescent="0.2">
      <c r="AE13451" s="218"/>
    </row>
    <row r="13452" spans="31:31" s="228" customFormat="1" x14ac:dyDescent="0.2">
      <c r="AE13452" s="218"/>
    </row>
    <row r="13453" spans="31:31" s="228" customFormat="1" x14ac:dyDescent="0.2">
      <c r="AE13453" s="218"/>
    </row>
    <row r="13454" spans="31:31" s="228" customFormat="1" x14ac:dyDescent="0.2">
      <c r="AE13454" s="218"/>
    </row>
    <row r="13455" spans="31:31" s="228" customFormat="1" x14ac:dyDescent="0.2">
      <c r="AE13455" s="218"/>
    </row>
    <row r="13456" spans="31:31" s="228" customFormat="1" x14ac:dyDescent="0.2">
      <c r="AE13456" s="218"/>
    </row>
    <row r="13457" spans="31:31" s="228" customFormat="1" x14ac:dyDescent="0.2">
      <c r="AE13457" s="218"/>
    </row>
    <row r="13458" spans="31:31" s="228" customFormat="1" x14ac:dyDescent="0.2">
      <c r="AE13458" s="218"/>
    </row>
    <row r="13459" spans="31:31" s="228" customFormat="1" x14ac:dyDescent="0.2">
      <c r="AE13459" s="218"/>
    </row>
    <row r="13460" spans="31:31" s="228" customFormat="1" x14ac:dyDescent="0.2">
      <c r="AE13460" s="218"/>
    </row>
    <row r="13461" spans="31:31" s="228" customFormat="1" x14ac:dyDescent="0.2">
      <c r="AE13461" s="218"/>
    </row>
    <row r="13462" spans="31:31" s="228" customFormat="1" x14ac:dyDescent="0.2">
      <c r="AE13462" s="218"/>
    </row>
    <row r="13463" spans="31:31" s="228" customFormat="1" x14ac:dyDescent="0.2">
      <c r="AE13463" s="218"/>
    </row>
    <row r="13464" spans="31:31" s="228" customFormat="1" x14ac:dyDescent="0.2">
      <c r="AE13464" s="218"/>
    </row>
    <row r="13465" spans="31:31" s="228" customFormat="1" x14ac:dyDescent="0.2">
      <c r="AE13465" s="218"/>
    </row>
    <row r="13466" spans="31:31" s="228" customFormat="1" x14ac:dyDescent="0.2">
      <c r="AE13466" s="218"/>
    </row>
    <row r="13467" spans="31:31" s="228" customFormat="1" x14ac:dyDescent="0.2">
      <c r="AE13467" s="218"/>
    </row>
    <row r="13468" spans="31:31" s="228" customFormat="1" x14ac:dyDescent="0.2">
      <c r="AE13468" s="218"/>
    </row>
    <row r="13469" spans="31:31" s="228" customFormat="1" x14ac:dyDescent="0.2">
      <c r="AE13469" s="218"/>
    </row>
    <row r="13470" spans="31:31" s="228" customFormat="1" x14ac:dyDescent="0.2">
      <c r="AE13470" s="218"/>
    </row>
    <row r="13471" spans="31:31" s="228" customFormat="1" x14ac:dyDescent="0.2">
      <c r="AE13471" s="218"/>
    </row>
    <row r="13472" spans="31:31" s="228" customFormat="1" x14ac:dyDescent="0.2">
      <c r="AE13472" s="218"/>
    </row>
    <row r="13473" spans="31:31" s="228" customFormat="1" x14ac:dyDescent="0.2">
      <c r="AE13473" s="218"/>
    </row>
    <row r="13474" spans="31:31" s="228" customFormat="1" x14ac:dyDescent="0.2">
      <c r="AE13474" s="218"/>
    </row>
    <row r="13475" spans="31:31" s="228" customFormat="1" x14ac:dyDescent="0.2">
      <c r="AE13475" s="218"/>
    </row>
    <row r="13476" spans="31:31" s="228" customFormat="1" x14ac:dyDescent="0.2">
      <c r="AE13476" s="218"/>
    </row>
    <row r="13477" spans="31:31" s="228" customFormat="1" x14ac:dyDescent="0.2">
      <c r="AE13477" s="218"/>
    </row>
    <row r="13478" spans="31:31" s="228" customFormat="1" x14ac:dyDescent="0.2">
      <c r="AE13478" s="218"/>
    </row>
    <row r="13479" spans="31:31" s="228" customFormat="1" x14ac:dyDescent="0.2">
      <c r="AE13479" s="218"/>
    </row>
    <row r="13480" spans="31:31" s="228" customFormat="1" x14ac:dyDescent="0.2">
      <c r="AE13480" s="218"/>
    </row>
    <row r="13481" spans="31:31" s="228" customFormat="1" x14ac:dyDescent="0.2">
      <c r="AE13481" s="218"/>
    </row>
    <row r="13482" spans="31:31" s="228" customFormat="1" x14ac:dyDescent="0.2">
      <c r="AE13482" s="218"/>
    </row>
    <row r="13483" spans="31:31" s="228" customFormat="1" x14ac:dyDescent="0.2">
      <c r="AE13483" s="218"/>
    </row>
    <row r="13484" spans="31:31" s="228" customFormat="1" x14ac:dyDescent="0.2">
      <c r="AE13484" s="218"/>
    </row>
    <row r="13485" spans="31:31" s="228" customFormat="1" x14ac:dyDescent="0.2">
      <c r="AE13485" s="218"/>
    </row>
    <row r="13486" spans="31:31" s="228" customFormat="1" x14ac:dyDescent="0.2">
      <c r="AE13486" s="218"/>
    </row>
    <row r="13487" spans="31:31" s="228" customFormat="1" x14ac:dyDescent="0.2">
      <c r="AE13487" s="218"/>
    </row>
    <row r="13488" spans="31:31" s="228" customFormat="1" x14ac:dyDescent="0.2">
      <c r="AE13488" s="218"/>
    </row>
    <row r="13489" spans="31:31" s="228" customFormat="1" x14ac:dyDescent="0.2">
      <c r="AE13489" s="218"/>
    </row>
    <row r="13490" spans="31:31" s="228" customFormat="1" x14ac:dyDescent="0.2">
      <c r="AE13490" s="218"/>
    </row>
    <row r="13491" spans="31:31" s="228" customFormat="1" x14ac:dyDescent="0.2">
      <c r="AE13491" s="218"/>
    </row>
    <row r="13492" spans="31:31" s="228" customFormat="1" x14ac:dyDescent="0.2">
      <c r="AE13492" s="218"/>
    </row>
    <row r="13493" spans="31:31" s="228" customFormat="1" x14ac:dyDescent="0.2">
      <c r="AE13493" s="218"/>
    </row>
    <row r="13494" spans="31:31" s="228" customFormat="1" x14ac:dyDescent="0.2">
      <c r="AE13494" s="218"/>
    </row>
    <row r="13495" spans="31:31" s="228" customFormat="1" x14ac:dyDescent="0.2">
      <c r="AE13495" s="218"/>
    </row>
    <row r="13496" spans="31:31" s="228" customFormat="1" x14ac:dyDescent="0.2">
      <c r="AE13496" s="218"/>
    </row>
    <row r="13497" spans="31:31" s="228" customFormat="1" x14ac:dyDescent="0.2">
      <c r="AE13497" s="218"/>
    </row>
    <row r="13498" spans="31:31" s="228" customFormat="1" x14ac:dyDescent="0.2">
      <c r="AE13498" s="218"/>
    </row>
    <row r="13499" spans="31:31" s="228" customFormat="1" x14ac:dyDescent="0.2">
      <c r="AE13499" s="218"/>
    </row>
    <row r="13500" spans="31:31" s="228" customFormat="1" x14ac:dyDescent="0.2">
      <c r="AE13500" s="218"/>
    </row>
    <row r="13501" spans="31:31" s="228" customFormat="1" x14ac:dyDescent="0.2">
      <c r="AE13501" s="218"/>
    </row>
    <row r="13502" spans="31:31" s="228" customFormat="1" x14ac:dyDescent="0.2">
      <c r="AE13502" s="218"/>
    </row>
    <row r="13503" spans="31:31" s="228" customFormat="1" x14ac:dyDescent="0.2">
      <c r="AE13503" s="218"/>
    </row>
    <row r="13504" spans="31:31" s="228" customFormat="1" x14ac:dyDescent="0.2">
      <c r="AE13504" s="218"/>
    </row>
    <row r="13505" spans="31:31" s="228" customFormat="1" x14ac:dyDescent="0.2">
      <c r="AE13505" s="218"/>
    </row>
    <row r="13506" spans="31:31" s="228" customFormat="1" x14ac:dyDescent="0.2">
      <c r="AE13506" s="218"/>
    </row>
    <row r="13507" spans="31:31" s="228" customFormat="1" x14ac:dyDescent="0.2">
      <c r="AE13507" s="218"/>
    </row>
    <row r="13508" spans="31:31" s="228" customFormat="1" x14ac:dyDescent="0.2">
      <c r="AE13508" s="218"/>
    </row>
    <row r="13509" spans="31:31" s="228" customFormat="1" x14ac:dyDescent="0.2">
      <c r="AE13509" s="218"/>
    </row>
    <row r="13510" spans="31:31" s="228" customFormat="1" x14ac:dyDescent="0.2">
      <c r="AE13510" s="218"/>
    </row>
    <row r="13511" spans="31:31" s="228" customFormat="1" x14ac:dyDescent="0.2">
      <c r="AE13511" s="218"/>
    </row>
    <row r="13512" spans="31:31" s="228" customFormat="1" x14ac:dyDescent="0.2">
      <c r="AE13512" s="218"/>
    </row>
    <row r="13513" spans="31:31" s="228" customFormat="1" x14ac:dyDescent="0.2">
      <c r="AE13513" s="218"/>
    </row>
    <row r="13514" spans="31:31" s="228" customFormat="1" x14ac:dyDescent="0.2">
      <c r="AE13514" s="218"/>
    </row>
    <row r="13515" spans="31:31" s="228" customFormat="1" x14ac:dyDescent="0.2">
      <c r="AE13515" s="218"/>
    </row>
    <row r="13516" spans="31:31" s="228" customFormat="1" x14ac:dyDescent="0.2">
      <c r="AE13516" s="218"/>
    </row>
    <row r="13517" spans="31:31" s="228" customFormat="1" x14ac:dyDescent="0.2">
      <c r="AE13517" s="218"/>
    </row>
    <row r="13518" spans="31:31" s="228" customFormat="1" x14ac:dyDescent="0.2">
      <c r="AE13518" s="218"/>
    </row>
    <row r="13519" spans="31:31" s="228" customFormat="1" x14ac:dyDescent="0.2">
      <c r="AE13519" s="218"/>
    </row>
    <row r="13520" spans="31:31" s="228" customFormat="1" x14ac:dyDescent="0.2">
      <c r="AE13520" s="218"/>
    </row>
    <row r="13521" spans="31:31" s="228" customFormat="1" x14ac:dyDescent="0.2">
      <c r="AE13521" s="218"/>
    </row>
    <row r="13522" spans="31:31" s="228" customFormat="1" x14ac:dyDescent="0.2">
      <c r="AE13522" s="218"/>
    </row>
    <row r="13523" spans="31:31" s="228" customFormat="1" x14ac:dyDescent="0.2">
      <c r="AE13523" s="218"/>
    </row>
    <row r="13524" spans="31:31" s="228" customFormat="1" x14ac:dyDescent="0.2">
      <c r="AE13524" s="218"/>
    </row>
    <row r="13525" spans="31:31" s="228" customFormat="1" x14ac:dyDescent="0.2">
      <c r="AE13525" s="218"/>
    </row>
    <row r="13526" spans="31:31" s="228" customFormat="1" x14ac:dyDescent="0.2">
      <c r="AE13526" s="218"/>
    </row>
    <row r="13527" spans="31:31" s="228" customFormat="1" x14ac:dyDescent="0.2">
      <c r="AE13527" s="218"/>
    </row>
    <row r="13528" spans="31:31" s="228" customFormat="1" x14ac:dyDescent="0.2">
      <c r="AE13528" s="218"/>
    </row>
    <row r="13529" spans="31:31" s="228" customFormat="1" x14ac:dyDescent="0.2">
      <c r="AE13529" s="218"/>
    </row>
    <row r="13530" spans="31:31" s="228" customFormat="1" x14ac:dyDescent="0.2">
      <c r="AE13530" s="218"/>
    </row>
    <row r="13531" spans="31:31" s="228" customFormat="1" x14ac:dyDescent="0.2">
      <c r="AE13531" s="218"/>
    </row>
    <row r="13532" spans="31:31" s="228" customFormat="1" x14ac:dyDescent="0.2">
      <c r="AE13532" s="218"/>
    </row>
    <row r="13533" spans="31:31" s="228" customFormat="1" x14ac:dyDescent="0.2">
      <c r="AE13533" s="218"/>
    </row>
    <row r="13534" spans="31:31" s="228" customFormat="1" x14ac:dyDescent="0.2">
      <c r="AE13534" s="218"/>
    </row>
    <row r="13535" spans="31:31" s="228" customFormat="1" x14ac:dyDescent="0.2">
      <c r="AE13535" s="218"/>
    </row>
    <row r="13536" spans="31:31" s="228" customFormat="1" x14ac:dyDescent="0.2">
      <c r="AE13536" s="218"/>
    </row>
    <row r="13537" spans="31:31" s="228" customFormat="1" x14ac:dyDescent="0.2">
      <c r="AE13537" s="218"/>
    </row>
    <row r="13538" spans="31:31" s="228" customFormat="1" x14ac:dyDescent="0.2">
      <c r="AE13538" s="218"/>
    </row>
    <row r="13539" spans="31:31" s="228" customFormat="1" x14ac:dyDescent="0.2">
      <c r="AE13539" s="218"/>
    </row>
    <row r="13540" spans="31:31" s="228" customFormat="1" x14ac:dyDescent="0.2">
      <c r="AE13540" s="218"/>
    </row>
    <row r="13541" spans="31:31" s="228" customFormat="1" x14ac:dyDescent="0.2">
      <c r="AE13541" s="218"/>
    </row>
    <row r="13542" spans="31:31" s="228" customFormat="1" x14ac:dyDescent="0.2">
      <c r="AE13542" s="218"/>
    </row>
    <row r="13543" spans="31:31" s="228" customFormat="1" x14ac:dyDescent="0.2">
      <c r="AE13543" s="218"/>
    </row>
    <row r="13544" spans="31:31" s="228" customFormat="1" x14ac:dyDescent="0.2">
      <c r="AE13544" s="218"/>
    </row>
    <row r="13545" spans="31:31" s="228" customFormat="1" x14ac:dyDescent="0.2">
      <c r="AE13545" s="218"/>
    </row>
    <row r="13546" spans="31:31" s="228" customFormat="1" x14ac:dyDescent="0.2">
      <c r="AE13546" s="218"/>
    </row>
    <row r="13547" spans="31:31" s="228" customFormat="1" x14ac:dyDescent="0.2">
      <c r="AE13547" s="218"/>
    </row>
    <row r="13548" spans="31:31" s="228" customFormat="1" x14ac:dyDescent="0.2">
      <c r="AE13548" s="218"/>
    </row>
    <row r="13549" spans="31:31" s="228" customFormat="1" x14ac:dyDescent="0.2">
      <c r="AE13549" s="218"/>
    </row>
    <row r="13550" spans="31:31" s="228" customFormat="1" x14ac:dyDescent="0.2">
      <c r="AE13550" s="218"/>
    </row>
    <row r="13551" spans="31:31" s="228" customFormat="1" x14ac:dyDescent="0.2">
      <c r="AE13551" s="218"/>
    </row>
    <row r="13552" spans="31:31" s="228" customFormat="1" x14ac:dyDescent="0.2">
      <c r="AE13552" s="218"/>
    </row>
    <row r="13553" spans="31:31" s="228" customFormat="1" x14ac:dyDescent="0.2">
      <c r="AE13553" s="218"/>
    </row>
    <row r="13554" spans="31:31" s="228" customFormat="1" x14ac:dyDescent="0.2">
      <c r="AE13554" s="218"/>
    </row>
    <row r="13555" spans="31:31" s="228" customFormat="1" x14ac:dyDescent="0.2">
      <c r="AE13555" s="218"/>
    </row>
    <row r="13556" spans="31:31" s="228" customFormat="1" x14ac:dyDescent="0.2">
      <c r="AE13556" s="218"/>
    </row>
    <row r="13557" spans="31:31" s="228" customFormat="1" x14ac:dyDescent="0.2">
      <c r="AE13557" s="218"/>
    </row>
    <row r="13558" spans="31:31" s="228" customFormat="1" x14ac:dyDescent="0.2">
      <c r="AE13558" s="218"/>
    </row>
    <row r="13559" spans="31:31" s="228" customFormat="1" x14ac:dyDescent="0.2">
      <c r="AE13559" s="218"/>
    </row>
    <row r="13560" spans="31:31" s="228" customFormat="1" x14ac:dyDescent="0.2">
      <c r="AE13560" s="218"/>
    </row>
    <row r="13561" spans="31:31" s="228" customFormat="1" x14ac:dyDescent="0.2">
      <c r="AE13561" s="218"/>
    </row>
    <row r="13562" spans="31:31" s="228" customFormat="1" x14ac:dyDescent="0.2">
      <c r="AE13562" s="218"/>
    </row>
    <row r="13563" spans="31:31" s="228" customFormat="1" x14ac:dyDescent="0.2">
      <c r="AE13563" s="218"/>
    </row>
    <row r="13564" spans="31:31" s="228" customFormat="1" x14ac:dyDescent="0.2">
      <c r="AE13564" s="218"/>
    </row>
    <row r="13565" spans="31:31" s="228" customFormat="1" x14ac:dyDescent="0.2">
      <c r="AE13565" s="218"/>
    </row>
    <row r="13566" spans="31:31" s="228" customFormat="1" x14ac:dyDescent="0.2">
      <c r="AE13566" s="218"/>
    </row>
    <row r="13567" spans="31:31" s="228" customFormat="1" x14ac:dyDescent="0.2">
      <c r="AE13567" s="218"/>
    </row>
    <row r="13568" spans="31:31" s="228" customFormat="1" x14ac:dyDescent="0.2">
      <c r="AE13568" s="218"/>
    </row>
    <row r="13569" spans="31:31" s="228" customFormat="1" x14ac:dyDescent="0.2">
      <c r="AE13569" s="218"/>
    </row>
    <row r="13570" spans="31:31" s="228" customFormat="1" x14ac:dyDescent="0.2">
      <c r="AE13570" s="218"/>
    </row>
    <row r="13571" spans="31:31" s="228" customFormat="1" x14ac:dyDescent="0.2">
      <c r="AE13571" s="218"/>
    </row>
    <row r="13572" spans="31:31" s="228" customFormat="1" x14ac:dyDescent="0.2">
      <c r="AE13572" s="218"/>
    </row>
    <row r="13573" spans="31:31" s="228" customFormat="1" x14ac:dyDescent="0.2">
      <c r="AE13573" s="218"/>
    </row>
    <row r="13574" spans="31:31" s="228" customFormat="1" x14ac:dyDescent="0.2">
      <c r="AE13574" s="218"/>
    </row>
    <row r="13575" spans="31:31" s="228" customFormat="1" x14ac:dyDescent="0.2">
      <c r="AE13575" s="218"/>
    </row>
    <row r="13576" spans="31:31" s="228" customFormat="1" x14ac:dyDescent="0.2">
      <c r="AE13576" s="218"/>
    </row>
    <row r="13577" spans="31:31" s="228" customFormat="1" x14ac:dyDescent="0.2">
      <c r="AE13577" s="218"/>
    </row>
    <row r="13578" spans="31:31" s="228" customFormat="1" x14ac:dyDescent="0.2">
      <c r="AE13578" s="218"/>
    </row>
    <row r="13579" spans="31:31" s="228" customFormat="1" x14ac:dyDescent="0.2">
      <c r="AE13579" s="218"/>
    </row>
    <row r="13580" spans="31:31" s="228" customFormat="1" x14ac:dyDescent="0.2">
      <c r="AE13580" s="218"/>
    </row>
    <row r="13581" spans="31:31" s="228" customFormat="1" x14ac:dyDescent="0.2">
      <c r="AE13581" s="218"/>
    </row>
    <row r="13582" spans="31:31" s="228" customFormat="1" x14ac:dyDescent="0.2">
      <c r="AE13582" s="218"/>
    </row>
    <row r="13583" spans="31:31" s="228" customFormat="1" x14ac:dyDescent="0.2">
      <c r="AE13583" s="218"/>
    </row>
    <row r="13584" spans="31:31" s="228" customFormat="1" x14ac:dyDescent="0.2">
      <c r="AE13584" s="218"/>
    </row>
    <row r="13585" spans="31:31" s="228" customFormat="1" x14ac:dyDescent="0.2">
      <c r="AE13585" s="218"/>
    </row>
    <row r="13586" spans="31:31" s="228" customFormat="1" x14ac:dyDescent="0.2">
      <c r="AE13586" s="218"/>
    </row>
    <row r="13587" spans="31:31" s="228" customFormat="1" x14ac:dyDescent="0.2">
      <c r="AE13587" s="218"/>
    </row>
    <row r="13588" spans="31:31" s="228" customFormat="1" x14ac:dyDescent="0.2">
      <c r="AE13588" s="218"/>
    </row>
    <row r="13589" spans="31:31" s="228" customFormat="1" x14ac:dyDescent="0.2">
      <c r="AE13589" s="218"/>
    </row>
    <row r="13590" spans="31:31" s="228" customFormat="1" x14ac:dyDescent="0.2">
      <c r="AE13590" s="218"/>
    </row>
    <row r="13591" spans="31:31" s="228" customFormat="1" x14ac:dyDescent="0.2">
      <c r="AE13591" s="218"/>
    </row>
    <row r="13592" spans="31:31" s="228" customFormat="1" x14ac:dyDescent="0.2">
      <c r="AE13592" s="218"/>
    </row>
    <row r="13593" spans="31:31" s="228" customFormat="1" x14ac:dyDescent="0.2">
      <c r="AE13593" s="218"/>
    </row>
    <row r="13594" spans="31:31" s="228" customFormat="1" x14ac:dyDescent="0.2">
      <c r="AE13594" s="218"/>
    </row>
    <row r="13595" spans="31:31" s="228" customFormat="1" x14ac:dyDescent="0.2">
      <c r="AE13595" s="218"/>
    </row>
    <row r="13596" spans="31:31" s="228" customFormat="1" x14ac:dyDescent="0.2">
      <c r="AE13596" s="218"/>
    </row>
    <row r="13597" spans="31:31" s="228" customFormat="1" x14ac:dyDescent="0.2">
      <c r="AE13597" s="218"/>
    </row>
    <row r="13598" spans="31:31" s="228" customFormat="1" x14ac:dyDescent="0.2">
      <c r="AE13598" s="218"/>
    </row>
    <row r="13599" spans="31:31" s="228" customFormat="1" x14ac:dyDescent="0.2">
      <c r="AE13599" s="218"/>
    </row>
    <row r="13600" spans="31:31" s="228" customFormat="1" x14ac:dyDescent="0.2">
      <c r="AE13600" s="218"/>
    </row>
    <row r="13601" spans="31:31" s="228" customFormat="1" x14ac:dyDescent="0.2">
      <c r="AE13601" s="218"/>
    </row>
    <row r="13602" spans="31:31" s="228" customFormat="1" x14ac:dyDescent="0.2">
      <c r="AE13602" s="218"/>
    </row>
    <row r="13603" spans="31:31" s="228" customFormat="1" x14ac:dyDescent="0.2">
      <c r="AE13603" s="218"/>
    </row>
    <row r="13604" spans="31:31" s="228" customFormat="1" x14ac:dyDescent="0.2">
      <c r="AE13604" s="218"/>
    </row>
    <row r="13605" spans="31:31" s="228" customFormat="1" x14ac:dyDescent="0.2">
      <c r="AE13605" s="218"/>
    </row>
    <row r="13606" spans="31:31" s="228" customFormat="1" x14ac:dyDescent="0.2">
      <c r="AE13606" s="218"/>
    </row>
    <row r="13607" spans="31:31" s="228" customFormat="1" x14ac:dyDescent="0.2">
      <c r="AE13607" s="218"/>
    </row>
    <row r="13608" spans="31:31" s="228" customFormat="1" x14ac:dyDescent="0.2">
      <c r="AE13608" s="218"/>
    </row>
    <row r="13609" spans="31:31" s="228" customFormat="1" x14ac:dyDescent="0.2">
      <c r="AE13609" s="218"/>
    </row>
    <row r="13610" spans="31:31" s="228" customFormat="1" x14ac:dyDescent="0.2">
      <c r="AE13610" s="218"/>
    </row>
    <row r="13611" spans="31:31" s="228" customFormat="1" x14ac:dyDescent="0.2">
      <c r="AE13611" s="218"/>
    </row>
    <row r="13612" spans="31:31" s="228" customFormat="1" x14ac:dyDescent="0.2">
      <c r="AE13612" s="218"/>
    </row>
    <row r="13613" spans="31:31" s="228" customFormat="1" x14ac:dyDescent="0.2">
      <c r="AE13613" s="218"/>
    </row>
    <row r="13614" spans="31:31" s="228" customFormat="1" x14ac:dyDescent="0.2">
      <c r="AE13614" s="218"/>
    </row>
    <row r="13615" spans="31:31" s="228" customFormat="1" x14ac:dyDescent="0.2">
      <c r="AE13615" s="218"/>
    </row>
    <row r="13616" spans="31:31" s="228" customFormat="1" x14ac:dyDescent="0.2">
      <c r="AE13616" s="218"/>
    </row>
    <row r="13617" spans="31:31" s="228" customFormat="1" x14ac:dyDescent="0.2">
      <c r="AE13617" s="218"/>
    </row>
    <row r="13618" spans="31:31" s="228" customFormat="1" x14ac:dyDescent="0.2">
      <c r="AE13618" s="218"/>
    </row>
    <row r="13619" spans="31:31" s="228" customFormat="1" x14ac:dyDescent="0.2">
      <c r="AE13619" s="218"/>
    </row>
    <row r="13620" spans="31:31" s="228" customFormat="1" x14ac:dyDescent="0.2">
      <c r="AE13620" s="218"/>
    </row>
    <row r="13621" spans="31:31" s="228" customFormat="1" x14ac:dyDescent="0.2">
      <c r="AE13621" s="218"/>
    </row>
    <row r="13622" spans="31:31" s="228" customFormat="1" x14ac:dyDescent="0.2">
      <c r="AE13622" s="218"/>
    </row>
    <row r="13623" spans="31:31" s="228" customFormat="1" x14ac:dyDescent="0.2">
      <c r="AE13623" s="218"/>
    </row>
    <row r="13624" spans="31:31" s="228" customFormat="1" x14ac:dyDescent="0.2">
      <c r="AE13624" s="218"/>
    </row>
    <row r="13625" spans="31:31" s="228" customFormat="1" x14ac:dyDescent="0.2">
      <c r="AE13625" s="218"/>
    </row>
    <row r="13626" spans="31:31" s="228" customFormat="1" x14ac:dyDescent="0.2">
      <c r="AE13626" s="218"/>
    </row>
    <row r="13627" spans="31:31" s="228" customFormat="1" x14ac:dyDescent="0.2">
      <c r="AE13627" s="218"/>
    </row>
    <row r="13628" spans="31:31" s="228" customFormat="1" x14ac:dyDescent="0.2">
      <c r="AE13628" s="218"/>
    </row>
    <row r="13629" spans="31:31" s="228" customFormat="1" x14ac:dyDescent="0.2">
      <c r="AE13629" s="218"/>
    </row>
    <row r="13630" spans="31:31" s="228" customFormat="1" x14ac:dyDescent="0.2">
      <c r="AE13630" s="218"/>
    </row>
    <row r="13631" spans="31:31" s="228" customFormat="1" x14ac:dyDescent="0.2">
      <c r="AE13631" s="218"/>
    </row>
    <row r="13632" spans="31:31" s="228" customFormat="1" x14ac:dyDescent="0.2">
      <c r="AE13632" s="218"/>
    </row>
    <row r="13633" spans="31:31" s="228" customFormat="1" x14ac:dyDescent="0.2">
      <c r="AE13633" s="218"/>
    </row>
    <row r="13634" spans="31:31" s="228" customFormat="1" x14ac:dyDescent="0.2">
      <c r="AE13634" s="218"/>
    </row>
    <row r="13635" spans="31:31" s="228" customFormat="1" x14ac:dyDescent="0.2">
      <c r="AE13635" s="218"/>
    </row>
    <row r="13636" spans="31:31" s="228" customFormat="1" x14ac:dyDescent="0.2">
      <c r="AE13636" s="218"/>
    </row>
    <row r="13637" spans="31:31" s="228" customFormat="1" x14ac:dyDescent="0.2">
      <c r="AE13637" s="218"/>
    </row>
    <row r="13638" spans="31:31" s="228" customFormat="1" x14ac:dyDescent="0.2">
      <c r="AE13638" s="218"/>
    </row>
    <row r="13639" spans="31:31" s="228" customFormat="1" x14ac:dyDescent="0.2">
      <c r="AE13639" s="218"/>
    </row>
    <row r="13640" spans="31:31" s="228" customFormat="1" x14ac:dyDescent="0.2">
      <c r="AE13640" s="218"/>
    </row>
    <row r="13641" spans="31:31" s="228" customFormat="1" x14ac:dyDescent="0.2">
      <c r="AE13641" s="218"/>
    </row>
    <row r="13642" spans="31:31" s="228" customFormat="1" x14ac:dyDescent="0.2">
      <c r="AE13642" s="218"/>
    </row>
    <row r="13643" spans="31:31" s="228" customFormat="1" x14ac:dyDescent="0.2">
      <c r="AE13643" s="218"/>
    </row>
    <row r="13644" spans="31:31" s="228" customFormat="1" x14ac:dyDescent="0.2">
      <c r="AE13644" s="218"/>
    </row>
    <row r="13645" spans="31:31" s="228" customFormat="1" x14ac:dyDescent="0.2">
      <c r="AE13645" s="218"/>
    </row>
    <row r="13646" spans="31:31" s="228" customFormat="1" x14ac:dyDescent="0.2">
      <c r="AE13646" s="218"/>
    </row>
    <row r="13647" spans="31:31" s="228" customFormat="1" x14ac:dyDescent="0.2">
      <c r="AE13647" s="218"/>
    </row>
    <row r="13648" spans="31:31" s="228" customFormat="1" x14ac:dyDescent="0.2">
      <c r="AE13648" s="218"/>
    </row>
    <row r="13649" spans="31:31" s="228" customFormat="1" x14ac:dyDescent="0.2">
      <c r="AE13649" s="218"/>
    </row>
    <row r="13650" spans="31:31" s="228" customFormat="1" x14ac:dyDescent="0.2">
      <c r="AE13650" s="218"/>
    </row>
    <row r="13651" spans="31:31" s="228" customFormat="1" x14ac:dyDescent="0.2">
      <c r="AE13651" s="218"/>
    </row>
    <row r="13652" spans="31:31" s="228" customFormat="1" x14ac:dyDescent="0.2">
      <c r="AE13652" s="218"/>
    </row>
    <row r="13653" spans="31:31" s="228" customFormat="1" x14ac:dyDescent="0.2">
      <c r="AE13653" s="218"/>
    </row>
    <row r="13654" spans="31:31" s="228" customFormat="1" x14ac:dyDescent="0.2">
      <c r="AE13654" s="218"/>
    </row>
    <row r="13655" spans="31:31" s="228" customFormat="1" x14ac:dyDescent="0.2">
      <c r="AE13655" s="218"/>
    </row>
    <row r="13656" spans="31:31" s="228" customFormat="1" x14ac:dyDescent="0.2">
      <c r="AE13656" s="218"/>
    </row>
    <row r="13657" spans="31:31" s="228" customFormat="1" x14ac:dyDescent="0.2">
      <c r="AE13657" s="218"/>
    </row>
    <row r="13658" spans="31:31" s="228" customFormat="1" x14ac:dyDescent="0.2">
      <c r="AE13658" s="218"/>
    </row>
    <row r="13659" spans="31:31" s="228" customFormat="1" x14ac:dyDescent="0.2">
      <c r="AE13659" s="218"/>
    </row>
    <row r="13660" spans="31:31" s="228" customFormat="1" x14ac:dyDescent="0.2">
      <c r="AE13660" s="218"/>
    </row>
    <row r="13661" spans="31:31" s="228" customFormat="1" x14ac:dyDescent="0.2">
      <c r="AE13661" s="218"/>
    </row>
    <row r="13662" spans="31:31" s="228" customFormat="1" x14ac:dyDescent="0.2">
      <c r="AE13662" s="218"/>
    </row>
    <row r="13663" spans="31:31" s="228" customFormat="1" x14ac:dyDescent="0.2">
      <c r="AE13663" s="218"/>
    </row>
    <row r="13664" spans="31:31" s="228" customFormat="1" x14ac:dyDescent="0.2">
      <c r="AE13664" s="218"/>
    </row>
    <row r="13665" spans="31:31" s="228" customFormat="1" x14ac:dyDescent="0.2">
      <c r="AE13665" s="218"/>
    </row>
    <row r="13666" spans="31:31" s="228" customFormat="1" x14ac:dyDescent="0.2">
      <c r="AE13666" s="218"/>
    </row>
    <row r="13667" spans="31:31" s="228" customFormat="1" x14ac:dyDescent="0.2">
      <c r="AE13667" s="218"/>
    </row>
    <row r="13668" spans="31:31" s="228" customFormat="1" x14ac:dyDescent="0.2">
      <c r="AE13668" s="218"/>
    </row>
    <row r="13669" spans="31:31" s="228" customFormat="1" x14ac:dyDescent="0.2">
      <c r="AE13669" s="218"/>
    </row>
    <row r="13670" spans="31:31" s="228" customFormat="1" x14ac:dyDescent="0.2">
      <c r="AE13670" s="218"/>
    </row>
    <row r="13671" spans="31:31" s="228" customFormat="1" x14ac:dyDescent="0.2">
      <c r="AE13671" s="218"/>
    </row>
    <row r="13672" spans="31:31" s="228" customFormat="1" x14ac:dyDescent="0.2">
      <c r="AE13672" s="218"/>
    </row>
    <row r="13673" spans="31:31" s="228" customFormat="1" x14ac:dyDescent="0.2">
      <c r="AE13673" s="218"/>
    </row>
    <row r="13674" spans="31:31" s="228" customFormat="1" x14ac:dyDescent="0.2">
      <c r="AE13674" s="218"/>
    </row>
    <row r="13675" spans="31:31" s="228" customFormat="1" x14ac:dyDescent="0.2">
      <c r="AE13675" s="218"/>
    </row>
    <row r="13676" spans="31:31" s="228" customFormat="1" x14ac:dyDescent="0.2">
      <c r="AE13676" s="218"/>
    </row>
    <row r="13677" spans="31:31" s="228" customFormat="1" x14ac:dyDescent="0.2">
      <c r="AE13677" s="218"/>
    </row>
    <row r="13678" spans="31:31" s="228" customFormat="1" x14ac:dyDescent="0.2">
      <c r="AE13678" s="218"/>
    </row>
    <row r="13679" spans="31:31" s="228" customFormat="1" x14ac:dyDescent="0.2">
      <c r="AE13679" s="218"/>
    </row>
    <row r="13680" spans="31:31" s="228" customFormat="1" x14ac:dyDescent="0.2">
      <c r="AE13680" s="218"/>
    </row>
    <row r="13681" spans="31:31" s="228" customFormat="1" x14ac:dyDescent="0.2">
      <c r="AE13681" s="218"/>
    </row>
    <row r="13682" spans="31:31" s="228" customFormat="1" x14ac:dyDescent="0.2">
      <c r="AE13682" s="218"/>
    </row>
    <row r="13683" spans="31:31" s="228" customFormat="1" x14ac:dyDescent="0.2">
      <c r="AE13683" s="218"/>
    </row>
    <row r="13684" spans="31:31" s="228" customFormat="1" x14ac:dyDescent="0.2">
      <c r="AE13684" s="218"/>
    </row>
    <row r="13685" spans="31:31" s="228" customFormat="1" x14ac:dyDescent="0.2">
      <c r="AE13685" s="218"/>
    </row>
    <row r="13686" spans="31:31" s="228" customFormat="1" x14ac:dyDescent="0.2">
      <c r="AE13686" s="218"/>
    </row>
    <row r="13687" spans="31:31" s="228" customFormat="1" x14ac:dyDescent="0.2">
      <c r="AE13687" s="218"/>
    </row>
    <row r="13688" spans="31:31" s="228" customFormat="1" x14ac:dyDescent="0.2">
      <c r="AE13688" s="218"/>
    </row>
    <row r="13689" spans="31:31" s="228" customFormat="1" x14ac:dyDescent="0.2">
      <c r="AE13689" s="218"/>
    </row>
    <row r="13690" spans="31:31" s="228" customFormat="1" x14ac:dyDescent="0.2">
      <c r="AE13690" s="218"/>
    </row>
    <row r="13691" spans="31:31" s="228" customFormat="1" x14ac:dyDescent="0.2">
      <c r="AE13691" s="218"/>
    </row>
    <row r="13692" spans="31:31" s="228" customFormat="1" x14ac:dyDescent="0.2">
      <c r="AE13692" s="218"/>
    </row>
    <row r="13693" spans="31:31" s="228" customFormat="1" x14ac:dyDescent="0.2">
      <c r="AE13693" s="218"/>
    </row>
    <row r="13694" spans="31:31" s="228" customFormat="1" x14ac:dyDescent="0.2">
      <c r="AE13694" s="218"/>
    </row>
    <row r="13695" spans="31:31" s="228" customFormat="1" x14ac:dyDescent="0.2">
      <c r="AE13695" s="218"/>
    </row>
    <row r="13696" spans="31:31" s="228" customFormat="1" x14ac:dyDescent="0.2">
      <c r="AE13696" s="218"/>
    </row>
    <row r="13697" spans="31:31" s="228" customFormat="1" x14ac:dyDescent="0.2">
      <c r="AE13697" s="218"/>
    </row>
    <row r="13698" spans="31:31" s="228" customFormat="1" x14ac:dyDescent="0.2">
      <c r="AE13698" s="218"/>
    </row>
    <row r="13699" spans="31:31" s="228" customFormat="1" x14ac:dyDescent="0.2">
      <c r="AE13699" s="218"/>
    </row>
    <row r="13700" spans="31:31" s="228" customFormat="1" x14ac:dyDescent="0.2">
      <c r="AE13700" s="218"/>
    </row>
    <row r="13701" spans="31:31" s="228" customFormat="1" x14ac:dyDescent="0.2">
      <c r="AE13701" s="218"/>
    </row>
    <row r="13702" spans="31:31" s="228" customFormat="1" x14ac:dyDescent="0.2">
      <c r="AE13702" s="218"/>
    </row>
    <row r="13703" spans="31:31" s="228" customFormat="1" x14ac:dyDescent="0.2">
      <c r="AE13703" s="218"/>
    </row>
    <row r="13704" spans="31:31" s="228" customFormat="1" x14ac:dyDescent="0.2">
      <c r="AE13704" s="218"/>
    </row>
    <row r="13705" spans="31:31" s="228" customFormat="1" x14ac:dyDescent="0.2">
      <c r="AE13705" s="218"/>
    </row>
    <row r="13706" spans="31:31" s="228" customFormat="1" x14ac:dyDescent="0.2">
      <c r="AE13706" s="218"/>
    </row>
    <row r="13707" spans="31:31" s="228" customFormat="1" x14ac:dyDescent="0.2">
      <c r="AE13707" s="218"/>
    </row>
    <row r="13708" spans="31:31" s="228" customFormat="1" x14ac:dyDescent="0.2">
      <c r="AE13708" s="218"/>
    </row>
    <row r="13709" spans="31:31" s="228" customFormat="1" x14ac:dyDescent="0.2">
      <c r="AE13709" s="218"/>
    </row>
    <row r="13710" spans="31:31" s="228" customFormat="1" x14ac:dyDescent="0.2">
      <c r="AE13710" s="218"/>
    </row>
    <row r="13711" spans="31:31" s="228" customFormat="1" x14ac:dyDescent="0.2">
      <c r="AE13711" s="218"/>
    </row>
    <row r="13712" spans="31:31" s="228" customFormat="1" x14ac:dyDescent="0.2">
      <c r="AE13712" s="218"/>
    </row>
    <row r="13713" spans="31:31" s="228" customFormat="1" x14ac:dyDescent="0.2">
      <c r="AE13713" s="218"/>
    </row>
    <row r="13714" spans="31:31" s="228" customFormat="1" x14ac:dyDescent="0.2">
      <c r="AE13714" s="218"/>
    </row>
    <row r="13715" spans="31:31" s="228" customFormat="1" x14ac:dyDescent="0.2">
      <c r="AE13715" s="218"/>
    </row>
    <row r="13716" spans="31:31" s="228" customFormat="1" x14ac:dyDescent="0.2">
      <c r="AE13716" s="218"/>
    </row>
    <row r="13717" spans="31:31" s="228" customFormat="1" x14ac:dyDescent="0.2">
      <c r="AE13717" s="218"/>
    </row>
    <row r="13718" spans="31:31" s="228" customFormat="1" x14ac:dyDescent="0.2">
      <c r="AE13718" s="218"/>
    </row>
    <row r="13719" spans="31:31" s="228" customFormat="1" x14ac:dyDescent="0.2">
      <c r="AE13719" s="218"/>
    </row>
    <row r="13720" spans="31:31" s="228" customFormat="1" x14ac:dyDescent="0.2">
      <c r="AE13720" s="218"/>
    </row>
    <row r="13721" spans="31:31" s="228" customFormat="1" x14ac:dyDescent="0.2">
      <c r="AE13721" s="218"/>
    </row>
    <row r="13722" spans="31:31" s="228" customFormat="1" x14ac:dyDescent="0.2">
      <c r="AE13722" s="218"/>
    </row>
    <row r="13723" spans="31:31" s="228" customFormat="1" x14ac:dyDescent="0.2">
      <c r="AE13723" s="218"/>
    </row>
    <row r="13724" spans="31:31" s="228" customFormat="1" x14ac:dyDescent="0.2">
      <c r="AE13724" s="218"/>
    </row>
    <row r="13725" spans="31:31" s="228" customFormat="1" x14ac:dyDescent="0.2">
      <c r="AE13725" s="218"/>
    </row>
    <row r="13726" spans="31:31" s="228" customFormat="1" x14ac:dyDescent="0.2">
      <c r="AE13726" s="218"/>
    </row>
    <row r="13727" spans="31:31" s="228" customFormat="1" x14ac:dyDescent="0.2">
      <c r="AE13727" s="218"/>
    </row>
    <row r="13728" spans="31:31" s="228" customFormat="1" x14ac:dyDescent="0.2">
      <c r="AE13728" s="218"/>
    </row>
    <row r="13729" spans="31:31" s="228" customFormat="1" x14ac:dyDescent="0.2">
      <c r="AE13729" s="218"/>
    </row>
    <row r="13730" spans="31:31" s="228" customFormat="1" x14ac:dyDescent="0.2">
      <c r="AE13730" s="218"/>
    </row>
    <row r="13731" spans="31:31" s="228" customFormat="1" x14ac:dyDescent="0.2">
      <c r="AE13731" s="218"/>
    </row>
    <row r="13732" spans="31:31" s="228" customFormat="1" x14ac:dyDescent="0.2">
      <c r="AE13732" s="218"/>
    </row>
    <row r="13733" spans="31:31" s="228" customFormat="1" x14ac:dyDescent="0.2">
      <c r="AE13733" s="218"/>
    </row>
    <row r="13734" spans="31:31" s="228" customFormat="1" x14ac:dyDescent="0.2">
      <c r="AE13734" s="218"/>
    </row>
    <row r="13735" spans="31:31" s="228" customFormat="1" x14ac:dyDescent="0.2">
      <c r="AE13735" s="218"/>
    </row>
    <row r="13736" spans="31:31" s="228" customFormat="1" x14ac:dyDescent="0.2">
      <c r="AE13736" s="218"/>
    </row>
    <row r="13737" spans="31:31" s="228" customFormat="1" x14ac:dyDescent="0.2">
      <c r="AE13737" s="218"/>
    </row>
    <row r="13738" spans="31:31" s="228" customFormat="1" x14ac:dyDescent="0.2">
      <c r="AE13738" s="218"/>
    </row>
    <row r="13739" spans="31:31" s="228" customFormat="1" x14ac:dyDescent="0.2">
      <c r="AE13739" s="218"/>
    </row>
    <row r="13740" spans="31:31" s="228" customFormat="1" x14ac:dyDescent="0.2">
      <c r="AE13740" s="218"/>
    </row>
    <row r="13741" spans="31:31" s="228" customFormat="1" x14ac:dyDescent="0.2">
      <c r="AE13741" s="218"/>
    </row>
    <row r="13742" spans="31:31" s="228" customFormat="1" x14ac:dyDescent="0.2">
      <c r="AE13742" s="218"/>
    </row>
    <row r="13743" spans="31:31" s="228" customFormat="1" x14ac:dyDescent="0.2">
      <c r="AE13743" s="218"/>
    </row>
    <row r="13744" spans="31:31" s="228" customFormat="1" x14ac:dyDescent="0.2">
      <c r="AE13744" s="218"/>
    </row>
    <row r="13745" spans="31:31" s="228" customFormat="1" x14ac:dyDescent="0.2">
      <c r="AE13745" s="218"/>
    </row>
    <row r="13746" spans="31:31" s="228" customFormat="1" x14ac:dyDescent="0.2">
      <c r="AE13746" s="218"/>
    </row>
    <row r="13747" spans="31:31" s="228" customFormat="1" x14ac:dyDescent="0.2">
      <c r="AE13747" s="218"/>
    </row>
    <row r="13748" spans="31:31" s="228" customFormat="1" x14ac:dyDescent="0.2">
      <c r="AE13748" s="218"/>
    </row>
    <row r="13749" spans="31:31" s="228" customFormat="1" x14ac:dyDescent="0.2">
      <c r="AE13749" s="218"/>
    </row>
    <row r="13750" spans="31:31" s="228" customFormat="1" x14ac:dyDescent="0.2">
      <c r="AE13750" s="218"/>
    </row>
    <row r="13751" spans="31:31" s="228" customFormat="1" x14ac:dyDescent="0.2">
      <c r="AE13751" s="218"/>
    </row>
    <row r="13752" spans="31:31" s="228" customFormat="1" x14ac:dyDescent="0.2">
      <c r="AE13752" s="218"/>
    </row>
    <row r="13753" spans="31:31" s="228" customFormat="1" x14ac:dyDescent="0.2">
      <c r="AE13753" s="218"/>
    </row>
    <row r="13754" spans="31:31" s="228" customFormat="1" x14ac:dyDescent="0.2">
      <c r="AE13754" s="218"/>
    </row>
    <row r="13755" spans="31:31" s="228" customFormat="1" x14ac:dyDescent="0.2">
      <c r="AE13755" s="218"/>
    </row>
    <row r="13756" spans="31:31" s="228" customFormat="1" x14ac:dyDescent="0.2">
      <c r="AE13756" s="218"/>
    </row>
    <row r="13757" spans="31:31" s="228" customFormat="1" x14ac:dyDescent="0.2">
      <c r="AE13757" s="218"/>
    </row>
    <row r="13758" spans="31:31" s="228" customFormat="1" x14ac:dyDescent="0.2">
      <c r="AE13758" s="218"/>
    </row>
    <row r="13759" spans="31:31" s="228" customFormat="1" x14ac:dyDescent="0.2">
      <c r="AE13759" s="218"/>
    </row>
    <row r="13760" spans="31:31" s="228" customFormat="1" x14ac:dyDescent="0.2">
      <c r="AE13760" s="218"/>
    </row>
    <row r="13761" spans="31:31" s="228" customFormat="1" x14ac:dyDescent="0.2">
      <c r="AE13761" s="218"/>
    </row>
    <row r="13762" spans="31:31" s="228" customFormat="1" x14ac:dyDescent="0.2">
      <c r="AE13762" s="218"/>
    </row>
    <row r="13763" spans="31:31" s="228" customFormat="1" x14ac:dyDescent="0.2">
      <c r="AE13763" s="218"/>
    </row>
    <row r="13764" spans="31:31" s="228" customFormat="1" x14ac:dyDescent="0.2">
      <c r="AE13764" s="218"/>
    </row>
    <row r="13765" spans="31:31" s="228" customFormat="1" x14ac:dyDescent="0.2">
      <c r="AE13765" s="218"/>
    </row>
    <row r="13766" spans="31:31" s="228" customFormat="1" x14ac:dyDescent="0.2">
      <c r="AE13766" s="218"/>
    </row>
    <row r="13767" spans="31:31" s="228" customFormat="1" x14ac:dyDescent="0.2">
      <c r="AE13767" s="218"/>
    </row>
    <row r="13768" spans="31:31" s="228" customFormat="1" x14ac:dyDescent="0.2">
      <c r="AE13768" s="218"/>
    </row>
    <row r="13769" spans="31:31" s="228" customFormat="1" x14ac:dyDescent="0.2">
      <c r="AE13769" s="218"/>
    </row>
    <row r="13770" spans="31:31" s="228" customFormat="1" x14ac:dyDescent="0.2">
      <c r="AE13770" s="218"/>
    </row>
    <row r="13771" spans="31:31" s="228" customFormat="1" x14ac:dyDescent="0.2">
      <c r="AE13771" s="218"/>
    </row>
    <row r="13772" spans="31:31" s="228" customFormat="1" x14ac:dyDescent="0.2">
      <c r="AE13772" s="218"/>
    </row>
    <row r="13773" spans="31:31" s="228" customFormat="1" x14ac:dyDescent="0.2">
      <c r="AE13773" s="218"/>
    </row>
    <row r="13774" spans="31:31" s="228" customFormat="1" x14ac:dyDescent="0.2">
      <c r="AE13774" s="218"/>
    </row>
    <row r="13775" spans="31:31" s="228" customFormat="1" x14ac:dyDescent="0.2">
      <c r="AE13775" s="218"/>
    </row>
    <row r="13776" spans="31:31" s="228" customFormat="1" x14ac:dyDescent="0.2">
      <c r="AE13776" s="218"/>
    </row>
    <row r="13777" spans="31:31" s="228" customFormat="1" x14ac:dyDescent="0.2">
      <c r="AE13777" s="218"/>
    </row>
    <row r="13778" spans="31:31" s="228" customFormat="1" x14ac:dyDescent="0.2">
      <c r="AE13778" s="218"/>
    </row>
    <row r="13779" spans="31:31" s="228" customFormat="1" x14ac:dyDescent="0.2">
      <c r="AE13779" s="218"/>
    </row>
    <row r="13780" spans="31:31" s="228" customFormat="1" x14ac:dyDescent="0.2">
      <c r="AE13780" s="218"/>
    </row>
    <row r="13781" spans="31:31" s="228" customFormat="1" x14ac:dyDescent="0.2">
      <c r="AE13781" s="218"/>
    </row>
    <row r="13782" spans="31:31" s="228" customFormat="1" x14ac:dyDescent="0.2">
      <c r="AE13782" s="218"/>
    </row>
    <row r="13783" spans="31:31" s="228" customFormat="1" x14ac:dyDescent="0.2">
      <c r="AE13783" s="218"/>
    </row>
    <row r="13784" spans="31:31" s="228" customFormat="1" x14ac:dyDescent="0.2">
      <c r="AE13784" s="218"/>
    </row>
    <row r="13785" spans="31:31" s="228" customFormat="1" x14ac:dyDescent="0.2">
      <c r="AE13785" s="218"/>
    </row>
    <row r="13786" spans="31:31" s="228" customFormat="1" x14ac:dyDescent="0.2">
      <c r="AE13786" s="218"/>
    </row>
    <row r="13787" spans="31:31" s="228" customFormat="1" x14ac:dyDescent="0.2">
      <c r="AE13787" s="218"/>
    </row>
    <row r="13788" spans="31:31" s="228" customFormat="1" x14ac:dyDescent="0.2">
      <c r="AE13788" s="218"/>
    </row>
    <row r="13789" spans="31:31" s="228" customFormat="1" x14ac:dyDescent="0.2">
      <c r="AE13789" s="218"/>
    </row>
    <row r="13790" spans="31:31" s="228" customFormat="1" x14ac:dyDescent="0.2">
      <c r="AE13790" s="218"/>
    </row>
    <row r="13791" spans="31:31" s="228" customFormat="1" x14ac:dyDescent="0.2">
      <c r="AE13791" s="218"/>
    </row>
    <row r="13792" spans="31:31" s="228" customFormat="1" x14ac:dyDescent="0.2">
      <c r="AE13792" s="218"/>
    </row>
    <row r="13793" spans="31:31" s="228" customFormat="1" x14ac:dyDescent="0.2">
      <c r="AE13793" s="218"/>
    </row>
    <row r="13794" spans="31:31" s="228" customFormat="1" x14ac:dyDescent="0.2">
      <c r="AE13794" s="218"/>
    </row>
    <row r="13795" spans="31:31" s="228" customFormat="1" x14ac:dyDescent="0.2">
      <c r="AE13795" s="218"/>
    </row>
    <row r="13796" spans="31:31" s="228" customFormat="1" x14ac:dyDescent="0.2">
      <c r="AE13796" s="218"/>
    </row>
    <row r="13797" spans="31:31" s="228" customFormat="1" x14ac:dyDescent="0.2">
      <c r="AE13797" s="218"/>
    </row>
    <row r="13798" spans="31:31" s="228" customFormat="1" x14ac:dyDescent="0.2">
      <c r="AE13798" s="218"/>
    </row>
    <row r="13799" spans="31:31" s="228" customFormat="1" x14ac:dyDescent="0.2">
      <c r="AE13799" s="218"/>
    </row>
    <row r="13800" spans="31:31" s="228" customFormat="1" x14ac:dyDescent="0.2">
      <c r="AE13800" s="218"/>
    </row>
    <row r="13801" spans="31:31" s="228" customFormat="1" x14ac:dyDescent="0.2">
      <c r="AE13801" s="218"/>
    </row>
    <row r="13802" spans="31:31" s="228" customFormat="1" x14ac:dyDescent="0.2">
      <c r="AE13802" s="218"/>
    </row>
    <row r="13803" spans="31:31" s="228" customFormat="1" x14ac:dyDescent="0.2">
      <c r="AE13803" s="218"/>
    </row>
    <row r="13804" spans="31:31" s="228" customFormat="1" x14ac:dyDescent="0.2">
      <c r="AE13804" s="218"/>
    </row>
    <row r="13805" spans="31:31" s="228" customFormat="1" x14ac:dyDescent="0.2">
      <c r="AE13805" s="218"/>
    </row>
    <row r="13806" spans="31:31" s="228" customFormat="1" x14ac:dyDescent="0.2">
      <c r="AE13806" s="218"/>
    </row>
    <row r="13807" spans="31:31" s="228" customFormat="1" x14ac:dyDescent="0.2">
      <c r="AE13807" s="218"/>
    </row>
    <row r="13808" spans="31:31" s="228" customFormat="1" x14ac:dyDescent="0.2">
      <c r="AE13808" s="218"/>
    </row>
    <row r="13809" spans="31:31" s="228" customFormat="1" x14ac:dyDescent="0.2">
      <c r="AE13809" s="218"/>
    </row>
    <row r="13810" spans="31:31" s="228" customFormat="1" x14ac:dyDescent="0.2">
      <c r="AE13810" s="218"/>
    </row>
    <row r="13811" spans="31:31" s="228" customFormat="1" x14ac:dyDescent="0.2">
      <c r="AE13811" s="218"/>
    </row>
    <row r="13812" spans="31:31" s="228" customFormat="1" x14ac:dyDescent="0.2">
      <c r="AE13812" s="218"/>
    </row>
    <row r="13813" spans="31:31" s="228" customFormat="1" x14ac:dyDescent="0.2">
      <c r="AE13813" s="218"/>
    </row>
    <row r="13814" spans="31:31" s="228" customFormat="1" x14ac:dyDescent="0.2">
      <c r="AE13814" s="218"/>
    </row>
    <row r="13815" spans="31:31" s="228" customFormat="1" x14ac:dyDescent="0.2">
      <c r="AE13815" s="218"/>
    </row>
    <row r="13816" spans="31:31" s="228" customFormat="1" x14ac:dyDescent="0.2">
      <c r="AE13816" s="218"/>
    </row>
    <row r="13817" spans="31:31" s="228" customFormat="1" x14ac:dyDescent="0.2">
      <c r="AE13817" s="218"/>
    </row>
    <row r="13818" spans="31:31" s="228" customFormat="1" x14ac:dyDescent="0.2">
      <c r="AE13818" s="218"/>
    </row>
    <row r="13819" spans="31:31" s="228" customFormat="1" x14ac:dyDescent="0.2">
      <c r="AE13819" s="218"/>
    </row>
    <row r="13820" spans="31:31" s="228" customFormat="1" x14ac:dyDescent="0.2">
      <c r="AE13820" s="218"/>
    </row>
    <row r="13821" spans="31:31" s="228" customFormat="1" x14ac:dyDescent="0.2">
      <c r="AE13821" s="218"/>
    </row>
    <row r="13822" spans="31:31" s="228" customFormat="1" x14ac:dyDescent="0.2">
      <c r="AE13822" s="218"/>
    </row>
    <row r="13823" spans="31:31" s="228" customFormat="1" x14ac:dyDescent="0.2">
      <c r="AE13823" s="218"/>
    </row>
    <row r="13824" spans="31:31" s="228" customFormat="1" x14ac:dyDescent="0.2">
      <c r="AE13824" s="218"/>
    </row>
    <row r="13825" spans="31:31" s="228" customFormat="1" x14ac:dyDescent="0.2">
      <c r="AE13825" s="218"/>
    </row>
    <row r="13826" spans="31:31" s="228" customFormat="1" x14ac:dyDescent="0.2">
      <c r="AE13826" s="218"/>
    </row>
    <row r="13827" spans="31:31" s="228" customFormat="1" x14ac:dyDescent="0.2">
      <c r="AE13827" s="218"/>
    </row>
    <row r="13828" spans="31:31" s="228" customFormat="1" x14ac:dyDescent="0.2">
      <c r="AE13828" s="218"/>
    </row>
    <row r="13829" spans="31:31" s="228" customFormat="1" x14ac:dyDescent="0.2">
      <c r="AE13829" s="218"/>
    </row>
    <row r="13830" spans="31:31" s="228" customFormat="1" x14ac:dyDescent="0.2">
      <c r="AE13830" s="218"/>
    </row>
    <row r="13831" spans="31:31" s="228" customFormat="1" x14ac:dyDescent="0.2">
      <c r="AE13831" s="218"/>
    </row>
    <row r="13832" spans="31:31" s="228" customFormat="1" x14ac:dyDescent="0.2">
      <c r="AE13832" s="218"/>
    </row>
    <row r="13833" spans="31:31" s="228" customFormat="1" x14ac:dyDescent="0.2">
      <c r="AE13833" s="218"/>
    </row>
    <row r="13834" spans="31:31" s="228" customFormat="1" x14ac:dyDescent="0.2">
      <c r="AE13834" s="218"/>
    </row>
    <row r="13835" spans="31:31" s="228" customFormat="1" x14ac:dyDescent="0.2">
      <c r="AE13835" s="218"/>
    </row>
    <row r="13836" spans="31:31" s="228" customFormat="1" x14ac:dyDescent="0.2">
      <c r="AE13836" s="218"/>
    </row>
    <row r="13837" spans="31:31" s="228" customFormat="1" x14ac:dyDescent="0.2">
      <c r="AE13837" s="218"/>
    </row>
    <row r="13838" spans="31:31" s="228" customFormat="1" x14ac:dyDescent="0.2">
      <c r="AE13838" s="218"/>
    </row>
    <row r="13839" spans="31:31" s="228" customFormat="1" x14ac:dyDescent="0.2">
      <c r="AE13839" s="218"/>
    </row>
    <row r="13840" spans="31:31" s="228" customFormat="1" x14ac:dyDescent="0.2">
      <c r="AE13840" s="218"/>
    </row>
    <row r="13841" spans="31:31" s="228" customFormat="1" x14ac:dyDescent="0.2">
      <c r="AE13841" s="218"/>
    </row>
    <row r="13842" spans="31:31" s="228" customFormat="1" x14ac:dyDescent="0.2">
      <c r="AE13842" s="218"/>
    </row>
    <row r="13843" spans="31:31" s="228" customFormat="1" x14ac:dyDescent="0.2">
      <c r="AE13843" s="218"/>
    </row>
    <row r="13844" spans="31:31" s="228" customFormat="1" x14ac:dyDescent="0.2">
      <c r="AE13844" s="218"/>
    </row>
    <row r="13845" spans="31:31" s="228" customFormat="1" x14ac:dyDescent="0.2">
      <c r="AE13845" s="218"/>
    </row>
    <row r="13846" spans="31:31" s="228" customFormat="1" x14ac:dyDescent="0.2">
      <c r="AE13846" s="218"/>
    </row>
    <row r="13847" spans="31:31" s="228" customFormat="1" x14ac:dyDescent="0.2">
      <c r="AE13847" s="218"/>
    </row>
    <row r="13848" spans="31:31" s="228" customFormat="1" x14ac:dyDescent="0.2">
      <c r="AE13848" s="218"/>
    </row>
    <row r="13849" spans="31:31" s="228" customFormat="1" x14ac:dyDescent="0.2">
      <c r="AE13849" s="218"/>
    </row>
    <row r="13850" spans="31:31" s="228" customFormat="1" x14ac:dyDescent="0.2">
      <c r="AE13850" s="218"/>
    </row>
    <row r="13851" spans="31:31" s="228" customFormat="1" x14ac:dyDescent="0.2">
      <c r="AE13851" s="218"/>
    </row>
    <row r="13852" spans="31:31" s="228" customFormat="1" x14ac:dyDescent="0.2">
      <c r="AE13852" s="218"/>
    </row>
    <row r="13853" spans="31:31" s="228" customFormat="1" x14ac:dyDescent="0.2">
      <c r="AE13853" s="218"/>
    </row>
    <row r="13854" spans="31:31" s="228" customFormat="1" x14ac:dyDescent="0.2">
      <c r="AE13854" s="218"/>
    </row>
    <row r="13855" spans="31:31" s="228" customFormat="1" x14ac:dyDescent="0.2">
      <c r="AE13855" s="218"/>
    </row>
    <row r="13856" spans="31:31" s="228" customFormat="1" x14ac:dyDescent="0.2">
      <c r="AE13856" s="218"/>
    </row>
    <row r="13857" spans="31:31" s="228" customFormat="1" x14ac:dyDescent="0.2">
      <c r="AE13857" s="218"/>
    </row>
    <row r="13858" spans="31:31" s="228" customFormat="1" x14ac:dyDescent="0.2">
      <c r="AE13858" s="218"/>
    </row>
    <row r="13859" spans="31:31" s="228" customFormat="1" x14ac:dyDescent="0.2">
      <c r="AE13859" s="218"/>
    </row>
    <row r="13860" spans="31:31" s="228" customFormat="1" x14ac:dyDescent="0.2">
      <c r="AE13860" s="218"/>
    </row>
    <row r="13861" spans="31:31" s="228" customFormat="1" x14ac:dyDescent="0.2">
      <c r="AE13861" s="218"/>
    </row>
    <row r="13862" spans="31:31" s="228" customFormat="1" x14ac:dyDescent="0.2">
      <c r="AE13862" s="218"/>
    </row>
    <row r="13863" spans="31:31" s="228" customFormat="1" x14ac:dyDescent="0.2">
      <c r="AE13863" s="218"/>
    </row>
    <row r="13864" spans="31:31" s="228" customFormat="1" x14ac:dyDescent="0.2">
      <c r="AE13864" s="218"/>
    </row>
    <row r="13865" spans="31:31" s="228" customFormat="1" x14ac:dyDescent="0.2">
      <c r="AE13865" s="218"/>
    </row>
    <row r="13866" spans="31:31" s="228" customFormat="1" x14ac:dyDescent="0.2">
      <c r="AE13866" s="218"/>
    </row>
    <row r="13867" spans="31:31" s="228" customFormat="1" x14ac:dyDescent="0.2">
      <c r="AE13867" s="218"/>
    </row>
    <row r="13868" spans="31:31" s="228" customFormat="1" x14ac:dyDescent="0.2">
      <c r="AE13868" s="218"/>
    </row>
    <row r="13869" spans="31:31" s="228" customFormat="1" x14ac:dyDescent="0.2">
      <c r="AE13869" s="218"/>
    </row>
    <row r="13870" spans="31:31" s="228" customFormat="1" x14ac:dyDescent="0.2">
      <c r="AE13870" s="218"/>
    </row>
    <row r="13871" spans="31:31" s="228" customFormat="1" x14ac:dyDescent="0.2">
      <c r="AE13871" s="218"/>
    </row>
    <row r="13872" spans="31:31" s="228" customFormat="1" x14ac:dyDescent="0.2">
      <c r="AE13872" s="218"/>
    </row>
    <row r="13873" spans="31:31" s="228" customFormat="1" x14ac:dyDescent="0.2">
      <c r="AE13873" s="218"/>
    </row>
    <row r="13874" spans="31:31" s="228" customFormat="1" x14ac:dyDescent="0.2">
      <c r="AE13874" s="218"/>
    </row>
    <row r="13875" spans="31:31" s="228" customFormat="1" x14ac:dyDescent="0.2">
      <c r="AE13875" s="218"/>
    </row>
    <row r="13876" spans="31:31" s="228" customFormat="1" x14ac:dyDescent="0.2">
      <c r="AE13876" s="218"/>
    </row>
    <row r="13877" spans="31:31" s="228" customFormat="1" x14ac:dyDescent="0.2">
      <c r="AE13877" s="218"/>
    </row>
    <row r="13878" spans="31:31" s="228" customFormat="1" x14ac:dyDescent="0.2">
      <c r="AE13878" s="218"/>
    </row>
    <row r="13879" spans="31:31" s="228" customFormat="1" x14ac:dyDescent="0.2">
      <c r="AE13879" s="218"/>
    </row>
    <row r="13880" spans="31:31" s="228" customFormat="1" x14ac:dyDescent="0.2">
      <c r="AE13880" s="218"/>
    </row>
    <row r="13881" spans="31:31" s="228" customFormat="1" x14ac:dyDescent="0.2">
      <c r="AE13881" s="218"/>
    </row>
    <row r="13882" spans="31:31" s="228" customFormat="1" x14ac:dyDescent="0.2">
      <c r="AE13882" s="218"/>
    </row>
    <row r="13883" spans="31:31" s="228" customFormat="1" x14ac:dyDescent="0.2">
      <c r="AE13883" s="218"/>
    </row>
    <row r="13884" spans="31:31" s="228" customFormat="1" x14ac:dyDescent="0.2">
      <c r="AE13884" s="218"/>
    </row>
    <row r="13885" spans="31:31" s="228" customFormat="1" x14ac:dyDescent="0.2">
      <c r="AE13885" s="218"/>
    </row>
    <row r="13886" spans="31:31" s="228" customFormat="1" x14ac:dyDescent="0.2">
      <c r="AE13886" s="218"/>
    </row>
    <row r="13887" spans="31:31" s="228" customFormat="1" x14ac:dyDescent="0.2">
      <c r="AE13887" s="218"/>
    </row>
    <row r="13888" spans="31:31" s="228" customFormat="1" x14ac:dyDescent="0.2">
      <c r="AE13888" s="218"/>
    </row>
    <row r="13889" spans="31:31" s="228" customFormat="1" x14ac:dyDescent="0.2">
      <c r="AE13889" s="218"/>
    </row>
    <row r="13890" spans="31:31" s="228" customFormat="1" x14ac:dyDescent="0.2">
      <c r="AE13890" s="218"/>
    </row>
    <row r="13891" spans="31:31" s="228" customFormat="1" x14ac:dyDescent="0.2">
      <c r="AE13891" s="218"/>
    </row>
    <row r="13892" spans="31:31" s="228" customFormat="1" x14ac:dyDescent="0.2">
      <c r="AE13892" s="218"/>
    </row>
    <row r="13893" spans="31:31" s="228" customFormat="1" x14ac:dyDescent="0.2">
      <c r="AE13893" s="218"/>
    </row>
    <row r="13894" spans="31:31" s="228" customFormat="1" x14ac:dyDescent="0.2">
      <c r="AE13894" s="218"/>
    </row>
    <row r="13895" spans="31:31" s="228" customFormat="1" x14ac:dyDescent="0.2">
      <c r="AE13895" s="218"/>
    </row>
    <row r="13896" spans="31:31" s="228" customFormat="1" x14ac:dyDescent="0.2">
      <c r="AE13896" s="218"/>
    </row>
    <row r="13897" spans="31:31" s="228" customFormat="1" x14ac:dyDescent="0.2">
      <c r="AE13897" s="218"/>
    </row>
    <row r="13898" spans="31:31" s="228" customFormat="1" x14ac:dyDescent="0.2">
      <c r="AE13898" s="218"/>
    </row>
    <row r="13899" spans="31:31" s="228" customFormat="1" x14ac:dyDescent="0.2">
      <c r="AE13899" s="218"/>
    </row>
    <row r="13900" spans="31:31" s="228" customFormat="1" x14ac:dyDescent="0.2">
      <c r="AE13900" s="218"/>
    </row>
    <row r="13901" spans="31:31" s="228" customFormat="1" x14ac:dyDescent="0.2">
      <c r="AE13901" s="218"/>
    </row>
    <row r="13902" spans="31:31" s="228" customFormat="1" x14ac:dyDescent="0.2">
      <c r="AE13902" s="218"/>
    </row>
    <row r="13903" spans="31:31" s="228" customFormat="1" x14ac:dyDescent="0.2">
      <c r="AE13903" s="218"/>
    </row>
    <row r="13904" spans="31:31" s="228" customFormat="1" x14ac:dyDescent="0.2">
      <c r="AE13904" s="218"/>
    </row>
    <row r="13905" spans="31:31" s="228" customFormat="1" x14ac:dyDescent="0.2">
      <c r="AE13905" s="218"/>
    </row>
    <row r="13906" spans="31:31" s="228" customFormat="1" x14ac:dyDescent="0.2">
      <c r="AE13906" s="218"/>
    </row>
    <row r="13907" spans="31:31" s="228" customFormat="1" x14ac:dyDescent="0.2">
      <c r="AE13907" s="218"/>
    </row>
    <row r="13908" spans="31:31" s="228" customFormat="1" x14ac:dyDescent="0.2">
      <c r="AE13908" s="218"/>
    </row>
    <row r="13909" spans="31:31" s="228" customFormat="1" x14ac:dyDescent="0.2">
      <c r="AE13909" s="218"/>
    </row>
    <row r="13910" spans="31:31" s="228" customFormat="1" x14ac:dyDescent="0.2">
      <c r="AE13910" s="218"/>
    </row>
    <row r="13911" spans="31:31" s="228" customFormat="1" x14ac:dyDescent="0.2">
      <c r="AE13911" s="218"/>
    </row>
    <row r="13912" spans="31:31" s="228" customFormat="1" x14ac:dyDescent="0.2">
      <c r="AE13912" s="218"/>
    </row>
    <row r="13913" spans="31:31" s="228" customFormat="1" x14ac:dyDescent="0.2">
      <c r="AE13913" s="218"/>
    </row>
    <row r="13914" spans="31:31" s="228" customFormat="1" x14ac:dyDescent="0.2">
      <c r="AE13914" s="218"/>
    </row>
    <row r="13915" spans="31:31" s="228" customFormat="1" x14ac:dyDescent="0.2">
      <c r="AE13915" s="218"/>
    </row>
    <row r="13916" spans="31:31" s="228" customFormat="1" x14ac:dyDescent="0.2">
      <c r="AE13916" s="218"/>
    </row>
    <row r="13917" spans="31:31" s="228" customFormat="1" x14ac:dyDescent="0.2">
      <c r="AE13917" s="218"/>
    </row>
    <row r="13918" spans="31:31" s="228" customFormat="1" x14ac:dyDescent="0.2">
      <c r="AE13918" s="218"/>
    </row>
    <row r="13919" spans="31:31" s="228" customFormat="1" x14ac:dyDescent="0.2">
      <c r="AE13919" s="218"/>
    </row>
    <row r="13920" spans="31:31" s="228" customFormat="1" x14ac:dyDescent="0.2">
      <c r="AE13920" s="218"/>
    </row>
    <row r="13921" spans="31:31" s="228" customFormat="1" x14ac:dyDescent="0.2">
      <c r="AE13921" s="218"/>
    </row>
    <row r="13922" spans="31:31" s="228" customFormat="1" x14ac:dyDescent="0.2">
      <c r="AE13922" s="218"/>
    </row>
    <row r="13923" spans="31:31" s="228" customFormat="1" x14ac:dyDescent="0.2">
      <c r="AE13923" s="218"/>
    </row>
    <row r="13924" spans="31:31" s="228" customFormat="1" x14ac:dyDescent="0.2">
      <c r="AE13924" s="218"/>
    </row>
    <row r="13925" spans="31:31" s="228" customFormat="1" x14ac:dyDescent="0.2">
      <c r="AE13925" s="218"/>
    </row>
    <row r="13926" spans="31:31" s="228" customFormat="1" x14ac:dyDescent="0.2">
      <c r="AE13926" s="218"/>
    </row>
    <row r="13927" spans="31:31" s="228" customFormat="1" x14ac:dyDescent="0.2">
      <c r="AE13927" s="218"/>
    </row>
    <row r="13928" spans="31:31" s="228" customFormat="1" x14ac:dyDescent="0.2">
      <c r="AE13928" s="218"/>
    </row>
    <row r="13929" spans="31:31" s="228" customFormat="1" x14ac:dyDescent="0.2">
      <c r="AE13929" s="218"/>
    </row>
    <row r="13930" spans="31:31" s="228" customFormat="1" x14ac:dyDescent="0.2">
      <c r="AE13930" s="218"/>
    </row>
    <row r="13931" spans="31:31" s="228" customFormat="1" x14ac:dyDescent="0.2">
      <c r="AE13931" s="218"/>
    </row>
    <row r="13932" spans="31:31" s="228" customFormat="1" x14ac:dyDescent="0.2">
      <c r="AE13932" s="218"/>
    </row>
    <row r="13933" spans="31:31" s="228" customFormat="1" x14ac:dyDescent="0.2">
      <c r="AE13933" s="218"/>
    </row>
    <row r="13934" spans="31:31" s="228" customFormat="1" x14ac:dyDescent="0.2">
      <c r="AE13934" s="218"/>
    </row>
    <row r="13935" spans="31:31" s="228" customFormat="1" x14ac:dyDescent="0.2">
      <c r="AE13935" s="218"/>
    </row>
    <row r="13936" spans="31:31" s="228" customFormat="1" x14ac:dyDescent="0.2">
      <c r="AE13936" s="218"/>
    </row>
    <row r="13937" spans="31:31" s="228" customFormat="1" x14ac:dyDescent="0.2">
      <c r="AE13937" s="218"/>
    </row>
    <row r="13938" spans="31:31" s="228" customFormat="1" x14ac:dyDescent="0.2">
      <c r="AE13938" s="218"/>
    </row>
    <row r="13939" spans="31:31" s="228" customFormat="1" x14ac:dyDescent="0.2">
      <c r="AE13939" s="218"/>
    </row>
    <row r="13940" spans="31:31" s="228" customFormat="1" x14ac:dyDescent="0.2">
      <c r="AE13940" s="218"/>
    </row>
    <row r="13941" spans="31:31" s="228" customFormat="1" x14ac:dyDescent="0.2">
      <c r="AE13941" s="218"/>
    </row>
    <row r="13942" spans="31:31" s="228" customFormat="1" x14ac:dyDescent="0.2">
      <c r="AE13942" s="218"/>
    </row>
    <row r="13943" spans="31:31" s="228" customFormat="1" x14ac:dyDescent="0.2">
      <c r="AE13943" s="218"/>
    </row>
    <row r="13944" spans="31:31" s="228" customFormat="1" x14ac:dyDescent="0.2">
      <c r="AE13944" s="218"/>
    </row>
    <row r="13945" spans="31:31" s="228" customFormat="1" x14ac:dyDescent="0.2">
      <c r="AE13945" s="218"/>
    </row>
    <row r="13946" spans="31:31" s="228" customFormat="1" x14ac:dyDescent="0.2">
      <c r="AE13946" s="218"/>
    </row>
    <row r="13947" spans="31:31" s="228" customFormat="1" x14ac:dyDescent="0.2">
      <c r="AE13947" s="218"/>
    </row>
    <row r="13948" spans="31:31" s="228" customFormat="1" x14ac:dyDescent="0.2">
      <c r="AE13948" s="218"/>
    </row>
    <row r="13949" spans="31:31" s="228" customFormat="1" x14ac:dyDescent="0.2">
      <c r="AE13949" s="218"/>
    </row>
    <row r="13950" spans="31:31" s="228" customFormat="1" x14ac:dyDescent="0.2">
      <c r="AE13950" s="218"/>
    </row>
    <row r="13951" spans="31:31" s="228" customFormat="1" x14ac:dyDescent="0.2">
      <c r="AE13951" s="218"/>
    </row>
    <row r="13952" spans="31:31" s="228" customFormat="1" x14ac:dyDescent="0.2">
      <c r="AE13952" s="218"/>
    </row>
    <row r="13953" spans="31:31" s="228" customFormat="1" x14ac:dyDescent="0.2">
      <c r="AE13953" s="218"/>
    </row>
    <row r="13954" spans="31:31" s="228" customFormat="1" x14ac:dyDescent="0.2">
      <c r="AE13954" s="218"/>
    </row>
    <row r="13955" spans="31:31" s="228" customFormat="1" x14ac:dyDescent="0.2">
      <c r="AE13955" s="218"/>
    </row>
    <row r="13956" spans="31:31" s="228" customFormat="1" x14ac:dyDescent="0.2">
      <c r="AE13956" s="218"/>
    </row>
    <row r="13957" spans="31:31" s="228" customFormat="1" x14ac:dyDescent="0.2">
      <c r="AE13957" s="218"/>
    </row>
    <row r="13958" spans="31:31" s="228" customFormat="1" x14ac:dyDescent="0.2">
      <c r="AE13958" s="218"/>
    </row>
    <row r="13959" spans="31:31" s="228" customFormat="1" x14ac:dyDescent="0.2">
      <c r="AE13959" s="218"/>
    </row>
    <row r="13960" spans="31:31" s="228" customFormat="1" x14ac:dyDescent="0.2">
      <c r="AE13960" s="218"/>
    </row>
    <row r="13961" spans="31:31" s="228" customFormat="1" x14ac:dyDescent="0.2">
      <c r="AE13961" s="218"/>
    </row>
    <row r="13962" spans="31:31" s="228" customFormat="1" x14ac:dyDescent="0.2">
      <c r="AE13962" s="218"/>
    </row>
    <row r="13963" spans="31:31" s="228" customFormat="1" x14ac:dyDescent="0.2">
      <c r="AE13963" s="218"/>
    </row>
    <row r="13964" spans="31:31" s="228" customFormat="1" x14ac:dyDescent="0.2">
      <c r="AE13964" s="218"/>
    </row>
    <row r="13965" spans="31:31" s="228" customFormat="1" x14ac:dyDescent="0.2">
      <c r="AE13965" s="218"/>
    </row>
    <row r="13966" spans="31:31" s="228" customFormat="1" x14ac:dyDescent="0.2">
      <c r="AE13966" s="218"/>
    </row>
    <row r="13967" spans="31:31" s="228" customFormat="1" x14ac:dyDescent="0.2">
      <c r="AE13967" s="218"/>
    </row>
    <row r="13968" spans="31:31" s="228" customFormat="1" x14ac:dyDescent="0.2">
      <c r="AE13968" s="218"/>
    </row>
    <row r="13969" spans="31:31" s="228" customFormat="1" x14ac:dyDescent="0.2">
      <c r="AE13969" s="218"/>
    </row>
    <row r="13970" spans="31:31" s="228" customFormat="1" x14ac:dyDescent="0.2">
      <c r="AE13970" s="218"/>
    </row>
    <row r="13971" spans="31:31" s="228" customFormat="1" x14ac:dyDescent="0.2">
      <c r="AE13971" s="218"/>
    </row>
    <row r="13972" spans="31:31" s="228" customFormat="1" x14ac:dyDescent="0.2">
      <c r="AE13972" s="218"/>
    </row>
    <row r="13973" spans="31:31" s="228" customFormat="1" x14ac:dyDescent="0.2">
      <c r="AE13973" s="218"/>
    </row>
    <row r="13974" spans="31:31" s="228" customFormat="1" x14ac:dyDescent="0.2">
      <c r="AE13974" s="218"/>
    </row>
    <row r="13975" spans="31:31" s="228" customFormat="1" x14ac:dyDescent="0.2">
      <c r="AE13975" s="218"/>
    </row>
    <row r="13976" spans="31:31" s="228" customFormat="1" x14ac:dyDescent="0.2">
      <c r="AE13976" s="218"/>
    </row>
    <row r="13977" spans="31:31" s="228" customFormat="1" x14ac:dyDescent="0.2">
      <c r="AE13977" s="218"/>
    </row>
    <row r="13978" spans="31:31" s="228" customFormat="1" x14ac:dyDescent="0.2">
      <c r="AE13978" s="218"/>
    </row>
    <row r="13979" spans="31:31" s="228" customFormat="1" x14ac:dyDescent="0.2">
      <c r="AE13979" s="218"/>
    </row>
    <row r="13980" spans="31:31" s="228" customFormat="1" x14ac:dyDescent="0.2">
      <c r="AE13980" s="218"/>
    </row>
    <row r="13981" spans="31:31" s="228" customFormat="1" x14ac:dyDescent="0.2">
      <c r="AE13981" s="218"/>
    </row>
    <row r="13982" spans="31:31" s="228" customFormat="1" x14ac:dyDescent="0.2">
      <c r="AE13982" s="218"/>
    </row>
    <row r="13983" spans="31:31" s="228" customFormat="1" x14ac:dyDescent="0.2">
      <c r="AE13983" s="218"/>
    </row>
    <row r="13984" spans="31:31" s="228" customFormat="1" x14ac:dyDescent="0.2">
      <c r="AE13984" s="218"/>
    </row>
    <row r="13985" spans="31:31" s="228" customFormat="1" x14ac:dyDescent="0.2">
      <c r="AE13985" s="218"/>
    </row>
    <row r="13986" spans="31:31" s="228" customFormat="1" x14ac:dyDescent="0.2">
      <c r="AE13986" s="218"/>
    </row>
    <row r="13987" spans="31:31" s="228" customFormat="1" x14ac:dyDescent="0.2">
      <c r="AE13987" s="218"/>
    </row>
    <row r="13988" spans="31:31" s="228" customFormat="1" x14ac:dyDescent="0.2">
      <c r="AE13988" s="218"/>
    </row>
    <row r="13989" spans="31:31" s="228" customFormat="1" x14ac:dyDescent="0.2">
      <c r="AE13989" s="218"/>
    </row>
    <row r="13990" spans="31:31" s="228" customFormat="1" x14ac:dyDescent="0.2">
      <c r="AE13990" s="218"/>
    </row>
    <row r="13991" spans="31:31" s="228" customFormat="1" x14ac:dyDescent="0.2">
      <c r="AE13991" s="218"/>
    </row>
    <row r="13992" spans="31:31" s="228" customFormat="1" x14ac:dyDescent="0.2">
      <c r="AE13992" s="218"/>
    </row>
    <row r="13993" spans="31:31" s="228" customFormat="1" x14ac:dyDescent="0.2">
      <c r="AE13993" s="218"/>
    </row>
    <row r="13994" spans="31:31" s="228" customFormat="1" x14ac:dyDescent="0.2">
      <c r="AE13994" s="218"/>
    </row>
    <row r="13995" spans="31:31" s="228" customFormat="1" x14ac:dyDescent="0.2">
      <c r="AE13995" s="218"/>
    </row>
    <row r="13996" spans="31:31" s="228" customFormat="1" x14ac:dyDescent="0.2">
      <c r="AE13996" s="218"/>
    </row>
    <row r="13997" spans="31:31" s="228" customFormat="1" x14ac:dyDescent="0.2">
      <c r="AE13997" s="218"/>
    </row>
    <row r="13998" spans="31:31" s="228" customFormat="1" x14ac:dyDescent="0.2">
      <c r="AE13998" s="218"/>
    </row>
    <row r="13999" spans="31:31" s="228" customFormat="1" x14ac:dyDescent="0.2">
      <c r="AE13999" s="218"/>
    </row>
    <row r="14000" spans="31:31" s="228" customFormat="1" x14ac:dyDescent="0.2">
      <c r="AE14000" s="218"/>
    </row>
    <row r="14001" spans="31:31" s="228" customFormat="1" x14ac:dyDescent="0.2">
      <c r="AE14001" s="218"/>
    </row>
    <row r="14002" spans="31:31" s="228" customFormat="1" x14ac:dyDescent="0.2">
      <c r="AE14002" s="218"/>
    </row>
    <row r="14003" spans="31:31" s="228" customFormat="1" x14ac:dyDescent="0.2">
      <c r="AE14003" s="218"/>
    </row>
    <row r="14004" spans="31:31" s="228" customFormat="1" x14ac:dyDescent="0.2">
      <c r="AE14004" s="218"/>
    </row>
    <row r="14005" spans="31:31" s="228" customFormat="1" x14ac:dyDescent="0.2">
      <c r="AE14005" s="218"/>
    </row>
    <row r="14006" spans="31:31" s="228" customFormat="1" x14ac:dyDescent="0.2">
      <c r="AE14006" s="218"/>
    </row>
    <row r="14007" spans="31:31" s="228" customFormat="1" x14ac:dyDescent="0.2">
      <c r="AE14007" s="218"/>
    </row>
    <row r="14008" spans="31:31" s="228" customFormat="1" x14ac:dyDescent="0.2">
      <c r="AE14008" s="218"/>
    </row>
    <row r="14009" spans="31:31" s="228" customFormat="1" x14ac:dyDescent="0.2">
      <c r="AE14009" s="218"/>
    </row>
    <row r="14010" spans="31:31" s="228" customFormat="1" x14ac:dyDescent="0.2">
      <c r="AE14010" s="218"/>
    </row>
    <row r="14011" spans="31:31" s="228" customFormat="1" x14ac:dyDescent="0.2">
      <c r="AE14011" s="218"/>
    </row>
    <row r="14012" spans="31:31" s="228" customFormat="1" x14ac:dyDescent="0.2">
      <c r="AE14012" s="218"/>
    </row>
    <row r="14013" spans="31:31" s="228" customFormat="1" x14ac:dyDescent="0.2">
      <c r="AE14013" s="218"/>
    </row>
    <row r="14014" spans="31:31" s="228" customFormat="1" x14ac:dyDescent="0.2">
      <c r="AE14014" s="218"/>
    </row>
    <row r="14015" spans="31:31" s="228" customFormat="1" x14ac:dyDescent="0.2">
      <c r="AE14015" s="218"/>
    </row>
    <row r="14016" spans="31:31" s="228" customFormat="1" x14ac:dyDescent="0.2">
      <c r="AE14016" s="218"/>
    </row>
    <row r="14017" spans="31:31" s="228" customFormat="1" x14ac:dyDescent="0.2">
      <c r="AE14017" s="218"/>
    </row>
    <row r="14018" spans="31:31" s="228" customFormat="1" x14ac:dyDescent="0.2">
      <c r="AE14018" s="218"/>
    </row>
    <row r="14019" spans="31:31" s="228" customFormat="1" x14ac:dyDescent="0.2">
      <c r="AE14019" s="218"/>
    </row>
    <row r="14020" spans="31:31" s="228" customFormat="1" x14ac:dyDescent="0.2">
      <c r="AE14020" s="218"/>
    </row>
    <row r="14021" spans="31:31" s="228" customFormat="1" x14ac:dyDescent="0.2">
      <c r="AE14021" s="218"/>
    </row>
    <row r="14022" spans="31:31" s="228" customFormat="1" x14ac:dyDescent="0.2">
      <c r="AE14022" s="218"/>
    </row>
    <row r="14023" spans="31:31" s="228" customFormat="1" x14ac:dyDescent="0.2">
      <c r="AE14023" s="218"/>
    </row>
    <row r="14024" spans="31:31" s="228" customFormat="1" x14ac:dyDescent="0.2">
      <c r="AE14024" s="218"/>
    </row>
    <row r="14025" spans="31:31" s="228" customFormat="1" x14ac:dyDescent="0.2">
      <c r="AE14025" s="218"/>
    </row>
    <row r="14026" spans="31:31" s="228" customFormat="1" x14ac:dyDescent="0.2">
      <c r="AE14026" s="218"/>
    </row>
    <row r="14027" spans="31:31" s="228" customFormat="1" x14ac:dyDescent="0.2">
      <c r="AE14027" s="218"/>
    </row>
    <row r="14028" spans="31:31" s="228" customFormat="1" x14ac:dyDescent="0.2">
      <c r="AE14028" s="218"/>
    </row>
    <row r="14029" spans="31:31" s="228" customFormat="1" x14ac:dyDescent="0.2">
      <c r="AE14029" s="218"/>
    </row>
    <row r="14030" spans="31:31" s="228" customFormat="1" x14ac:dyDescent="0.2">
      <c r="AE14030" s="218"/>
    </row>
    <row r="14031" spans="31:31" s="228" customFormat="1" x14ac:dyDescent="0.2">
      <c r="AE14031" s="218"/>
    </row>
    <row r="14032" spans="31:31" s="228" customFormat="1" x14ac:dyDescent="0.2">
      <c r="AE14032" s="218"/>
    </row>
    <row r="14033" spans="31:31" s="228" customFormat="1" x14ac:dyDescent="0.2">
      <c r="AE14033" s="218"/>
    </row>
    <row r="14034" spans="31:31" s="228" customFormat="1" x14ac:dyDescent="0.2">
      <c r="AE14034" s="218"/>
    </row>
    <row r="14035" spans="31:31" s="228" customFormat="1" x14ac:dyDescent="0.2">
      <c r="AE14035" s="218"/>
    </row>
    <row r="14036" spans="31:31" s="228" customFormat="1" x14ac:dyDescent="0.2">
      <c r="AE14036" s="218"/>
    </row>
    <row r="14037" spans="31:31" s="228" customFormat="1" x14ac:dyDescent="0.2">
      <c r="AE14037" s="218"/>
    </row>
    <row r="14038" spans="31:31" s="228" customFormat="1" x14ac:dyDescent="0.2">
      <c r="AE14038" s="218"/>
    </row>
    <row r="14039" spans="31:31" s="228" customFormat="1" x14ac:dyDescent="0.2">
      <c r="AE14039" s="218"/>
    </row>
    <row r="14040" spans="31:31" s="228" customFormat="1" x14ac:dyDescent="0.2">
      <c r="AE14040" s="218"/>
    </row>
    <row r="14041" spans="31:31" s="228" customFormat="1" x14ac:dyDescent="0.2">
      <c r="AE14041" s="218"/>
    </row>
    <row r="14042" spans="31:31" s="228" customFormat="1" x14ac:dyDescent="0.2">
      <c r="AE14042" s="218"/>
    </row>
    <row r="14043" spans="31:31" s="228" customFormat="1" x14ac:dyDescent="0.2">
      <c r="AE14043" s="218"/>
    </row>
    <row r="14044" spans="31:31" s="228" customFormat="1" x14ac:dyDescent="0.2">
      <c r="AE14044" s="218"/>
    </row>
    <row r="14045" spans="31:31" s="228" customFormat="1" x14ac:dyDescent="0.2">
      <c r="AE14045" s="218"/>
    </row>
    <row r="14046" spans="31:31" s="228" customFormat="1" x14ac:dyDescent="0.2">
      <c r="AE14046" s="218"/>
    </row>
    <row r="14047" spans="31:31" s="228" customFormat="1" x14ac:dyDescent="0.2">
      <c r="AE14047" s="218"/>
    </row>
    <row r="14048" spans="31:31" s="228" customFormat="1" x14ac:dyDescent="0.2">
      <c r="AE14048" s="218"/>
    </row>
    <row r="14049" spans="31:31" s="228" customFormat="1" x14ac:dyDescent="0.2">
      <c r="AE14049" s="218"/>
    </row>
    <row r="14050" spans="31:31" s="228" customFormat="1" x14ac:dyDescent="0.2">
      <c r="AE14050" s="218"/>
    </row>
    <row r="14051" spans="31:31" s="228" customFormat="1" x14ac:dyDescent="0.2">
      <c r="AE14051" s="218"/>
    </row>
    <row r="14052" spans="31:31" s="228" customFormat="1" x14ac:dyDescent="0.2">
      <c r="AE14052" s="218"/>
    </row>
    <row r="14053" spans="31:31" s="228" customFormat="1" x14ac:dyDescent="0.2">
      <c r="AE14053" s="218"/>
    </row>
    <row r="14054" spans="31:31" s="228" customFormat="1" x14ac:dyDescent="0.2">
      <c r="AE14054" s="218"/>
    </row>
    <row r="14055" spans="31:31" s="228" customFormat="1" x14ac:dyDescent="0.2">
      <c r="AE14055" s="218"/>
    </row>
    <row r="14056" spans="31:31" s="228" customFormat="1" x14ac:dyDescent="0.2">
      <c r="AE14056" s="218"/>
    </row>
    <row r="14057" spans="31:31" s="228" customFormat="1" x14ac:dyDescent="0.2">
      <c r="AE14057" s="218"/>
    </row>
    <row r="14058" spans="31:31" s="228" customFormat="1" x14ac:dyDescent="0.2">
      <c r="AE14058" s="218"/>
    </row>
    <row r="14059" spans="31:31" s="228" customFormat="1" x14ac:dyDescent="0.2">
      <c r="AE14059" s="218"/>
    </row>
    <row r="14060" spans="31:31" s="228" customFormat="1" x14ac:dyDescent="0.2">
      <c r="AE14060" s="218"/>
    </row>
    <row r="14061" spans="31:31" s="228" customFormat="1" x14ac:dyDescent="0.2">
      <c r="AE14061" s="218"/>
    </row>
    <row r="14062" spans="31:31" s="228" customFormat="1" x14ac:dyDescent="0.2">
      <c r="AE14062" s="218"/>
    </row>
    <row r="14063" spans="31:31" s="228" customFormat="1" x14ac:dyDescent="0.2">
      <c r="AE14063" s="218"/>
    </row>
    <row r="14064" spans="31:31" s="228" customFormat="1" x14ac:dyDescent="0.2">
      <c r="AE14064" s="218"/>
    </row>
    <row r="14065" spans="31:31" s="228" customFormat="1" x14ac:dyDescent="0.2">
      <c r="AE14065" s="218"/>
    </row>
    <row r="14066" spans="31:31" s="228" customFormat="1" x14ac:dyDescent="0.2">
      <c r="AE14066" s="218"/>
    </row>
    <row r="14067" spans="31:31" s="228" customFormat="1" x14ac:dyDescent="0.2">
      <c r="AE14067" s="218"/>
    </row>
    <row r="14068" spans="31:31" s="228" customFormat="1" x14ac:dyDescent="0.2">
      <c r="AE14068" s="218"/>
    </row>
    <row r="14069" spans="31:31" s="228" customFormat="1" x14ac:dyDescent="0.2">
      <c r="AE14069" s="218"/>
    </row>
    <row r="14070" spans="31:31" s="228" customFormat="1" x14ac:dyDescent="0.2">
      <c r="AE14070" s="218"/>
    </row>
    <row r="14071" spans="31:31" s="228" customFormat="1" x14ac:dyDescent="0.2">
      <c r="AE14071" s="218"/>
    </row>
    <row r="14072" spans="31:31" s="228" customFormat="1" x14ac:dyDescent="0.2">
      <c r="AE14072" s="218"/>
    </row>
    <row r="14073" spans="31:31" s="228" customFormat="1" x14ac:dyDescent="0.2">
      <c r="AE14073" s="218"/>
    </row>
    <row r="14074" spans="31:31" s="228" customFormat="1" x14ac:dyDescent="0.2">
      <c r="AE14074" s="218"/>
    </row>
    <row r="14075" spans="31:31" s="228" customFormat="1" x14ac:dyDescent="0.2">
      <c r="AE14075" s="218"/>
    </row>
    <row r="14076" spans="31:31" s="228" customFormat="1" x14ac:dyDescent="0.2">
      <c r="AE14076" s="218"/>
    </row>
    <row r="14077" spans="31:31" s="228" customFormat="1" x14ac:dyDescent="0.2">
      <c r="AE14077" s="218"/>
    </row>
    <row r="14078" spans="31:31" s="228" customFormat="1" x14ac:dyDescent="0.2">
      <c r="AE14078" s="218"/>
    </row>
    <row r="14079" spans="31:31" s="228" customFormat="1" x14ac:dyDescent="0.2">
      <c r="AE14079" s="218"/>
    </row>
    <row r="14080" spans="31:31" s="228" customFormat="1" x14ac:dyDescent="0.2">
      <c r="AE14080" s="218"/>
    </row>
    <row r="14081" spans="31:31" s="228" customFormat="1" x14ac:dyDescent="0.2">
      <c r="AE14081" s="218"/>
    </row>
    <row r="14082" spans="31:31" s="228" customFormat="1" x14ac:dyDescent="0.2">
      <c r="AE14082" s="218"/>
    </row>
    <row r="14083" spans="31:31" s="228" customFormat="1" x14ac:dyDescent="0.2">
      <c r="AE14083" s="218"/>
    </row>
    <row r="14084" spans="31:31" s="228" customFormat="1" x14ac:dyDescent="0.2">
      <c r="AE14084" s="218"/>
    </row>
    <row r="14085" spans="31:31" s="228" customFormat="1" x14ac:dyDescent="0.2">
      <c r="AE14085" s="218"/>
    </row>
    <row r="14086" spans="31:31" s="228" customFormat="1" x14ac:dyDescent="0.2">
      <c r="AE14086" s="218"/>
    </row>
    <row r="14087" spans="31:31" s="228" customFormat="1" x14ac:dyDescent="0.2">
      <c r="AE14087" s="218"/>
    </row>
    <row r="14088" spans="31:31" s="228" customFormat="1" x14ac:dyDescent="0.2">
      <c r="AE14088" s="218"/>
    </row>
    <row r="14089" spans="31:31" s="228" customFormat="1" x14ac:dyDescent="0.2">
      <c r="AE14089" s="218"/>
    </row>
    <row r="14090" spans="31:31" s="228" customFormat="1" x14ac:dyDescent="0.2">
      <c r="AE14090" s="218"/>
    </row>
    <row r="14091" spans="31:31" s="228" customFormat="1" x14ac:dyDescent="0.2">
      <c r="AE14091" s="218"/>
    </row>
    <row r="14092" spans="31:31" s="228" customFormat="1" x14ac:dyDescent="0.2">
      <c r="AE14092" s="218"/>
    </row>
    <row r="14093" spans="31:31" s="228" customFormat="1" x14ac:dyDescent="0.2">
      <c r="AE14093" s="218"/>
    </row>
    <row r="14094" spans="31:31" s="228" customFormat="1" x14ac:dyDescent="0.2">
      <c r="AE14094" s="218"/>
    </row>
    <row r="14095" spans="31:31" s="228" customFormat="1" x14ac:dyDescent="0.2">
      <c r="AE14095" s="218"/>
    </row>
    <row r="14096" spans="31:31" s="228" customFormat="1" x14ac:dyDescent="0.2">
      <c r="AE14096" s="218"/>
    </row>
    <row r="14097" spans="31:31" s="228" customFormat="1" x14ac:dyDescent="0.2">
      <c r="AE14097" s="218"/>
    </row>
    <row r="14098" spans="31:31" s="228" customFormat="1" x14ac:dyDescent="0.2">
      <c r="AE14098" s="218"/>
    </row>
    <row r="14099" spans="31:31" s="228" customFormat="1" x14ac:dyDescent="0.2">
      <c r="AE14099" s="218"/>
    </row>
    <row r="14100" spans="31:31" s="228" customFormat="1" x14ac:dyDescent="0.2">
      <c r="AE14100" s="218"/>
    </row>
    <row r="14101" spans="31:31" s="228" customFormat="1" x14ac:dyDescent="0.2">
      <c r="AE14101" s="218"/>
    </row>
    <row r="14102" spans="31:31" s="228" customFormat="1" x14ac:dyDescent="0.2">
      <c r="AE14102" s="218"/>
    </row>
    <row r="14103" spans="31:31" s="228" customFormat="1" x14ac:dyDescent="0.2">
      <c r="AE14103" s="218"/>
    </row>
    <row r="14104" spans="31:31" s="228" customFormat="1" x14ac:dyDescent="0.2">
      <c r="AE14104" s="218"/>
    </row>
    <row r="14105" spans="31:31" s="228" customFormat="1" x14ac:dyDescent="0.2">
      <c r="AE14105" s="218"/>
    </row>
    <row r="14106" spans="31:31" s="228" customFormat="1" x14ac:dyDescent="0.2">
      <c r="AE14106" s="218"/>
    </row>
    <row r="14107" spans="31:31" s="228" customFormat="1" x14ac:dyDescent="0.2">
      <c r="AE14107" s="218"/>
    </row>
    <row r="14108" spans="31:31" s="228" customFormat="1" x14ac:dyDescent="0.2">
      <c r="AE14108" s="218"/>
    </row>
    <row r="14109" spans="31:31" s="228" customFormat="1" x14ac:dyDescent="0.2">
      <c r="AE14109" s="218"/>
    </row>
    <row r="14110" spans="31:31" s="228" customFormat="1" x14ac:dyDescent="0.2">
      <c r="AE14110" s="218"/>
    </row>
    <row r="14111" spans="31:31" s="228" customFormat="1" x14ac:dyDescent="0.2">
      <c r="AE14111" s="218"/>
    </row>
    <row r="14112" spans="31:31" s="228" customFormat="1" x14ac:dyDescent="0.2">
      <c r="AE14112" s="218"/>
    </row>
    <row r="14113" spans="31:31" s="228" customFormat="1" x14ac:dyDescent="0.2">
      <c r="AE14113" s="218"/>
    </row>
    <row r="14114" spans="31:31" s="228" customFormat="1" x14ac:dyDescent="0.2">
      <c r="AE14114" s="218"/>
    </row>
    <row r="14115" spans="31:31" s="228" customFormat="1" x14ac:dyDescent="0.2">
      <c r="AE14115" s="218"/>
    </row>
    <row r="14116" spans="31:31" s="228" customFormat="1" x14ac:dyDescent="0.2">
      <c r="AE14116" s="218"/>
    </row>
    <row r="14117" spans="31:31" s="228" customFormat="1" x14ac:dyDescent="0.2">
      <c r="AE14117" s="218"/>
    </row>
    <row r="14118" spans="31:31" s="228" customFormat="1" x14ac:dyDescent="0.2">
      <c r="AE14118" s="218"/>
    </row>
    <row r="14119" spans="31:31" s="228" customFormat="1" x14ac:dyDescent="0.2">
      <c r="AE14119" s="218"/>
    </row>
    <row r="14120" spans="31:31" s="228" customFormat="1" x14ac:dyDescent="0.2">
      <c r="AE14120" s="218"/>
    </row>
    <row r="14121" spans="31:31" s="228" customFormat="1" x14ac:dyDescent="0.2">
      <c r="AE14121" s="218"/>
    </row>
    <row r="14122" spans="31:31" s="228" customFormat="1" x14ac:dyDescent="0.2">
      <c r="AE14122" s="218"/>
    </row>
    <row r="14123" spans="31:31" s="228" customFormat="1" x14ac:dyDescent="0.2">
      <c r="AE14123" s="218"/>
    </row>
    <row r="14124" spans="31:31" s="228" customFormat="1" x14ac:dyDescent="0.2">
      <c r="AE14124" s="218"/>
    </row>
    <row r="14125" spans="31:31" s="228" customFormat="1" x14ac:dyDescent="0.2">
      <c r="AE14125" s="218"/>
    </row>
    <row r="14126" spans="31:31" s="228" customFormat="1" x14ac:dyDescent="0.2">
      <c r="AE14126" s="218"/>
    </row>
    <row r="14127" spans="31:31" s="228" customFormat="1" x14ac:dyDescent="0.2">
      <c r="AE14127" s="218"/>
    </row>
    <row r="14128" spans="31:31" s="228" customFormat="1" x14ac:dyDescent="0.2">
      <c r="AE14128" s="218"/>
    </row>
    <row r="14129" spans="31:31" s="228" customFormat="1" x14ac:dyDescent="0.2">
      <c r="AE14129" s="218"/>
    </row>
    <row r="14130" spans="31:31" s="228" customFormat="1" x14ac:dyDescent="0.2">
      <c r="AE14130" s="218"/>
    </row>
    <row r="14131" spans="31:31" s="228" customFormat="1" x14ac:dyDescent="0.2">
      <c r="AE14131" s="218"/>
    </row>
    <row r="14132" spans="31:31" s="228" customFormat="1" x14ac:dyDescent="0.2">
      <c r="AE14132" s="218"/>
    </row>
    <row r="14133" spans="31:31" s="228" customFormat="1" x14ac:dyDescent="0.2">
      <c r="AE14133" s="218"/>
    </row>
    <row r="14134" spans="31:31" s="228" customFormat="1" x14ac:dyDescent="0.2">
      <c r="AE14134" s="218"/>
    </row>
    <row r="14135" spans="31:31" s="228" customFormat="1" x14ac:dyDescent="0.2">
      <c r="AE14135" s="218"/>
    </row>
    <row r="14136" spans="31:31" s="228" customFormat="1" x14ac:dyDescent="0.2">
      <c r="AE14136" s="218"/>
    </row>
    <row r="14137" spans="31:31" s="228" customFormat="1" x14ac:dyDescent="0.2">
      <c r="AE14137" s="218"/>
    </row>
    <row r="14138" spans="31:31" s="228" customFormat="1" x14ac:dyDescent="0.2">
      <c r="AE14138" s="218"/>
    </row>
    <row r="14139" spans="31:31" s="228" customFormat="1" x14ac:dyDescent="0.2">
      <c r="AE14139" s="218"/>
    </row>
    <row r="14140" spans="31:31" s="228" customFormat="1" x14ac:dyDescent="0.2">
      <c r="AE14140" s="218"/>
    </row>
    <row r="14141" spans="31:31" s="228" customFormat="1" x14ac:dyDescent="0.2">
      <c r="AE14141" s="218"/>
    </row>
    <row r="14142" spans="31:31" s="228" customFormat="1" x14ac:dyDescent="0.2">
      <c r="AE14142" s="218"/>
    </row>
    <row r="14143" spans="31:31" s="228" customFormat="1" x14ac:dyDescent="0.2">
      <c r="AE14143" s="218"/>
    </row>
    <row r="14144" spans="31:31" s="228" customFormat="1" x14ac:dyDescent="0.2">
      <c r="AE14144" s="218"/>
    </row>
    <row r="14145" spans="31:31" s="228" customFormat="1" x14ac:dyDescent="0.2">
      <c r="AE14145" s="218"/>
    </row>
    <row r="14146" spans="31:31" s="228" customFormat="1" x14ac:dyDescent="0.2">
      <c r="AE14146" s="218"/>
    </row>
    <row r="14147" spans="31:31" s="228" customFormat="1" x14ac:dyDescent="0.2">
      <c r="AE14147" s="218"/>
    </row>
    <row r="14148" spans="31:31" s="228" customFormat="1" x14ac:dyDescent="0.2">
      <c r="AE14148" s="218"/>
    </row>
    <row r="14149" spans="31:31" s="228" customFormat="1" x14ac:dyDescent="0.2">
      <c r="AE14149" s="218"/>
    </row>
    <row r="14150" spans="31:31" s="228" customFormat="1" x14ac:dyDescent="0.2">
      <c r="AE14150" s="218"/>
    </row>
    <row r="14151" spans="31:31" s="228" customFormat="1" x14ac:dyDescent="0.2">
      <c r="AE14151" s="218"/>
    </row>
    <row r="14152" spans="31:31" s="228" customFormat="1" x14ac:dyDescent="0.2">
      <c r="AE14152" s="218"/>
    </row>
    <row r="14153" spans="31:31" s="228" customFormat="1" x14ac:dyDescent="0.2">
      <c r="AE14153" s="218"/>
    </row>
    <row r="14154" spans="31:31" s="228" customFormat="1" x14ac:dyDescent="0.2">
      <c r="AE14154" s="218"/>
    </row>
    <row r="14155" spans="31:31" s="228" customFormat="1" x14ac:dyDescent="0.2">
      <c r="AE14155" s="218"/>
    </row>
    <row r="14156" spans="31:31" s="228" customFormat="1" x14ac:dyDescent="0.2">
      <c r="AE14156" s="218"/>
    </row>
    <row r="14157" spans="31:31" s="228" customFormat="1" x14ac:dyDescent="0.2">
      <c r="AE14157" s="218"/>
    </row>
    <row r="14158" spans="31:31" s="228" customFormat="1" x14ac:dyDescent="0.2">
      <c r="AE14158" s="218"/>
    </row>
    <row r="14159" spans="31:31" s="228" customFormat="1" x14ac:dyDescent="0.2">
      <c r="AE14159" s="218"/>
    </row>
    <row r="14160" spans="31:31" s="228" customFormat="1" x14ac:dyDescent="0.2">
      <c r="AE14160" s="218"/>
    </row>
    <row r="14161" spans="31:31" s="228" customFormat="1" x14ac:dyDescent="0.2">
      <c r="AE14161" s="218"/>
    </row>
    <row r="14162" spans="31:31" s="228" customFormat="1" x14ac:dyDescent="0.2">
      <c r="AE14162" s="218"/>
    </row>
    <row r="14163" spans="31:31" s="228" customFormat="1" x14ac:dyDescent="0.2">
      <c r="AE14163" s="218"/>
    </row>
    <row r="14164" spans="31:31" s="228" customFormat="1" x14ac:dyDescent="0.2">
      <c r="AE14164" s="218"/>
    </row>
    <row r="14165" spans="31:31" s="228" customFormat="1" x14ac:dyDescent="0.2">
      <c r="AE14165" s="218"/>
    </row>
    <row r="14166" spans="31:31" s="228" customFormat="1" x14ac:dyDescent="0.2">
      <c r="AE14166" s="218"/>
    </row>
    <row r="14167" spans="31:31" s="228" customFormat="1" x14ac:dyDescent="0.2">
      <c r="AE14167" s="218"/>
    </row>
    <row r="14168" spans="31:31" s="228" customFormat="1" x14ac:dyDescent="0.2">
      <c r="AE14168" s="218"/>
    </row>
    <row r="14169" spans="31:31" s="228" customFormat="1" x14ac:dyDescent="0.2">
      <c r="AE14169" s="218"/>
    </row>
    <row r="14170" spans="31:31" s="228" customFormat="1" x14ac:dyDescent="0.2">
      <c r="AE14170" s="218"/>
    </row>
    <row r="14171" spans="31:31" s="228" customFormat="1" x14ac:dyDescent="0.2">
      <c r="AE14171" s="218"/>
    </row>
    <row r="14172" spans="31:31" s="228" customFormat="1" x14ac:dyDescent="0.2">
      <c r="AE14172" s="218"/>
    </row>
    <row r="14173" spans="31:31" s="228" customFormat="1" x14ac:dyDescent="0.2">
      <c r="AE14173" s="218"/>
    </row>
    <row r="14174" spans="31:31" s="228" customFormat="1" x14ac:dyDescent="0.2">
      <c r="AE14174" s="218"/>
    </row>
    <row r="14175" spans="31:31" s="228" customFormat="1" x14ac:dyDescent="0.2">
      <c r="AE14175" s="218"/>
    </row>
    <row r="14176" spans="31:31" s="228" customFormat="1" x14ac:dyDescent="0.2">
      <c r="AE14176" s="218"/>
    </row>
    <row r="14177" spans="31:31" s="228" customFormat="1" x14ac:dyDescent="0.2">
      <c r="AE14177" s="218"/>
    </row>
    <row r="14178" spans="31:31" s="228" customFormat="1" x14ac:dyDescent="0.2">
      <c r="AE14178" s="218"/>
    </row>
    <row r="14179" spans="31:31" s="228" customFormat="1" x14ac:dyDescent="0.2">
      <c r="AE14179" s="218"/>
    </row>
    <row r="14180" spans="31:31" s="228" customFormat="1" x14ac:dyDescent="0.2">
      <c r="AE14180" s="218"/>
    </row>
    <row r="14181" spans="31:31" s="228" customFormat="1" x14ac:dyDescent="0.2">
      <c r="AE14181" s="218"/>
    </row>
    <row r="14182" spans="31:31" s="228" customFormat="1" x14ac:dyDescent="0.2">
      <c r="AE14182" s="218"/>
    </row>
    <row r="14183" spans="31:31" s="228" customFormat="1" x14ac:dyDescent="0.2">
      <c r="AE14183" s="218"/>
    </row>
    <row r="14184" spans="31:31" s="228" customFormat="1" x14ac:dyDescent="0.2">
      <c r="AE14184" s="218"/>
    </row>
    <row r="14185" spans="31:31" s="228" customFormat="1" x14ac:dyDescent="0.2">
      <c r="AE14185" s="218"/>
    </row>
    <row r="14186" spans="31:31" s="228" customFormat="1" x14ac:dyDescent="0.2">
      <c r="AE14186" s="218"/>
    </row>
    <row r="14187" spans="31:31" s="228" customFormat="1" x14ac:dyDescent="0.2">
      <c r="AE14187" s="218"/>
    </row>
    <row r="14188" spans="31:31" s="228" customFormat="1" x14ac:dyDescent="0.2">
      <c r="AE14188" s="218"/>
    </row>
    <row r="14189" spans="31:31" s="228" customFormat="1" x14ac:dyDescent="0.2">
      <c r="AE14189" s="218"/>
    </row>
    <row r="14190" spans="31:31" s="228" customFormat="1" x14ac:dyDescent="0.2">
      <c r="AE14190" s="218"/>
    </row>
    <row r="14191" spans="31:31" s="228" customFormat="1" x14ac:dyDescent="0.2">
      <c r="AE14191" s="218"/>
    </row>
    <row r="14192" spans="31:31" s="228" customFormat="1" x14ac:dyDescent="0.2">
      <c r="AE14192" s="218"/>
    </row>
    <row r="14193" spans="31:31" s="228" customFormat="1" x14ac:dyDescent="0.2">
      <c r="AE14193" s="218"/>
    </row>
    <row r="14194" spans="31:31" s="228" customFormat="1" x14ac:dyDescent="0.2">
      <c r="AE14194" s="218"/>
    </row>
    <row r="14195" spans="31:31" s="228" customFormat="1" x14ac:dyDescent="0.2">
      <c r="AE14195" s="218"/>
    </row>
    <row r="14196" spans="31:31" s="228" customFormat="1" x14ac:dyDescent="0.2">
      <c r="AE14196" s="218"/>
    </row>
    <row r="14197" spans="31:31" s="228" customFormat="1" x14ac:dyDescent="0.2">
      <c r="AE14197" s="218"/>
    </row>
    <row r="14198" spans="31:31" s="228" customFormat="1" x14ac:dyDescent="0.2">
      <c r="AE14198" s="218"/>
    </row>
    <row r="14199" spans="31:31" s="228" customFormat="1" x14ac:dyDescent="0.2">
      <c r="AE14199" s="218"/>
    </row>
    <row r="14200" spans="31:31" s="228" customFormat="1" x14ac:dyDescent="0.2">
      <c r="AE14200" s="218"/>
    </row>
    <row r="14201" spans="31:31" s="228" customFormat="1" x14ac:dyDescent="0.2">
      <c r="AE14201" s="218"/>
    </row>
    <row r="14202" spans="31:31" s="228" customFormat="1" x14ac:dyDescent="0.2">
      <c r="AE14202" s="218"/>
    </row>
    <row r="14203" spans="31:31" s="228" customFormat="1" x14ac:dyDescent="0.2">
      <c r="AE14203" s="218"/>
    </row>
    <row r="14204" spans="31:31" s="228" customFormat="1" x14ac:dyDescent="0.2">
      <c r="AE14204" s="218"/>
    </row>
    <row r="14205" spans="31:31" s="228" customFormat="1" x14ac:dyDescent="0.2">
      <c r="AE14205" s="218"/>
    </row>
    <row r="14206" spans="31:31" s="228" customFormat="1" x14ac:dyDescent="0.2">
      <c r="AE14206" s="218"/>
    </row>
    <row r="14207" spans="31:31" s="228" customFormat="1" x14ac:dyDescent="0.2">
      <c r="AE14207" s="218"/>
    </row>
    <row r="14208" spans="31:31" s="228" customFormat="1" x14ac:dyDescent="0.2">
      <c r="AE14208" s="218"/>
    </row>
    <row r="14209" spans="31:31" s="228" customFormat="1" x14ac:dyDescent="0.2">
      <c r="AE14209" s="218"/>
    </row>
    <row r="14210" spans="31:31" s="228" customFormat="1" x14ac:dyDescent="0.2">
      <c r="AE14210" s="218"/>
    </row>
    <row r="14211" spans="31:31" s="228" customFormat="1" x14ac:dyDescent="0.2">
      <c r="AE14211" s="218"/>
    </row>
    <row r="14212" spans="31:31" s="228" customFormat="1" x14ac:dyDescent="0.2">
      <c r="AE14212" s="218"/>
    </row>
    <row r="14213" spans="31:31" s="228" customFormat="1" x14ac:dyDescent="0.2">
      <c r="AE14213" s="218"/>
    </row>
    <row r="14214" spans="31:31" s="228" customFormat="1" x14ac:dyDescent="0.2">
      <c r="AE14214" s="218"/>
    </row>
    <row r="14215" spans="31:31" s="228" customFormat="1" x14ac:dyDescent="0.2">
      <c r="AE14215" s="218"/>
    </row>
    <row r="14216" spans="31:31" s="228" customFormat="1" x14ac:dyDescent="0.2">
      <c r="AE14216" s="218"/>
    </row>
    <row r="14217" spans="31:31" s="228" customFormat="1" x14ac:dyDescent="0.2">
      <c r="AE14217" s="218"/>
    </row>
    <row r="14218" spans="31:31" s="228" customFormat="1" x14ac:dyDescent="0.2">
      <c r="AE14218" s="218"/>
    </row>
    <row r="14219" spans="31:31" s="228" customFormat="1" x14ac:dyDescent="0.2">
      <c r="AE14219" s="218"/>
    </row>
    <row r="14220" spans="31:31" s="228" customFormat="1" x14ac:dyDescent="0.2">
      <c r="AE14220" s="218"/>
    </row>
    <row r="14221" spans="31:31" s="228" customFormat="1" x14ac:dyDescent="0.2">
      <c r="AE14221" s="218"/>
    </row>
    <row r="14222" spans="31:31" s="228" customFormat="1" x14ac:dyDescent="0.2">
      <c r="AE14222" s="218"/>
    </row>
    <row r="14223" spans="31:31" s="228" customFormat="1" x14ac:dyDescent="0.2">
      <c r="AE14223" s="218"/>
    </row>
    <row r="14224" spans="31:31" s="228" customFormat="1" x14ac:dyDescent="0.2">
      <c r="AE14224" s="218"/>
    </row>
    <row r="14225" spans="31:31" s="228" customFormat="1" x14ac:dyDescent="0.2">
      <c r="AE14225" s="218"/>
    </row>
    <row r="14226" spans="31:31" s="228" customFormat="1" x14ac:dyDescent="0.2">
      <c r="AE14226" s="218"/>
    </row>
    <row r="14227" spans="31:31" s="228" customFormat="1" x14ac:dyDescent="0.2">
      <c r="AE14227" s="218"/>
    </row>
    <row r="14228" spans="31:31" s="228" customFormat="1" x14ac:dyDescent="0.2">
      <c r="AE14228" s="218"/>
    </row>
    <row r="14229" spans="31:31" s="228" customFormat="1" x14ac:dyDescent="0.2">
      <c r="AE14229" s="218"/>
    </row>
    <row r="14230" spans="31:31" s="228" customFormat="1" x14ac:dyDescent="0.2">
      <c r="AE14230" s="218"/>
    </row>
    <row r="14231" spans="31:31" s="228" customFormat="1" x14ac:dyDescent="0.2">
      <c r="AE14231" s="218"/>
    </row>
    <row r="14232" spans="31:31" s="228" customFormat="1" x14ac:dyDescent="0.2">
      <c r="AE14232" s="218"/>
    </row>
    <row r="14233" spans="31:31" s="228" customFormat="1" x14ac:dyDescent="0.2">
      <c r="AE14233" s="218"/>
    </row>
    <row r="14234" spans="31:31" s="228" customFormat="1" x14ac:dyDescent="0.2">
      <c r="AE14234" s="218"/>
    </row>
    <row r="14235" spans="31:31" s="228" customFormat="1" x14ac:dyDescent="0.2">
      <c r="AE14235" s="218"/>
    </row>
    <row r="14236" spans="31:31" s="228" customFormat="1" x14ac:dyDescent="0.2">
      <c r="AE14236" s="218"/>
    </row>
    <row r="14237" spans="31:31" s="228" customFormat="1" x14ac:dyDescent="0.2">
      <c r="AE14237" s="218"/>
    </row>
    <row r="14238" spans="31:31" s="228" customFormat="1" x14ac:dyDescent="0.2">
      <c r="AE14238" s="218"/>
    </row>
    <row r="14239" spans="31:31" s="228" customFormat="1" x14ac:dyDescent="0.2">
      <c r="AE14239" s="218"/>
    </row>
    <row r="14240" spans="31:31" s="228" customFormat="1" x14ac:dyDescent="0.2">
      <c r="AE14240" s="218"/>
    </row>
    <row r="14241" spans="31:31" s="228" customFormat="1" x14ac:dyDescent="0.2">
      <c r="AE14241" s="218"/>
    </row>
    <row r="14242" spans="31:31" s="228" customFormat="1" x14ac:dyDescent="0.2">
      <c r="AE14242" s="218"/>
    </row>
    <row r="14243" spans="31:31" s="228" customFormat="1" x14ac:dyDescent="0.2">
      <c r="AE14243" s="218"/>
    </row>
    <row r="14244" spans="31:31" s="228" customFormat="1" x14ac:dyDescent="0.2">
      <c r="AE14244" s="218"/>
    </row>
    <row r="14245" spans="31:31" s="228" customFormat="1" x14ac:dyDescent="0.2">
      <c r="AE14245" s="218"/>
    </row>
    <row r="14246" spans="31:31" s="228" customFormat="1" x14ac:dyDescent="0.2">
      <c r="AE14246" s="218"/>
    </row>
    <row r="14247" spans="31:31" s="228" customFormat="1" x14ac:dyDescent="0.2">
      <c r="AE14247" s="218"/>
    </row>
    <row r="14248" spans="31:31" s="228" customFormat="1" x14ac:dyDescent="0.2">
      <c r="AE14248" s="218"/>
    </row>
    <row r="14249" spans="31:31" s="228" customFormat="1" x14ac:dyDescent="0.2">
      <c r="AE14249" s="218"/>
    </row>
    <row r="14250" spans="31:31" s="228" customFormat="1" x14ac:dyDescent="0.2">
      <c r="AE14250" s="218"/>
    </row>
    <row r="14251" spans="31:31" s="228" customFormat="1" x14ac:dyDescent="0.2">
      <c r="AE14251" s="218"/>
    </row>
    <row r="14252" spans="31:31" s="228" customFormat="1" x14ac:dyDescent="0.2">
      <c r="AE14252" s="218"/>
    </row>
    <row r="14253" spans="31:31" s="228" customFormat="1" x14ac:dyDescent="0.2">
      <c r="AE14253" s="218"/>
    </row>
    <row r="14254" spans="31:31" s="228" customFormat="1" x14ac:dyDescent="0.2">
      <c r="AE14254" s="218"/>
    </row>
    <row r="14255" spans="31:31" s="228" customFormat="1" x14ac:dyDescent="0.2">
      <c r="AE14255" s="218"/>
    </row>
    <row r="14256" spans="31:31" s="228" customFormat="1" x14ac:dyDescent="0.2">
      <c r="AE14256" s="218"/>
    </row>
    <row r="14257" spans="31:31" s="228" customFormat="1" x14ac:dyDescent="0.2">
      <c r="AE14257" s="218"/>
    </row>
    <row r="14258" spans="31:31" s="228" customFormat="1" x14ac:dyDescent="0.2">
      <c r="AE14258" s="218"/>
    </row>
    <row r="14259" spans="31:31" s="228" customFormat="1" x14ac:dyDescent="0.2">
      <c r="AE14259" s="218"/>
    </row>
    <row r="14260" spans="31:31" s="228" customFormat="1" x14ac:dyDescent="0.2">
      <c r="AE14260" s="218"/>
    </row>
    <row r="14261" spans="31:31" s="228" customFormat="1" x14ac:dyDescent="0.2">
      <c r="AE14261" s="218"/>
    </row>
    <row r="14262" spans="31:31" s="228" customFormat="1" x14ac:dyDescent="0.2">
      <c r="AE14262" s="218"/>
    </row>
    <row r="14263" spans="31:31" s="228" customFormat="1" x14ac:dyDescent="0.2">
      <c r="AE14263" s="218"/>
    </row>
    <row r="14264" spans="31:31" s="228" customFormat="1" x14ac:dyDescent="0.2">
      <c r="AE14264" s="218"/>
    </row>
    <row r="14265" spans="31:31" s="228" customFormat="1" x14ac:dyDescent="0.2">
      <c r="AE14265" s="218"/>
    </row>
    <row r="14266" spans="31:31" s="228" customFormat="1" x14ac:dyDescent="0.2">
      <c r="AE14266" s="218"/>
    </row>
    <row r="14267" spans="31:31" s="228" customFormat="1" x14ac:dyDescent="0.2">
      <c r="AE14267" s="218"/>
    </row>
    <row r="14268" spans="31:31" s="228" customFormat="1" x14ac:dyDescent="0.2">
      <c r="AE14268" s="218"/>
    </row>
    <row r="14269" spans="31:31" s="228" customFormat="1" x14ac:dyDescent="0.2">
      <c r="AE14269" s="218"/>
    </row>
    <row r="14270" spans="31:31" s="228" customFormat="1" x14ac:dyDescent="0.2">
      <c r="AE14270" s="218"/>
    </row>
    <row r="14271" spans="31:31" s="228" customFormat="1" x14ac:dyDescent="0.2">
      <c r="AE14271" s="218"/>
    </row>
    <row r="14272" spans="31:31" s="228" customFormat="1" x14ac:dyDescent="0.2">
      <c r="AE14272" s="218"/>
    </row>
    <row r="14273" spans="31:31" s="228" customFormat="1" x14ac:dyDescent="0.2">
      <c r="AE14273" s="218"/>
    </row>
    <row r="14274" spans="31:31" s="228" customFormat="1" x14ac:dyDescent="0.2">
      <c r="AE14274" s="218"/>
    </row>
    <row r="14275" spans="31:31" s="228" customFormat="1" x14ac:dyDescent="0.2">
      <c r="AE14275" s="218"/>
    </row>
    <row r="14276" spans="31:31" s="228" customFormat="1" x14ac:dyDescent="0.2">
      <c r="AE14276" s="218"/>
    </row>
    <row r="14277" spans="31:31" s="228" customFormat="1" x14ac:dyDescent="0.2">
      <c r="AE14277" s="218"/>
    </row>
    <row r="14278" spans="31:31" s="228" customFormat="1" x14ac:dyDescent="0.2">
      <c r="AE14278" s="218"/>
    </row>
    <row r="14279" spans="31:31" s="228" customFormat="1" x14ac:dyDescent="0.2">
      <c r="AE14279" s="218"/>
    </row>
    <row r="14280" spans="31:31" s="228" customFormat="1" x14ac:dyDescent="0.2">
      <c r="AE14280" s="218"/>
    </row>
    <row r="14281" spans="31:31" s="228" customFormat="1" x14ac:dyDescent="0.2">
      <c r="AE14281" s="218"/>
    </row>
    <row r="14282" spans="31:31" s="228" customFormat="1" x14ac:dyDescent="0.2">
      <c r="AE14282" s="218"/>
    </row>
    <row r="14283" spans="31:31" s="228" customFormat="1" x14ac:dyDescent="0.2">
      <c r="AE14283" s="218"/>
    </row>
    <row r="14284" spans="31:31" s="228" customFormat="1" x14ac:dyDescent="0.2">
      <c r="AE14284" s="218"/>
    </row>
    <row r="14285" spans="31:31" s="228" customFormat="1" x14ac:dyDescent="0.2">
      <c r="AE14285" s="218"/>
    </row>
    <row r="14286" spans="31:31" s="228" customFormat="1" x14ac:dyDescent="0.2">
      <c r="AE14286" s="218"/>
    </row>
    <row r="14287" spans="31:31" s="228" customFormat="1" x14ac:dyDescent="0.2">
      <c r="AE14287" s="218"/>
    </row>
    <row r="14288" spans="31:31" s="228" customFormat="1" x14ac:dyDescent="0.2">
      <c r="AE14288" s="218"/>
    </row>
    <row r="14289" spans="31:31" s="228" customFormat="1" x14ac:dyDescent="0.2">
      <c r="AE14289" s="218"/>
    </row>
    <row r="14290" spans="31:31" s="228" customFormat="1" x14ac:dyDescent="0.2">
      <c r="AE14290" s="218"/>
    </row>
    <row r="14291" spans="31:31" s="228" customFormat="1" x14ac:dyDescent="0.2">
      <c r="AE14291" s="218"/>
    </row>
    <row r="14292" spans="31:31" s="228" customFormat="1" x14ac:dyDescent="0.2">
      <c r="AE14292" s="218"/>
    </row>
    <row r="14293" spans="31:31" s="228" customFormat="1" x14ac:dyDescent="0.2">
      <c r="AE14293" s="218"/>
    </row>
    <row r="14294" spans="31:31" s="228" customFormat="1" x14ac:dyDescent="0.2">
      <c r="AE14294" s="218"/>
    </row>
    <row r="14295" spans="31:31" s="228" customFormat="1" x14ac:dyDescent="0.2">
      <c r="AE14295" s="218"/>
    </row>
    <row r="14296" spans="31:31" s="228" customFormat="1" x14ac:dyDescent="0.2">
      <c r="AE14296" s="218"/>
    </row>
    <row r="14297" spans="31:31" s="228" customFormat="1" x14ac:dyDescent="0.2">
      <c r="AE14297" s="218"/>
    </row>
    <row r="14298" spans="31:31" s="228" customFormat="1" x14ac:dyDescent="0.2">
      <c r="AE14298" s="218"/>
    </row>
    <row r="14299" spans="31:31" s="228" customFormat="1" x14ac:dyDescent="0.2">
      <c r="AE14299" s="218"/>
    </row>
    <row r="14300" spans="31:31" s="228" customFormat="1" x14ac:dyDescent="0.2">
      <c r="AE14300" s="218"/>
    </row>
    <row r="14301" spans="31:31" s="228" customFormat="1" x14ac:dyDescent="0.2">
      <c r="AE14301" s="218"/>
    </row>
    <row r="14302" spans="31:31" s="228" customFormat="1" x14ac:dyDescent="0.2">
      <c r="AE14302" s="218"/>
    </row>
    <row r="14303" spans="31:31" s="228" customFormat="1" x14ac:dyDescent="0.2">
      <c r="AE14303" s="218"/>
    </row>
    <row r="14304" spans="31:31" s="228" customFormat="1" x14ac:dyDescent="0.2">
      <c r="AE14304" s="218"/>
    </row>
    <row r="14305" spans="31:31" s="228" customFormat="1" x14ac:dyDescent="0.2">
      <c r="AE14305" s="218"/>
    </row>
    <row r="14306" spans="31:31" s="228" customFormat="1" x14ac:dyDescent="0.2">
      <c r="AE14306" s="218"/>
    </row>
    <row r="14307" spans="31:31" s="228" customFormat="1" x14ac:dyDescent="0.2">
      <c r="AE14307" s="218"/>
    </row>
    <row r="14308" spans="31:31" s="228" customFormat="1" x14ac:dyDescent="0.2">
      <c r="AE14308" s="218"/>
    </row>
    <row r="14309" spans="31:31" s="228" customFormat="1" x14ac:dyDescent="0.2">
      <c r="AE14309" s="218"/>
    </row>
    <row r="14310" spans="31:31" s="228" customFormat="1" x14ac:dyDescent="0.2">
      <c r="AE14310" s="218"/>
    </row>
    <row r="14311" spans="31:31" s="228" customFormat="1" x14ac:dyDescent="0.2">
      <c r="AE14311" s="218"/>
    </row>
    <row r="14312" spans="31:31" s="228" customFormat="1" x14ac:dyDescent="0.2">
      <c r="AE14312" s="218"/>
    </row>
    <row r="14313" spans="31:31" s="228" customFormat="1" x14ac:dyDescent="0.2">
      <c r="AE14313" s="218"/>
    </row>
    <row r="14314" spans="31:31" s="228" customFormat="1" x14ac:dyDescent="0.2">
      <c r="AE14314" s="218"/>
    </row>
    <row r="14315" spans="31:31" s="228" customFormat="1" x14ac:dyDescent="0.2">
      <c r="AE14315" s="218"/>
    </row>
    <row r="14316" spans="31:31" s="228" customFormat="1" x14ac:dyDescent="0.2">
      <c r="AE14316" s="218"/>
    </row>
    <row r="14317" spans="31:31" s="228" customFormat="1" x14ac:dyDescent="0.2">
      <c r="AE14317" s="218"/>
    </row>
    <row r="14318" spans="31:31" s="228" customFormat="1" x14ac:dyDescent="0.2">
      <c r="AE14318" s="218"/>
    </row>
    <row r="14319" spans="31:31" s="228" customFormat="1" x14ac:dyDescent="0.2">
      <c r="AE14319" s="218"/>
    </row>
    <row r="14320" spans="31:31" s="228" customFormat="1" x14ac:dyDescent="0.2">
      <c r="AE14320" s="218"/>
    </row>
    <row r="14321" spans="31:31" s="228" customFormat="1" x14ac:dyDescent="0.2">
      <c r="AE14321" s="218"/>
    </row>
    <row r="14322" spans="31:31" s="228" customFormat="1" x14ac:dyDescent="0.2">
      <c r="AE14322" s="218"/>
    </row>
    <row r="14323" spans="31:31" s="228" customFormat="1" x14ac:dyDescent="0.2">
      <c r="AE14323" s="218"/>
    </row>
    <row r="14324" spans="31:31" s="228" customFormat="1" x14ac:dyDescent="0.2">
      <c r="AE14324" s="218"/>
    </row>
    <row r="14325" spans="31:31" s="228" customFormat="1" x14ac:dyDescent="0.2">
      <c r="AE14325" s="218"/>
    </row>
    <row r="14326" spans="31:31" s="228" customFormat="1" x14ac:dyDescent="0.2">
      <c r="AE14326" s="218"/>
    </row>
    <row r="14327" spans="31:31" s="228" customFormat="1" x14ac:dyDescent="0.2">
      <c r="AE14327" s="218"/>
    </row>
    <row r="14328" spans="31:31" s="228" customFormat="1" x14ac:dyDescent="0.2">
      <c r="AE14328" s="218"/>
    </row>
    <row r="14329" spans="31:31" s="228" customFormat="1" x14ac:dyDescent="0.2">
      <c r="AE14329" s="218"/>
    </row>
    <row r="14330" spans="31:31" s="228" customFormat="1" x14ac:dyDescent="0.2">
      <c r="AE14330" s="218"/>
    </row>
    <row r="14331" spans="31:31" s="228" customFormat="1" x14ac:dyDescent="0.2">
      <c r="AE14331" s="218"/>
    </row>
    <row r="14332" spans="31:31" s="228" customFormat="1" x14ac:dyDescent="0.2">
      <c r="AE14332" s="218"/>
    </row>
    <row r="14333" spans="31:31" s="228" customFormat="1" x14ac:dyDescent="0.2">
      <c r="AE14333" s="218"/>
    </row>
    <row r="14334" spans="31:31" s="228" customFormat="1" x14ac:dyDescent="0.2">
      <c r="AE14334" s="218"/>
    </row>
    <row r="14335" spans="31:31" s="228" customFormat="1" x14ac:dyDescent="0.2">
      <c r="AE14335" s="218"/>
    </row>
    <row r="14336" spans="31:31" s="228" customFormat="1" x14ac:dyDescent="0.2">
      <c r="AE14336" s="218"/>
    </row>
    <row r="14337" spans="31:31" s="228" customFormat="1" x14ac:dyDescent="0.2">
      <c r="AE14337" s="218"/>
    </row>
    <row r="14338" spans="31:31" s="228" customFormat="1" x14ac:dyDescent="0.2">
      <c r="AE14338" s="218"/>
    </row>
    <row r="14339" spans="31:31" s="228" customFormat="1" x14ac:dyDescent="0.2">
      <c r="AE14339" s="218"/>
    </row>
    <row r="14340" spans="31:31" s="228" customFormat="1" x14ac:dyDescent="0.2">
      <c r="AE14340" s="218"/>
    </row>
    <row r="14341" spans="31:31" s="228" customFormat="1" x14ac:dyDescent="0.2">
      <c r="AE14341" s="218"/>
    </row>
    <row r="14342" spans="31:31" s="228" customFormat="1" x14ac:dyDescent="0.2">
      <c r="AE14342" s="218"/>
    </row>
    <row r="14343" spans="31:31" s="228" customFormat="1" x14ac:dyDescent="0.2">
      <c r="AE14343" s="218"/>
    </row>
    <row r="14344" spans="31:31" s="228" customFormat="1" x14ac:dyDescent="0.2">
      <c r="AE14344" s="218"/>
    </row>
    <row r="14345" spans="31:31" s="228" customFormat="1" x14ac:dyDescent="0.2">
      <c r="AE14345" s="218"/>
    </row>
    <row r="14346" spans="31:31" s="228" customFormat="1" x14ac:dyDescent="0.2">
      <c r="AE14346" s="218"/>
    </row>
    <row r="14347" spans="31:31" s="228" customFormat="1" x14ac:dyDescent="0.2">
      <c r="AE14347" s="218"/>
    </row>
    <row r="14348" spans="31:31" s="228" customFormat="1" x14ac:dyDescent="0.2">
      <c r="AE14348" s="218"/>
    </row>
    <row r="14349" spans="31:31" s="228" customFormat="1" x14ac:dyDescent="0.2">
      <c r="AE14349" s="218"/>
    </row>
    <row r="14350" spans="31:31" s="228" customFormat="1" x14ac:dyDescent="0.2">
      <c r="AE14350" s="218"/>
    </row>
    <row r="14351" spans="31:31" s="228" customFormat="1" x14ac:dyDescent="0.2">
      <c r="AE14351" s="218"/>
    </row>
    <row r="14352" spans="31:31" s="228" customFormat="1" x14ac:dyDescent="0.2">
      <c r="AE14352" s="218"/>
    </row>
    <row r="14353" spans="31:31" s="228" customFormat="1" x14ac:dyDescent="0.2">
      <c r="AE14353" s="218"/>
    </row>
    <row r="14354" spans="31:31" s="228" customFormat="1" x14ac:dyDescent="0.2">
      <c r="AE14354" s="218"/>
    </row>
    <row r="14355" spans="31:31" s="228" customFormat="1" x14ac:dyDescent="0.2">
      <c r="AE14355" s="218"/>
    </row>
    <row r="14356" spans="31:31" s="228" customFormat="1" x14ac:dyDescent="0.2">
      <c r="AE14356" s="218"/>
    </row>
    <row r="14357" spans="31:31" s="228" customFormat="1" x14ac:dyDescent="0.2">
      <c r="AE14357" s="218"/>
    </row>
    <row r="14358" spans="31:31" s="228" customFormat="1" x14ac:dyDescent="0.2">
      <c r="AE14358" s="218"/>
    </row>
    <row r="14359" spans="31:31" s="228" customFormat="1" x14ac:dyDescent="0.2">
      <c r="AE14359" s="218"/>
    </row>
    <row r="14360" spans="31:31" s="228" customFormat="1" x14ac:dyDescent="0.2">
      <c r="AE14360" s="218"/>
    </row>
    <row r="14361" spans="31:31" s="228" customFormat="1" x14ac:dyDescent="0.2">
      <c r="AE14361" s="218"/>
    </row>
    <row r="14362" spans="31:31" s="228" customFormat="1" x14ac:dyDescent="0.2">
      <c r="AE14362" s="218"/>
    </row>
    <row r="14363" spans="31:31" s="228" customFormat="1" x14ac:dyDescent="0.2">
      <c r="AE14363" s="218"/>
    </row>
    <row r="14364" spans="31:31" s="228" customFormat="1" x14ac:dyDescent="0.2">
      <c r="AE14364" s="218"/>
    </row>
    <row r="14365" spans="31:31" s="228" customFormat="1" x14ac:dyDescent="0.2">
      <c r="AE14365" s="218"/>
    </row>
    <row r="14366" spans="31:31" s="228" customFormat="1" x14ac:dyDescent="0.2">
      <c r="AE14366" s="218"/>
    </row>
    <row r="14367" spans="31:31" s="228" customFormat="1" x14ac:dyDescent="0.2">
      <c r="AE14367" s="218"/>
    </row>
    <row r="14368" spans="31:31" s="228" customFormat="1" x14ac:dyDescent="0.2">
      <c r="AE14368" s="218"/>
    </row>
    <row r="14369" spans="31:31" s="228" customFormat="1" x14ac:dyDescent="0.2">
      <c r="AE14369" s="218"/>
    </row>
    <row r="14370" spans="31:31" s="228" customFormat="1" x14ac:dyDescent="0.2">
      <c r="AE14370" s="218"/>
    </row>
    <row r="14371" spans="31:31" s="228" customFormat="1" x14ac:dyDescent="0.2">
      <c r="AE14371" s="218"/>
    </row>
    <row r="14372" spans="31:31" s="228" customFormat="1" x14ac:dyDescent="0.2">
      <c r="AE14372" s="218"/>
    </row>
    <row r="14373" spans="31:31" s="228" customFormat="1" x14ac:dyDescent="0.2">
      <c r="AE14373" s="218"/>
    </row>
    <row r="14374" spans="31:31" s="228" customFormat="1" x14ac:dyDescent="0.2">
      <c r="AE14374" s="218"/>
    </row>
    <row r="14375" spans="31:31" s="228" customFormat="1" x14ac:dyDescent="0.2">
      <c r="AE14375" s="218"/>
    </row>
    <row r="14376" spans="31:31" s="228" customFormat="1" x14ac:dyDescent="0.2">
      <c r="AE14376" s="218"/>
    </row>
    <row r="14377" spans="31:31" s="228" customFormat="1" x14ac:dyDescent="0.2">
      <c r="AE14377" s="218"/>
    </row>
    <row r="14378" spans="31:31" s="228" customFormat="1" x14ac:dyDescent="0.2">
      <c r="AE14378" s="218"/>
    </row>
    <row r="14379" spans="31:31" s="228" customFormat="1" x14ac:dyDescent="0.2">
      <c r="AE14379" s="218"/>
    </row>
    <row r="14380" spans="31:31" s="228" customFormat="1" x14ac:dyDescent="0.2">
      <c r="AE14380" s="218"/>
    </row>
    <row r="14381" spans="31:31" s="228" customFormat="1" x14ac:dyDescent="0.2">
      <c r="AE14381" s="218"/>
    </row>
    <row r="14382" spans="31:31" s="228" customFormat="1" x14ac:dyDescent="0.2">
      <c r="AE14382" s="218"/>
    </row>
    <row r="14383" spans="31:31" s="228" customFormat="1" x14ac:dyDescent="0.2">
      <c r="AE14383" s="218"/>
    </row>
    <row r="14384" spans="31:31" s="228" customFormat="1" x14ac:dyDescent="0.2">
      <c r="AE14384" s="218"/>
    </row>
    <row r="14385" spans="31:31" s="228" customFormat="1" x14ac:dyDescent="0.2">
      <c r="AE14385" s="218"/>
    </row>
    <row r="14386" spans="31:31" s="228" customFormat="1" x14ac:dyDescent="0.2">
      <c r="AE14386" s="218"/>
    </row>
    <row r="14387" spans="31:31" s="228" customFormat="1" x14ac:dyDescent="0.2">
      <c r="AE14387" s="218"/>
    </row>
    <row r="14388" spans="31:31" s="228" customFormat="1" x14ac:dyDescent="0.2">
      <c r="AE14388" s="218"/>
    </row>
    <row r="14389" spans="31:31" s="228" customFormat="1" x14ac:dyDescent="0.2">
      <c r="AE14389" s="218"/>
    </row>
    <row r="14390" spans="31:31" s="228" customFormat="1" x14ac:dyDescent="0.2">
      <c r="AE14390" s="218"/>
    </row>
    <row r="14391" spans="31:31" s="228" customFormat="1" x14ac:dyDescent="0.2">
      <c r="AE14391" s="218"/>
    </row>
    <row r="14392" spans="31:31" s="228" customFormat="1" x14ac:dyDescent="0.2">
      <c r="AE14392" s="218"/>
    </row>
    <row r="14393" spans="31:31" s="228" customFormat="1" x14ac:dyDescent="0.2">
      <c r="AE14393" s="218"/>
    </row>
    <row r="14394" spans="31:31" s="228" customFormat="1" x14ac:dyDescent="0.2">
      <c r="AE14394" s="218"/>
    </row>
    <row r="14395" spans="31:31" s="228" customFormat="1" x14ac:dyDescent="0.2">
      <c r="AE14395" s="218"/>
    </row>
    <row r="14396" spans="31:31" s="228" customFormat="1" x14ac:dyDescent="0.2">
      <c r="AE14396" s="218"/>
    </row>
    <row r="14397" spans="31:31" s="228" customFormat="1" x14ac:dyDescent="0.2">
      <c r="AE14397" s="218"/>
    </row>
    <row r="14398" spans="31:31" s="228" customFormat="1" x14ac:dyDescent="0.2">
      <c r="AE14398" s="218"/>
    </row>
    <row r="14399" spans="31:31" s="228" customFormat="1" x14ac:dyDescent="0.2">
      <c r="AE14399" s="218"/>
    </row>
    <row r="14400" spans="31:31" s="228" customFormat="1" x14ac:dyDescent="0.2">
      <c r="AE14400" s="218"/>
    </row>
    <row r="14401" spans="31:31" s="228" customFormat="1" x14ac:dyDescent="0.2">
      <c r="AE14401" s="218"/>
    </row>
    <row r="14402" spans="31:31" s="228" customFormat="1" x14ac:dyDescent="0.2">
      <c r="AE14402" s="218"/>
    </row>
    <row r="14403" spans="31:31" s="228" customFormat="1" x14ac:dyDescent="0.2">
      <c r="AE14403" s="218"/>
    </row>
    <row r="14404" spans="31:31" s="228" customFormat="1" x14ac:dyDescent="0.2">
      <c r="AE14404" s="218"/>
    </row>
    <row r="14405" spans="31:31" s="228" customFormat="1" x14ac:dyDescent="0.2">
      <c r="AE14405" s="218"/>
    </row>
    <row r="14406" spans="31:31" s="228" customFormat="1" x14ac:dyDescent="0.2">
      <c r="AE14406" s="218"/>
    </row>
    <row r="14407" spans="31:31" s="228" customFormat="1" x14ac:dyDescent="0.2">
      <c r="AE14407" s="218"/>
    </row>
    <row r="14408" spans="31:31" s="228" customFormat="1" x14ac:dyDescent="0.2">
      <c r="AE14408" s="218"/>
    </row>
    <row r="14409" spans="31:31" s="228" customFormat="1" x14ac:dyDescent="0.2">
      <c r="AE14409" s="218"/>
    </row>
    <row r="14410" spans="31:31" s="228" customFormat="1" x14ac:dyDescent="0.2">
      <c r="AE14410" s="218"/>
    </row>
    <row r="14411" spans="31:31" s="228" customFormat="1" x14ac:dyDescent="0.2">
      <c r="AE14411" s="218"/>
    </row>
    <row r="14412" spans="31:31" s="228" customFormat="1" x14ac:dyDescent="0.2">
      <c r="AE14412" s="218"/>
    </row>
    <row r="14413" spans="31:31" s="228" customFormat="1" x14ac:dyDescent="0.2">
      <c r="AE14413" s="218"/>
    </row>
    <row r="14414" spans="31:31" s="228" customFormat="1" x14ac:dyDescent="0.2">
      <c r="AE14414" s="218"/>
    </row>
    <row r="14415" spans="31:31" s="228" customFormat="1" x14ac:dyDescent="0.2">
      <c r="AE14415" s="218"/>
    </row>
    <row r="14416" spans="31:31" s="228" customFormat="1" x14ac:dyDescent="0.2">
      <c r="AE14416" s="218"/>
    </row>
    <row r="14417" spans="31:31" s="228" customFormat="1" x14ac:dyDescent="0.2">
      <c r="AE14417" s="218"/>
    </row>
    <row r="14418" spans="31:31" s="228" customFormat="1" x14ac:dyDescent="0.2">
      <c r="AE14418" s="218"/>
    </row>
    <row r="14419" spans="31:31" s="228" customFormat="1" x14ac:dyDescent="0.2">
      <c r="AE14419" s="218"/>
    </row>
    <row r="14420" spans="31:31" s="228" customFormat="1" x14ac:dyDescent="0.2">
      <c r="AE14420" s="218"/>
    </row>
    <row r="14421" spans="31:31" s="228" customFormat="1" x14ac:dyDescent="0.2">
      <c r="AE14421" s="218"/>
    </row>
    <row r="14422" spans="31:31" s="228" customFormat="1" x14ac:dyDescent="0.2">
      <c r="AE14422" s="218"/>
    </row>
    <row r="14423" spans="31:31" s="228" customFormat="1" x14ac:dyDescent="0.2">
      <c r="AE14423" s="218"/>
    </row>
    <row r="14424" spans="31:31" s="228" customFormat="1" x14ac:dyDescent="0.2">
      <c r="AE14424" s="218"/>
    </row>
    <row r="14425" spans="31:31" s="228" customFormat="1" x14ac:dyDescent="0.2">
      <c r="AE14425" s="218"/>
    </row>
    <row r="14426" spans="31:31" s="228" customFormat="1" x14ac:dyDescent="0.2">
      <c r="AE14426" s="218"/>
    </row>
    <row r="14427" spans="31:31" s="228" customFormat="1" x14ac:dyDescent="0.2">
      <c r="AE14427" s="218"/>
    </row>
    <row r="14428" spans="31:31" s="228" customFormat="1" x14ac:dyDescent="0.2">
      <c r="AE14428" s="218"/>
    </row>
    <row r="14429" spans="31:31" s="228" customFormat="1" x14ac:dyDescent="0.2">
      <c r="AE14429" s="218"/>
    </row>
    <row r="14430" spans="31:31" s="228" customFormat="1" x14ac:dyDescent="0.2">
      <c r="AE14430" s="218"/>
    </row>
    <row r="14431" spans="31:31" s="228" customFormat="1" x14ac:dyDescent="0.2">
      <c r="AE14431" s="218"/>
    </row>
    <row r="14432" spans="31:31" s="228" customFormat="1" x14ac:dyDescent="0.2">
      <c r="AE14432" s="218"/>
    </row>
    <row r="14433" spans="31:31" s="228" customFormat="1" x14ac:dyDescent="0.2">
      <c r="AE14433" s="218"/>
    </row>
    <row r="14434" spans="31:31" s="228" customFormat="1" x14ac:dyDescent="0.2">
      <c r="AE14434" s="218"/>
    </row>
    <row r="14435" spans="31:31" s="228" customFormat="1" x14ac:dyDescent="0.2">
      <c r="AE14435" s="218"/>
    </row>
    <row r="14436" spans="31:31" s="228" customFormat="1" x14ac:dyDescent="0.2">
      <c r="AE14436" s="218"/>
    </row>
    <row r="14437" spans="31:31" s="228" customFormat="1" x14ac:dyDescent="0.2">
      <c r="AE14437" s="218"/>
    </row>
    <row r="14438" spans="31:31" s="228" customFormat="1" x14ac:dyDescent="0.2">
      <c r="AE14438" s="218"/>
    </row>
    <row r="14439" spans="31:31" s="228" customFormat="1" x14ac:dyDescent="0.2">
      <c r="AE14439" s="218"/>
    </row>
    <row r="14440" spans="31:31" s="228" customFormat="1" x14ac:dyDescent="0.2">
      <c r="AE14440" s="218"/>
    </row>
    <row r="14441" spans="31:31" s="228" customFormat="1" x14ac:dyDescent="0.2">
      <c r="AE14441" s="218"/>
    </row>
    <row r="14442" spans="31:31" s="228" customFormat="1" x14ac:dyDescent="0.2">
      <c r="AE14442" s="218"/>
    </row>
    <row r="14443" spans="31:31" s="228" customFormat="1" x14ac:dyDescent="0.2">
      <c r="AE14443" s="218"/>
    </row>
    <row r="14444" spans="31:31" s="228" customFormat="1" x14ac:dyDescent="0.2">
      <c r="AE14444" s="218"/>
    </row>
    <row r="14445" spans="31:31" s="228" customFormat="1" x14ac:dyDescent="0.2">
      <c r="AE14445" s="218"/>
    </row>
    <row r="14446" spans="31:31" s="228" customFormat="1" x14ac:dyDescent="0.2">
      <c r="AE14446" s="218"/>
    </row>
    <row r="14447" spans="31:31" s="228" customFormat="1" x14ac:dyDescent="0.2">
      <c r="AE14447" s="218"/>
    </row>
    <row r="14448" spans="31:31" s="228" customFormat="1" x14ac:dyDescent="0.2">
      <c r="AE14448" s="218"/>
    </row>
    <row r="14449" spans="31:31" s="228" customFormat="1" x14ac:dyDescent="0.2">
      <c r="AE14449" s="218"/>
    </row>
    <row r="14450" spans="31:31" s="228" customFormat="1" x14ac:dyDescent="0.2">
      <c r="AE14450" s="218"/>
    </row>
    <row r="14451" spans="31:31" s="228" customFormat="1" x14ac:dyDescent="0.2">
      <c r="AE14451" s="218"/>
    </row>
    <row r="14452" spans="31:31" s="228" customFormat="1" x14ac:dyDescent="0.2">
      <c r="AE14452" s="218"/>
    </row>
    <row r="14453" spans="31:31" s="228" customFormat="1" x14ac:dyDescent="0.2">
      <c r="AE14453" s="218"/>
    </row>
    <row r="14454" spans="31:31" s="228" customFormat="1" x14ac:dyDescent="0.2">
      <c r="AE14454" s="218"/>
    </row>
    <row r="14455" spans="31:31" s="228" customFormat="1" x14ac:dyDescent="0.2">
      <c r="AE14455" s="218"/>
    </row>
    <row r="14456" spans="31:31" s="228" customFormat="1" x14ac:dyDescent="0.2">
      <c r="AE14456" s="218"/>
    </row>
    <row r="14457" spans="31:31" s="228" customFormat="1" x14ac:dyDescent="0.2">
      <c r="AE14457" s="218"/>
    </row>
    <row r="14458" spans="31:31" s="228" customFormat="1" x14ac:dyDescent="0.2">
      <c r="AE14458" s="218"/>
    </row>
    <row r="14459" spans="31:31" s="228" customFormat="1" x14ac:dyDescent="0.2">
      <c r="AE14459" s="218"/>
    </row>
    <row r="14460" spans="31:31" s="228" customFormat="1" x14ac:dyDescent="0.2">
      <c r="AE14460" s="218"/>
    </row>
    <row r="14461" spans="31:31" s="228" customFormat="1" x14ac:dyDescent="0.2">
      <c r="AE14461" s="218"/>
    </row>
    <row r="14462" spans="31:31" s="228" customFormat="1" x14ac:dyDescent="0.2">
      <c r="AE14462" s="218"/>
    </row>
    <row r="14463" spans="31:31" s="228" customFormat="1" x14ac:dyDescent="0.2">
      <c r="AE14463" s="218"/>
    </row>
    <row r="14464" spans="31:31" s="228" customFormat="1" x14ac:dyDescent="0.2">
      <c r="AE14464" s="218"/>
    </row>
    <row r="14465" spans="31:31" s="228" customFormat="1" x14ac:dyDescent="0.2">
      <c r="AE14465" s="218"/>
    </row>
    <row r="14466" spans="31:31" s="228" customFormat="1" x14ac:dyDescent="0.2">
      <c r="AE14466" s="218"/>
    </row>
    <row r="14467" spans="31:31" s="228" customFormat="1" x14ac:dyDescent="0.2">
      <c r="AE14467" s="218"/>
    </row>
    <row r="14468" spans="31:31" s="228" customFormat="1" x14ac:dyDescent="0.2">
      <c r="AE14468" s="218"/>
    </row>
    <row r="14469" spans="31:31" s="228" customFormat="1" x14ac:dyDescent="0.2">
      <c r="AE14469" s="218"/>
    </row>
    <row r="14470" spans="31:31" s="228" customFormat="1" x14ac:dyDescent="0.2">
      <c r="AE14470" s="218"/>
    </row>
    <row r="14471" spans="31:31" s="228" customFormat="1" x14ac:dyDescent="0.2">
      <c r="AE14471" s="218"/>
    </row>
    <row r="14472" spans="31:31" s="228" customFormat="1" x14ac:dyDescent="0.2">
      <c r="AE14472" s="218"/>
    </row>
    <row r="14473" spans="31:31" s="228" customFormat="1" x14ac:dyDescent="0.2">
      <c r="AE14473" s="218"/>
    </row>
    <row r="14474" spans="31:31" s="228" customFormat="1" x14ac:dyDescent="0.2">
      <c r="AE14474" s="218"/>
    </row>
    <row r="14475" spans="31:31" s="228" customFormat="1" x14ac:dyDescent="0.2">
      <c r="AE14475" s="218"/>
    </row>
    <row r="14476" spans="31:31" s="228" customFormat="1" x14ac:dyDescent="0.2">
      <c r="AE14476" s="218"/>
    </row>
    <row r="14477" spans="31:31" s="228" customFormat="1" x14ac:dyDescent="0.2">
      <c r="AE14477" s="218"/>
    </row>
    <row r="14478" spans="31:31" s="228" customFormat="1" x14ac:dyDescent="0.2">
      <c r="AE14478" s="218"/>
    </row>
    <row r="14479" spans="31:31" s="228" customFormat="1" x14ac:dyDescent="0.2">
      <c r="AE14479" s="218"/>
    </row>
    <row r="14480" spans="31:31" s="228" customFormat="1" x14ac:dyDescent="0.2">
      <c r="AE14480" s="218"/>
    </row>
    <row r="14481" spans="31:31" s="228" customFormat="1" x14ac:dyDescent="0.2">
      <c r="AE14481" s="218"/>
    </row>
    <row r="14482" spans="31:31" s="228" customFormat="1" x14ac:dyDescent="0.2">
      <c r="AE14482" s="218"/>
    </row>
    <row r="14483" spans="31:31" s="228" customFormat="1" x14ac:dyDescent="0.2">
      <c r="AE14483" s="218"/>
    </row>
    <row r="14484" spans="31:31" s="228" customFormat="1" x14ac:dyDescent="0.2">
      <c r="AE14484" s="218"/>
    </row>
    <row r="14485" spans="31:31" s="228" customFormat="1" x14ac:dyDescent="0.2">
      <c r="AE14485" s="218"/>
    </row>
    <row r="14486" spans="31:31" s="228" customFormat="1" x14ac:dyDescent="0.2">
      <c r="AE14486" s="218"/>
    </row>
    <row r="14487" spans="31:31" s="228" customFormat="1" x14ac:dyDescent="0.2">
      <c r="AE14487" s="218"/>
    </row>
    <row r="14488" spans="31:31" s="228" customFormat="1" x14ac:dyDescent="0.2">
      <c r="AE14488" s="218"/>
    </row>
    <row r="14489" spans="31:31" s="228" customFormat="1" x14ac:dyDescent="0.2">
      <c r="AE14489" s="218"/>
    </row>
    <row r="14490" spans="31:31" s="228" customFormat="1" x14ac:dyDescent="0.2">
      <c r="AE14490" s="218"/>
    </row>
    <row r="14491" spans="31:31" s="228" customFormat="1" x14ac:dyDescent="0.2">
      <c r="AE14491" s="218"/>
    </row>
    <row r="14492" spans="31:31" s="228" customFormat="1" x14ac:dyDescent="0.2">
      <c r="AE14492" s="218"/>
    </row>
    <row r="14493" spans="31:31" s="228" customFormat="1" x14ac:dyDescent="0.2">
      <c r="AE14493" s="218"/>
    </row>
    <row r="14494" spans="31:31" s="228" customFormat="1" x14ac:dyDescent="0.2">
      <c r="AE14494" s="218"/>
    </row>
    <row r="14495" spans="31:31" s="228" customFormat="1" x14ac:dyDescent="0.2">
      <c r="AE14495" s="218"/>
    </row>
    <row r="14496" spans="31:31" s="228" customFormat="1" x14ac:dyDescent="0.2">
      <c r="AE14496" s="218"/>
    </row>
    <row r="14497" spans="31:31" s="228" customFormat="1" x14ac:dyDescent="0.2">
      <c r="AE14497" s="218"/>
    </row>
    <row r="14498" spans="31:31" s="228" customFormat="1" x14ac:dyDescent="0.2">
      <c r="AE14498" s="218"/>
    </row>
    <row r="14499" spans="31:31" s="228" customFormat="1" x14ac:dyDescent="0.2">
      <c r="AE14499" s="218"/>
    </row>
    <row r="14500" spans="31:31" s="228" customFormat="1" x14ac:dyDescent="0.2">
      <c r="AE14500" s="218"/>
    </row>
    <row r="14501" spans="31:31" s="228" customFormat="1" x14ac:dyDescent="0.2">
      <c r="AE14501" s="218"/>
    </row>
    <row r="14502" spans="31:31" s="228" customFormat="1" x14ac:dyDescent="0.2">
      <c r="AE14502" s="218"/>
    </row>
    <row r="14503" spans="31:31" s="228" customFormat="1" x14ac:dyDescent="0.2">
      <c r="AE14503" s="218"/>
    </row>
    <row r="14504" spans="31:31" s="228" customFormat="1" x14ac:dyDescent="0.2">
      <c r="AE14504" s="218"/>
    </row>
    <row r="14505" spans="31:31" s="228" customFormat="1" x14ac:dyDescent="0.2">
      <c r="AE14505" s="218"/>
    </row>
    <row r="14506" spans="31:31" s="228" customFormat="1" x14ac:dyDescent="0.2">
      <c r="AE14506" s="218"/>
    </row>
    <row r="14507" spans="31:31" s="228" customFormat="1" x14ac:dyDescent="0.2">
      <c r="AE14507" s="218"/>
    </row>
    <row r="14508" spans="31:31" s="228" customFormat="1" x14ac:dyDescent="0.2">
      <c r="AE14508" s="218"/>
    </row>
    <row r="14509" spans="31:31" s="228" customFormat="1" x14ac:dyDescent="0.2">
      <c r="AE14509" s="218"/>
    </row>
    <row r="14510" spans="31:31" s="228" customFormat="1" x14ac:dyDescent="0.2">
      <c r="AE14510" s="218"/>
    </row>
    <row r="14511" spans="31:31" s="228" customFormat="1" x14ac:dyDescent="0.2">
      <c r="AE14511" s="218"/>
    </row>
    <row r="14512" spans="31:31" s="228" customFormat="1" x14ac:dyDescent="0.2">
      <c r="AE14512" s="218"/>
    </row>
    <row r="14513" spans="31:31" s="228" customFormat="1" x14ac:dyDescent="0.2">
      <c r="AE14513" s="218"/>
    </row>
    <row r="14514" spans="31:31" s="228" customFormat="1" x14ac:dyDescent="0.2">
      <c r="AE14514" s="218"/>
    </row>
    <row r="14515" spans="31:31" s="228" customFormat="1" x14ac:dyDescent="0.2">
      <c r="AE14515" s="218"/>
    </row>
    <row r="14516" spans="31:31" s="228" customFormat="1" x14ac:dyDescent="0.2">
      <c r="AE14516" s="218"/>
    </row>
    <row r="14517" spans="31:31" s="228" customFormat="1" x14ac:dyDescent="0.2">
      <c r="AE14517" s="218"/>
    </row>
    <row r="14518" spans="31:31" s="228" customFormat="1" x14ac:dyDescent="0.2">
      <c r="AE14518" s="218"/>
    </row>
    <row r="14519" spans="31:31" s="228" customFormat="1" x14ac:dyDescent="0.2">
      <c r="AE14519" s="218"/>
    </row>
    <row r="14520" spans="31:31" s="228" customFormat="1" x14ac:dyDescent="0.2">
      <c r="AE14520" s="218"/>
    </row>
    <row r="14521" spans="31:31" s="228" customFormat="1" x14ac:dyDescent="0.2">
      <c r="AE14521" s="218"/>
    </row>
    <row r="14522" spans="31:31" s="228" customFormat="1" x14ac:dyDescent="0.2">
      <c r="AE14522" s="218"/>
    </row>
    <row r="14523" spans="31:31" s="228" customFormat="1" x14ac:dyDescent="0.2">
      <c r="AE14523" s="218"/>
    </row>
    <row r="14524" spans="31:31" s="228" customFormat="1" x14ac:dyDescent="0.2">
      <c r="AE14524" s="218"/>
    </row>
    <row r="14525" spans="31:31" s="228" customFormat="1" x14ac:dyDescent="0.2">
      <c r="AE14525" s="218"/>
    </row>
    <row r="14526" spans="31:31" s="228" customFormat="1" x14ac:dyDescent="0.2">
      <c r="AE14526" s="218"/>
    </row>
    <row r="14527" spans="31:31" s="228" customFormat="1" x14ac:dyDescent="0.2">
      <c r="AE14527" s="218"/>
    </row>
    <row r="14528" spans="31:31" s="228" customFormat="1" x14ac:dyDescent="0.2">
      <c r="AE14528" s="218"/>
    </row>
    <row r="14529" spans="31:31" s="228" customFormat="1" x14ac:dyDescent="0.2">
      <c r="AE14529" s="218"/>
    </row>
    <row r="14530" spans="31:31" s="228" customFormat="1" x14ac:dyDescent="0.2">
      <c r="AE14530" s="218"/>
    </row>
    <row r="14531" spans="31:31" s="228" customFormat="1" x14ac:dyDescent="0.2">
      <c r="AE14531" s="218"/>
    </row>
    <row r="14532" spans="31:31" s="228" customFormat="1" x14ac:dyDescent="0.2">
      <c r="AE14532" s="218"/>
    </row>
    <row r="14533" spans="31:31" s="228" customFormat="1" x14ac:dyDescent="0.2">
      <c r="AE14533" s="218"/>
    </row>
    <row r="14534" spans="31:31" s="228" customFormat="1" x14ac:dyDescent="0.2">
      <c r="AE14534" s="218"/>
    </row>
    <row r="14535" spans="31:31" s="228" customFormat="1" x14ac:dyDescent="0.2">
      <c r="AE14535" s="218"/>
    </row>
    <row r="14536" spans="31:31" s="228" customFormat="1" x14ac:dyDescent="0.2">
      <c r="AE14536" s="218"/>
    </row>
    <row r="14537" spans="31:31" s="228" customFormat="1" x14ac:dyDescent="0.2">
      <c r="AE14537" s="218"/>
    </row>
    <row r="14538" spans="31:31" s="228" customFormat="1" x14ac:dyDescent="0.2">
      <c r="AE14538" s="218"/>
    </row>
    <row r="14539" spans="31:31" s="228" customFormat="1" x14ac:dyDescent="0.2">
      <c r="AE14539" s="218"/>
    </row>
    <row r="14540" spans="31:31" s="228" customFormat="1" x14ac:dyDescent="0.2">
      <c r="AE14540" s="218"/>
    </row>
    <row r="14541" spans="31:31" s="228" customFormat="1" x14ac:dyDescent="0.2">
      <c r="AE14541" s="218"/>
    </row>
    <row r="14542" spans="31:31" s="228" customFormat="1" x14ac:dyDescent="0.2">
      <c r="AE14542" s="218"/>
    </row>
    <row r="14543" spans="31:31" s="228" customFormat="1" x14ac:dyDescent="0.2">
      <c r="AE14543" s="218"/>
    </row>
    <row r="14544" spans="31:31" s="228" customFormat="1" x14ac:dyDescent="0.2">
      <c r="AE14544" s="218"/>
    </row>
    <row r="14545" spans="31:31" s="228" customFormat="1" x14ac:dyDescent="0.2">
      <c r="AE14545" s="218"/>
    </row>
    <row r="14546" spans="31:31" s="228" customFormat="1" x14ac:dyDescent="0.2">
      <c r="AE14546" s="218"/>
    </row>
    <row r="14547" spans="31:31" s="228" customFormat="1" x14ac:dyDescent="0.2">
      <c r="AE14547" s="218"/>
    </row>
    <row r="14548" spans="31:31" s="228" customFormat="1" x14ac:dyDescent="0.2">
      <c r="AE14548" s="218"/>
    </row>
    <row r="14549" spans="31:31" s="228" customFormat="1" x14ac:dyDescent="0.2">
      <c r="AE14549" s="218"/>
    </row>
    <row r="14550" spans="31:31" s="228" customFormat="1" x14ac:dyDescent="0.2">
      <c r="AE14550" s="218"/>
    </row>
    <row r="14551" spans="31:31" s="228" customFormat="1" x14ac:dyDescent="0.2">
      <c r="AE14551" s="218"/>
    </row>
    <row r="14552" spans="31:31" s="228" customFormat="1" x14ac:dyDescent="0.2">
      <c r="AE14552" s="218"/>
    </row>
    <row r="14553" spans="31:31" s="228" customFormat="1" x14ac:dyDescent="0.2">
      <c r="AE14553" s="218"/>
    </row>
    <row r="14554" spans="31:31" s="228" customFormat="1" x14ac:dyDescent="0.2">
      <c r="AE14554" s="218"/>
    </row>
    <row r="14555" spans="31:31" s="228" customFormat="1" x14ac:dyDescent="0.2">
      <c r="AE14555" s="218"/>
    </row>
    <row r="14556" spans="31:31" s="228" customFormat="1" x14ac:dyDescent="0.2">
      <c r="AE14556" s="218"/>
    </row>
    <row r="14557" spans="31:31" s="228" customFormat="1" x14ac:dyDescent="0.2">
      <c r="AE14557" s="218"/>
    </row>
    <row r="14558" spans="31:31" s="228" customFormat="1" x14ac:dyDescent="0.2">
      <c r="AE14558" s="218"/>
    </row>
    <row r="14559" spans="31:31" s="228" customFormat="1" x14ac:dyDescent="0.2">
      <c r="AE14559" s="218"/>
    </row>
    <row r="14560" spans="31:31" s="228" customFormat="1" x14ac:dyDescent="0.2">
      <c r="AE14560" s="218"/>
    </row>
    <row r="14561" spans="31:31" s="228" customFormat="1" x14ac:dyDescent="0.2">
      <c r="AE14561" s="218"/>
    </row>
    <row r="14562" spans="31:31" s="228" customFormat="1" x14ac:dyDescent="0.2">
      <c r="AE14562" s="218"/>
    </row>
    <row r="14563" spans="31:31" s="228" customFormat="1" x14ac:dyDescent="0.2">
      <c r="AE14563" s="218"/>
    </row>
    <row r="14564" spans="31:31" s="228" customFormat="1" x14ac:dyDescent="0.2">
      <c r="AE14564" s="218"/>
    </row>
    <row r="14565" spans="31:31" s="228" customFormat="1" x14ac:dyDescent="0.2">
      <c r="AE14565" s="218"/>
    </row>
    <row r="14566" spans="31:31" s="228" customFormat="1" x14ac:dyDescent="0.2">
      <c r="AE14566" s="218"/>
    </row>
    <row r="14567" spans="31:31" s="228" customFormat="1" x14ac:dyDescent="0.2">
      <c r="AE14567" s="218"/>
    </row>
    <row r="14568" spans="31:31" s="228" customFormat="1" x14ac:dyDescent="0.2">
      <c r="AE14568" s="218"/>
    </row>
    <row r="14569" spans="31:31" s="228" customFormat="1" x14ac:dyDescent="0.2">
      <c r="AE14569" s="218"/>
    </row>
    <row r="14570" spans="31:31" s="228" customFormat="1" x14ac:dyDescent="0.2">
      <c r="AE14570" s="218"/>
    </row>
    <row r="14571" spans="31:31" s="228" customFormat="1" x14ac:dyDescent="0.2">
      <c r="AE14571" s="218"/>
    </row>
    <row r="14572" spans="31:31" s="228" customFormat="1" x14ac:dyDescent="0.2">
      <c r="AE14572" s="218"/>
    </row>
    <row r="14573" spans="31:31" s="228" customFormat="1" x14ac:dyDescent="0.2">
      <c r="AE14573" s="218"/>
    </row>
    <row r="14574" spans="31:31" s="228" customFormat="1" x14ac:dyDescent="0.2">
      <c r="AE14574" s="218"/>
    </row>
    <row r="14575" spans="31:31" s="228" customFormat="1" x14ac:dyDescent="0.2">
      <c r="AE14575" s="218"/>
    </row>
    <row r="14576" spans="31:31" s="228" customFormat="1" x14ac:dyDescent="0.2">
      <c r="AE14576" s="218"/>
    </row>
    <row r="14577" spans="31:31" s="228" customFormat="1" x14ac:dyDescent="0.2">
      <c r="AE14577" s="218"/>
    </row>
    <row r="14578" spans="31:31" s="228" customFormat="1" x14ac:dyDescent="0.2">
      <c r="AE14578" s="218"/>
    </row>
    <row r="14579" spans="31:31" s="228" customFormat="1" x14ac:dyDescent="0.2">
      <c r="AE14579" s="218"/>
    </row>
    <row r="14580" spans="31:31" s="228" customFormat="1" x14ac:dyDescent="0.2">
      <c r="AE14580" s="218"/>
    </row>
    <row r="14581" spans="31:31" s="228" customFormat="1" x14ac:dyDescent="0.2">
      <c r="AE14581" s="218"/>
    </row>
    <row r="14582" spans="31:31" s="228" customFormat="1" x14ac:dyDescent="0.2">
      <c r="AE14582" s="218"/>
    </row>
    <row r="14583" spans="31:31" s="228" customFormat="1" x14ac:dyDescent="0.2">
      <c r="AE14583" s="218"/>
    </row>
    <row r="14584" spans="31:31" s="228" customFormat="1" x14ac:dyDescent="0.2">
      <c r="AE14584" s="218"/>
    </row>
    <row r="14585" spans="31:31" s="228" customFormat="1" x14ac:dyDescent="0.2">
      <c r="AE14585" s="218"/>
    </row>
    <row r="14586" spans="31:31" s="228" customFormat="1" x14ac:dyDescent="0.2">
      <c r="AE14586" s="218"/>
    </row>
    <row r="14587" spans="31:31" s="228" customFormat="1" x14ac:dyDescent="0.2">
      <c r="AE14587" s="218"/>
    </row>
    <row r="14588" spans="31:31" s="228" customFormat="1" x14ac:dyDescent="0.2">
      <c r="AE14588" s="218"/>
    </row>
    <row r="14589" spans="31:31" s="228" customFormat="1" x14ac:dyDescent="0.2">
      <c r="AE14589" s="218"/>
    </row>
    <row r="14590" spans="31:31" s="228" customFormat="1" x14ac:dyDescent="0.2">
      <c r="AE14590" s="218"/>
    </row>
    <row r="14591" spans="31:31" s="228" customFormat="1" x14ac:dyDescent="0.2">
      <c r="AE14591" s="218"/>
    </row>
    <row r="14592" spans="31:31" s="228" customFormat="1" x14ac:dyDescent="0.2">
      <c r="AE14592" s="218"/>
    </row>
    <row r="14593" spans="31:31" s="228" customFormat="1" x14ac:dyDescent="0.2">
      <c r="AE14593" s="218"/>
    </row>
    <row r="14594" spans="31:31" s="228" customFormat="1" x14ac:dyDescent="0.2">
      <c r="AE14594" s="218"/>
    </row>
    <row r="14595" spans="31:31" s="228" customFormat="1" x14ac:dyDescent="0.2">
      <c r="AE14595" s="218"/>
    </row>
    <row r="14596" spans="31:31" s="228" customFormat="1" x14ac:dyDescent="0.2">
      <c r="AE14596" s="218"/>
    </row>
    <row r="14597" spans="31:31" s="228" customFormat="1" x14ac:dyDescent="0.2">
      <c r="AE14597" s="218"/>
    </row>
    <row r="14598" spans="31:31" s="228" customFormat="1" x14ac:dyDescent="0.2">
      <c r="AE14598" s="218"/>
    </row>
    <row r="14599" spans="31:31" s="228" customFormat="1" x14ac:dyDescent="0.2">
      <c r="AE14599" s="218"/>
    </row>
    <row r="14600" spans="31:31" s="228" customFormat="1" x14ac:dyDescent="0.2">
      <c r="AE14600" s="218"/>
    </row>
    <row r="14601" spans="31:31" s="228" customFormat="1" x14ac:dyDescent="0.2">
      <c r="AE14601" s="218"/>
    </row>
    <row r="14602" spans="31:31" s="228" customFormat="1" x14ac:dyDescent="0.2">
      <c r="AE14602" s="218"/>
    </row>
    <row r="14603" spans="31:31" s="228" customFormat="1" x14ac:dyDescent="0.2">
      <c r="AE14603" s="218"/>
    </row>
    <row r="14604" spans="31:31" s="228" customFormat="1" x14ac:dyDescent="0.2">
      <c r="AE14604" s="218"/>
    </row>
    <row r="14605" spans="31:31" s="228" customFormat="1" x14ac:dyDescent="0.2">
      <c r="AE14605" s="218"/>
    </row>
    <row r="14606" spans="31:31" s="228" customFormat="1" x14ac:dyDescent="0.2">
      <c r="AE14606" s="218"/>
    </row>
    <row r="14607" spans="31:31" s="228" customFormat="1" x14ac:dyDescent="0.2">
      <c r="AE14607" s="218"/>
    </row>
    <row r="14608" spans="31:31" s="228" customFormat="1" x14ac:dyDescent="0.2">
      <c r="AE14608" s="218"/>
    </row>
    <row r="14609" spans="31:31" s="228" customFormat="1" x14ac:dyDescent="0.2">
      <c r="AE14609" s="218"/>
    </row>
    <row r="14610" spans="31:31" s="228" customFormat="1" x14ac:dyDescent="0.2">
      <c r="AE14610" s="218"/>
    </row>
    <row r="14611" spans="31:31" s="228" customFormat="1" x14ac:dyDescent="0.2">
      <c r="AE14611" s="218"/>
    </row>
    <row r="14612" spans="31:31" s="228" customFormat="1" x14ac:dyDescent="0.2">
      <c r="AE14612" s="218"/>
    </row>
    <row r="14613" spans="31:31" s="228" customFormat="1" x14ac:dyDescent="0.2">
      <c r="AE14613" s="218"/>
    </row>
    <row r="14614" spans="31:31" s="228" customFormat="1" x14ac:dyDescent="0.2">
      <c r="AE14614" s="218"/>
    </row>
    <row r="14615" spans="31:31" s="228" customFormat="1" x14ac:dyDescent="0.2">
      <c r="AE14615" s="218"/>
    </row>
    <row r="14616" spans="31:31" s="228" customFormat="1" x14ac:dyDescent="0.2">
      <c r="AE14616" s="218"/>
    </row>
    <row r="14617" spans="31:31" s="228" customFormat="1" x14ac:dyDescent="0.2">
      <c r="AE14617" s="218"/>
    </row>
    <row r="14618" spans="31:31" s="228" customFormat="1" x14ac:dyDescent="0.2">
      <c r="AE14618" s="218"/>
    </row>
    <row r="14619" spans="31:31" s="228" customFormat="1" x14ac:dyDescent="0.2">
      <c r="AE14619" s="218"/>
    </row>
    <row r="14620" spans="31:31" s="228" customFormat="1" x14ac:dyDescent="0.2">
      <c r="AE14620" s="218"/>
    </row>
    <row r="14621" spans="31:31" s="228" customFormat="1" x14ac:dyDescent="0.2">
      <c r="AE14621" s="218"/>
    </row>
    <row r="14622" spans="31:31" s="228" customFormat="1" x14ac:dyDescent="0.2">
      <c r="AE14622" s="218"/>
    </row>
    <row r="14623" spans="31:31" s="228" customFormat="1" x14ac:dyDescent="0.2">
      <c r="AE14623" s="218"/>
    </row>
    <row r="14624" spans="31:31" s="228" customFormat="1" x14ac:dyDescent="0.2">
      <c r="AE14624" s="218"/>
    </row>
    <row r="14625" spans="31:31" s="228" customFormat="1" x14ac:dyDescent="0.2">
      <c r="AE14625" s="218"/>
    </row>
    <row r="14626" spans="31:31" s="228" customFormat="1" x14ac:dyDescent="0.2">
      <c r="AE14626" s="218"/>
    </row>
    <row r="14627" spans="31:31" s="228" customFormat="1" x14ac:dyDescent="0.2">
      <c r="AE14627" s="218"/>
    </row>
    <row r="14628" spans="31:31" s="228" customFormat="1" x14ac:dyDescent="0.2">
      <c r="AE14628" s="218"/>
    </row>
    <row r="14629" spans="31:31" s="228" customFormat="1" x14ac:dyDescent="0.2">
      <c r="AE14629" s="218"/>
    </row>
    <row r="14630" spans="31:31" s="228" customFormat="1" x14ac:dyDescent="0.2">
      <c r="AE14630" s="218"/>
    </row>
    <row r="14631" spans="31:31" s="228" customFormat="1" x14ac:dyDescent="0.2">
      <c r="AE14631" s="218"/>
    </row>
    <row r="14632" spans="31:31" s="228" customFormat="1" x14ac:dyDescent="0.2">
      <c r="AE14632" s="218"/>
    </row>
    <row r="14633" spans="31:31" s="228" customFormat="1" x14ac:dyDescent="0.2">
      <c r="AE14633" s="218"/>
    </row>
    <row r="14634" spans="31:31" s="228" customFormat="1" x14ac:dyDescent="0.2">
      <c r="AE14634" s="218"/>
    </row>
    <row r="14635" spans="31:31" s="228" customFormat="1" x14ac:dyDescent="0.2">
      <c r="AE14635" s="218"/>
    </row>
    <row r="14636" spans="31:31" s="228" customFormat="1" x14ac:dyDescent="0.2">
      <c r="AE14636" s="218"/>
    </row>
    <row r="14637" spans="31:31" s="228" customFormat="1" x14ac:dyDescent="0.2">
      <c r="AE14637" s="218"/>
    </row>
    <row r="14638" spans="31:31" s="228" customFormat="1" x14ac:dyDescent="0.2">
      <c r="AE14638" s="218"/>
    </row>
    <row r="14639" spans="31:31" s="228" customFormat="1" x14ac:dyDescent="0.2">
      <c r="AE14639" s="218"/>
    </row>
    <row r="14640" spans="31:31" s="228" customFormat="1" x14ac:dyDescent="0.2">
      <c r="AE14640" s="218"/>
    </row>
    <row r="14641" spans="31:31" s="228" customFormat="1" x14ac:dyDescent="0.2">
      <c r="AE14641" s="218"/>
    </row>
    <row r="14642" spans="31:31" s="228" customFormat="1" x14ac:dyDescent="0.2">
      <c r="AE14642" s="218"/>
    </row>
    <row r="14643" spans="31:31" s="228" customFormat="1" x14ac:dyDescent="0.2">
      <c r="AE14643" s="218"/>
    </row>
    <row r="14644" spans="31:31" s="228" customFormat="1" x14ac:dyDescent="0.2">
      <c r="AE14644" s="218"/>
    </row>
    <row r="14645" spans="31:31" s="228" customFormat="1" x14ac:dyDescent="0.2">
      <c r="AE14645" s="218"/>
    </row>
    <row r="14646" spans="31:31" s="228" customFormat="1" x14ac:dyDescent="0.2">
      <c r="AE14646" s="218"/>
    </row>
    <row r="14647" spans="31:31" s="228" customFormat="1" x14ac:dyDescent="0.2">
      <c r="AE14647" s="218"/>
    </row>
    <row r="14648" spans="31:31" s="228" customFormat="1" x14ac:dyDescent="0.2">
      <c r="AE14648" s="218"/>
    </row>
    <row r="14649" spans="31:31" s="228" customFormat="1" x14ac:dyDescent="0.2">
      <c r="AE14649" s="218"/>
    </row>
    <row r="14650" spans="31:31" s="228" customFormat="1" x14ac:dyDescent="0.2">
      <c r="AE14650" s="218"/>
    </row>
    <row r="14651" spans="31:31" s="228" customFormat="1" x14ac:dyDescent="0.2">
      <c r="AE14651" s="218"/>
    </row>
    <row r="14652" spans="31:31" s="228" customFormat="1" x14ac:dyDescent="0.2">
      <c r="AE14652" s="218"/>
    </row>
    <row r="14653" spans="31:31" s="228" customFormat="1" x14ac:dyDescent="0.2">
      <c r="AE14653" s="218"/>
    </row>
    <row r="14654" spans="31:31" s="228" customFormat="1" x14ac:dyDescent="0.2">
      <c r="AE14654" s="218"/>
    </row>
    <row r="14655" spans="31:31" s="228" customFormat="1" x14ac:dyDescent="0.2">
      <c r="AE14655" s="218"/>
    </row>
    <row r="14656" spans="31:31" s="228" customFormat="1" x14ac:dyDescent="0.2">
      <c r="AE14656" s="218"/>
    </row>
    <row r="14657" spans="31:31" s="228" customFormat="1" x14ac:dyDescent="0.2">
      <c r="AE14657" s="218"/>
    </row>
    <row r="14658" spans="31:31" s="228" customFormat="1" x14ac:dyDescent="0.2">
      <c r="AE14658" s="218"/>
    </row>
    <row r="14659" spans="31:31" s="228" customFormat="1" x14ac:dyDescent="0.2">
      <c r="AE14659" s="218"/>
    </row>
    <row r="14660" spans="31:31" s="228" customFormat="1" x14ac:dyDescent="0.2">
      <c r="AE14660" s="218"/>
    </row>
    <row r="14661" spans="31:31" s="228" customFormat="1" x14ac:dyDescent="0.2">
      <c r="AE14661" s="218"/>
    </row>
    <row r="14662" spans="31:31" s="228" customFormat="1" x14ac:dyDescent="0.2">
      <c r="AE14662" s="218"/>
    </row>
    <row r="14663" spans="31:31" s="228" customFormat="1" x14ac:dyDescent="0.2">
      <c r="AE14663" s="218"/>
    </row>
    <row r="14664" spans="31:31" s="228" customFormat="1" x14ac:dyDescent="0.2">
      <c r="AE14664" s="218"/>
    </row>
    <row r="14665" spans="31:31" s="228" customFormat="1" x14ac:dyDescent="0.2">
      <c r="AE14665" s="218"/>
    </row>
    <row r="14666" spans="31:31" s="228" customFormat="1" x14ac:dyDescent="0.2">
      <c r="AE14666" s="218"/>
    </row>
    <row r="14667" spans="31:31" s="228" customFormat="1" x14ac:dyDescent="0.2">
      <c r="AE14667" s="218"/>
    </row>
    <row r="14668" spans="31:31" s="228" customFormat="1" x14ac:dyDescent="0.2">
      <c r="AE14668" s="218"/>
    </row>
    <row r="14669" spans="31:31" s="228" customFormat="1" x14ac:dyDescent="0.2">
      <c r="AE14669" s="218"/>
    </row>
    <row r="14670" spans="31:31" s="228" customFormat="1" x14ac:dyDescent="0.2">
      <c r="AE14670" s="218"/>
    </row>
    <row r="14671" spans="31:31" s="228" customFormat="1" x14ac:dyDescent="0.2">
      <c r="AE14671" s="218"/>
    </row>
    <row r="14672" spans="31:31" s="228" customFormat="1" x14ac:dyDescent="0.2">
      <c r="AE14672" s="218"/>
    </row>
    <row r="14673" spans="31:31" s="228" customFormat="1" x14ac:dyDescent="0.2">
      <c r="AE14673" s="218"/>
    </row>
    <row r="14674" spans="31:31" s="228" customFormat="1" x14ac:dyDescent="0.2">
      <c r="AE14674" s="218"/>
    </row>
    <row r="14675" spans="31:31" s="228" customFormat="1" x14ac:dyDescent="0.2">
      <c r="AE14675" s="218"/>
    </row>
    <row r="14676" spans="31:31" s="228" customFormat="1" x14ac:dyDescent="0.2">
      <c r="AE14676" s="218"/>
    </row>
    <row r="14677" spans="31:31" s="228" customFormat="1" x14ac:dyDescent="0.2">
      <c r="AE14677" s="218"/>
    </row>
    <row r="14678" spans="31:31" s="228" customFormat="1" x14ac:dyDescent="0.2">
      <c r="AE14678" s="218"/>
    </row>
    <row r="14679" spans="31:31" s="228" customFormat="1" x14ac:dyDescent="0.2">
      <c r="AE14679" s="218"/>
    </row>
    <row r="14680" spans="31:31" s="228" customFormat="1" x14ac:dyDescent="0.2">
      <c r="AE14680" s="218"/>
    </row>
    <row r="14681" spans="31:31" s="228" customFormat="1" x14ac:dyDescent="0.2">
      <c r="AE14681" s="218"/>
    </row>
    <row r="14682" spans="31:31" s="228" customFormat="1" x14ac:dyDescent="0.2">
      <c r="AE14682" s="218"/>
    </row>
    <row r="14683" spans="31:31" s="228" customFormat="1" x14ac:dyDescent="0.2">
      <c r="AE14683" s="218"/>
    </row>
    <row r="14684" spans="31:31" s="228" customFormat="1" x14ac:dyDescent="0.2">
      <c r="AE14684" s="218"/>
    </row>
    <row r="14685" spans="31:31" s="228" customFormat="1" x14ac:dyDescent="0.2">
      <c r="AE14685" s="218"/>
    </row>
    <row r="14686" spans="31:31" s="228" customFormat="1" x14ac:dyDescent="0.2">
      <c r="AE14686" s="218"/>
    </row>
    <row r="14687" spans="31:31" s="228" customFormat="1" x14ac:dyDescent="0.2">
      <c r="AE14687" s="218"/>
    </row>
    <row r="14688" spans="31:31" s="228" customFormat="1" x14ac:dyDescent="0.2">
      <c r="AE14688" s="218"/>
    </row>
    <row r="14689" spans="31:31" s="228" customFormat="1" x14ac:dyDescent="0.2">
      <c r="AE14689" s="218"/>
    </row>
    <row r="14690" spans="31:31" s="228" customFormat="1" x14ac:dyDescent="0.2">
      <c r="AE14690" s="218"/>
    </row>
    <row r="14691" spans="31:31" s="228" customFormat="1" x14ac:dyDescent="0.2">
      <c r="AE14691" s="218"/>
    </row>
    <row r="14692" spans="31:31" s="228" customFormat="1" x14ac:dyDescent="0.2">
      <c r="AE14692" s="218"/>
    </row>
    <row r="14693" spans="31:31" s="228" customFormat="1" x14ac:dyDescent="0.2">
      <c r="AE14693" s="218"/>
    </row>
    <row r="14694" spans="31:31" s="228" customFormat="1" x14ac:dyDescent="0.2">
      <c r="AE14694" s="218"/>
    </row>
    <row r="14695" spans="31:31" s="228" customFormat="1" x14ac:dyDescent="0.2">
      <c r="AE14695" s="218"/>
    </row>
    <row r="14696" spans="31:31" s="228" customFormat="1" x14ac:dyDescent="0.2">
      <c r="AE14696" s="218"/>
    </row>
    <row r="14697" spans="31:31" s="228" customFormat="1" x14ac:dyDescent="0.2">
      <c r="AE14697" s="218"/>
    </row>
    <row r="14698" spans="31:31" s="228" customFormat="1" x14ac:dyDescent="0.2">
      <c r="AE14698" s="218"/>
    </row>
    <row r="14699" spans="31:31" s="228" customFormat="1" x14ac:dyDescent="0.2">
      <c r="AE14699" s="218"/>
    </row>
    <row r="14700" spans="31:31" s="228" customFormat="1" x14ac:dyDescent="0.2">
      <c r="AE14700" s="218"/>
    </row>
    <row r="14701" spans="31:31" s="228" customFormat="1" x14ac:dyDescent="0.2">
      <c r="AE14701" s="218"/>
    </row>
    <row r="14702" spans="31:31" s="228" customFormat="1" x14ac:dyDescent="0.2">
      <c r="AE14702" s="218"/>
    </row>
    <row r="14703" spans="31:31" s="228" customFormat="1" x14ac:dyDescent="0.2">
      <c r="AE14703" s="218"/>
    </row>
    <row r="14704" spans="31:31" s="228" customFormat="1" x14ac:dyDescent="0.2">
      <c r="AE14704" s="218"/>
    </row>
    <row r="14705" spans="31:31" s="228" customFormat="1" x14ac:dyDescent="0.2">
      <c r="AE14705" s="218"/>
    </row>
    <row r="14706" spans="31:31" s="228" customFormat="1" x14ac:dyDescent="0.2">
      <c r="AE14706" s="218"/>
    </row>
    <row r="14707" spans="31:31" s="228" customFormat="1" x14ac:dyDescent="0.2">
      <c r="AE14707" s="218"/>
    </row>
    <row r="14708" spans="31:31" s="228" customFormat="1" x14ac:dyDescent="0.2">
      <c r="AE14708" s="218"/>
    </row>
    <row r="14709" spans="31:31" s="228" customFormat="1" x14ac:dyDescent="0.2">
      <c r="AE14709" s="218"/>
    </row>
    <row r="14710" spans="31:31" s="228" customFormat="1" x14ac:dyDescent="0.2">
      <c r="AE14710" s="218"/>
    </row>
    <row r="14711" spans="31:31" s="228" customFormat="1" x14ac:dyDescent="0.2">
      <c r="AE14711" s="218"/>
    </row>
    <row r="14712" spans="31:31" s="228" customFormat="1" x14ac:dyDescent="0.2">
      <c r="AE14712" s="218"/>
    </row>
    <row r="14713" spans="31:31" s="228" customFormat="1" x14ac:dyDescent="0.2">
      <c r="AE14713" s="218"/>
    </row>
    <row r="14714" spans="31:31" s="228" customFormat="1" x14ac:dyDescent="0.2">
      <c r="AE14714" s="218"/>
    </row>
    <row r="14715" spans="31:31" s="228" customFormat="1" x14ac:dyDescent="0.2">
      <c r="AE14715" s="218"/>
    </row>
    <row r="14716" spans="31:31" s="228" customFormat="1" x14ac:dyDescent="0.2">
      <c r="AE14716" s="218"/>
    </row>
    <row r="14717" spans="31:31" s="228" customFormat="1" x14ac:dyDescent="0.2">
      <c r="AE14717" s="218"/>
    </row>
    <row r="14718" spans="31:31" s="228" customFormat="1" x14ac:dyDescent="0.2">
      <c r="AE14718" s="218"/>
    </row>
    <row r="14719" spans="31:31" s="228" customFormat="1" x14ac:dyDescent="0.2">
      <c r="AE14719" s="218"/>
    </row>
    <row r="14720" spans="31:31" s="228" customFormat="1" x14ac:dyDescent="0.2">
      <c r="AE14720" s="218"/>
    </row>
    <row r="14721" spans="31:31" s="228" customFormat="1" x14ac:dyDescent="0.2">
      <c r="AE14721" s="218"/>
    </row>
    <row r="14722" spans="31:31" s="228" customFormat="1" x14ac:dyDescent="0.2">
      <c r="AE14722" s="218"/>
    </row>
    <row r="14723" spans="31:31" s="228" customFormat="1" x14ac:dyDescent="0.2">
      <c r="AE14723" s="218"/>
    </row>
    <row r="14724" spans="31:31" s="228" customFormat="1" x14ac:dyDescent="0.2">
      <c r="AE14724" s="218"/>
    </row>
    <row r="14725" spans="31:31" s="228" customFormat="1" x14ac:dyDescent="0.2">
      <c r="AE14725" s="218"/>
    </row>
    <row r="14726" spans="31:31" s="228" customFormat="1" x14ac:dyDescent="0.2">
      <c r="AE14726" s="218"/>
    </row>
    <row r="14727" spans="31:31" s="228" customFormat="1" x14ac:dyDescent="0.2">
      <c r="AE14727" s="218"/>
    </row>
    <row r="14728" spans="31:31" s="228" customFormat="1" x14ac:dyDescent="0.2">
      <c r="AE14728" s="218"/>
    </row>
    <row r="14729" spans="31:31" s="228" customFormat="1" x14ac:dyDescent="0.2">
      <c r="AE14729" s="218"/>
    </row>
    <row r="14730" spans="31:31" s="228" customFormat="1" x14ac:dyDescent="0.2">
      <c r="AE14730" s="218"/>
    </row>
    <row r="14731" spans="31:31" s="228" customFormat="1" x14ac:dyDescent="0.2">
      <c r="AE14731" s="218"/>
    </row>
    <row r="14732" spans="31:31" s="228" customFormat="1" x14ac:dyDescent="0.2">
      <c r="AE14732" s="218"/>
    </row>
    <row r="14733" spans="31:31" s="228" customFormat="1" x14ac:dyDescent="0.2">
      <c r="AE14733" s="218"/>
    </row>
    <row r="14734" spans="31:31" s="228" customFormat="1" x14ac:dyDescent="0.2">
      <c r="AE14734" s="218"/>
    </row>
    <row r="14735" spans="31:31" s="228" customFormat="1" x14ac:dyDescent="0.2">
      <c r="AE14735" s="218"/>
    </row>
    <row r="14736" spans="31:31" s="228" customFormat="1" x14ac:dyDescent="0.2">
      <c r="AE14736" s="218"/>
    </row>
    <row r="14737" spans="31:31" s="228" customFormat="1" x14ac:dyDescent="0.2">
      <c r="AE14737" s="218"/>
    </row>
    <row r="14738" spans="31:31" s="228" customFormat="1" x14ac:dyDescent="0.2">
      <c r="AE14738" s="218"/>
    </row>
    <row r="14739" spans="31:31" s="228" customFormat="1" x14ac:dyDescent="0.2">
      <c r="AE14739" s="218"/>
    </row>
    <row r="14740" spans="31:31" s="228" customFormat="1" x14ac:dyDescent="0.2">
      <c r="AE14740" s="218"/>
    </row>
    <row r="14741" spans="31:31" s="228" customFormat="1" x14ac:dyDescent="0.2">
      <c r="AE14741" s="218"/>
    </row>
    <row r="14742" spans="31:31" s="228" customFormat="1" x14ac:dyDescent="0.2">
      <c r="AE14742" s="218"/>
    </row>
    <row r="14743" spans="31:31" s="228" customFormat="1" x14ac:dyDescent="0.2">
      <c r="AE14743" s="218"/>
    </row>
    <row r="14744" spans="31:31" s="228" customFormat="1" x14ac:dyDescent="0.2">
      <c r="AE14744" s="218"/>
    </row>
    <row r="14745" spans="31:31" s="228" customFormat="1" x14ac:dyDescent="0.2">
      <c r="AE14745" s="218"/>
    </row>
    <row r="14746" spans="31:31" s="228" customFormat="1" x14ac:dyDescent="0.2">
      <c r="AE14746" s="218"/>
    </row>
    <row r="14747" spans="31:31" s="228" customFormat="1" x14ac:dyDescent="0.2">
      <c r="AE14747" s="218"/>
    </row>
    <row r="14748" spans="31:31" s="228" customFormat="1" x14ac:dyDescent="0.2">
      <c r="AE14748" s="218"/>
    </row>
    <row r="14749" spans="31:31" s="228" customFormat="1" x14ac:dyDescent="0.2">
      <c r="AE14749" s="218"/>
    </row>
    <row r="14750" spans="31:31" s="228" customFormat="1" x14ac:dyDescent="0.2">
      <c r="AE14750" s="218"/>
    </row>
    <row r="14751" spans="31:31" s="228" customFormat="1" x14ac:dyDescent="0.2">
      <c r="AE14751" s="218"/>
    </row>
    <row r="14752" spans="31:31" s="228" customFormat="1" x14ac:dyDescent="0.2">
      <c r="AE14752" s="218"/>
    </row>
    <row r="14753" spans="31:31" s="228" customFormat="1" x14ac:dyDescent="0.2">
      <c r="AE14753" s="218"/>
    </row>
    <row r="14754" spans="31:31" s="228" customFormat="1" x14ac:dyDescent="0.2">
      <c r="AE14754" s="218"/>
    </row>
    <row r="14755" spans="31:31" s="228" customFormat="1" x14ac:dyDescent="0.2">
      <c r="AE14755" s="218"/>
    </row>
    <row r="14756" spans="31:31" s="228" customFormat="1" x14ac:dyDescent="0.2">
      <c r="AE14756" s="218"/>
    </row>
    <row r="14757" spans="31:31" s="228" customFormat="1" x14ac:dyDescent="0.2">
      <c r="AE14757" s="218"/>
    </row>
    <row r="14758" spans="31:31" s="228" customFormat="1" x14ac:dyDescent="0.2">
      <c r="AE14758" s="218"/>
    </row>
    <row r="14759" spans="31:31" s="228" customFormat="1" x14ac:dyDescent="0.2">
      <c r="AE14759" s="218"/>
    </row>
    <row r="14760" spans="31:31" s="228" customFormat="1" x14ac:dyDescent="0.2">
      <c r="AE14760" s="218"/>
    </row>
    <row r="14761" spans="31:31" s="228" customFormat="1" x14ac:dyDescent="0.2">
      <c r="AE14761" s="218"/>
    </row>
    <row r="14762" spans="31:31" s="228" customFormat="1" x14ac:dyDescent="0.2">
      <c r="AE14762" s="218"/>
    </row>
    <row r="14763" spans="31:31" s="228" customFormat="1" x14ac:dyDescent="0.2">
      <c r="AE14763" s="218"/>
    </row>
    <row r="14764" spans="31:31" s="228" customFormat="1" x14ac:dyDescent="0.2">
      <c r="AE14764" s="218"/>
    </row>
    <row r="14765" spans="31:31" s="228" customFormat="1" x14ac:dyDescent="0.2">
      <c r="AE14765" s="218"/>
    </row>
    <row r="14766" spans="31:31" s="228" customFormat="1" x14ac:dyDescent="0.2">
      <c r="AE14766" s="218"/>
    </row>
    <row r="14767" spans="31:31" s="228" customFormat="1" x14ac:dyDescent="0.2">
      <c r="AE14767" s="218"/>
    </row>
    <row r="14768" spans="31:31" s="228" customFormat="1" x14ac:dyDescent="0.2">
      <c r="AE14768" s="218"/>
    </row>
    <row r="14769" spans="31:31" s="228" customFormat="1" x14ac:dyDescent="0.2">
      <c r="AE14769" s="218"/>
    </row>
    <row r="14770" spans="31:31" s="228" customFormat="1" x14ac:dyDescent="0.2">
      <c r="AE14770" s="218"/>
    </row>
    <row r="14771" spans="31:31" s="228" customFormat="1" x14ac:dyDescent="0.2">
      <c r="AE14771" s="218"/>
    </row>
    <row r="14772" spans="31:31" s="228" customFormat="1" x14ac:dyDescent="0.2">
      <c r="AE14772" s="218"/>
    </row>
    <row r="14773" spans="31:31" s="228" customFormat="1" x14ac:dyDescent="0.2">
      <c r="AE14773" s="218"/>
    </row>
    <row r="14774" spans="31:31" s="228" customFormat="1" x14ac:dyDescent="0.2">
      <c r="AE14774" s="218"/>
    </row>
    <row r="14775" spans="31:31" s="228" customFormat="1" x14ac:dyDescent="0.2">
      <c r="AE14775" s="218"/>
    </row>
    <row r="14776" spans="31:31" s="228" customFormat="1" x14ac:dyDescent="0.2">
      <c r="AE14776" s="218"/>
    </row>
    <row r="14777" spans="31:31" s="228" customFormat="1" x14ac:dyDescent="0.2">
      <c r="AE14777" s="218"/>
    </row>
    <row r="14778" spans="31:31" s="228" customFormat="1" x14ac:dyDescent="0.2">
      <c r="AE14778" s="218"/>
    </row>
    <row r="14779" spans="31:31" s="228" customFormat="1" x14ac:dyDescent="0.2">
      <c r="AE14779" s="218"/>
    </row>
    <row r="14780" spans="31:31" s="228" customFormat="1" x14ac:dyDescent="0.2">
      <c r="AE14780" s="218"/>
    </row>
    <row r="14781" spans="31:31" s="228" customFormat="1" x14ac:dyDescent="0.2">
      <c r="AE14781" s="218"/>
    </row>
    <row r="14782" spans="31:31" s="228" customFormat="1" x14ac:dyDescent="0.2">
      <c r="AE14782" s="218"/>
    </row>
    <row r="14783" spans="31:31" s="228" customFormat="1" x14ac:dyDescent="0.2">
      <c r="AE14783" s="218"/>
    </row>
    <row r="14784" spans="31:31" s="228" customFormat="1" x14ac:dyDescent="0.2">
      <c r="AE14784" s="218"/>
    </row>
    <row r="14785" spans="31:31" s="228" customFormat="1" x14ac:dyDescent="0.2">
      <c r="AE14785" s="218"/>
    </row>
    <row r="14786" spans="31:31" s="228" customFormat="1" x14ac:dyDescent="0.2">
      <c r="AE14786" s="218"/>
    </row>
    <row r="14787" spans="31:31" s="228" customFormat="1" x14ac:dyDescent="0.2">
      <c r="AE14787" s="218"/>
    </row>
    <row r="14788" spans="31:31" s="228" customFormat="1" x14ac:dyDescent="0.2">
      <c r="AE14788" s="218"/>
    </row>
    <row r="14789" spans="31:31" s="228" customFormat="1" x14ac:dyDescent="0.2">
      <c r="AE14789" s="218"/>
    </row>
    <row r="14790" spans="31:31" s="228" customFormat="1" x14ac:dyDescent="0.2">
      <c r="AE14790" s="218"/>
    </row>
    <row r="14791" spans="31:31" s="228" customFormat="1" x14ac:dyDescent="0.2">
      <c r="AE14791" s="218"/>
    </row>
    <row r="14792" spans="31:31" s="228" customFormat="1" x14ac:dyDescent="0.2">
      <c r="AE14792" s="218"/>
    </row>
    <row r="14793" spans="31:31" s="228" customFormat="1" x14ac:dyDescent="0.2">
      <c r="AE14793" s="218"/>
    </row>
    <row r="14794" spans="31:31" s="228" customFormat="1" x14ac:dyDescent="0.2">
      <c r="AE14794" s="218"/>
    </row>
    <row r="14795" spans="31:31" s="228" customFormat="1" x14ac:dyDescent="0.2">
      <c r="AE14795" s="218"/>
    </row>
    <row r="14796" spans="31:31" s="228" customFormat="1" x14ac:dyDescent="0.2">
      <c r="AE14796" s="218"/>
    </row>
    <row r="14797" spans="31:31" s="228" customFormat="1" x14ac:dyDescent="0.2">
      <c r="AE14797" s="218"/>
    </row>
    <row r="14798" spans="31:31" s="228" customFormat="1" x14ac:dyDescent="0.2">
      <c r="AE14798" s="218"/>
    </row>
    <row r="14799" spans="31:31" s="228" customFormat="1" x14ac:dyDescent="0.2">
      <c r="AE14799" s="218"/>
    </row>
    <row r="14800" spans="31:31" s="228" customFormat="1" x14ac:dyDescent="0.2">
      <c r="AE14800" s="218"/>
    </row>
    <row r="14801" spans="31:31" s="228" customFormat="1" x14ac:dyDescent="0.2">
      <c r="AE14801" s="218"/>
    </row>
    <row r="14802" spans="31:31" s="228" customFormat="1" x14ac:dyDescent="0.2">
      <c r="AE14802" s="218"/>
    </row>
    <row r="14803" spans="31:31" s="228" customFormat="1" x14ac:dyDescent="0.2">
      <c r="AE14803" s="218"/>
    </row>
    <row r="14804" spans="31:31" s="228" customFormat="1" x14ac:dyDescent="0.2">
      <c r="AE14804" s="218"/>
    </row>
    <row r="14805" spans="31:31" s="228" customFormat="1" x14ac:dyDescent="0.2">
      <c r="AE14805" s="218"/>
    </row>
    <row r="14806" spans="31:31" s="228" customFormat="1" x14ac:dyDescent="0.2">
      <c r="AE14806" s="218"/>
    </row>
    <row r="14807" spans="31:31" s="228" customFormat="1" x14ac:dyDescent="0.2">
      <c r="AE14807" s="218"/>
    </row>
    <row r="14808" spans="31:31" s="228" customFormat="1" x14ac:dyDescent="0.2">
      <c r="AE14808" s="218"/>
    </row>
    <row r="14809" spans="31:31" s="228" customFormat="1" x14ac:dyDescent="0.2">
      <c r="AE14809" s="218"/>
    </row>
    <row r="14810" spans="31:31" s="228" customFormat="1" x14ac:dyDescent="0.2">
      <c r="AE14810" s="218"/>
    </row>
    <row r="14811" spans="31:31" s="228" customFormat="1" x14ac:dyDescent="0.2">
      <c r="AE14811" s="218"/>
    </row>
    <row r="14812" spans="31:31" s="228" customFormat="1" x14ac:dyDescent="0.2">
      <c r="AE14812" s="218"/>
    </row>
    <row r="14813" spans="31:31" s="228" customFormat="1" x14ac:dyDescent="0.2">
      <c r="AE14813" s="218"/>
    </row>
    <row r="14814" spans="31:31" s="228" customFormat="1" x14ac:dyDescent="0.2">
      <c r="AE14814" s="218"/>
    </row>
    <row r="14815" spans="31:31" s="228" customFormat="1" x14ac:dyDescent="0.2">
      <c r="AE14815" s="218"/>
    </row>
    <row r="14816" spans="31:31" s="228" customFormat="1" x14ac:dyDescent="0.2">
      <c r="AE14816" s="218"/>
    </row>
    <row r="14817" spans="31:31" s="228" customFormat="1" x14ac:dyDescent="0.2">
      <c r="AE14817" s="218"/>
    </row>
    <row r="14818" spans="31:31" s="228" customFormat="1" x14ac:dyDescent="0.2">
      <c r="AE14818" s="218"/>
    </row>
    <row r="14819" spans="31:31" s="228" customFormat="1" x14ac:dyDescent="0.2">
      <c r="AE14819" s="218"/>
    </row>
    <row r="14820" spans="31:31" s="228" customFormat="1" x14ac:dyDescent="0.2">
      <c r="AE14820" s="218"/>
    </row>
    <row r="14821" spans="31:31" s="228" customFormat="1" x14ac:dyDescent="0.2">
      <c r="AE14821" s="218"/>
    </row>
    <row r="14822" spans="31:31" s="228" customFormat="1" x14ac:dyDescent="0.2">
      <c r="AE14822" s="218"/>
    </row>
    <row r="14823" spans="31:31" s="228" customFormat="1" x14ac:dyDescent="0.2">
      <c r="AE14823" s="218"/>
    </row>
    <row r="14824" spans="31:31" s="228" customFormat="1" x14ac:dyDescent="0.2">
      <c r="AE14824" s="218"/>
    </row>
    <row r="14825" spans="31:31" s="228" customFormat="1" x14ac:dyDescent="0.2">
      <c r="AE14825" s="218"/>
    </row>
    <row r="14826" spans="31:31" s="228" customFormat="1" x14ac:dyDescent="0.2">
      <c r="AE14826" s="218"/>
    </row>
    <row r="14827" spans="31:31" s="228" customFormat="1" x14ac:dyDescent="0.2">
      <c r="AE14827" s="218"/>
    </row>
    <row r="14828" spans="31:31" s="228" customFormat="1" x14ac:dyDescent="0.2">
      <c r="AE14828" s="218"/>
    </row>
    <row r="14829" spans="31:31" s="228" customFormat="1" x14ac:dyDescent="0.2">
      <c r="AE14829" s="218"/>
    </row>
    <row r="14830" spans="31:31" s="228" customFormat="1" x14ac:dyDescent="0.2">
      <c r="AE14830" s="218"/>
    </row>
    <row r="14831" spans="31:31" s="228" customFormat="1" x14ac:dyDescent="0.2">
      <c r="AE14831" s="218"/>
    </row>
    <row r="14832" spans="31:31" s="228" customFormat="1" x14ac:dyDescent="0.2">
      <c r="AE14832" s="218"/>
    </row>
    <row r="14833" spans="31:31" s="228" customFormat="1" x14ac:dyDescent="0.2">
      <c r="AE14833" s="218"/>
    </row>
    <row r="14834" spans="31:31" s="228" customFormat="1" x14ac:dyDescent="0.2">
      <c r="AE14834" s="218"/>
    </row>
    <row r="14835" spans="31:31" s="228" customFormat="1" x14ac:dyDescent="0.2">
      <c r="AE14835" s="218"/>
    </row>
    <row r="14836" spans="31:31" s="228" customFormat="1" x14ac:dyDescent="0.2">
      <c r="AE14836" s="218"/>
    </row>
    <row r="14837" spans="31:31" s="228" customFormat="1" x14ac:dyDescent="0.2">
      <c r="AE14837" s="218"/>
    </row>
    <row r="14838" spans="31:31" s="228" customFormat="1" x14ac:dyDescent="0.2">
      <c r="AE14838" s="218"/>
    </row>
    <row r="14839" spans="31:31" s="228" customFormat="1" x14ac:dyDescent="0.2">
      <c r="AE14839" s="218"/>
    </row>
    <row r="14840" spans="31:31" s="228" customFormat="1" x14ac:dyDescent="0.2">
      <c r="AE14840" s="218"/>
    </row>
    <row r="14841" spans="31:31" s="228" customFormat="1" x14ac:dyDescent="0.2">
      <c r="AE14841" s="218"/>
    </row>
    <row r="14842" spans="31:31" s="228" customFormat="1" x14ac:dyDescent="0.2">
      <c r="AE14842" s="218"/>
    </row>
    <row r="14843" spans="31:31" s="228" customFormat="1" x14ac:dyDescent="0.2">
      <c r="AE14843" s="218"/>
    </row>
    <row r="14844" spans="31:31" s="228" customFormat="1" x14ac:dyDescent="0.2">
      <c r="AE14844" s="218"/>
    </row>
    <row r="14845" spans="31:31" s="228" customFormat="1" x14ac:dyDescent="0.2">
      <c r="AE14845" s="218"/>
    </row>
    <row r="14846" spans="31:31" s="228" customFormat="1" x14ac:dyDescent="0.2">
      <c r="AE14846" s="218"/>
    </row>
    <row r="14847" spans="31:31" s="228" customFormat="1" x14ac:dyDescent="0.2">
      <c r="AE14847" s="218"/>
    </row>
    <row r="14848" spans="31:31" s="228" customFormat="1" x14ac:dyDescent="0.2">
      <c r="AE14848" s="218"/>
    </row>
    <row r="14849" spans="31:31" s="228" customFormat="1" x14ac:dyDescent="0.2">
      <c r="AE14849" s="218"/>
    </row>
    <row r="14850" spans="31:31" s="228" customFormat="1" x14ac:dyDescent="0.2">
      <c r="AE14850" s="218"/>
    </row>
    <row r="14851" spans="31:31" s="228" customFormat="1" x14ac:dyDescent="0.2">
      <c r="AE14851" s="218"/>
    </row>
    <row r="14852" spans="31:31" s="228" customFormat="1" x14ac:dyDescent="0.2">
      <c r="AE14852" s="218"/>
    </row>
    <row r="14853" spans="31:31" s="228" customFormat="1" x14ac:dyDescent="0.2">
      <c r="AE14853" s="218"/>
    </row>
    <row r="14854" spans="31:31" s="228" customFormat="1" x14ac:dyDescent="0.2">
      <c r="AE14854" s="218"/>
    </row>
    <row r="14855" spans="31:31" s="228" customFormat="1" x14ac:dyDescent="0.2">
      <c r="AE14855" s="218"/>
    </row>
    <row r="14856" spans="31:31" s="228" customFormat="1" x14ac:dyDescent="0.2">
      <c r="AE14856" s="218"/>
    </row>
    <row r="14857" spans="31:31" s="228" customFormat="1" x14ac:dyDescent="0.2">
      <c r="AE14857" s="218"/>
    </row>
    <row r="14858" spans="31:31" s="228" customFormat="1" x14ac:dyDescent="0.2">
      <c r="AE14858" s="218"/>
    </row>
    <row r="14859" spans="31:31" s="228" customFormat="1" x14ac:dyDescent="0.2">
      <c r="AE14859" s="218"/>
    </row>
    <row r="14860" spans="31:31" s="228" customFormat="1" x14ac:dyDescent="0.2">
      <c r="AE14860" s="218"/>
    </row>
    <row r="14861" spans="31:31" s="228" customFormat="1" x14ac:dyDescent="0.2">
      <c r="AE14861" s="218"/>
    </row>
    <row r="14862" spans="31:31" s="228" customFormat="1" x14ac:dyDescent="0.2">
      <c r="AE14862" s="218"/>
    </row>
    <row r="14863" spans="31:31" s="228" customFormat="1" x14ac:dyDescent="0.2">
      <c r="AE14863" s="218"/>
    </row>
    <row r="14864" spans="31:31" s="228" customFormat="1" x14ac:dyDescent="0.2">
      <c r="AE14864" s="218"/>
    </row>
    <row r="14865" spans="31:31" s="228" customFormat="1" x14ac:dyDescent="0.2">
      <c r="AE14865" s="218"/>
    </row>
    <row r="14866" spans="31:31" s="228" customFormat="1" x14ac:dyDescent="0.2">
      <c r="AE14866" s="218"/>
    </row>
    <row r="14867" spans="31:31" s="228" customFormat="1" x14ac:dyDescent="0.2">
      <c r="AE14867" s="218"/>
    </row>
    <row r="14868" spans="31:31" s="228" customFormat="1" x14ac:dyDescent="0.2">
      <c r="AE14868" s="218"/>
    </row>
    <row r="14869" spans="31:31" s="228" customFormat="1" x14ac:dyDescent="0.2">
      <c r="AE14869" s="218"/>
    </row>
    <row r="14870" spans="31:31" s="228" customFormat="1" x14ac:dyDescent="0.2">
      <c r="AE14870" s="218"/>
    </row>
    <row r="14871" spans="31:31" s="228" customFormat="1" x14ac:dyDescent="0.2">
      <c r="AE14871" s="218"/>
    </row>
    <row r="14872" spans="31:31" s="228" customFormat="1" x14ac:dyDescent="0.2">
      <c r="AE14872" s="218"/>
    </row>
    <row r="14873" spans="31:31" s="228" customFormat="1" x14ac:dyDescent="0.2">
      <c r="AE14873" s="218"/>
    </row>
    <row r="14874" spans="31:31" s="228" customFormat="1" x14ac:dyDescent="0.2">
      <c r="AE14874" s="218"/>
    </row>
    <row r="14875" spans="31:31" s="228" customFormat="1" x14ac:dyDescent="0.2">
      <c r="AE14875" s="218"/>
    </row>
    <row r="14876" spans="31:31" s="228" customFormat="1" x14ac:dyDescent="0.2">
      <c r="AE14876" s="218"/>
    </row>
    <row r="14877" spans="31:31" s="228" customFormat="1" x14ac:dyDescent="0.2">
      <c r="AE14877" s="218"/>
    </row>
    <row r="14878" spans="31:31" s="228" customFormat="1" x14ac:dyDescent="0.2">
      <c r="AE14878" s="218"/>
    </row>
    <row r="14879" spans="31:31" s="228" customFormat="1" x14ac:dyDescent="0.2">
      <c r="AE14879" s="218"/>
    </row>
    <row r="14880" spans="31:31" s="228" customFormat="1" x14ac:dyDescent="0.2">
      <c r="AE14880" s="218"/>
    </row>
    <row r="14881" spans="31:31" s="228" customFormat="1" x14ac:dyDescent="0.2">
      <c r="AE14881" s="218"/>
    </row>
    <row r="14882" spans="31:31" s="228" customFormat="1" x14ac:dyDescent="0.2">
      <c r="AE14882" s="218"/>
    </row>
    <row r="14883" spans="31:31" s="228" customFormat="1" x14ac:dyDescent="0.2">
      <c r="AE14883" s="218"/>
    </row>
    <row r="14884" spans="31:31" s="228" customFormat="1" x14ac:dyDescent="0.2">
      <c r="AE14884" s="218"/>
    </row>
    <row r="14885" spans="31:31" s="228" customFormat="1" x14ac:dyDescent="0.2">
      <c r="AE14885" s="218"/>
    </row>
    <row r="14886" spans="31:31" s="228" customFormat="1" x14ac:dyDescent="0.2">
      <c r="AE14886" s="218"/>
    </row>
    <row r="14887" spans="31:31" s="228" customFormat="1" x14ac:dyDescent="0.2">
      <c r="AE14887" s="218"/>
    </row>
    <row r="14888" spans="31:31" s="228" customFormat="1" x14ac:dyDescent="0.2">
      <c r="AE14888" s="218"/>
    </row>
    <row r="14889" spans="31:31" s="228" customFormat="1" x14ac:dyDescent="0.2">
      <c r="AE14889" s="218"/>
    </row>
    <row r="14890" spans="31:31" s="228" customFormat="1" x14ac:dyDescent="0.2">
      <c r="AE14890" s="218"/>
    </row>
    <row r="14891" spans="31:31" s="228" customFormat="1" x14ac:dyDescent="0.2">
      <c r="AE14891" s="218"/>
    </row>
    <row r="14892" spans="31:31" s="228" customFormat="1" x14ac:dyDescent="0.2">
      <c r="AE14892" s="218"/>
    </row>
    <row r="14893" spans="31:31" s="228" customFormat="1" x14ac:dyDescent="0.2">
      <c r="AE14893" s="218"/>
    </row>
    <row r="14894" spans="31:31" s="228" customFormat="1" x14ac:dyDescent="0.2">
      <c r="AE14894" s="218"/>
    </row>
    <row r="14895" spans="31:31" s="228" customFormat="1" x14ac:dyDescent="0.2">
      <c r="AE14895" s="218"/>
    </row>
    <row r="14896" spans="31:31" s="228" customFormat="1" x14ac:dyDescent="0.2">
      <c r="AE14896" s="218"/>
    </row>
    <row r="14897" spans="31:31" s="228" customFormat="1" x14ac:dyDescent="0.2">
      <c r="AE14897" s="218"/>
    </row>
    <row r="14898" spans="31:31" s="228" customFormat="1" x14ac:dyDescent="0.2">
      <c r="AE14898" s="218"/>
    </row>
    <row r="14899" spans="31:31" s="228" customFormat="1" x14ac:dyDescent="0.2">
      <c r="AE14899" s="218"/>
    </row>
    <row r="14900" spans="31:31" s="228" customFormat="1" x14ac:dyDescent="0.2">
      <c r="AE14900" s="218"/>
    </row>
    <row r="14901" spans="31:31" s="228" customFormat="1" x14ac:dyDescent="0.2">
      <c r="AE14901" s="218"/>
    </row>
    <row r="14902" spans="31:31" s="228" customFormat="1" x14ac:dyDescent="0.2">
      <c r="AE14902" s="218"/>
    </row>
    <row r="14903" spans="31:31" s="228" customFormat="1" x14ac:dyDescent="0.2">
      <c r="AE14903" s="218"/>
    </row>
    <row r="14904" spans="31:31" s="228" customFormat="1" x14ac:dyDescent="0.2">
      <c r="AE14904" s="218"/>
    </row>
    <row r="14905" spans="31:31" s="228" customFormat="1" x14ac:dyDescent="0.2">
      <c r="AE14905" s="218"/>
    </row>
    <row r="14906" spans="31:31" s="228" customFormat="1" x14ac:dyDescent="0.2">
      <c r="AE14906" s="218"/>
    </row>
    <row r="14907" spans="31:31" s="228" customFormat="1" x14ac:dyDescent="0.2">
      <c r="AE14907" s="218"/>
    </row>
    <row r="14908" spans="31:31" s="228" customFormat="1" x14ac:dyDescent="0.2">
      <c r="AE14908" s="218"/>
    </row>
    <row r="14909" spans="31:31" s="228" customFormat="1" x14ac:dyDescent="0.2">
      <c r="AE14909" s="218"/>
    </row>
    <row r="14910" spans="31:31" s="228" customFormat="1" x14ac:dyDescent="0.2">
      <c r="AE14910" s="218"/>
    </row>
    <row r="14911" spans="31:31" s="228" customFormat="1" x14ac:dyDescent="0.2">
      <c r="AE14911" s="218"/>
    </row>
    <row r="14912" spans="31:31" s="228" customFormat="1" x14ac:dyDescent="0.2">
      <c r="AE14912" s="218"/>
    </row>
    <row r="14913" spans="31:31" s="228" customFormat="1" x14ac:dyDescent="0.2">
      <c r="AE14913" s="218"/>
    </row>
    <row r="14914" spans="31:31" s="228" customFormat="1" x14ac:dyDescent="0.2">
      <c r="AE14914" s="218"/>
    </row>
    <row r="14915" spans="31:31" s="228" customFormat="1" x14ac:dyDescent="0.2">
      <c r="AE14915" s="218"/>
    </row>
    <row r="14916" spans="31:31" s="228" customFormat="1" x14ac:dyDescent="0.2">
      <c r="AE14916" s="218"/>
    </row>
    <row r="14917" spans="31:31" s="228" customFormat="1" x14ac:dyDescent="0.2">
      <c r="AE14917" s="218"/>
    </row>
    <row r="14918" spans="31:31" s="228" customFormat="1" x14ac:dyDescent="0.2">
      <c r="AE14918" s="218"/>
    </row>
    <row r="14919" spans="31:31" s="228" customFormat="1" x14ac:dyDescent="0.2">
      <c r="AE14919" s="218"/>
    </row>
    <row r="14920" spans="31:31" s="228" customFormat="1" x14ac:dyDescent="0.2">
      <c r="AE14920" s="218"/>
    </row>
    <row r="14921" spans="31:31" s="228" customFormat="1" x14ac:dyDescent="0.2">
      <c r="AE14921" s="218"/>
    </row>
    <row r="14922" spans="31:31" s="228" customFormat="1" x14ac:dyDescent="0.2">
      <c r="AE14922" s="218"/>
    </row>
    <row r="14923" spans="31:31" s="228" customFormat="1" x14ac:dyDescent="0.2">
      <c r="AE14923" s="218"/>
    </row>
    <row r="14924" spans="31:31" s="228" customFormat="1" x14ac:dyDescent="0.2">
      <c r="AE14924" s="218"/>
    </row>
    <row r="14925" spans="31:31" s="228" customFormat="1" x14ac:dyDescent="0.2">
      <c r="AE14925" s="218"/>
    </row>
    <row r="14926" spans="31:31" s="228" customFormat="1" x14ac:dyDescent="0.2">
      <c r="AE14926" s="218"/>
    </row>
    <row r="14927" spans="31:31" s="228" customFormat="1" x14ac:dyDescent="0.2">
      <c r="AE14927" s="218"/>
    </row>
    <row r="14928" spans="31:31" s="228" customFormat="1" x14ac:dyDescent="0.2">
      <c r="AE14928" s="218"/>
    </row>
    <row r="14929" spans="31:31" s="228" customFormat="1" x14ac:dyDescent="0.2">
      <c r="AE14929" s="218"/>
    </row>
    <row r="14930" spans="31:31" s="228" customFormat="1" x14ac:dyDescent="0.2">
      <c r="AE14930" s="218"/>
    </row>
    <row r="14931" spans="31:31" s="228" customFormat="1" x14ac:dyDescent="0.2">
      <c r="AE14931" s="218"/>
    </row>
    <row r="14932" spans="31:31" s="228" customFormat="1" x14ac:dyDescent="0.2">
      <c r="AE14932" s="218"/>
    </row>
    <row r="14933" spans="31:31" s="228" customFormat="1" x14ac:dyDescent="0.2">
      <c r="AE14933" s="218"/>
    </row>
    <row r="14934" spans="31:31" s="228" customFormat="1" x14ac:dyDescent="0.2">
      <c r="AE14934" s="218"/>
    </row>
    <row r="14935" spans="31:31" s="228" customFormat="1" x14ac:dyDescent="0.2">
      <c r="AE14935" s="218"/>
    </row>
    <row r="14936" spans="31:31" s="228" customFormat="1" x14ac:dyDescent="0.2">
      <c r="AE14936" s="218"/>
    </row>
    <row r="14937" spans="31:31" s="228" customFormat="1" x14ac:dyDescent="0.2">
      <c r="AE14937" s="218"/>
    </row>
    <row r="14938" spans="31:31" s="228" customFormat="1" x14ac:dyDescent="0.2">
      <c r="AE14938" s="218"/>
    </row>
    <row r="14939" spans="31:31" s="228" customFormat="1" x14ac:dyDescent="0.2">
      <c r="AE14939" s="218"/>
    </row>
    <row r="14940" spans="31:31" s="228" customFormat="1" x14ac:dyDescent="0.2">
      <c r="AE14940" s="218"/>
    </row>
    <row r="14941" spans="31:31" s="228" customFormat="1" x14ac:dyDescent="0.2">
      <c r="AE14941" s="218"/>
    </row>
    <row r="14942" spans="31:31" s="228" customFormat="1" x14ac:dyDescent="0.2">
      <c r="AE14942" s="218"/>
    </row>
    <row r="14943" spans="31:31" s="228" customFormat="1" x14ac:dyDescent="0.2">
      <c r="AE14943" s="218"/>
    </row>
    <row r="14944" spans="31:31" s="228" customFormat="1" x14ac:dyDescent="0.2">
      <c r="AE14944" s="218"/>
    </row>
    <row r="14945" spans="31:31" s="228" customFormat="1" x14ac:dyDescent="0.2">
      <c r="AE14945" s="218"/>
    </row>
    <row r="14946" spans="31:31" s="228" customFormat="1" x14ac:dyDescent="0.2">
      <c r="AE14946" s="218"/>
    </row>
    <row r="14947" spans="31:31" s="228" customFormat="1" x14ac:dyDescent="0.2">
      <c r="AE14947" s="218"/>
    </row>
    <row r="14948" spans="31:31" s="228" customFormat="1" x14ac:dyDescent="0.2">
      <c r="AE14948" s="218"/>
    </row>
    <row r="14949" spans="31:31" s="228" customFormat="1" x14ac:dyDescent="0.2">
      <c r="AE14949" s="218"/>
    </row>
    <row r="14950" spans="31:31" s="228" customFormat="1" x14ac:dyDescent="0.2">
      <c r="AE14950" s="218"/>
    </row>
    <row r="14951" spans="31:31" s="228" customFormat="1" x14ac:dyDescent="0.2">
      <c r="AE14951" s="218"/>
    </row>
    <row r="14952" spans="31:31" s="228" customFormat="1" x14ac:dyDescent="0.2">
      <c r="AE14952" s="218"/>
    </row>
    <row r="14953" spans="31:31" s="228" customFormat="1" x14ac:dyDescent="0.2">
      <c r="AE14953" s="218"/>
    </row>
    <row r="14954" spans="31:31" s="228" customFormat="1" x14ac:dyDescent="0.2">
      <c r="AE14954" s="218"/>
    </row>
    <row r="14955" spans="31:31" s="228" customFormat="1" x14ac:dyDescent="0.2">
      <c r="AE14955" s="218"/>
    </row>
    <row r="14956" spans="31:31" s="228" customFormat="1" x14ac:dyDescent="0.2">
      <c r="AE14956" s="218"/>
    </row>
    <row r="14957" spans="31:31" s="228" customFormat="1" x14ac:dyDescent="0.2">
      <c r="AE14957" s="218"/>
    </row>
    <row r="14958" spans="31:31" s="228" customFormat="1" x14ac:dyDescent="0.2">
      <c r="AE14958" s="218"/>
    </row>
    <row r="14959" spans="31:31" s="228" customFormat="1" x14ac:dyDescent="0.2">
      <c r="AE14959" s="218"/>
    </row>
    <row r="14960" spans="31:31" s="228" customFormat="1" x14ac:dyDescent="0.2">
      <c r="AE14960" s="218"/>
    </row>
    <row r="14961" spans="31:31" s="228" customFormat="1" x14ac:dyDescent="0.2">
      <c r="AE14961" s="218"/>
    </row>
    <row r="14962" spans="31:31" s="228" customFormat="1" x14ac:dyDescent="0.2">
      <c r="AE14962" s="218"/>
    </row>
    <row r="14963" spans="31:31" s="228" customFormat="1" x14ac:dyDescent="0.2">
      <c r="AE14963" s="218"/>
    </row>
    <row r="14964" spans="31:31" s="228" customFormat="1" x14ac:dyDescent="0.2">
      <c r="AE14964" s="218"/>
    </row>
    <row r="14965" spans="31:31" s="228" customFormat="1" x14ac:dyDescent="0.2">
      <c r="AE14965" s="218"/>
    </row>
    <row r="14966" spans="31:31" s="228" customFormat="1" x14ac:dyDescent="0.2">
      <c r="AE14966" s="218"/>
    </row>
    <row r="14967" spans="31:31" s="228" customFormat="1" x14ac:dyDescent="0.2">
      <c r="AE14967" s="218"/>
    </row>
    <row r="14968" spans="31:31" s="228" customFormat="1" x14ac:dyDescent="0.2">
      <c r="AE14968" s="218"/>
    </row>
    <row r="14969" spans="31:31" s="228" customFormat="1" x14ac:dyDescent="0.2">
      <c r="AE14969" s="218"/>
    </row>
    <row r="14970" spans="31:31" s="228" customFormat="1" x14ac:dyDescent="0.2">
      <c r="AE14970" s="218"/>
    </row>
    <row r="14971" spans="31:31" s="228" customFormat="1" x14ac:dyDescent="0.2">
      <c r="AE14971" s="218"/>
    </row>
    <row r="14972" spans="31:31" s="228" customFormat="1" x14ac:dyDescent="0.2">
      <c r="AE14972" s="218"/>
    </row>
    <row r="14973" spans="31:31" s="228" customFormat="1" x14ac:dyDescent="0.2">
      <c r="AE14973" s="218"/>
    </row>
    <row r="14974" spans="31:31" s="228" customFormat="1" x14ac:dyDescent="0.2">
      <c r="AE14974" s="218"/>
    </row>
    <row r="14975" spans="31:31" s="228" customFormat="1" x14ac:dyDescent="0.2">
      <c r="AE14975" s="218"/>
    </row>
    <row r="14976" spans="31:31" s="228" customFormat="1" x14ac:dyDescent="0.2">
      <c r="AE14976" s="218"/>
    </row>
    <row r="14977" spans="31:31" s="228" customFormat="1" x14ac:dyDescent="0.2">
      <c r="AE14977" s="218"/>
    </row>
    <row r="14978" spans="31:31" s="228" customFormat="1" x14ac:dyDescent="0.2">
      <c r="AE14978" s="218"/>
    </row>
    <row r="14979" spans="31:31" s="228" customFormat="1" x14ac:dyDescent="0.2">
      <c r="AE14979" s="218"/>
    </row>
    <row r="14980" spans="31:31" s="228" customFormat="1" x14ac:dyDescent="0.2">
      <c r="AE14980" s="218"/>
    </row>
    <row r="14981" spans="31:31" s="228" customFormat="1" x14ac:dyDescent="0.2">
      <c r="AE14981" s="218"/>
    </row>
    <row r="14982" spans="31:31" s="228" customFormat="1" x14ac:dyDescent="0.2">
      <c r="AE14982" s="218"/>
    </row>
    <row r="14983" spans="31:31" s="228" customFormat="1" x14ac:dyDescent="0.2">
      <c r="AE14983" s="218"/>
    </row>
    <row r="14984" spans="31:31" s="228" customFormat="1" x14ac:dyDescent="0.2">
      <c r="AE14984" s="218"/>
    </row>
    <row r="14985" spans="31:31" s="228" customFormat="1" x14ac:dyDescent="0.2">
      <c r="AE14985" s="218"/>
    </row>
    <row r="14986" spans="31:31" s="228" customFormat="1" x14ac:dyDescent="0.2">
      <c r="AE14986" s="218"/>
    </row>
    <row r="14987" spans="31:31" s="228" customFormat="1" x14ac:dyDescent="0.2">
      <c r="AE14987" s="218"/>
    </row>
    <row r="14988" spans="31:31" s="228" customFormat="1" x14ac:dyDescent="0.2">
      <c r="AE14988" s="218"/>
    </row>
    <row r="14989" spans="31:31" s="228" customFormat="1" x14ac:dyDescent="0.2">
      <c r="AE14989" s="218"/>
    </row>
    <row r="14990" spans="31:31" s="228" customFormat="1" x14ac:dyDescent="0.2">
      <c r="AE14990" s="218"/>
    </row>
    <row r="14991" spans="31:31" s="228" customFormat="1" x14ac:dyDescent="0.2">
      <c r="AE14991" s="218"/>
    </row>
    <row r="14992" spans="31:31" s="228" customFormat="1" x14ac:dyDescent="0.2">
      <c r="AE14992" s="218"/>
    </row>
    <row r="14993" spans="31:31" s="228" customFormat="1" x14ac:dyDescent="0.2">
      <c r="AE14993" s="218"/>
    </row>
    <row r="14994" spans="31:31" s="228" customFormat="1" x14ac:dyDescent="0.2">
      <c r="AE14994" s="218"/>
    </row>
    <row r="14995" spans="31:31" s="228" customFormat="1" x14ac:dyDescent="0.2">
      <c r="AE14995" s="218"/>
    </row>
    <row r="14996" spans="31:31" s="228" customFormat="1" x14ac:dyDescent="0.2">
      <c r="AE14996" s="218"/>
    </row>
    <row r="14997" spans="31:31" s="228" customFormat="1" x14ac:dyDescent="0.2">
      <c r="AE14997" s="218"/>
    </row>
    <row r="14998" spans="31:31" s="228" customFormat="1" x14ac:dyDescent="0.2">
      <c r="AE14998" s="218"/>
    </row>
    <row r="14999" spans="31:31" s="228" customFormat="1" x14ac:dyDescent="0.2">
      <c r="AE14999" s="218"/>
    </row>
    <row r="15000" spans="31:31" s="228" customFormat="1" x14ac:dyDescent="0.2">
      <c r="AE15000" s="218"/>
    </row>
    <row r="15001" spans="31:31" s="228" customFormat="1" x14ac:dyDescent="0.2">
      <c r="AE15001" s="218"/>
    </row>
    <row r="15002" spans="31:31" s="228" customFormat="1" x14ac:dyDescent="0.2">
      <c r="AE15002" s="218"/>
    </row>
    <row r="15003" spans="31:31" s="228" customFormat="1" x14ac:dyDescent="0.2">
      <c r="AE15003" s="218"/>
    </row>
    <row r="15004" spans="31:31" s="228" customFormat="1" x14ac:dyDescent="0.2">
      <c r="AE15004" s="218"/>
    </row>
    <row r="15005" spans="31:31" s="228" customFormat="1" x14ac:dyDescent="0.2">
      <c r="AE15005" s="218"/>
    </row>
    <row r="15006" spans="31:31" s="228" customFormat="1" x14ac:dyDescent="0.2">
      <c r="AE15006" s="218"/>
    </row>
    <row r="15007" spans="31:31" s="228" customFormat="1" x14ac:dyDescent="0.2">
      <c r="AE15007" s="218"/>
    </row>
    <row r="15008" spans="31:31" s="228" customFormat="1" x14ac:dyDescent="0.2">
      <c r="AE15008" s="218"/>
    </row>
    <row r="15009" spans="31:31" s="228" customFormat="1" x14ac:dyDescent="0.2">
      <c r="AE15009" s="218"/>
    </row>
    <row r="15010" spans="31:31" s="228" customFormat="1" x14ac:dyDescent="0.2">
      <c r="AE15010" s="218"/>
    </row>
    <row r="15011" spans="31:31" s="228" customFormat="1" x14ac:dyDescent="0.2">
      <c r="AE15011" s="218"/>
    </row>
    <row r="15012" spans="31:31" s="228" customFormat="1" x14ac:dyDescent="0.2">
      <c r="AE15012" s="218"/>
    </row>
    <row r="15013" spans="31:31" s="228" customFormat="1" x14ac:dyDescent="0.2">
      <c r="AE15013" s="218"/>
    </row>
    <row r="15014" spans="31:31" s="228" customFormat="1" x14ac:dyDescent="0.2">
      <c r="AE15014" s="218"/>
    </row>
    <row r="15015" spans="31:31" s="228" customFormat="1" x14ac:dyDescent="0.2">
      <c r="AE15015" s="218"/>
    </row>
    <row r="15016" spans="31:31" s="228" customFormat="1" x14ac:dyDescent="0.2">
      <c r="AE15016" s="218"/>
    </row>
    <row r="15017" spans="31:31" s="228" customFormat="1" x14ac:dyDescent="0.2">
      <c r="AE15017" s="218"/>
    </row>
    <row r="15018" spans="31:31" s="228" customFormat="1" x14ac:dyDescent="0.2">
      <c r="AE15018" s="218"/>
    </row>
    <row r="15019" spans="31:31" s="228" customFormat="1" x14ac:dyDescent="0.2">
      <c r="AE15019" s="218"/>
    </row>
    <row r="15020" spans="31:31" s="228" customFormat="1" x14ac:dyDescent="0.2">
      <c r="AE15020" s="218"/>
    </row>
    <row r="15021" spans="31:31" s="228" customFormat="1" x14ac:dyDescent="0.2">
      <c r="AE15021" s="218"/>
    </row>
    <row r="15022" spans="31:31" s="228" customFormat="1" x14ac:dyDescent="0.2">
      <c r="AE15022" s="218"/>
    </row>
    <row r="15023" spans="31:31" s="228" customFormat="1" x14ac:dyDescent="0.2">
      <c r="AE15023" s="218"/>
    </row>
    <row r="15024" spans="31:31" s="228" customFormat="1" x14ac:dyDescent="0.2">
      <c r="AE15024" s="218"/>
    </row>
    <row r="15025" spans="31:31" s="228" customFormat="1" x14ac:dyDescent="0.2">
      <c r="AE15025" s="218"/>
    </row>
    <row r="15026" spans="31:31" s="228" customFormat="1" x14ac:dyDescent="0.2">
      <c r="AE15026" s="218"/>
    </row>
    <row r="15027" spans="31:31" s="228" customFormat="1" x14ac:dyDescent="0.2">
      <c r="AE15027" s="218"/>
    </row>
    <row r="15028" spans="31:31" s="228" customFormat="1" x14ac:dyDescent="0.2">
      <c r="AE15028" s="218"/>
    </row>
    <row r="15029" spans="31:31" s="228" customFormat="1" x14ac:dyDescent="0.2">
      <c r="AE15029" s="218"/>
    </row>
    <row r="15030" spans="31:31" s="228" customFormat="1" x14ac:dyDescent="0.2">
      <c r="AE15030" s="218"/>
    </row>
    <row r="15031" spans="31:31" s="228" customFormat="1" x14ac:dyDescent="0.2">
      <c r="AE15031" s="218"/>
    </row>
    <row r="15032" spans="31:31" s="228" customFormat="1" x14ac:dyDescent="0.2">
      <c r="AE15032" s="218"/>
    </row>
    <row r="15033" spans="31:31" s="228" customFormat="1" x14ac:dyDescent="0.2">
      <c r="AE15033" s="218"/>
    </row>
    <row r="15034" spans="31:31" s="228" customFormat="1" x14ac:dyDescent="0.2">
      <c r="AE15034" s="218"/>
    </row>
    <row r="15035" spans="31:31" s="228" customFormat="1" x14ac:dyDescent="0.2">
      <c r="AE15035" s="218"/>
    </row>
    <row r="15036" spans="31:31" s="228" customFormat="1" x14ac:dyDescent="0.2">
      <c r="AE15036" s="218"/>
    </row>
    <row r="15037" spans="31:31" s="228" customFormat="1" x14ac:dyDescent="0.2">
      <c r="AE15037" s="218"/>
    </row>
    <row r="15038" spans="31:31" s="228" customFormat="1" x14ac:dyDescent="0.2">
      <c r="AE15038" s="218"/>
    </row>
    <row r="15039" spans="31:31" s="228" customFormat="1" x14ac:dyDescent="0.2">
      <c r="AE15039" s="218"/>
    </row>
    <row r="15040" spans="31:31" s="228" customFormat="1" x14ac:dyDescent="0.2">
      <c r="AE15040" s="218"/>
    </row>
    <row r="15041" spans="31:31" s="228" customFormat="1" x14ac:dyDescent="0.2">
      <c r="AE15041" s="218"/>
    </row>
    <row r="15042" spans="31:31" s="228" customFormat="1" x14ac:dyDescent="0.2">
      <c r="AE15042" s="218"/>
    </row>
    <row r="15043" spans="31:31" s="228" customFormat="1" x14ac:dyDescent="0.2">
      <c r="AE15043" s="218"/>
    </row>
    <row r="15044" spans="31:31" s="228" customFormat="1" x14ac:dyDescent="0.2">
      <c r="AE15044" s="218"/>
    </row>
    <row r="15045" spans="31:31" s="228" customFormat="1" x14ac:dyDescent="0.2">
      <c r="AE15045" s="218"/>
    </row>
    <row r="15046" spans="31:31" s="228" customFormat="1" x14ac:dyDescent="0.2">
      <c r="AE15046" s="218"/>
    </row>
    <row r="15047" spans="31:31" s="228" customFormat="1" x14ac:dyDescent="0.2">
      <c r="AE15047" s="218"/>
    </row>
    <row r="15048" spans="31:31" s="228" customFormat="1" x14ac:dyDescent="0.2">
      <c r="AE15048" s="218"/>
    </row>
    <row r="15049" spans="31:31" s="228" customFormat="1" x14ac:dyDescent="0.2">
      <c r="AE15049" s="218"/>
    </row>
    <row r="15050" spans="31:31" s="228" customFormat="1" x14ac:dyDescent="0.2">
      <c r="AE15050" s="218"/>
    </row>
    <row r="15051" spans="31:31" s="228" customFormat="1" x14ac:dyDescent="0.2">
      <c r="AE15051" s="218"/>
    </row>
    <row r="15052" spans="31:31" s="228" customFormat="1" x14ac:dyDescent="0.2">
      <c r="AE15052" s="218"/>
    </row>
    <row r="15053" spans="31:31" s="228" customFormat="1" x14ac:dyDescent="0.2">
      <c r="AE15053" s="218"/>
    </row>
    <row r="15054" spans="31:31" s="228" customFormat="1" x14ac:dyDescent="0.2">
      <c r="AE15054" s="218"/>
    </row>
    <row r="15055" spans="31:31" s="228" customFormat="1" x14ac:dyDescent="0.2">
      <c r="AE15055" s="218"/>
    </row>
    <row r="15056" spans="31:31" s="228" customFormat="1" x14ac:dyDescent="0.2">
      <c r="AE15056" s="218"/>
    </row>
    <row r="15057" spans="31:31" s="228" customFormat="1" x14ac:dyDescent="0.2">
      <c r="AE15057" s="218"/>
    </row>
    <row r="15058" spans="31:31" s="228" customFormat="1" x14ac:dyDescent="0.2">
      <c r="AE15058" s="218"/>
    </row>
    <row r="15059" spans="31:31" s="228" customFormat="1" x14ac:dyDescent="0.2">
      <c r="AE15059" s="218"/>
    </row>
    <row r="15060" spans="31:31" s="228" customFormat="1" x14ac:dyDescent="0.2">
      <c r="AE15060" s="218"/>
    </row>
    <row r="15061" spans="31:31" s="228" customFormat="1" x14ac:dyDescent="0.2">
      <c r="AE15061" s="218"/>
    </row>
    <row r="15062" spans="31:31" s="228" customFormat="1" x14ac:dyDescent="0.2">
      <c r="AE15062" s="218"/>
    </row>
    <row r="15063" spans="31:31" s="228" customFormat="1" x14ac:dyDescent="0.2">
      <c r="AE15063" s="218"/>
    </row>
    <row r="15064" spans="31:31" s="228" customFormat="1" x14ac:dyDescent="0.2">
      <c r="AE15064" s="218"/>
    </row>
    <row r="15065" spans="31:31" s="228" customFormat="1" x14ac:dyDescent="0.2">
      <c r="AE15065" s="218"/>
    </row>
    <row r="15066" spans="31:31" s="228" customFormat="1" x14ac:dyDescent="0.2">
      <c r="AE15066" s="218"/>
    </row>
    <row r="15067" spans="31:31" s="228" customFormat="1" x14ac:dyDescent="0.2">
      <c r="AE15067" s="218"/>
    </row>
    <row r="15068" spans="31:31" s="228" customFormat="1" x14ac:dyDescent="0.2">
      <c r="AE15068" s="218"/>
    </row>
    <row r="15069" spans="31:31" s="228" customFormat="1" x14ac:dyDescent="0.2">
      <c r="AE15069" s="218"/>
    </row>
    <row r="15070" spans="31:31" s="228" customFormat="1" x14ac:dyDescent="0.2">
      <c r="AE15070" s="218"/>
    </row>
    <row r="15071" spans="31:31" s="228" customFormat="1" x14ac:dyDescent="0.2">
      <c r="AE15071" s="218"/>
    </row>
    <row r="15072" spans="31:31" s="228" customFormat="1" x14ac:dyDescent="0.2">
      <c r="AE15072" s="218"/>
    </row>
    <row r="15073" spans="31:31" s="228" customFormat="1" x14ac:dyDescent="0.2">
      <c r="AE15073" s="218"/>
    </row>
    <row r="15074" spans="31:31" s="228" customFormat="1" x14ac:dyDescent="0.2">
      <c r="AE15074" s="218"/>
    </row>
    <row r="15075" spans="31:31" s="228" customFormat="1" x14ac:dyDescent="0.2">
      <c r="AE15075" s="218"/>
    </row>
    <row r="15076" spans="31:31" s="228" customFormat="1" x14ac:dyDescent="0.2">
      <c r="AE15076" s="218"/>
    </row>
    <row r="15077" spans="31:31" s="228" customFormat="1" x14ac:dyDescent="0.2">
      <c r="AE15077" s="218"/>
    </row>
    <row r="15078" spans="31:31" s="228" customFormat="1" x14ac:dyDescent="0.2">
      <c r="AE15078" s="218"/>
    </row>
    <row r="15079" spans="31:31" s="228" customFormat="1" x14ac:dyDescent="0.2">
      <c r="AE15079" s="218"/>
    </row>
    <row r="15080" spans="31:31" s="228" customFormat="1" x14ac:dyDescent="0.2">
      <c r="AE15080" s="218"/>
    </row>
    <row r="15081" spans="31:31" s="228" customFormat="1" x14ac:dyDescent="0.2">
      <c r="AE15081" s="218"/>
    </row>
    <row r="15082" spans="31:31" s="228" customFormat="1" x14ac:dyDescent="0.2">
      <c r="AE15082" s="218"/>
    </row>
    <row r="15083" spans="31:31" s="228" customFormat="1" x14ac:dyDescent="0.2">
      <c r="AE15083" s="218"/>
    </row>
    <row r="15084" spans="31:31" s="228" customFormat="1" x14ac:dyDescent="0.2">
      <c r="AE15084" s="218"/>
    </row>
    <row r="15085" spans="31:31" s="228" customFormat="1" x14ac:dyDescent="0.2">
      <c r="AE15085" s="218"/>
    </row>
    <row r="15086" spans="31:31" s="228" customFormat="1" x14ac:dyDescent="0.2">
      <c r="AE15086" s="218"/>
    </row>
    <row r="15087" spans="31:31" s="228" customFormat="1" x14ac:dyDescent="0.2">
      <c r="AE15087" s="218"/>
    </row>
    <row r="15088" spans="31:31" s="228" customFormat="1" x14ac:dyDescent="0.2">
      <c r="AE15088" s="218"/>
    </row>
    <row r="15089" spans="31:31" s="228" customFormat="1" x14ac:dyDescent="0.2">
      <c r="AE15089" s="218"/>
    </row>
    <row r="15090" spans="31:31" s="228" customFormat="1" x14ac:dyDescent="0.2">
      <c r="AE15090" s="218"/>
    </row>
    <row r="15091" spans="31:31" s="228" customFormat="1" x14ac:dyDescent="0.2">
      <c r="AE15091" s="218"/>
    </row>
    <row r="15092" spans="31:31" s="228" customFormat="1" x14ac:dyDescent="0.2">
      <c r="AE15092" s="218"/>
    </row>
    <row r="15093" spans="31:31" s="228" customFormat="1" x14ac:dyDescent="0.2">
      <c r="AE15093" s="218"/>
    </row>
    <row r="15094" spans="31:31" s="228" customFormat="1" x14ac:dyDescent="0.2">
      <c r="AE15094" s="218"/>
    </row>
    <row r="15095" spans="31:31" s="228" customFormat="1" x14ac:dyDescent="0.2">
      <c r="AE15095" s="218"/>
    </row>
    <row r="15096" spans="31:31" s="228" customFormat="1" x14ac:dyDescent="0.2">
      <c r="AE15096" s="218"/>
    </row>
    <row r="15097" spans="31:31" s="228" customFormat="1" x14ac:dyDescent="0.2">
      <c r="AE15097" s="218"/>
    </row>
    <row r="15098" spans="31:31" s="228" customFormat="1" x14ac:dyDescent="0.2">
      <c r="AE15098" s="218"/>
    </row>
    <row r="15099" spans="31:31" s="228" customFormat="1" x14ac:dyDescent="0.2">
      <c r="AE15099" s="218"/>
    </row>
    <row r="15100" spans="31:31" s="228" customFormat="1" x14ac:dyDescent="0.2">
      <c r="AE15100" s="218"/>
    </row>
    <row r="15101" spans="31:31" s="228" customFormat="1" x14ac:dyDescent="0.2">
      <c r="AE15101" s="218"/>
    </row>
    <row r="15102" spans="31:31" s="228" customFormat="1" x14ac:dyDescent="0.2">
      <c r="AE15102" s="218"/>
    </row>
    <row r="15103" spans="31:31" s="228" customFormat="1" x14ac:dyDescent="0.2">
      <c r="AE15103" s="218"/>
    </row>
    <row r="15104" spans="31:31" s="228" customFormat="1" x14ac:dyDescent="0.2">
      <c r="AE15104" s="218"/>
    </row>
    <row r="15105" spans="31:31" s="228" customFormat="1" x14ac:dyDescent="0.2">
      <c r="AE15105" s="218"/>
    </row>
    <row r="15106" spans="31:31" s="228" customFormat="1" x14ac:dyDescent="0.2">
      <c r="AE15106" s="218"/>
    </row>
    <row r="15107" spans="31:31" s="228" customFormat="1" x14ac:dyDescent="0.2">
      <c r="AE15107" s="218"/>
    </row>
    <row r="15108" spans="31:31" s="228" customFormat="1" x14ac:dyDescent="0.2">
      <c r="AE15108" s="218"/>
    </row>
    <row r="15109" spans="31:31" s="228" customFormat="1" x14ac:dyDescent="0.2">
      <c r="AE15109" s="218"/>
    </row>
    <row r="15110" spans="31:31" s="228" customFormat="1" x14ac:dyDescent="0.2">
      <c r="AE15110" s="218"/>
    </row>
    <row r="15111" spans="31:31" s="228" customFormat="1" x14ac:dyDescent="0.2">
      <c r="AE15111" s="218"/>
    </row>
    <row r="15112" spans="31:31" s="228" customFormat="1" x14ac:dyDescent="0.2">
      <c r="AE15112" s="218"/>
    </row>
    <row r="15113" spans="31:31" s="228" customFormat="1" x14ac:dyDescent="0.2">
      <c r="AE15113" s="218"/>
    </row>
    <row r="15114" spans="31:31" s="228" customFormat="1" x14ac:dyDescent="0.2">
      <c r="AE15114" s="218"/>
    </row>
    <row r="15115" spans="31:31" s="228" customFormat="1" x14ac:dyDescent="0.2">
      <c r="AE15115" s="218"/>
    </row>
    <row r="15116" spans="31:31" s="228" customFormat="1" x14ac:dyDescent="0.2">
      <c r="AE15116" s="218"/>
    </row>
    <row r="15117" spans="31:31" s="228" customFormat="1" x14ac:dyDescent="0.2">
      <c r="AE15117" s="218"/>
    </row>
    <row r="15118" spans="31:31" s="228" customFormat="1" x14ac:dyDescent="0.2">
      <c r="AE15118" s="218"/>
    </row>
    <row r="15119" spans="31:31" s="228" customFormat="1" x14ac:dyDescent="0.2">
      <c r="AE15119" s="218"/>
    </row>
    <row r="15120" spans="31:31" s="228" customFormat="1" x14ac:dyDescent="0.2">
      <c r="AE15120" s="218"/>
    </row>
    <row r="15121" spans="31:31" s="228" customFormat="1" x14ac:dyDescent="0.2">
      <c r="AE15121" s="218"/>
    </row>
    <row r="15122" spans="31:31" s="228" customFormat="1" x14ac:dyDescent="0.2">
      <c r="AE15122" s="218"/>
    </row>
    <row r="15123" spans="31:31" s="228" customFormat="1" x14ac:dyDescent="0.2">
      <c r="AE15123" s="218"/>
    </row>
    <row r="15124" spans="31:31" s="228" customFormat="1" x14ac:dyDescent="0.2">
      <c r="AE15124" s="218"/>
    </row>
    <row r="15125" spans="31:31" s="228" customFormat="1" x14ac:dyDescent="0.2">
      <c r="AE15125" s="218"/>
    </row>
    <row r="15126" spans="31:31" s="228" customFormat="1" x14ac:dyDescent="0.2">
      <c r="AE15126" s="218"/>
    </row>
    <row r="15127" spans="31:31" s="228" customFormat="1" x14ac:dyDescent="0.2">
      <c r="AE15127" s="218"/>
    </row>
    <row r="15128" spans="31:31" s="228" customFormat="1" x14ac:dyDescent="0.2">
      <c r="AE15128" s="218"/>
    </row>
    <row r="15129" spans="31:31" s="228" customFormat="1" x14ac:dyDescent="0.2">
      <c r="AE15129" s="218"/>
    </row>
    <row r="15130" spans="31:31" s="228" customFormat="1" x14ac:dyDescent="0.2">
      <c r="AE15130" s="218"/>
    </row>
    <row r="15131" spans="31:31" s="228" customFormat="1" x14ac:dyDescent="0.2">
      <c r="AE15131" s="218"/>
    </row>
    <row r="15132" spans="31:31" s="228" customFormat="1" x14ac:dyDescent="0.2">
      <c r="AE15132" s="218"/>
    </row>
    <row r="15133" spans="31:31" s="228" customFormat="1" x14ac:dyDescent="0.2">
      <c r="AE15133" s="218"/>
    </row>
    <row r="15134" spans="31:31" s="228" customFormat="1" x14ac:dyDescent="0.2">
      <c r="AE15134" s="218"/>
    </row>
    <row r="15135" spans="31:31" s="228" customFormat="1" x14ac:dyDescent="0.2">
      <c r="AE15135" s="218"/>
    </row>
    <row r="15136" spans="31:31" s="228" customFormat="1" x14ac:dyDescent="0.2">
      <c r="AE15136" s="218"/>
    </row>
    <row r="15137" spans="31:31" s="228" customFormat="1" x14ac:dyDescent="0.2">
      <c r="AE15137" s="218"/>
    </row>
    <row r="15138" spans="31:31" s="228" customFormat="1" x14ac:dyDescent="0.2">
      <c r="AE15138" s="218"/>
    </row>
    <row r="15139" spans="31:31" s="228" customFormat="1" x14ac:dyDescent="0.2">
      <c r="AE15139" s="218"/>
    </row>
    <row r="15140" spans="31:31" s="228" customFormat="1" x14ac:dyDescent="0.2">
      <c r="AE15140" s="218"/>
    </row>
    <row r="15141" spans="31:31" s="228" customFormat="1" x14ac:dyDescent="0.2">
      <c r="AE15141" s="218"/>
    </row>
    <row r="15142" spans="31:31" s="228" customFormat="1" x14ac:dyDescent="0.2">
      <c r="AE15142" s="218"/>
    </row>
    <row r="15143" spans="31:31" s="228" customFormat="1" x14ac:dyDescent="0.2">
      <c r="AE15143" s="218"/>
    </row>
    <row r="15144" spans="31:31" s="228" customFormat="1" x14ac:dyDescent="0.2">
      <c r="AE15144" s="218"/>
    </row>
    <row r="15145" spans="31:31" s="228" customFormat="1" x14ac:dyDescent="0.2">
      <c r="AE15145" s="218"/>
    </row>
    <row r="15146" spans="31:31" s="228" customFormat="1" x14ac:dyDescent="0.2">
      <c r="AE15146" s="218"/>
    </row>
    <row r="15147" spans="31:31" s="228" customFormat="1" x14ac:dyDescent="0.2">
      <c r="AE15147" s="218"/>
    </row>
    <row r="15148" spans="31:31" s="228" customFormat="1" x14ac:dyDescent="0.2">
      <c r="AE15148" s="218"/>
    </row>
    <row r="15149" spans="31:31" s="228" customFormat="1" x14ac:dyDescent="0.2">
      <c r="AE15149" s="218"/>
    </row>
    <row r="15150" spans="31:31" s="228" customFormat="1" x14ac:dyDescent="0.2">
      <c r="AE15150" s="218"/>
    </row>
    <row r="15151" spans="31:31" s="228" customFormat="1" x14ac:dyDescent="0.2">
      <c r="AE15151" s="218"/>
    </row>
    <row r="15152" spans="31:31" s="228" customFormat="1" x14ac:dyDescent="0.2">
      <c r="AE15152" s="218"/>
    </row>
    <row r="15153" spans="31:31" s="228" customFormat="1" x14ac:dyDescent="0.2">
      <c r="AE15153" s="218"/>
    </row>
    <row r="15154" spans="31:31" s="228" customFormat="1" x14ac:dyDescent="0.2">
      <c r="AE15154" s="218"/>
    </row>
    <row r="15155" spans="31:31" s="228" customFormat="1" x14ac:dyDescent="0.2">
      <c r="AE15155" s="218"/>
    </row>
    <row r="15156" spans="31:31" s="228" customFormat="1" x14ac:dyDescent="0.2">
      <c r="AE15156" s="218"/>
    </row>
    <row r="15157" spans="31:31" s="228" customFormat="1" x14ac:dyDescent="0.2">
      <c r="AE15157" s="218"/>
    </row>
    <row r="15158" spans="31:31" s="228" customFormat="1" x14ac:dyDescent="0.2">
      <c r="AE15158" s="218"/>
    </row>
    <row r="15159" spans="31:31" s="228" customFormat="1" x14ac:dyDescent="0.2">
      <c r="AE15159" s="218"/>
    </row>
    <row r="15160" spans="31:31" s="228" customFormat="1" x14ac:dyDescent="0.2">
      <c r="AE15160" s="218"/>
    </row>
    <row r="15161" spans="31:31" s="228" customFormat="1" x14ac:dyDescent="0.2">
      <c r="AE15161" s="218"/>
    </row>
    <row r="15162" spans="31:31" s="228" customFormat="1" x14ac:dyDescent="0.2">
      <c r="AE15162" s="218"/>
    </row>
    <row r="15163" spans="31:31" s="228" customFormat="1" x14ac:dyDescent="0.2">
      <c r="AE15163" s="218"/>
    </row>
    <row r="15164" spans="31:31" s="228" customFormat="1" x14ac:dyDescent="0.2">
      <c r="AE15164" s="218"/>
    </row>
    <row r="15165" spans="31:31" s="228" customFormat="1" x14ac:dyDescent="0.2">
      <c r="AE15165" s="218"/>
    </row>
    <row r="15166" spans="31:31" s="228" customFormat="1" x14ac:dyDescent="0.2">
      <c r="AE15166" s="218"/>
    </row>
    <row r="15167" spans="31:31" s="228" customFormat="1" x14ac:dyDescent="0.2">
      <c r="AE15167" s="218"/>
    </row>
    <row r="15168" spans="31:31" s="228" customFormat="1" x14ac:dyDescent="0.2">
      <c r="AE15168" s="218"/>
    </row>
    <row r="15169" spans="31:31" s="228" customFormat="1" x14ac:dyDescent="0.2">
      <c r="AE15169" s="218"/>
    </row>
    <row r="15170" spans="31:31" s="228" customFormat="1" x14ac:dyDescent="0.2">
      <c r="AE15170" s="218"/>
    </row>
    <row r="15171" spans="31:31" s="228" customFormat="1" x14ac:dyDescent="0.2">
      <c r="AE15171" s="218"/>
    </row>
    <row r="15172" spans="31:31" s="228" customFormat="1" x14ac:dyDescent="0.2">
      <c r="AE15172" s="218"/>
    </row>
    <row r="15173" spans="31:31" s="228" customFormat="1" x14ac:dyDescent="0.2">
      <c r="AE15173" s="218"/>
    </row>
    <row r="15174" spans="31:31" s="228" customFormat="1" x14ac:dyDescent="0.2">
      <c r="AE15174" s="218"/>
    </row>
    <row r="15175" spans="31:31" s="228" customFormat="1" x14ac:dyDescent="0.2">
      <c r="AE15175" s="218"/>
    </row>
    <row r="15176" spans="31:31" s="228" customFormat="1" x14ac:dyDescent="0.2">
      <c r="AE15176" s="218"/>
    </row>
    <row r="15177" spans="31:31" s="228" customFormat="1" x14ac:dyDescent="0.2">
      <c r="AE15177" s="218"/>
    </row>
    <row r="15178" spans="31:31" s="228" customFormat="1" x14ac:dyDescent="0.2">
      <c r="AE15178" s="218"/>
    </row>
    <row r="15179" spans="31:31" s="228" customFormat="1" x14ac:dyDescent="0.2">
      <c r="AE15179" s="218"/>
    </row>
    <row r="15180" spans="31:31" s="228" customFormat="1" x14ac:dyDescent="0.2">
      <c r="AE15180" s="218"/>
    </row>
    <row r="15181" spans="31:31" s="228" customFormat="1" x14ac:dyDescent="0.2">
      <c r="AE15181" s="218"/>
    </row>
    <row r="15182" spans="31:31" s="228" customFormat="1" x14ac:dyDescent="0.2">
      <c r="AE15182" s="218"/>
    </row>
    <row r="15183" spans="31:31" s="228" customFormat="1" x14ac:dyDescent="0.2">
      <c r="AE15183" s="218"/>
    </row>
    <row r="15184" spans="31:31" s="228" customFormat="1" x14ac:dyDescent="0.2">
      <c r="AE15184" s="218"/>
    </row>
    <row r="15185" spans="31:31" s="228" customFormat="1" x14ac:dyDescent="0.2">
      <c r="AE15185" s="218"/>
    </row>
    <row r="15186" spans="31:31" s="228" customFormat="1" x14ac:dyDescent="0.2">
      <c r="AE15186" s="218"/>
    </row>
    <row r="15187" spans="31:31" s="228" customFormat="1" x14ac:dyDescent="0.2">
      <c r="AE15187" s="218"/>
    </row>
    <row r="15188" spans="31:31" s="228" customFormat="1" x14ac:dyDescent="0.2">
      <c r="AE15188" s="218"/>
    </row>
    <row r="15189" spans="31:31" s="228" customFormat="1" x14ac:dyDescent="0.2">
      <c r="AE15189" s="218"/>
    </row>
    <row r="15190" spans="31:31" s="228" customFormat="1" x14ac:dyDescent="0.2">
      <c r="AE15190" s="218"/>
    </row>
    <row r="15191" spans="31:31" s="228" customFormat="1" x14ac:dyDescent="0.2">
      <c r="AE15191" s="218"/>
    </row>
    <row r="15192" spans="31:31" s="228" customFormat="1" x14ac:dyDescent="0.2">
      <c r="AE15192" s="218"/>
    </row>
    <row r="15193" spans="31:31" s="228" customFormat="1" x14ac:dyDescent="0.2">
      <c r="AE15193" s="218"/>
    </row>
    <row r="15194" spans="31:31" s="228" customFormat="1" x14ac:dyDescent="0.2">
      <c r="AE15194" s="218"/>
    </row>
    <row r="15195" spans="31:31" s="228" customFormat="1" x14ac:dyDescent="0.2">
      <c r="AE15195" s="218"/>
    </row>
    <row r="15196" spans="31:31" s="228" customFormat="1" x14ac:dyDescent="0.2">
      <c r="AE15196" s="218"/>
    </row>
    <row r="15197" spans="31:31" s="228" customFormat="1" x14ac:dyDescent="0.2">
      <c r="AE15197" s="218"/>
    </row>
    <row r="15198" spans="31:31" s="228" customFormat="1" x14ac:dyDescent="0.2">
      <c r="AE15198" s="218"/>
    </row>
    <row r="15199" spans="31:31" s="228" customFormat="1" x14ac:dyDescent="0.2">
      <c r="AE15199" s="218"/>
    </row>
    <row r="15200" spans="31:31" s="228" customFormat="1" x14ac:dyDescent="0.2">
      <c r="AE15200" s="218"/>
    </row>
    <row r="15201" spans="31:31" s="228" customFormat="1" x14ac:dyDescent="0.2">
      <c r="AE15201" s="218"/>
    </row>
    <row r="15202" spans="31:31" s="228" customFormat="1" x14ac:dyDescent="0.2">
      <c r="AE15202" s="218"/>
    </row>
    <row r="15203" spans="31:31" s="228" customFormat="1" x14ac:dyDescent="0.2">
      <c r="AE15203" s="218"/>
    </row>
    <row r="15204" spans="31:31" s="228" customFormat="1" x14ac:dyDescent="0.2">
      <c r="AE15204" s="218"/>
    </row>
    <row r="15205" spans="31:31" s="228" customFormat="1" x14ac:dyDescent="0.2">
      <c r="AE15205" s="218"/>
    </row>
    <row r="15206" spans="31:31" s="228" customFormat="1" x14ac:dyDescent="0.2">
      <c r="AE15206" s="218"/>
    </row>
    <row r="15207" spans="31:31" s="228" customFormat="1" x14ac:dyDescent="0.2">
      <c r="AE15207" s="218"/>
    </row>
    <row r="15208" spans="31:31" s="228" customFormat="1" x14ac:dyDescent="0.2">
      <c r="AE15208" s="218"/>
    </row>
    <row r="15209" spans="31:31" s="228" customFormat="1" x14ac:dyDescent="0.2">
      <c r="AE15209" s="218"/>
    </row>
    <row r="15210" spans="31:31" s="228" customFormat="1" x14ac:dyDescent="0.2">
      <c r="AE15210" s="218"/>
    </row>
    <row r="15211" spans="31:31" s="228" customFormat="1" x14ac:dyDescent="0.2">
      <c r="AE15211" s="218"/>
    </row>
    <row r="15212" spans="31:31" s="228" customFormat="1" x14ac:dyDescent="0.2">
      <c r="AE15212" s="218"/>
    </row>
    <row r="15213" spans="31:31" s="228" customFormat="1" x14ac:dyDescent="0.2">
      <c r="AE15213" s="218"/>
    </row>
    <row r="15214" spans="31:31" s="228" customFormat="1" x14ac:dyDescent="0.2">
      <c r="AE15214" s="218"/>
    </row>
    <row r="15215" spans="31:31" s="228" customFormat="1" x14ac:dyDescent="0.2">
      <c r="AE15215" s="218"/>
    </row>
    <row r="15216" spans="31:31" s="228" customFormat="1" x14ac:dyDescent="0.2">
      <c r="AE15216" s="218"/>
    </row>
    <row r="15217" spans="31:31" s="228" customFormat="1" x14ac:dyDescent="0.2">
      <c r="AE15217" s="218"/>
    </row>
    <row r="15218" spans="31:31" s="228" customFormat="1" x14ac:dyDescent="0.2">
      <c r="AE15218" s="218"/>
    </row>
    <row r="15219" spans="31:31" s="228" customFormat="1" x14ac:dyDescent="0.2">
      <c r="AE15219" s="218"/>
    </row>
    <row r="15220" spans="31:31" s="228" customFormat="1" x14ac:dyDescent="0.2">
      <c r="AE15220" s="218"/>
    </row>
    <row r="15221" spans="31:31" s="228" customFormat="1" x14ac:dyDescent="0.2">
      <c r="AE15221" s="218"/>
    </row>
    <row r="15222" spans="31:31" s="228" customFormat="1" x14ac:dyDescent="0.2">
      <c r="AE15222" s="218"/>
    </row>
    <row r="15223" spans="31:31" s="228" customFormat="1" x14ac:dyDescent="0.2">
      <c r="AE15223" s="218"/>
    </row>
    <row r="15224" spans="31:31" s="228" customFormat="1" x14ac:dyDescent="0.2">
      <c r="AE15224" s="218"/>
    </row>
    <row r="15225" spans="31:31" s="228" customFormat="1" x14ac:dyDescent="0.2">
      <c r="AE15225" s="218"/>
    </row>
    <row r="15226" spans="31:31" s="228" customFormat="1" x14ac:dyDescent="0.2">
      <c r="AE15226" s="218"/>
    </row>
    <row r="15227" spans="31:31" s="228" customFormat="1" x14ac:dyDescent="0.2">
      <c r="AE15227" s="218"/>
    </row>
    <row r="15228" spans="31:31" s="228" customFormat="1" x14ac:dyDescent="0.2">
      <c r="AE15228" s="218"/>
    </row>
    <row r="15229" spans="31:31" s="228" customFormat="1" x14ac:dyDescent="0.2">
      <c r="AE15229" s="218"/>
    </row>
    <row r="15230" spans="31:31" s="228" customFormat="1" x14ac:dyDescent="0.2">
      <c r="AE15230" s="218"/>
    </row>
    <row r="15231" spans="31:31" s="228" customFormat="1" x14ac:dyDescent="0.2">
      <c r="AE15231" s="218"/>
    </row>
    <row r="15232" spans="31:31" s="228" customFormat="1" x14ac:dyDescent="0.2">
      <c r="AE15232" s="218"/>
    </row>
    <row r="15233" spans="31:31" s="228" customFormat="1" x14ac:dyDescent="0.2">
      <c r="AE15233" s="218"/>
    </row>
    <row r="15234" spans="31:31" s="228" customFormat="1" x14ac:dyDescent="0.2">
      <c r="AE15234" s="218"/>
    </row>
    <row r="15235" spans="31:31" s="228" customFormat="1" x14ac:dyDescent="0.2">
      <c r="AE15235" s="218"/>
    </row>
    <row r="15236" spans="31:31" s="228" customFormat="1" x14ac:dyDescent="0.2">
      <c r="AE15236" s="218"/>
    </row>
    <row r="15237" spans="31:31" s="228" customFormat="1" x14ac:dyDescent="0.2">
      <c r="AE15237" s="218"/>
    </row>
    <row r="15238" spans="31:31" s="228" customFormat="1" x14ac:dyDescent="0.2">
      <c r="AE15238" s="218"/>
    </row>
    <row r="15239" spans="31:31" s="228" customFormat="1" x14ac:dyDescent="0.2">
      <c r="AE15239" s="218"/>
    </row>
    <row r="15240" spans="31:31" s="228" customFormat="1" x14ac:dyDescent="0.2">
      <c r="AE15240" s="218"/>
    </row>
    <row r="15241" spans="31:31" s="228" customFormat="1" x14ac:dyDescent="0.2">
      <c r="AE15241" s="218"/>
    </row>
    <row r="15242" spans="31:31" s="228" customFormat="1" x14ac:dyDescent="0.2">
      <c r="AE15242" s="218"/>
    </row>
    <row r="15243" spans="31:31" s="228" customFormat="1" x14ac:dyDescent="0.2">
      <c r="AE15243" s="218"/>
    </row>
    <row r="15244" spans="31:31" s="228" customFormat="1" x14ac:dyDescent="0.2">
      <c r="AE15244" s="218"/>
    </row>
    <row r="15245" spans="31:31" s="228" customFormat="1" x14ac:dyDescent="0.2">
      <c r="AE15245" s="218"/>
    </row>
    <row r="15246" spans="31:31" s="228" customFormat="1" x14ac:dyDescent="0.2">
      <c r="AE15246" s="218"/>
    </row>
    <row r="15247" spans="31:31" s="228" customFormat="1" x14ac:dyDescent="0.2">
      <c r="AE15247" s="218"/>
    </row>
    <row r="15248" spans="31:31" s="228" customFormat="1" x14ac:dyDescent="0.2">
      <c r="AE15248" s="218"/>
    </row>
    <row r="15249" spans="31:31" s="228" customFormat="1" x14ac:dyDescent="0.2">
      <c r="AE15249" s="218"/>
    </row>
    <row r="15250" spans="31:31" s="228" customFormat="1" x14ac:dyDescent="0.2">
      <c r="AE15250" s="218"/>
    </row>
    <row r="15251" spans="31:31" s="228" customFormat="1" x14ac:dyDescent="0.2">
      <c r="AE15251" s="218"/>
    </row>
    <row r="15252" spans="31:31" s="228" customFormat="1" x14ac:dyDescent="0.2">
      <c r="AE15252" s="218"/>
    </row>
    <row r="15253" spans="31:31" s="228" customFormat="1" x14ac:dyDescent="0.2">
      <c r="AE15253" s="218"/>
    </row>
    <row r="15254" spans="31:31" s="228" customFormat="1" x14ac:dyDescent="0.2">
      <c r="AE15254" s="218"/>
    </row>
    <row r="15255" spans="31:31" s="228" customFormat="1" x14ac:dyDescent="0.2">
      <c r="AE15255" s="218"/>
    </row>
    <row r="15256" spans="31:31" s="228" customFormat="1" x14ac:dyDescent="0.2">
      <c r="AE15256" s="218"/>
    </row>
    <row r="15257" spans="31:31" s="228" customFormat="1" x14ac:dyDescent="0.2">
      <c r="AE15257" s="218"/>
    </row>
    <row r="15258" spans="31:31" s="228" customFormat="1" x14ac:dyDescent="0.2">
      <c r="AE15258" s="218"/>
    </row>
    <row r="15259" spans="31:31" s="228" customFormat="1" x14ac:dyDescent="0.2">
      <c r="AE15259" s="218"/>
    </row>
    <row r="15260" spans="31:31" s="228" customFormat="1" x14ac:dyDescent="0.2">
      <c r="AE15260" s="218"/>
    </row>
    <row r="15261" spans="31:31" s="228" customFormat="1" x14ac:dyDescent="0.2">
      <c r="AE15261" s="218"/>
    </row>
    <row r="15262" spans="31:31" s="228" customFormat="1" x14ac:dyDescent="0.2">
      <c r="AE15262" s="218"/>
    </row>
    <row r="15263" spans="31:31" s="228" customFormat="1" x14ac:dyDescent="0.2">
      <c r="AE15263" s="218"/>
    </row>
    <row r="15264" spans="31:31" s="228" customFormat="1" x14ac:dyDescent="0.2">
      <c r="AE15264" s="218"/>
    </row>
    <row r="15265" spans="31:31" s="228" customFormat="1" x14ac:dyDescent="0.2">
      <c r="AE15265" s="218"/>
    </row>
    <row r="15266" spans="31:31" s="228" customFormat="1" x14ac:dyDescent="0.2">
      <c r="AE15266" s="218"/>
    </row>
    <row r="15267" spans="31:31" s="228" customFormat="1" x14ac:dyDescent="0.2">
      <c r="AE15267" s="218"/>
    </row>
    <row r="15268" spans="31:31" s="228" customFormat="1" x14ac:dyDescent="0.2">
      <c r="AE15268" s="218"/>
    </row>
    <row r="15269" spans="31:31" s="228" customFormat="1" x14ac:dyDescent="0.2">
      <c r="AE15269" s="218"/>
    </row>
    <row r="15270" spans="31:31" s="228" customFormat="1" x14ac:dyDescent="0.2">
      <c r="AE15270" s="218"/>
    </row>
    <row r="15271" spans="31:31" s="228" customFormat="1" x14ac:dyDescent="0.2">
      <c r="AE15271" s="218"/>
    </row>
    <row r="15272" spans="31:31" s="228" customFormat="1" x14ac:dyDescent="0.2">
      <c r="AE15272" s="218"/>
    </row>
    <row r="15273" spans="31:31" s="228" customFormat="1" x14ac:dyDescent="0.2">
      <c r="AE15273" s="218"/>
    </row>
    <row r="15274" spans="31:31" s="228" customFormat="1" x14ac:dyDescent="0.2">
      <c r="AE15274" s="218"/>
    </row>
    <row r="15275" spans="31:31" s="228" customFormat="1" x14ac:dyDescent="0.2">
      <c r="AE15275" s="218"/>
    </row>
    <row r="15276" spans="31:31" s="228" customFormat="1" x14ac:dyDescent="0.2">
      <c r="AE15276" s="218"/>
    </row>
    <row r="15277" spans="31:31" s="228" customFormat="1" x14ac:dyDescent="0.2">
      <c r="AE15277" s="218"/>
    </row>
    <row r="15278" spans="31:31" s="228" customFormat="1" x14ac:dyDescent="0.2">
      <c r="AE15278" s="218"/>
    </row>
    <row r="15279" spans="31:31" s="228" customFormat="1" x14ac:dyDescent="0.2">
      <c r="AE15279" s="218"/>
    </row>
    <row r="15280" spans="31:31" s="228" customFormat="1" x14ac:dyDescent="0.2">
      <c r="AE15280" s="218"/>
    </row>
    <row r="15281" spans="31:31" s="228" customFormat="1" x14ac:dyDescent="0.2">
      <c r="AE15281" s="218"/>
    </row>
    <row r="15282" spans="31:31" s="228" customFormat="1" x14ac:dyDescent="0.2">
      <c r="AE15282" s="218"/>
    </row>
    <row r="15283" spans="31:31" s="228" customFormat="1" x14ac:dyDescent="0.2">
      <c r="AE15283" s="218"/>
    </row>
    <row r="15284" spans="31:31" s="228" customFormat="1" x14ac:dyDescent="0.2">
      <c r="AE15284" s="218"/>
    </row>
    <row r="15285" spans="31:31" s="228" customFormat="1" x14ac:dyDescent="0.2">
      <c r="AE15285" s="218"/>
    </row>
    <row r="15286" spans="31:31" s="228" customFormat="1" x14ac:dyDescent="0.2">
      <c r="AE15286" s="218"/>
    </row>
    <row r="15287" spans="31:31" s="228" customFormat="1" x14ac:dyDescent="0.2">
      <c r="AE15287" s="218"/>
    </row>
    <row r="15288" spans="31:31" s="228" customFormat="1" x14ac:dyDescent="0.2">
      <c r="AE15288" s="218"/>
    </row>
    <row r="15289" spans="31:31" s="228" customFormat="1" x14ac:dyDescent="0.2">
      <c r="AE15289" s="218"/>
    </row>
    <row r="15290" spans="31:31" s="228" customFormat="1" x14ac:dyDescent="0.2">
      <c r="AE15290" s="218"/>
    </row>
    <row r="15291" spans="31:31" s="228" customFormat="1" x14ac:dyDescent="0.2">
      <c r="AE15291" s="218"/>
    </row>
    <row r="15292" spans="31:31" s="228" customFormat="1" x14ac:dyDescent="0.2">
      <c r="AE15292" s="218"/>
    </row>
    <row r="15293" spans="31:31" s="228" customFormat="1" x14ac:dyDescent="0.2">
      <c r="AE15293" s="218"/>
    </row>
    <row r="15294" spans="31:31" s="228" customFormat="1" x14ac:dyDescent="0.2">
      <c r="AE15294" s="218"/>
    </row>
    <row r="15295" spans="31:31" s="228" customFormat="1" x14ac:dyDescent="0.2">
      <c r="AE15295" s="218"/>
    </row>
    <row r="15296" spans="31:31" s="228" customFormat="1" x14ac:dyDescent="0.2">
      <c r="AE15296" s="218"/>
    </row>
    <row r="15297" spans="31:31" s="228" customFormat="1" x14ac:dyDescent="0.2">
      <c r="AE15297" s="218"/>
    </row>
    <row r="15298" spans="31:31" s="228" customFormat="1" x14ac:dyDescent="0.2">
      <c r="AE15298" s="218"/>
    </row>
    <row r="15299" spans="31:31" s="228" customFormat="1" x14ac:dyDescent="0.2">
      <c r="AE15299" s="218"/>
    </row>
    <row r="15300" spans="31:31" s="228" customFormat="1" x14ac:dyDescent="0.2">
      <c r="AE15300" s="218"/>
    </row>
    <row r="15301" spans="31:31" s="228" customFormat="1" x14ac:dyDescent="0.2">
      <c r="AE15301" s="218"/>
    </row>
    <row r="15302" spans="31:31" s="228" customFormat="1" x14ac:dyDescent="0.2">
      <c r="AE15302" s="218"/>
    </row>
    <row r="15303" spans="31:31" s="228" customFormat="1" x14ac:dyDescent="0.2">
      <c r="AE15303" s="218"/>
    </row>
    <row r="15304" spans="31:31" s="228" customFormat="1" x14ac:dyDescent="0.2">
      <c r="AE15304" s="218"/>
    </row>
    <row r="15305" spans="31:31" s="228" customFormat="1" x14ac:dyDescent="0.2">
      <c r="AE15305" s="218"/>
    </row>
    <row r="15306" spans="31:31" s="228" customFormat="1" x14ac:dyDescent="0.2">
      <c r="AE15306" s="218"/>
    </row>
    <row r="15307" spans="31:31" s="228" customFormat="1" x14ac:dyDescent="0.2">
      <c r="AE15307" s="218"/>
    </row>
    <row r="15308" spans="31:31" s="228" customFormat="1" x14ac:dyDescent="0.2">
      <c r="AE15308" s="218"/>
    </row>
    <row r="15309" spans="31:31" s="228" customFormat="1" x14ac:dyDescent="0.2">
      <c r="AE15309" s="218"/>
    </row>
    <row r="15310" spans="31:31" s="228" customFormat="1" x14ac:dyDescent="0.2">
      <c r="AE15310" s="218"/>
    </row>
    <row r="15311" spans="31:31" s="228" customFormat="1" x14ac:dyDescent="0.2">
      <c r="AE15311" s="218"/>
    </row>
    <row r="15312" spans="31:31" s="228" customFormat="1" x14ac:dyDescent="0.2">
      <c r="AE15312" s="218"/>
    </row>
    <row r="15313" spans="31:31" s="228" customFormat="1" x14ac:dyDescent="0.2">
      <c r="AE15313" s="218"/>
    </row>
    <row r="15314" spans="31:31" s="228" customFormat="1" x14ac:dyDescent="0.2">
      <c r="AE15314" s="218"/>
    </row>
    <row r="15315" spans="31:31" s="228" customFormat="1" x14ac:dyDescent="0.2">
      <c r="AE15315" s="218"/>
    </row>
    <row r="15316" spans="31:31" s="228" customFormat="1" x14ac:dyDescent="0.2">
      <c r="AE15316" s="218"/>
    </row>
    <row r="15317" spans="31:31" s="228" customFormat="1" x14ac:dyDescent="0.2">
      <c r="AE15317" s="218"/>
    </row>
    <row r="15318" spans="31:31" s="228" customFormat="1" x14ac:dyDescent="0.2">
      <c r="AE15318" s="218"/>
    </row>
    <row r="15319" spans="31:31" s="228" customFormat="1" x14ac:dyDescent="0.2">
      <c r="AE15319" s="218"/>
    </row>
    <row r="15320" spans="31:31" s="228" customFormat="1" x14ac:dyDescent="0.2">
      <c r="AE15320" s="218"/>
    </row>
    <row r="15321" spans="31:31" s="228" customFormat="1" x14ac:dyDescent="0.2">
      <c r="AE15321" s="218"/>
    </row>
    <row r="15322" spans="31:31" s="228" customFormat="1" x14ac:dyDescent="0.2">
      <c r="AE15322" s="218"/>
    </row>
    <row r="15323" spans="31:31" s="228" customFormat="1" x14ac:dyDescent="0.2">
      <c r="AE15323" s="218"/>
    </row>
    <row r="15324" spans="31:31" s="228" customFormat="1" x14ac:dyDescent="0.2">
      <c r="AE15324" s="218"/>
    </row>
    <row r="15325" spans="31:31" s="228" customFormat="1" x14ac:dyDescent="0.2">
      <c r="AE15325" s="218"/>
    </row>
    <row r="15326" spans="31:31" s="228" customFormat="1" x14ac:dyDescent="0.2">
      <c r="AE15326" s="218"/>
    </row>
    <row r="15327" spans="31:31" s="228" customFormat="1" x14ac:dyDescent="0.2">
      <c r="AE15327" s="218"/>
    </row>
    <row r="15328" spans="31:31" s="228" customFormat="1" x14ac:dyDescent="0.2">
      <c r="AE15328" s="218"/>
    </row>
    <row r="15329" spans="31:31" s="228" customFormat="1" x14ac:dyDescent="0.2">
      <c r="AE15329" s="218"/>
    </row>
    <row r="15330" spans="31:31" s="228" customFormat="1" x14ac:dyDescent="0.2">
      <c r="AE15330" s="218"/>
    </row>
    <row r="15331" spans="31:31" s="228" customFormat="1" x14ac:dyDescent="0.2">
      <c r="AE15331" s="218"/>
    </row>
    <row r="15332" spans="31:31" s="228" customFormat="1" x14ac:dyDescent="0.2">
      <c r="AE15332" s="218"/>
    </row>
    <row r="15333" spans="31:31" s="228" customFormat="1" x14ac:dyDescent="0.2">
      <c r="AE15333" s="218"/>
    </row>
    <row r="15334" spans="31:31" s="228" customFormat="1" x14ac:dyDescent="0.2">
      <c r="AE15334" s="218"/>
    </row>
    <row r="15335" spans="31:31" s="228" customFormat="1" x14ac:dyDescent="0.2">
      <c r="AE15335" s="218"/>
    </row>
    <row r="15336" spans="31:31" s="228" customFormat="1" x14ac:dyDescent="0.2">
      <c r="AE15336" s="218"/>
    </row>
    <row r="15337" spans="31:31" s="228" customFormat="1" x14ac:dyDescent="0.2">
      <c r="AE15337" s="218"/>
    </row>
    <row r="15338" spans="31:31" s="228" customFormat="1" x14ac:dyDescent="0.2">
      <c r="AE15338" s="218"/>
    </row>
    <row r="15339" spans="31:31" s="228" customFormat="1" x14ac:dyDescent="0.2">
      <c r="AE15339" s="218"/>
    </row>
    <row r="15340" spans="31:31" s="228" customFormat="1" x14ac:dyDescent="0.2">
      <c r="AE15340" s="218"/>
    </row>
    <row r="15341" spans="31:31" s="228" customFormat="1" x14ac:dyDescent="0.2">
      <c r="AE15341" s="218"/>
    </row>
    <row r="15342" spans="31:31" s="228" customFormat="1" x14ac:dyDescent="0.2">
      <c r="AE15342" s="218"/>
    </row>
    <row r="15343" spans="31:31" s="228" customFormat="1" x14ac:dyDescent="0.2">
      <c r="AE15343" s="218"/>
    </row>
    <row r="15344" spans="31:31" s="228" customFormat="1" x14ac:dyDescent="0.2">
      <c r="AE15344" s="218"/>
    </row>
    <row r="15345" spans="31:31" s="228" customFormat="1" x14ac:dyDescent="0.2">
      <c r="AE15345" s="218"/>
    </row>
    <row r="15346" spans="31:31" s="228" customFormat="1" x14ac:dyDescent="0.2">
      <c r="AE15346" s="218"/>
    </row>
    <row r="15347" spans="31:31" s="228" customFormat="1" x14ac:dyDescent="0.2">
      <c r="AE15347" s="218"/>
    </row>
    <row r="15348" spans="31:31" s="228" customFormat="1" x14ac:dyDescent="0.2">
      <c r="AE15348" s="218"/>
    </row>
    <row r="15349" spans="31:31" s="228" customFormat="1" x14ac:dyDescent="0.2">
      <c r="AE15349" s="218"/>
    </row>
    <row r="15350" spans="31:31" s="228" customFormat="1" x14ac:dyDescent="0.2">
      <c r="AE15350" s="218"/>
    </row>
    <row r="15351" spans="31:31" s="228" customFormat="1" x14ac:dyDescent="0.2">
      <c r="AE15351" s="218"/>
    </row>
    <row r="15352" spans="31:31" s="228" customFormat="1" x14ac:dyDescent="0.2">
      <c r="AE15352" s="218"/>
    </row>
    <row r="15353" spans="31:31" s="228" customFormat="1" x14ac:dyDescent="0.2">
      <c r="AE15353" s="218"/>
    </row>
    <row r="15354" spans="31:31" s="228" customFormat="1" x14ac:dyDescent="0.2">
      <c r="AE15354" s="218"/>
    </row>
    <row r="15355" spans="31:31" s="228" customFormat="1" x14ac:dyDescent="0.2">
      <c r="AE15355" s="218"/>
    </row>
    <row r="15356" spans="31:31" s="228" customFormat="1" x14ac:dyDescent="0.2">
      <c r="AE15356" s="218"/>
    </row>
    <row r="15357" spans="31:31" s="228" customFormat="1" x14ac:dyDescent="0.2">
      <c r="AE15357" s="218"/>
    </row>
    <row r="15358" spans="31:31" s="228" customFormat="1" x14ac:dyDescent="0.2">
      <c r="AE15358" s="218"/>
    </row>
    <row r="15359" spans="31:31" s="228" customFormat="1" x14ac:dyDescent="0.2">
      <c r="AE15359" s="218"/>
    </row>
    <row r="15360" spans="31:31" s="228" customFormat="1" x14ac:dyDescent="0.2">
      <c r="AE15360" s="218"/>
    </row>
    <row r="15361" spans="31:31" s="228" customFormat="1" x14ac:dyDescent="0.2">
      <c r="AE15361" s="218"/>
    </row>
    <row r="15362" spans="31:31" s="228" customFormat="1" x14ac:dyDescent="0.2">
      <c r="AE15362" s="218"/>
    </row>
    <row r="15363" spans="31:31" s="228" customFormat="1" x14ac:dyDescent="0.2">
      <c r="AE15363" s="218"/>
    </row>
    <row r="15364" spans="31:31" s="228" customFormat="1" x14ac:dyDescent="0.2">
      <c r="AE15364" s="218"/>
    </row>
    <row r="15365" spans="31:31" s="228" customFormat="1" x14ac:dyDescent="0.2">
      <c r="AE15365" s="218"/>
    </row>
    <row r="15366" spans="31:31" s="228" customFormat="1" x14ac:dyDescent="0.2">
      <c r="AE15366" s="218"/>
    </row>
    <row r="15367" spans="31:31" s="228" customFormat="1" x14ac:dyDescent="0.2">
      <c r="AE15367" s="218"/>
    </row>
    <row r="15368" spans="31:31" s="228" customFormat="1" x14ac:dyDescent="0.2">
      <c r="AE15368" s="218"/>
    </row>
    <row r="15369" spans="31:31" s="228" customFormat="1" x14ac:dyDescent="0.2">
      <c r="AE15369" s="218"/>
    </row>
    <row r="15370" spans="31:31" s="228" customFormat="1" x14ac:dyDescent="0.2">
      <c r="AE15370" s="218"/>
    </row>
    <row r="15371" spans="31:31" s="228" customFormat="1" x14ac:dyDescent="0.2">
      <c r="AE15371" s="218"/>
    </row>
    <row r="15372" spans="31:31" s="228" customFormat="1" x14ac:dyDescent="0.2">
      <c r="AE15372" s="218"/>
    </row>
    <row r="15373" spans="31:31" s="228" customFormat="1" x14ac:dyDescent="0.2">
      <c r="AE15373" s="218"/>
    </row>
    <row r="15374" spans="31:31" s="228" customFormat="1" x14ac:dyDescent="0.2">
      <c r="AE15374" s="218"/>
    </row>
    <row r="15375" spans="31:31" s="228" customFormat="1" x14ac:dyDescent="0.2">
      <c r="AE15375" s="218"/>
    </row>
    <row r="15376" spans="31:31" s="228" customFormat="1" x14ac:dyDescent="0.2">
      <c r="AE15376" s="218"/>
    </row>
    <row r="15377" spans="31:31" s="228" customFormat="1" x14ac:dyDescent="0.2">
      <c r="AE15377" s="218"/>
    </row>
    <row r="15378" spans="31:31" s="228" customFormat="1" x14ac:dyDescent="0.2">
      <c r="AE15378" s="218"/>
    </row>
    <row r="15379" spans="31:31" s="228" customFormat="1" x14ac:dyDescent="0.2">
      <c r="AE15379" s="218"/>
    </row>
    <row r="15380" spans="31:31" s="228" customFormat="1" x14ac:dyDescent="0.2">
      <c r="AE15380" s="218"/>
    </row>
    <row r="15381" spans="31:31" s="228" customFormat="1" x14ac:dyDescent="0.2">
      <c r="AE15381" s="218"/>
    </row>
    <row r="15382" spans="31:31" s="228" customFormat="1" x14ac:dyDescent="0.2">
      <c r="AE15382" s="218"/>
    </row>
    <row r="15383" spans="31:31" s="228" customFormat="1" x14ac:dyDescent="0.2">
      <c r="AE15383" s="218"/>
    </row>
    <row r="15384" spans="31:31" s="228" customFormat="1" x14ac:dyDescent="0.2">
      <c r="AE15384" s="218"/>
    </row>
    <row r="15385" spans="31:31" s="228" customFormat="1" x14ac:dyDescent="0.2">
      <c r="AE15385" s="218"/>
    </row>
    <row r="15386" spans="31:31" s="228" customFormat="1" x14ac:dyDescent="0.2">
      <c r="AE15386" s="218"/>
    </row>
    <row r="15387" spans="31:31" s="228" customFormat="1" x14ac:dyDescent="0.2">
      <c r="AE15387" s="218"/>
    </row>
    <row r="15388" spans="31:31" s="228" customFormat="1" x14ac:dyDescent="0.2">
      <c r="AE15388" s="218"/>
    </row>
    <row r="15389" spans="31:31" s="228" customFormat="1" x14ac:dyDescent="0.2">
      <c r="AE15389" s="218"/>
    </row>
    <row r="15390" spans="31:31" s="228" customFormat="1" x14ac:dyDescent="0.2">
      <c r="AE15390" s="218"/>
    </row>
    <row r="15391" spans="31:31" s="228" customFormat="1" x14ac:dyDescent="0.2">
      <c r="AE15391" s="218"/>
    </row>
    <row r="15392" spans="31:31" s="228" customFormat="1" x14ac:dyDescent="0.2">
      <c r="AE15392" s="218"/>
    </row>
    <row r="15393" spans="31:31" s="228" customFormat="1" x14ac:dyDescent="0.2">
      <c r="AE15393" s="218"/>
    </row>
    <row r="15394" spans="31:31" s="228" customFormat="1" x14ac:dyDescent="0.2">
      <c r="AE15394" s="218"/>
    </row>
    <row r="15395" spans="31:31" s="228" customFormat="1" x14ac:dyDescent="0.2">
      <c r="AE15395" s="218"/>
    </row>
    <row r="15396" spans="31:31" s="228" customFormat="1" x14ac:dyDescent="0.2">
      <c r="AE15396" s="218"/>
    </row>
    <row r="15397" spans="31:31" s="228" customFormat="1" x14ac:dyDescent="0.2">
      <c r="AE15397" s="218"/>
    </row>
    <row r="15398" spans="31:31" s="228" customFormat="1" x14ac:dyDescent="0.2">
      <c r="AE15398" s="218"/>
    </row>
    <row r="15399" spans="31:31" s="228" customFormat="1" x14ac:dyDescent="0.2">
      <c r="AE15399" s="218"/>
    </row>
    <row r="15400" spans="31:31" s="228" customFormat="1" x14ac:dyDescent="0.2">
      <c r="AE15400" s="218"/>
    </row>
    <row r="15401" spans="31:31" s="228" customFormat="1" x14ac:dyDescent="0.2">
      <c r="AE15401" s="218"/>
    </row>
    <row r="15402" spans="31:31" s="228" customFormat="1" x14ac:dyDescent="0.2">
      <c r="AE15402" s="218"/>
    </row>
    <row r="15403" spans="31:31" s="228" customFormat="1" x14ac:dyDescent="0.2">
      <c r="AE15403" s="218"/>
    </row>
    <row r="15404" spans="31:31" s="228" customFormat="1" x14ac:dyDescent="0.2">
      <c r="AE15404" s="218"/>
    </row>
    <row r="15405" spans="31:31" s="228" customFormat="1" x14ac:dyDescent="0.2">
      <c r="AE15405" s="218"/>
    </row>
    <row r="15406" spans="31:31" s="228" customFormat="1" x14ac:dyDescent="0.2">
      <c r="AE15406" s="218"/>
    </row>
    <row r="15407" spans="31:31" s="228" customFormat="1" x14ac:dyDescent="0.2">
      <c r="AE15407" s="218"/>
    </row>
    <row r="15408" spans="31:31" s="228" customFormat="1" x14ac:dyDescent="0.2">
      <c r="AE15408" s="218"/>
    </row>
    <row r="15409" spans="31:31" s="228" customFormat="1" x14ac:dyDescent="0.2">
      <c r="AE15409" s="218"/>
    </row>
    <row r="15410" spans="31:31" s="228" customFormat="1" x14ac:dyDescent="0.2">
      <c r="AE15410" s="218"/>
    </row>
    <row r="15411" spans="31:31" s="228" customFormat="1" x14ac:dyDescent="0.2">
      <c r="AE15411" s="218"/>
    </row>
    <row r="15412" spans="31:31" s="228" customFormat="1" x14ac:dyDescent="0.2">
      <c r="AE15412" s="218"/>
    </row>
    <row r="15413" spans="31:31" s="228" customFormat="1" x14ac:dyDescent="0.2">
      <c r="AE15413" s="218"/>
    </row>
    <row r="15414" spans="31:31" s="228" customFormat="1" x14ac:dyDescent="0.2">
      <c r="AE15414" s="218"/>
    </row>
    <row r="15415" spans="31:31" s="228" customFormat="1" x14ac:dyDescent="0.2">
      <c r="AE15415" s="218"/>
    </row>
    <row r="15416" spans="31:31" s="228" customFormat="1" x14ac:dyDescent="0.2">
      <c r="AE15416" s="218"/>
    </row>
    <row r="15417" spans="31:31" s="228" customFormat="1" x14ac:dyDescent="0.2">
      <c r="AE15417" s="218"/>
    </row>
    <row r="15418" spans="31:31" s="228" customFormat="1" x14ac:dyDescent="0.2">
      <c r="AE15418" s="218"/>
    </row>
    <row r="15419" spans="31:31" s="228" customFormat="1" x14ac:dyDescent="0.2">
      <c r="AE15419" s="218"/>
    </row>
    <row r="15420" spans="31:31" s="228" customFormat="1" x14ac:dyDescent="0.2">
      <c r="AE15420" s="218"/>
    </row>
    <row r="15421" spans="31:31" s="228" customFormat="1" x14ac:dyDescent="0.2">
      <c r="AE15421" s="218"/>
    </row>
    <row r="15422" spans="31:31" s="228" customFormat="1" x14ac:dyDescent="0.2">
      <c r="AE15422" s="218"/>
    </row>
    <row r="15423" spans="31:31" s="228" customFormat="1" x14ac:dyDescent="0.2">
      <c r="AE15423" s="218"/>
    </row>
    <row r="15424" spans="31:31" s="228" customFormat="1" x14ac:dyDescent="0.2">
      <c r="AE15424" s="218"/>
    </row>
    <row r="15425" spans="31:31" s="228" customFormat="1" x14ac:dyDescent="0.2">
      <c r="AE15425" s="218"/>
    </row>
    <row r="15426" spans="31:31" s="228" customFormat="1" x14ac:dyDescent="0.2">
      <c r="AE15426" s="218"/>
    </row>
    <row r="15427" spans="31:31" s="228" customFormat="1" x14ac:dyDescent="0.2">
      <c r="AE15427" s="218"/>
    </row>
    <row r="15428" spans="31:31" s="228" customFormat="1" x14ac:dyDescent="0.2">
      <c r="AE15428" s="218"/>
    </row>
    <row r="15429" spans="31:31" s="228" customFormat="1" x14ac:dyDescent="0.2">
      <c r="AE15429" s="218"/>
    </row>
    <row r="15430" spans="31:31" s="228" customFormat="1" x14ac:dyDescent="0.2">
      <c r="AE15430" s="218"/>
    </row>
    <row r="15431" spans="31:31" s="228" customFormat="1" x14ac:dyDescent="0.2">
      <c r="AE15431" s="218"/>
    </row>
    <row r="15432" spans="31:31" s="228" customFormat="1" x14ac:dyDescent="0.2">
      <c r="AE15432" s="218"/>
    </row>
    <row r="15433" spans="31:31" s="228" customFormat="1" x14ac:dyDescent="0.2">
      <c r="AE15433" s="218"/>
    </row>
    <row r="15434" spans="31:31" s="228" customFormat="1" x14ac:dyDescent="0.2">
      <c r="AE15434" s="218"/>
    </row>
    <row r="15435" spans="31:31" s="228" customFormat="1" x14ac:dyDescent="0.2">
      <c r="AE15435" s="218"/>
    </row>
    <row r="15436" spans="31:31" s="228" customFormat="1" x14ac:dyDescent="0.2">
      <c r="AE15436" s="218"/>
    </row>
    <row r="15437" spans="31:31" s="228" customFormat="1" x14ac:dyDescent="0.2">
      <c r="AE15437" s="218"/>
    </row>
    <row r="15438" spans="31:31" s="228" customFormat="1" x14ac:dyDescent="0.2">
      <c r="AE15438" s="218"/>
    </row>
    <row r="15439" spans="31:31" s="228" customFormat="1" x14ac:dyDescent="0.2">
      <c r="AE15439" s="218"/>
    </row>
    <row r="15440" spans="31:31" s="228" customFormat="1" x14ac:dyDescent="0.2">
      <c r="AE15440" s="218"/>
    </row>
    <row r="15441" spans="31:31" s="228" customFormat="1" x14ac:dyDescent="0.2">
      <c r="AE15441" s="218"/>
    </row>
    <row r="15442" spans="31:31" s="228" customFormat="1" x14ac:dyDescent="0.2">
      <c r="AE15442" s="218"/>
    </row>
    <row r="15443" spans="31:31" s="228" customFormat="1" x14ac:dyDescent="0.2">
      <c r="AE15443" s="218"/>
    </row>
    <row r="15444" spans="31:31" s="228" customFormat="1" x14ac:dyDescent="0.2">
      <c r="AE15444" s="218"/>
    </row>
    <row r="15445" spans="31:31" s="228" customFormat="1" x14ac:dyDescent="0.2">
      <c r="AE15445" s="218"/>
    </row>
    <row r="15446" spans="31:31" s="228" customFormat="1" x14ac:dyDescent="0.2">
      <c r="AE15446" s="218"/>
    </row>
    <row r="15447" spans="31:31" s="228" customFormat="1" x14ac:dyDescent="0.2">
      <c r="AE15447" s="218"/>
    </row>
    <row r="15448" spans="31:31" s="228" customFormat="1" x14ac:dyDescent="0.2">
      <c r="AE15448" s="218"/>
    </row>
    <row r="15449" spans="31:31" s="228" customFormat="1" x14ac:dyDescent="0.2">
      <c r="AE15449" s="218"/>
    </row>
    <row r="15450" spans="31:31" s="228" customFormat="1" x14ac:dyDescent="0.2">
      <c r="AE15450" s="218"/>
    </row>
    <row r="15451" spans="31:31" s="228" customFormat="1" x14ac:dyDescent="0.2">
      <c r="AE15451" s="218"/>
    </row>
    <row r="15452" spans="31:31" s="228" customFormat="1" x14ac:dyDescent="0.2">
      <c r="AE15452" s="218"/>
    </row>
    <row r="15453" spans="31:31" s="228" customFormat="1" x14ac:dyDescent="0.2">
      <c r="AE15453" s="218"/>
    </row>
    <row r="15454" spans="31:31" s="228" customFormat="1" x14ac:dyDescent="0.2">
      <c r="AE15454" s="218"/>
    </row>
    <row r="15455" spans="31:31" s="228" customFormat="1" x14ac:dyDescent="0.2">
      <c r="AE15455" s="218"/>
    </row>
    <row r="15456" spans="31:31" s="228" customFormat="1" x14ac:dyDescent="0.2">
      <c r="AE15456" s="218"/>
    </row>
    <row r="15457" spans="31:31" s="228" customFormat="1" x14ac:dyDescent="0.2">
      <c r="AE15457" s="218"/>
    </row>
    <row r="15458" spans="31:31" s="228" customFormat="1" x14ac:dyDescent="0.2">
      <c r="AE15458" s="218"/>
    </row>
    <row r="15459" spans="31:31" s="228" customFormat="1" x14ac:dyDescent="0.2">
      <c r="AE15459" s="218"/>
    </row>
    <row r="15460" spans="31:31" s="228" customFormat="1" x14ac:dyDescent="0.2">
      <c r="AE15460" s="218"/>
    </row>
    <row r="15461" spans="31:31" s="228" customFormat="1" x14ac:dyDescent="0.2">
      <c r="AE15461" s="218"/>
    </row>
    <row r="15462" spans="31:31" s="228" customFormat="1" x14ac:dyDescent="0.2">
      <c r="AE15462" s="218"/>
    </row>
    <row r="15463" spans="31:31" s="228" customFormat="1" x14ac:dyDescent="0.2">
      <c r="AE15463" s="218"/>
    </row>
    <row r="15464" spans="31:31" s="228" customFormat="1" x14ac:dyDescent="0.2">
      <c r="AE15464" s="218"/>
    </row>
    <row r="15465" spans="31:31" s="228" customFormat="1" x14ac:dyDescent="0.2">
      <c r="AE15465" s="218"/>
    </row>
    <row r="15466" spans="31:31" s="228" customFormat="1" x14ac:dyDescent="0.2">
      <c r="AE15466" s="218"/>
    </row>
    <row r="15467" spans="31:31" s="228" customFormat="1" x14ac:dyDescent="0.2">
      <c r="AE15467" s="218"/>
    </row>
    <row r="15468" spans="31:31" s="228" customFormat="1" x14ac:dyDescent="0.2">
      <c r="AE15468" s="218"/>
    </row>
    <row r="15469" spans="31:31" s="228" customFormat="1" x14ac:dyDescent="0.2">
      <c r="AE15469" s="218"/>
    </row>
    <row r="15470" spans="31:31" s="228" customFormat="1" x14ac:dyDescent="0.2">
      <c r="AE15470" s="218"/>
    </row>
    <row r="15471" spans="31:31" s="228" customFormat="1" x14ac:dyDescent="0.2">
      <c r="AE15471" s="218"/>
    </row>
    <row r="15472" spans="31:31" s="228" customFormat="1" x14ac:dyDescent="0.2">
      <c r="AE15472" s="218"/>
    </row>
    <row r="15473" spans="31:31" s="228" customFormat="1" x14ac:dyDescent="0.2">
      <c r="AE15473" s="218"/>
    </row>
    <row r="15474" spans="31:31" s="228" customFormat="1" x14ac:dyDescent="0.2">
      <c r="AE15474" s="218"/>
    </row>
    <row r="15475" spans="31:31" s="228" customFormat="1" x14ac:dyDescent="0.2">
      <c r="AE15475" s="218"/>
    </row>
    <row r="15476" spans="31:31" s="228" customFormat="1" x14ac:dyDescent="0.2">
      <c r="AE15476" s="218"/>
    </row>
    <row r="15477" spans="31:31" s="228" customFormat="1" x14ac:dyDescent="0.2">
      <c r="AE15477" s="218"/>
    </row>
    <row r="15478" spans="31:31" s="228" customFormat="1" x14ac:dyDescent="0.2">
      <c r="AE15478" s="218"/>
    </row>
    <row r="15479" spans="31:31" s="228" customFormat="1" x14ac:dyDescent="0.2">
      <c r="AE15479" s="218"/>
    </row>
    <row r="15480" spans="31:31" s="228" customFormat="1" x14ac:dyDescent="0.2">
      <c r="AE15480" s="218"/>
    </row>
    <row r="15481" spans="31:31" s="228" customFormat="1" x14ac:dyDescent="0.2">
      <c r="AE15481" s="218"/>
    </row>
    <row r="15482" spans="31:31" s="228" customFormat="1" x14ac:dyDescent="0.2">
      <c r="AE15482" s="218"/>
    </row>
    <row r="15483" spans="31:31" s="228" customFormat="1" x14ac:dyDescent="0.2">
      <c r="AE15483" s="218"/>
    </row>
    <row r="15484" spans="31:31" s="228" customFormat="1" x14ac:dyDescent="0.2">
      <c r="AE15484" s="218"/>
    </row>
    <row r="15485" spans="31:31" s="228" customFormat="1" x14ac:dyDescent="0.2">
      <c r="AE15485" s="218"/>
    </row>
    <row r="15486" spans="31:31" s="228" customFormat="1" x14ac:dyDescent="0.2">
      <c r="AE15486" s="218"/>
    </row>
    <row r="15487" spans="31:31" s="228" customFormat="1" x14ac:dyDescent="0.2">
      <c r="AE15487" s="218"/>
    </row>
    <row r="15488" spans="31:31" s="228" customFormat="1" x14ac:dyDescent="0.2">
      <c r="AE15488" s="218"/>
    </row>
    <row r="15489" spans="31:31" s="228" customFormat="1" x14ac:dyDescent="0.2">
      <c r="AE15489" s="218"/>
    </row>
    <row r="15490" spans="31:31" s="228" customFormat="1" x14ac:dyDescent="0.2">
      <c r="AE15490" s="218"/>
    </row>
    <row r="15491" spans="31:31" s="228" customFormat="1" x14ac:dyDescent="0.2">
      <c r="AE15491" s="218"/>
    </row>
    <row r="15492" spans="31:31" s="228" customFormat="1" x14ac:dyDescent="0.2">
      <c r="AE15492" s="218"/>
    </row>
    <row r="15493" spans="31:31" s="228" customFormat="1" x14ac:dyDescent="0.2">
      <c r="AE15493" s="218"/>
    </row>
    <row r="15494" spans="31:31" s="228" customFormat="1" x14ac:dyDescent="0.2">
      <c r="AE15494" s="218"/>
    </row>
    <row r="15495" spans="31:31" s="228" customFormat="1" x14ac:dyDescent="0.2">
      <c r="AE15495" s="218"/>
    </row>
    <row r="15496" spans="31:31" s="228" customFormat="1" x14ac:dyDescent="0.2">
      <c r="AE15496" s="218"/>
    </row>
    <row r="15497" spans="31:31" s="228" customFormat="1" x14ac:dyDescent="0.2">
      <c r="AE15497" s="218"/>
    </row>
    <row r="15498" spans="31:31" s="228" customFormat="1" x14ac:dyDescent="0.2">
      <c r="AE15498" s="218"/>
    </row>
    <row r="15499" spans="31:31" s="228" customFormat="1" x14ac:dyDescent="0.2">
      <c r="AE15499" s="218"/>
    </row>
    <row r="15500" spans="31:31" s="228" customFormat="1" x14ac:dyDescent="0.2">
      <c r="AE15500" s="218"/>
    </row>
    <row r="15501" spans="31:31" s="228" customFormat="1" x14ac:dyDescent="0.2">
      <c r="AE15501" s="218"/>
    </row>
    <row r="15502" spans="31:31" s="228" customFormat="1" x14ac:dyDescent="0.2">
      <c r="AE15502" s="218"/>
    </row>
    <row r="15503" spans="31:31" s="228" customFormat="1" x14ac:dyDescent="0.2">
      <c r="AE15503" s="218"/>
    </row>
    <row r="15504" spans="31:31" s="228" customFormat="1" x14ac:dyDescent="0.2">
      <c r="AE15504" s="218"/>
    </row>
    <row r="15505" spans="31:31" s="228" customFormat="1" x14ac:dyDescent="0.2">
      <c r="AE15505" s="218"/>
    </row>
    <row r="15506" spans="31:31" s="228" customFormat="1" x14ac:dyDescent="0.2">
      <c r="AE15506" s="218"/>
    </row>
    <row r="15507" spans="31:31" s="228" customFormat="1" x14ac:dyDescent="0.2">
      <c r="AE15507" s="218"/>
    </row>
    <row r="15508" spans="31:31" s="228" customFormat="1" x14ac:dyDescent="0.2">
      <c r="AE15508" s="218"/>
    </row>
    <row r="15509" spans="31:31" s="228" customFormat="1" x14ac:dyDescent="0.2">
      <c r="AE15509" s="218"/>
    </row>
    <row r="15510" spans="31:31" s="228" customFormat="1" x14ac:dyDescent="0.2">
      <c r="AE15510" s="218"/>
    </row>
    <row r="15511" spans="31:31" s="228" customFormat="1" x14ac:dyDescent="0.2">
      <c r="AE15511" s="218"/>
    </row>
    <row r="15512" spans="31:31" s="228" customFormat="1" x14ac:dyDescent="0.2">
      <c r="AE15512" s="218"/>
    </row>
    <row r="15513" spans="31:31" s="228" customFormat="1" x14ac:dyDescent="0.2">
      <c r="AE15513" s="218"/>
    </row>
    <row r="15514" spans="31:31" s="228" customFormat="1" x14ac:dyDescent="0.2">
      <c r="AE15514" s="218"/>
    </row>
    <row r="15515" spans="31:31" s="228" customFormat="1" x14ac:dyDescent="0.2">
      <c r="AE15515" s="218"/>
    </row>
    <row r="15516" spans="31:31" s="228" customFormat="1" x14ac:dyDescent="0.2">
      <c r="AE15516" s="218"/>
    </row>
    <row r="15517" spans="31:31" s="228" customFormat="1" x14ac:dyDescent="0.2">
      <c r="AE15517" s="218"/>
    </row>
    <row r="15518" spans="31:31" s="228" customFormat="1" x14ac:dyDescent="0.2">
      <c r="AE15518" s="218"/>
    </row>
    <row r="15519" spans="31:31" s="228" customFormat="1" x14ac:dyDescent="0.2">
      <c r="AE15519" s="218"/>
    </row>
    <row r="15520" spans="31:31" s="228" customFormat="1" x14ac:dyDescent="0.2">
      <c r="AE15520" s="218"/>
    </row>
    <row r="15521" spans="31:31" s="228" customFormat="1" x14ac:dyDescent="0.2">
      <c r="AE15521" s="218"/>
    </row>
    <row r="15522" spans="31:31" s="228" customFormat="1" x14ac:dyDescent="0.2">
      <c r="AE15522" s="218"/>
    </row>
    <row r="15523" spans="31:31" s="228" customFormat="1" x14ac:dyDescent="0.2">
      <c r="AE15523" s="218"/>
    </row>
    <row r="15524" spans="31:31" s="228" customFormat="1" x14ac:dyDescent="0.2">
      <c r="AE15524" s="218"/>
    </row>
    <row r="15525" spans="31:31" s="228" customFormat="1" x14ac:dyDescent="0.2">
      <c r="AE15525" s="218"/>
    </row>
    <row r="15526" spans="31:31" s="228" customFormat="1" x14ac:dyDescent="0.2">
      <c r="AE15526" s="218"/>
    </row>
    <row r="15527" spans="31:31" s="228" customFormat="1" x14ac:dyDescent="0.2">
      <c r="AE15527" s="218"/>
    </row>
    <row r="15528" spans="31:31" s="228" customFormat="1" x14ac:dyDescent="0.2">
      <c r="AE15528" s="218"/>
    </row>
    <row r="15529" spans="31:31" s="228" customFormat="1" x14ac:dyDescent="0.2">
      <c r="AE15529" s="218"/>
    </row>
    <row r="15530" spans="31:31" s="228" customFormat="1" x14ac:dyDescent="0.2">
      <c r="AE15530" s="218"/>
    </row>
    <row r="15531" spans="31:31" s="228" customFormat="1" x14ac:dyDescent="0.2">
      <c r="AE15531" s="218"/>
    </row>
    <row r="15532" spans="31:31" s="228" customFormat="1" x14ac:dyDescent="0.2">
      <c r="AE15532" s="218"/>
    </row>
    <row r="15533" spans="31:31" s="228" customFormat="1" x14ac:dyDescent="0.2">
      <c r="AE15533" s="218"/>
    </row>
    <row r="15534" spans="31:31" s="228" customFormat="1" x14ac:dyDescent="0.2">
      <c r="AE15534" s="218"/>
    </row>
    <row r="15535" spans="31:31" s="228" customFormat="1" x14ac:dyDescent="0.2">
      <c r="AE15535" s="218"/>
    </row>
    <row r="15536" spans="31:31" s="228" customFormat="1" x14ac:dyDescent="0.2">
      <c r="AE15536" s="218"/>
    </row>
    <row r="15537" spans="31:31" s="228" customFormat="1" x14ac:dyDescent="0.2">
      <c r="AE15537" s="218"/>
    </row>
    <row r="15538" spans="31:31" s="228" customFormat="1" x14ac:dyDescent="0.2">
      <c r="AE15538" s="218"/>
    </row>
    <row r="15539" spans="31:31" s="228" customFormat="1" x14ac:dyDescent="0.2">
      <c r="AE15539" s="218"/>
    </row>
    <row r="15540" spans="31:31" s="228" customFormat="1" x14ac:dyDescent="0.2">
      <c r="AE15540" s="218"/>
    </row>
    <row r="15541" spans="31:31" s="228" customFormat="1" x14ac:dyDescent="0.2">
      <c r="AE15541" s="218"/>
    </row>
    <row r="15542" spans="31:31" s="228" customFormat="1" x14ac:dyDescent="0.2">
      <c r="AE15542" s="218"/>
    </row>
    <row r="15543" spans="31:31" s="228" customFormat="1" x14ac:dyDescent="0.2">
      <c r="AE15543" s="218"/>
    </row>
    <row r="15544" spans="31:31" s="228" customFormat="1" x14ac:dyDescent="0.2">
      <c r="AE15544" s="218"/>
    </row>
    <row r="15545" spans="31:31" s="228" customFormat="1" x14ac:dyDescent="0.2">
      <c r="AE15545" s="218"/>
    </row>
    <row r="15546" spans="31:31" s="228" customFormat="1" x14ac:dyDescent="0.2">
      <c r="AE15546" s="218"/>
    </row>
    <row r="15547" spans="31:31" s="228" customFormat="1" x14ac:dyDescent="0.2">
      <c r="AE15547" s="218"/>
    </row>
    <row r="15548" spans="31:31" s="228" customFormat="1" x14ac:dyDescent="0.2">
      <c r="AE15548" s="218"/>
    </row>
    <row r="15549" spans="31:31" s="228" customFormat="1" x14ac:dyDescent="0.2">
      <c r="AE15549" s="218"/>
    </row>
    <row r="15550" spans="31:31" s="228" customFormat="1" x14ac:dyDescent="0.2">
      <c r="AE15550" s="218"/>
    </row>
    <row r="15551" spans="31:31" s="228" customFormat="1" x14ac:dyDescent="0.2">
      <c r="AE15551" s="218"/>
    </row>
    <row r="15552" spans="31:31" s="228" customFormat="1" x14ac:dyDescent="0.2">
      <c r="AE15552" s="218"/>
    </row>
    <row r="15553" spans="31:31" s="228" customFormat="1" x14ac:dyDescent="0.2">
      <c r="AE15553" s="218"/>
    </row>
    <row r="15554" spans="31:31" s="228" customFormat="1" x14ac:dyDescent="0.2">
      <c r="AE15554" s="218"/>
    </row>
    <row r="15555" spans="31:31" s="228" customFormat="1" x14ac:dyDescent="0.2">
      <c r="AE15555" s="218"/>
    </row>
    <row r="15556" spans="31:31" s="228" customFormat="1" x14ac:dyDescent="0.2">
      <c r="AE15556" s="218"/>
    </row>
    <row r="15557" spans="31:31" s="228" customFormat="1" x14ac:dyDescent="0.2">
      <c r="AE15557" s="218"/>
    </row>
    <row r="15558" spans="31:31" s="228" customFormat="1" x14ac:dyDescent="0.2">
      <c r="AE15558" s="218"/>
    </row>
    <row r="15559" spans="31:31" s="228" customFormat="1" x14ac:dyDescent="0.2">
      <c r="AE15559" s="218"/>
    </row>
    <row r="15560" spans="31:31" s="228" customFormat="1" x14ac:dyDescent="0.2">
      <c r="AE15560" s="218"/>
    </row>
    <row r="15561" spans="31:31" s="228" customFormat="1" x14ac:dyDescent="0.2">
      <c r="AE15561" s="218"/>
    </row>
    <row r="15562" spans="31:31" s="228" customFormat="1" x14ac:dyDescent="0.2">
      <c r="AE15562" s="218"/>
    </row>
    <row r="15563" spans="31:31" s="228" customFormat="1" x14ac:dyDescent="0.2">
      <c r="AE15563" s="218"/>
    </row>
    <row r="15564" spans="31:31" s="228" customFormat="1" x14ac:dyDescent="0.2">
      <c r="AE15564" s="218"/>
    </row>
    <row r="15565" spans="31:31" s="228" customFormat="1" x14ac:dyDescent="0.2">
      <c r="AE15565" s="218"/>
    </row>
    <row r="15566" spans="31:31" s="228" customFormat="1" x14ac:dyDescent="0.2">
      <c r="AE15566" s="218"/>
    </row>
    <row r="15567" spans="31:31" s="228" customFormat="1" x14ac:dyDescent="0.2">
      <c r="AE15567" s="218"/>
    </row>
    <row r="15568" spans="31:31" s="228" customFormat="1" x14ac:dyDescent="0.2">
      <c r="AE15568" s="218"/>
    </row>
    <row r="15569" spans="31:31" s="228" customFormat="1" x14ac:dyDescent="0.2">
      <c r="AE15569" s="218"/>
    </row>
    <row r="15570" spans="31:31" s="228" customFormat="1" x14ac:dyDescent="0.2">
      <c r="AE15570" s="218"/>
    </row>
    <row r="15571" spans="31:31" s="228" customFormat="1" x14ac:dyDescent="0.2">
      <c r="AE15571" s="218"/>
    </row>
    <row r="15572" spans="31:31" s="228" customFormat="1" x14ac:dyDescent="0.2">
      <c r="AE15572" s="218"/>
    </row>
    <row r="15573" spans="31:31" s="228" customFormat="1" x14ac:dyDescent="0.2">
      <c r="AE15573" s="218"/>
    </row>
    <row r="15574" spans="31:31" s="228" customFormat="1" x14ac:dyDescent="0.2">
      <c r="AE15574" s="218"/>
    </row>
    <row r="15575" spans="31:31" s="228" customFormat="1" x14ac:dyDescent="0.2">
      <c r="AE15575" s="218"/>
    </row>
    <row r="15576" spans="31:31" s="228" customFormat="1" x14ac:dyDescent="0.2">
      <c r="AE15576" s="218"/>
    </row>
    <row r="15577" spans="31:31" s="228" customFormat="1" x14ac:dyDescent="0.2">
      <c r="AE15577" s="218"/>
    </row>
    <row r="15578" spans="31:31" s="228" customFormat="1" x14ac:dyDescent="0.2">
      <c r="AE15578" s="218"/>
    </row>
    <row r="15579" spans="31:31" s="228" customFormat="1" x14ac:dyDescent="0.2">
      <c r="AE15579" s="218"/>
    </row>
    <row r="15580" spans="31:31" s="228" customFormat="1" x14ac:dyDescent="0.2">
      <c r="AE15580" s="218"/>
    </row>
    <row r="15581" spans="31:31" s="228" customFormat="1" x14ac:dyDescent="0.2">
      <c r="AE15581" s="218"/>
    </row>
    <row r="15582" spans="31:31" s="228" customFormat="1" x14ac:dyDescent="0.2">
      <c r="AE15582" s="218"/>
    </row>
    <row r="15583" spans="31:31" s="228" customFormat="1" x14ac:dyDescent="0.2">
      <c r="AE15583" s="218"/>
    </row>
    <row r="15584" spans="31:31" s="228" customFormat="1" x14ac:dyDescent="0.2">
      <c r="AE15584" s="218"/>
    </row>
    <row r="15585" spans="31:31" s="228" customFormat="1" x14ac:dyDescent="0.2">
      <c r="AE15585" s="218"/>
    </row>
    <row r="15586" spans="31:31" s="228" customFormat="1" x14ac:dyDescent="0.2">
      <c r="AE15586" s="218"/>
    </row>
    <row r="15587" spans="31:31" s="228" customFormat="1" x14ac:dyDescent="0.2">
      <c r="AE15587" s="218"/>
    </row>
    <row r="15588" spans="31:31" s="228" customFormat="1" x14ac:dyDescent="0.2">
      <c r="AE15588" s="218"/>
    </row>
    <row r="15589" spans="31:31" s="228" customFormat="1" x14ac:dyDescent="0.2">
      <c r="AE15589" s="218"/>
    </row>
    <row r="15590" spans="31:31" s="228" customFormat="1" x14ac:dyDescent="0.2">
      <c r="AE15590" s="218"/>
    </row>
    <row r="15591" spans="31:31" s="228" customFormat="1" x14ac:dyDescent="0.2">
      <c r="AE15591" s="218"/>
    </row>
    <row r="15592" spans="31:31" s="228" customFormat="1" x14ac:dyDescent="0.2">
      <c r="AE15592" s="218"/>
    </row>
    <row r="15593" spans="31:31" s="228" customFormat="1" x14ac:dyDescent="0.2">
      <c r="AE15593" s="218"/>
    </row>
    <row r="15594" spans="31:31" s="228" customFormat="1" x14ac:dyDescent="0.2">
      <c r="AE15594" s="218"/>
    </row>
    <row r="15595" spans="31:31" s="228" customFormat="1" x14ac:dyDescent="0.2">
      <c r="AE15595" s="218"/>
    </row>
    <row r="15596" spans="31:31" s="228" customFormat="1" x14ac:dyDescent="0.2">
      <c r="AE15596" s="218"/>
    </row>
    <row r="15597" spans="31:31" s="228" customFormat="1" x14ac:dyDescent="0.2">
      <c r="AE15597" s="218"/>
    </row>
    <row r="15598" spans="31:31" s="228" customFormat="1" x14ac:dyDescent="0.2">
      <c r="AE15598" s="218"/>
    </row>
    <row r="15599" spans="31:31" s="228" customFormat="1" x14ac:dyDescent="0.2">
      <c r="AE15599" s="218"/>
    </row>
    <row r="15600" spans="31:31" s="228" customFormat="1" x14ac:dyDescent="0.2">
      <c r="AE15600" s="218"/>
    </row>
    <row r="15601" spans="31:31" s="228" customFormat="1" x14ac:dyDescent="0.2">
      <c r="AE15601" s="218"/>
    </row>
    <row r="15602" spans="31:31" s="228" customFormat="1" x14ac:dyDescent="0.2">
      <c r="AE15602" s="218"/>
    </row>
    <row r="15603" spans="31:31" s="228" customFormat="1" x14ac:dyDescent="0.2">
      <c r="AE15603" s="218"/>
    </row>
    <row r="15604" spans="31:31" s="228" customFormat="1" x14ac:dyDescent="0.2">
      <c r="AE15604" s="218"/>
    </row>
    <row r="15605" spans="31:31" s="228" customFormat="1" x14ac:dyDescent="0.2">
      <c r="AE15605" s="218"/>
    </row>
    <row r="15606" spans="31:31" s="228" customFormat="1" x14ac:dyDescent="0.2">
      <c r="AE15606" s="218"/>
    </row>
    <row r="15607" spans="31:31" s="228" customFormat="1" x14ac:dyDescent="0.2">
      <c r="AE15607" s="218"/>
    </row>
    <row r="15608" spans="31:31" s="228" customFormat="1" x14ac:dyDescent="0.2">
      <c r="AE15608" s="218"/>
    </row>
    <row r="15609" spans="31:31" s="228" customFormat="1" x14ac:dyDescent="0.2">
      <c r="AE15609" s="218"/>
    </row>
    <row r="15610" spans="31:31" s="228" customFormat="1" x14ac:dyDescent="0.2">
      <c r="AE15610" s="218"/>
    </row>
    <row r="15611" spans="31:31" s="228" customFormat="1" x14ac:dyDescent="0.2">
      <c r="AE15611" s="218"/>
    </row>
    <row r="15612" spans="31:31" s="228" customFormat="1" x14ac:dyDescent="0.2">
      <c r="AE15612" s="218"/>
    </row>
    <row r="15613" spans="31:31" s="228" customFormat="1" x14ac:dyDescent="0.2">
      <c r="AE15613" s="218"/>
    </row>
    <row r="15614" spans="31:31" s="228" customFormat="1" x14ac:dyDescent="0.2">
      <c r="AE15614" s="218"/>
    </row>
    <row r="15615" spans="31:31" s="228" customFormat="1" x14ac:dyDescent="0.2">
      <c r="AE15615" s="218"/>
    </row>
    <row r="15616" spans="31:31" s="228" customFormat="1" x14ac:dyDescent="0.2">
      <c r="AE15616" s="218"/>
    </row>
    <row r="15617" spans="31:31" s="228" customFormat="1" x14ac:dyDescent="0.2">
      <c r="AE15617" s="218"/>
    </row>
    <row r="15618" spans="31:31" s="228" customFormat="1" x14ac:dyDescent="0.2">
      <c r="AE15618" s="218"/>
    </row>
    <row r="15619" spans="31:31" s="228" customFormat="1" x14ac:dyDescent="0.2">
      <c r="AE15619" s="218"/>
    </row>
    <row r="15620" spans="31:31" s="228" customFormat="1" x14ac:dyDescent="0.2">
      <c r="AE15620" s="218"/>
    </row>
    <row r="15621" spans="31:31" s="228" customFormat="1" x14ac:dyDescent="0.2">
      <c r="AE15621" s="218"/>
    </row>
    <row r="15622" spans="31:31" s="228" customFormat="1" x14ac:dyDescent="0.2">
      <c r="AE15622" s="218"/>
    </row>
    <row r="15623" spans="31:31" s="228" customFormat="1" x14ac:dyDescent="0.2">
      <c r="AE15623" s="218"/>
    </row>
    <row r="15624" spans="31:31" s="228" customFormat="1" x14ac:dyDescent="0.2">
      <c r="AE15624" s="218"/>
    </row>
    <row r="15625" spans="31:31" s="228" customFormat="1" x14ac:dyDescent="0.2">
      <c r="AE15625" s="218"/>
    </row>
    <row r="15626" spans="31:31" s="228" customFormat="1" x14ac:dyDescent="0.2">
      <c r="AE15626" s="218"/>
    </row>
    <row r="15627" spans="31:31" s="228" customFormat="1" x14ac:dyDescent="0.2">
      <c r="AE15627" s="218"/>
    </row>
    <row r="15628" spans="31:31" s="228" customFormat="1" x14ac:dyDescent="0.2">
      <c r="AE15628" s="218"/>
    </row>
    <row r="15629" spans="31:31" s="228" customFormat="1" x14ac:dyDescent="0.2">
      <c r="AE15629" s="218"/>
    </row>
    <row r="15630" spans="31:31" s="228" customFormat="1" x14ac:dyDescent="0.2">
      <c r="AE15630" s="218"/>
    </row>
    <row r="15631" spans="31:31" s="228" customFormat="1" x14ac:dyDescent="0.2">
      <c r="AE15631" s="218"/>
    </row>
    <row r="15632" spans="31:31" s="228" customFormat="1" x14ac:dyDescent="0.2">
      <c r="AE15632" s="218"/>
    </row>
    <row r="15633" spans="31:31" s="228" customFormat="1" x14ac:dyDescent="0.2">
      <c r="AE15633" s="218"/>
    </row>
    <row r="15634" spans="31:31" s="228" customFormat="1" x14ac:dyDescent="0.2">
      <c r="AE15634" s="218"/>
    </row>
    <row r="15635" spans="31:31" s="228" customFormat="1" x14ac:dyDescent="0.2">
      <c r="AE15635" s="218"/>
    </row>
    <row r="15636" spans="31:31" s="228" customFormat="1" x14ac:dyDescent="0.2">
      <c r="AE15636" s="218"/>
    </row>
    <row r="15637" spans="31:31" s="228" customFormat="1" x14ac:dyDescent="0.2">
      <c r="AE15637" s="218"/>
    </row>
    <row r="15638" spans="31:31" s="228" customFormat="1" x14ac:dyDescent="0.2">
      <c r="AE15638" s="218"/>
    </row>
    <row r="15639" spans="31:31" s="228" customFormat="1" x14ac:dyDescent="0.2">
      <c r="AE15639" s="218"/>
    </row>
    <row r="15640" spans="31:31" s="228" customFormat="1" x14ac:dyDescent="0.2">
      <c r="AE15640" s="218"/>
    </row>
    <row r="15641" spans="31:31" s="228" customFormat="1" x14ac:dyDescent="0.2">
      <c r="AE15641" s="218"/>
    </row>
    <row r="15642" spans="31:31" s="228" customFormat="1" x14ac:dyDescent="0.2">
      <c r="AE15642" s="218"/>
    </row>
    <row r="15643" spans="31:31" s="228" customFormat="1" x14ac:dyDescent="0.2">
      <c r="AE15643" s="218"/>
    </row>
    <row r="15644" spans="31:31" s="228" customFormat="1" x14ac:dyDescent="0.2">
      <c r="AE15644" s="218"/>
    </row>
    <row r="15645" spans="31:31" s="228" customFormat="1" x14ac:dyDescent="0.2">
      <c r="AE15645" s="218"/>
    </row>
    <row r="15646" spans="31:31" s="228" customFormat="1" x14ac:dyDescent="0.2">
      <c r="AE15646" s="218"/>
    </row>
    <row r="15647" spans="31:31" s="228" customFormat="1" x14ac:dyDescent="0.2">
      <c r="AE15647" s="218"/>
    </row>
    <row r="15648" spans="31:31" s="228" customFormat="1" x14ac:dyDescent="0.2">
      <c r="AE15648" s="218"/>
    </row>
    <row r="15649" spans="31:31" s="228" customFormat="1" x14ac:dyDescent="0.2">
      <c r="AE15649" s="218"/>
    </row>
    <row r="15650" spans="31:31" s="228" customFormat="1" x14ac:dyDescent="0.2">
      <c r="AE15650" s="218"/>
    </row>
    <row r="15651" spans="31:31" s="228" customFormat="1" x14ac:dyDescent="0.2">
      <c r="AE15651" s="218"/>
    </row>
    <row r="15652" spans="31:31" s="228" customFormat="1" x14ac:dyDescent="0.2">
      <c r="AE15652" s="218"/>
    </row>
    <row r="15653" spans="31:31" s="228" customFormat="1" x14ac:dyDescent="0.2">
      <c r="AE15653" s="218"/>
    </row>
    <row r="15654" spans="31:31" s="228" customFormat="1" x14ac:dyDescent="0.2">
      <c r="AE15654" s="218"/>
    </row>
    <row r="15655" spans="31:31" s="228" customFormat="1" x14ac:dyDescent="0.2">
      <c r="AE15655" s="218"/>
    </row>
    <row r="15656" spans="31:31" s="228" customFormat="1" x14ac:dyDescent="0.2">
      <c r="AE15656" s="218"/>
    </row>
    <row r="15657" spans="31:31" s="228" customFormat="1" x14ac:dyDescent="0.2">
      <c r="AE15657" s="218"/>
    </row>
    <row r="15658" spans="31:31" s="228" customFormat="1" x14ac:dyDescent="0.2">
      <c r="AE15658" s="218"/>
    </row>
    <row r="15659" spans="31:31" s="228" customFormat="1" x14ac:dyDescent="0.2">
      <c r="AE15659" s="218"/>
    </row>
    <row r="15660" spans="31:31" s="228" customFormat="1" x14ac:dyDescent="0.2">
      <c r="AE15660" s="218"/>
    </row>
    <row r="15661" spans="31:31" s="228" customFormat="1" x14ac:dyDescent="0.2">
      <c r="AE15661" s="218"/>
    </row>
    <row r="15662" spans="31:31" s="228" customFormat="1" x14ac:dyDescent="0.2">
      <c r="AE15662" s="218"/>
    </row>
    <row r="15663" spans="31:31" s="228" customFormat="1" x14ac:dyDescent="0.2">
      <c r="AE15663" s="218"/>
    </row>
    <row r="15664" spans="31:31" s="228" customFormat="1" x14ac:dyDescent="0.2">
      <c r="AE15664" s="218"/>
    </row>
    <row r="15665" spans="31:31" s="228" customFormat="1" x14ac:dyDescent="0.2">
      <c r="AE15665" s="218"/>
    </row>
    <row r="15666" spans="31:31" s="228" customFormat="1" x14ac:dyDescent="0.2">
      <c r="AE15666" s="218"/>
    </row>
    <row r="15667" spans="31:31" s="228" customFormat="1" x14ac:dyDescent="0.2">
      <c r="AE15667" s="218"/>
    </row>
    <row r="15668" spans="31:31" s="228" customFormat="1" x14ac:dyDescent="0.2">
      <c r="AE15668" s="218"/>
    </row>
    <row r="15669" spans="31:31" s="228" customFormat="1" x14ac:dyDescent="0.2">
      <c r="AE15669" s="218"/>
    </row>
    <row r="15670" spans="31:31" s="228" customFormat="1" x14ac:dyDescent="0.2">
      <c r="AE15670" s="218"/>
    </row>
    <row r="15671" spans="31:31" s="228" customFormat="1" x14ac:dyDescent="0.2">
      <c r="AE15671" s="218"/>
    </row>
    <row r="15672" spans="31:31" s="228" customFormat="1" x14ac:dyDescent="0.2">
      <c r="AE15672" s="218"/>
    </row>
    <row r="15673" spans="31:31" s="228" customFormat="1" x14ac:dyDescent="0.2">
      <c r="AE15673" s="218"/>
    </row>
    <row r="15674" spans="31:31" s="228" customFormat="1" x14ac:dyDescent="0.2">
      <c r="AE15674" s="218"/>
    </row>
    <row r="15675" spans="31:31" s="228" customFormat="1" x14ac:dyDescent="0.2">
      <c r="AE15675" s="218"/>
    </row>
    <row r="15676" spans="31:31" s="228" customFormat="1" x14ac:dyDescent="0.2">
      <c r="AE15676" s="218"/>
    </row>
    <row r="15677" spans="31:31" s="228" customFormat="1" x14ac:dyDescent="0.2">
      <c r="AE15677" s="218"/>
    </row>
    <row r="15678" spans="31:31" s="228" customFormat="1" x14ac:dyDescent="0.2">
      <c r="AE15678" s="218"/>
    </row>
    <row r="15679" spans="31:31" s="228" customFormat="1" x14ac:dyDescent="0.2">
      <c r="AE15679" s="218"/>
    </row>
    <row r="15680" spans="31:31" s="228" customFormat="1" x14ac:dyDescent="0.2">
      <c r="AE15680" s="218"/>
    </row>
    <row r="15681" spans="31:31" s="228" customFormat="1" x14ac:dyDescent="0.2">
      <c r="AE15681" s="218"/>
    </row>
    <row r="15682" spans="31:31" s="228" customFormat="1" x14ac:dyDescent="0.2">
      <c r="AE15682" s="218"/>
    </row>
    <row r="15683" spans="31:31" s="228" customFormat="1" x14ac:dyDescent="0.2">
      <c r="AE15683" s="218"/>
    </row>
    <row r="15684" spans="31:31" s="228" customFormat="1" x14ac:dyDescent="0.2">
      <c r="AE15684" s="218"/>
    </row>
    <row r="15685" spans="31:31" s="228" customFormat="1" x14ac:dyDescent="0.2">
      <c r="AE15685" s="218"/>
    </row>
    <row r="15686" spans="31:31" s="228" customFormat="1" x14ac:dyDescent="0.2">
      <c r="AE15686" s="218"/>
    </row>
    <row r="15687" spans="31:31" s="228" customFormat="1" x14ac:dyDescent="0.2">
      <c r="AE15687" s="218"/>
    </row>
    <row r="15688" spans="31:31" s="228" customFormat="1" x14ac:dyDescent="0.2">
      <c r="AE15688" s="218"/>
    </row>
    <row r="15689" spans="31:31" s="228" customFormat="1" x14ac:dyDescent="0.2">
      <c r="AE15689" s="218"/>
    </row>
    <row r="15690" spans="31:31" s="228" customFormat="1" x14ac:dyDescent="0.2">
      <c r="AE15690" s="218"/>
    </row>
    <row r="15691" spans="31:31" s="228" customFormat="1" x14ac:dyDescent="0.2">
      <c r="AE15691" s="218"/>
    </row>
    <row r="15692" spans="31:31" s="228" customFormat="1" x14ac:dyDescent="0.2">
      <c r="AE15692" s="218"/>
    </row>
    <row r="15693" spans="31:31" s="228" customFormat="1" x14ac:dyDescent="0.2">
      <c r="AE15693" s="218"/>
    </row>
    <row r="15694" spans="31:31" s="228" customFormat="1" x14ac:dyDescent="0.2">
      <c r="AE15694" s="218"/>
    </row>
    <row r="15695" spans="31:31" s="228" customFormat="1" x14ac:dyDescent="0.2">
      <c r="AE15695" s="218"/>
    </row>
    <row r="15696" spans="31:31" s="228" customFormat="1" x14ac:dyDescent="0.2">
      <c r="AE15696" s="218"/>
    </row>
    <row r="15697" spans="31:31" s="228" customFormat="1" x14ac:dyDescent="0.2">
      <c r="AE15697" s="218"/>
    </row>
    <row r="15698" spans="31:31" s="228" customFormat="1" x14ac:dyDescent="0.2">
      <c r="AE15698" s="218"/>
    </row>
    <row r="15699" spans="31:31" s="228" customFormat="1" x14ac:dyDescent="0.2">
      <c r="AE15699" s="218"/>
    </row>
    <row r="15700" spans="31:31" s="228" customFormat="1" x14ac:dyDescent="0.2">
      <c r="AE15700" s="218"/>
    </row>
    <row r="15701" spans="31:31" s="228" customFormat="1" x14ac:dyDescent="0.2">
      <c r="AE15701" s="218"/>
    </row>
    <row r="15702" spans="31:31" s="228" customFormat="1" x14ac:dyDescent="0.2">
      <c r="AE15702" s="218"/>
    </row>
    <row r="15703" spans="31:31" s="228" customFormat="1" x14ac:dyDescent="0.2">
      <c r="AE15703" s="218"/>
    </row>
    <row r="15704" spans="31:31" s="228" customFormat="1" x14ac:dyDescent="0.2">
      <c r="AE15704" s="218"/>
    </row>
    <row r="15705" spans="31:31" s="228" customFormat="1" x14ac:dyDescent="0.2">
      <c r="AE15705" s="218"/>
    </row>
    <row r="15706" spans="31:31" s="228" customFormat="1" x14ac:dyDescent="0.2">
      <c r="AE15706" s="218"/>
    </row>
    <row r="15707" spans="31:31" s="228" customFormat="1" x14ac:dyDescent="0.2">
      <c r="AE15707" s="218"/>
    </row>
    <row r="15708" spans="31:31" s="228" customFormat="1" x14ac:dyDescent="0.2">
      <c r="AE15708" s="218"/>
    </row>
    <row r="15709" spans="31:31" s="228" customFormat="1" x14ac:dyDescent="0.2">
      <c r="AE15709" s="218"/>
    </row>
    <row r="15710" spans="31:31" s="228" customFormat="1" x14ac:dyDescent="0.2">
      <c r="AE15710" s="218"/>
    </row>
    <row r="15711" spans="31:31" s="228" customFormat="1" x14ac:dyDescent="0.2">
      <c r="AE15711" s="218"/>
    </row>
    <row r="15712" spans="31:31" s="228" customFormat="1" x14ac:dyDescent="0.2">
      <c r="AE15712" s="218"/>
    </row>
    <row r="15713" spans="31:31" s="228" customFormat="1" x14ac:dyDescent="0.2">
      <c r="AE15713" s="218"/>
    </row>
    <row r="15714" spans="31:31" s="228" customFormat="1" x14ac:dyDescent="0.2">
      <c r="AE15714" s="218"/>
    </row>
    <row r="15715" spans="31:31" s="228" customFormat="1" x14ac:dyDescent="0.2">
      <c r="AE15715" s="218"/>
    </row>
    <row r="15716" spans="31:31" s="228" customFormat="1" x14ac:dyDescent="0.2">
      <c r="AE15716" s="218"/>
    </row>
    <row r="15717" spans="31:31" s="228" customFormat="1" x14ac:dyDescent="0.2">
      <c r="AE15717" s="218"/>
    </row>
    <row r="15718" spans="31:31" s="228" customFormat="1" x14ac:dyDescent="0.2">
      <c r="AE15718" s="218"/>
    </row>
    <row r="15719" spans="31:31" s="228" customFormat="1" x14ac:dyDescent="0.2">
      <c r="AE15719" s="218"/>
    </row>
    <row r="15720" spans="31:31" s="228" customFormat="1" x14ac:dyDescent="0.2">
      <c r="AE15720" s="218"/>
    </row>
    <row r="15721" spans="31:31" s="228" customFormat="1" x14ac:dyDescent="0.2">
      <c r="AE15721" s="218"/>
    </row>
    <row r="15722" spans="31:31" s="228" customFormat="1" x14ac:dyDescent="0.2">
      <c r="AE15722" s="218"/>
    </row>
    <row r="15723" spans="31:31" s="228" customFormat="1" x14ac:dyDescent="0.2">
      <c r="AE15723" s="218"/>
    </row>
    <row r="15724" spans="31:31" s="228" customFormat="1" x14ac:dyDescent="0.2">
      <c r="AE15724" s="218"/>
    </row>
    <row r="15725" spans="31:31" s="228" customFormat="1" x14ac:dyDescent="0.2">
      <c r="AE15725" s="218"/>
    </row>
    <row r="15726" spans="31:31" s="228" customFormat="1" x14ac:dyDescent="0.2">
      <c r="AE15726" s="218"/>
    </row>
    <row r="15727" spans="31:31" s="228" customFormat="1" x14ac:dyDescent="0.2">
      <c r="AE15727" s="218"/>
    </row>
    <row r="15728" spans="31:31" s="228" customFormat="1" x14ac:dyDescent="0.2">
      <c r="AE15728" s="218"/>
    </row>
    <row r="15729" spans="31:31" s="228" customFormat="1" x14ac:dyDescent="0.2">
      <c r="AE15729" s="218"/>
    </row>
    <row r="15730" spans="31:31" s="228" customFormat="1" x14ac:dyDescent="0.2">
      <c r="AE15730" s="218"/>
    </row>
    <row r="15731" spans="31:31" s="228" customFormat="1" x14ac:dyDescent="0.2">
      <c r="AE15731" s="218"/>
    </row>
    <row r="15732" spans="31:31" s="228" customFormat="1" x14ac:dyDescent="0.2">
      <c r="AE15732" s="218"/>
    </row>
    <row r="15733" spans="31:31" s="228" customFormat="1" x14ac:dyDescent="0.2">
      <c r="AE15733" s="218"/>
    </row>
    <row r="15734" spans="31:31" s="228" customFormat="1" x14ac:dyDescent="0.2">
      <c r="AE15734" s="218"/>
    </row>
    <row r="15735" spans="31:31" s="228" customFormat="1" x14ac:dyDescent="0.2">
      <c r="AE15735" s="218"/>
    </row>
    <row r="15736" spans="31:31" s="228" customFormat="1" x14ac:dyDescent="0.2">
      <c r="AE15736" s="218"/>
    </row>
    <row r="15737" spans="31:31" s="228" customFormat="1" x14ac:dyDescent="0.2">
      <c r="AE15737" s="218"/>
    </row>
    <row r="15738" spans="31:31" s="228" customFormat="1" x14ac:dyDescent="0.2">
      <c r="AE15738" s="218"/>
    </row>
    <row r="15739" spans="31:31" s="228" customFormat="1" x14ac:dyDescent="0.2">
      <c r="AE15739" s="218"/>
    </row>
    <row r="15740" spans="31:31" s="228" customFormat="1" x14ac:dyDescent="0.2">
      <c r="AE15740" s="218"/>
    </row>
    <row r="15741" spans="31:31" s="228" customFormat="1" x14ac:dyDescent="0.2">
      <c r="AE15741" s="218"/>
    </row>
    <row r="15742" spans="31:31" s="228" customFormat="1" x14ac:dyDescent="0.2">
      <c r="AE15742" s="218"/>
    </row>
    <row r="15743" spans="31:31" s="228" customFormat="1" x14ac:dyDescent="0.2">
      <c r="AE15743" s="218"/>
    </row>
    <row r="15744" spans="31:31" s="228" customFormat="1" x14ac:dyDescent="0.2">
      <c r="AE15744" s="218"/>
    </row>
    <row r="15745" spans="31:31" s="228" customFormat="1" x14ac:dyDescent="0.2">
      <c r="AE15745" s="218"/>
    </row>
    <row r="15746" spans="31:31" s="228" customFormat="1" x14ac:dyDescent="0.2">
      <c r="AE15746" s="218"/>
    </row>
    <row r="15747" spans="31:31" s="228" customFormat="1" x14ac:dyDescent="0.2">
      <c r="AE15747" s="218"/>
    </row>
    <row r="15748" spans="31:31" s="228" customFormat="1" x14ac:dyDescent="0.2">
      <c r="AE15748" s="218"/>
    </row>
    <row r="15749" spans="31:31" s="228" customFormat="1" x14ac:dyDescent="0.2">
      <c r="AE15749" s="218"/>
    </row>
    <row r="15750" spans="31:31" s="228" customFormat="1" x14ac:dyDescent="0.2">
      <c r="AE15750" s="218"/>
    </row>
    <row r="15751" spans="31:31" s="228" customFormat="1" x14ac:dyDescent="0.2">
      <c r="AE15751" s="218"/>
    </row>
    <row r="15752" spans="31:31" s="228" customFormat="1" x14ac:dyDescent="0.2">
      <c r="AE15752" s="218"/>
    </row>
    <row r="15753" spans="31:31" s="228" customFormat="1" x14ac:dyDescent="0.2">
      <c r="AE15753" s="218"/>
    </row>
    <row r="15754" spans="31:31" s="228" customFormat="1" x14ac:dyDescent="0.2">
      <c r="AE15754" s="218"/>
    </row>
    <row r="15755" spans="31:31" s="228" customFormat="1" x14ac:dyDescent="0.2">
      <c r="AE15755" s="218"/>
    </row>
    <row r="15756" spans="31:31" s="228" customFormat="1" x14ac:dyDescent="0.2">
      <c r="AE15756" s="218"/>
    </row>
    <row r="15757" spans="31:31" s="228" customFormat="1" x14ac:dyDescent="0.2">
      <c r="AE15757" s="218"/>
    </row>
    <row r="15758" spans="31:31" s="228" customFormat="1" x14ac:dyDescent="0.2">
      <c r="AE15758" s="218"/>
    </row>
    <row r="15759" spans="31:31" s="228" customFormat="1" x14ac:dyDescent="0.2">
      <c r="AE15759" s="218"/>
    </row>
    <row r="15760" spans="31:31" s="228" customFormat="1" x14ac:dyDescent="0.2">
      <c r="AE15760" s="218"/>
    </row>
    <row r="15761" spans="31:31" s="228" customFormat="1" x14ac:dyDescent="0.2">
      <c r="AE15761" s="218"/>
    </row>
    <row r="15762" spans="31:31" s="228" customFormat="1" x14ac:dyDescent="0.2">
      <c r="AE15762" s="218"/>
    </row>
    <row r="15763" spans="31:31" s="228" customFormat="1" x14ac:dyDescent="0.2">
      <c r="AE15763" s="218"/>
    </row>
    <row r="15764" spans="31:31" s="228" customFormat="1" x14ac:dyDescent="0.2">
      <c r="AE15764" s="218"/>
    </row>
    <row r="15765" spans="31:31" s="228" customFormat="1" x14ac:dyDescent="0.2">
      <c r="AE15765" s="218"/>
    </row>
    <row r="15766" spans="31:31" s="228" customFormat="1" x14ac:dyDescent="0.2">
      <c r="AE15766" s="218"/>
    </row>
    <row r="15767" spans="31:31" s="228" customFormat="1" x14ac:dyDescent="0.2">
      <c r="AE15767" s="218"/>
    </row>
    <row r="15768" spans="31:31" s="228" customFormat="1" x14ac:dyDescent="0.2">
      <c r="AE15768" s="218"/>
    </row>
    <row r="15769" spans="31:31" s="228" customFormat="1" x14ac:dyDescent="0.2">
      <c r="AE15769" s="218"/>
    </row>
    <row r="15770" spans="31:31" s="228" customFormat="1" x14ac:dyDescent="0.2">
      <c r="AE15770" s="218"/>
    </row>
    <row r="15771" spans="31:31" s="228" customFormat="1" x14ac:dyDescent="0.2">
      <c r="AE15771" s="218"/>
    </row>
    <row r="15772" spans="31:31" s="228" customFormat="1" x14ac:dyDescent="0.2">
      <c r="AE15772" s="218"/>
    </row>
    <row r="15773" spans="31:31" s="228" customFormat="1" x14ac:dyDescent="0.2">
      <c r="AE15773" s="218"/>
    </row>
    <row r="15774" spans="31:31" s="228" customFormat="1" x14ac:dyDescent="0.2">
      <c r="AE15774" s="218"/>
    </row>
    <row r="15775" spans="31:31" s="228" customFormat="1" x14ac:dyDescent="0.2">
      <c r="AE15775" s="218"/>
    </row>
    <row r="15776" spans="31:31" s="228" customFormat="1" x14ac:dyDescent="0.2">
      <c r="AE15776" s="218"/>
    </row>
    <row r="15777" spans="31:31" s="228" customFormat="1" x14ac:dyDescent="0.2">
      <c r="AE15777" s="218"/>
    </row>
    <row r="15778" spans="31:31" s="228" customFormat="1" x14ac:dyDescent="0.2">
      <c r="AE15778" s="218"/>
    </row>
    <row r="15779" spans="31:31" s="228" customFormat="1" x14ac:dyDescent="0.2">
      <c r="AE15779" s="218"/>
    </row>
    <row r="15780" spans="31:31" s="228" customFormat="1" x14ac:dyDescent="0.2">
      <c r="AE15780" s="218"/>
    </row>
    <row r="15781" spans="31:31" s="228" customFormat="1" x14ac:dyDescent="0.2">
      <c r="AE15781" s="218"/>
    </row>
    <row r="15782" spans="31:31" s="228" customFormat="1" x14ac:dyDescent="0.2">
      <c r="AE15782" s="218"/>
    </row>
    <row r="15783" spans="31:31" s="228" customFormat="1" x14ac:dyDescent="0.2">
      <c r="AE15783" s="218"/>
    </row>
    <row r="15784" spans="31:31" s="228" customFormat="1" x14ac:dyDescent="0.2">
      <c r="AE15784" s="218"/>
    </row>
    <row r="15785" spans="31:31" s="228" customFormat="1" x14ac:dyDescent="0.2">
      <c r="AE15785" s="218"/>
    </row>
    <row r="15786" spans="31:31" s="228" customFormat="1" x14ac:dyDescent="0.2">
      <c r="AE15786" s="218"/>
    </row>
    <row r="15787" spans="31:31" s="228" customFormat="1" x14ac:dyDescent="0.2">
      <c r="AE15787" s="218"/>
    </row>
    <row r="15788" spans="31:31" s="228" customFormat="1" x14ac:dyDescent="0.2">
      <c r="AE15788" s="218"/>
    </row>
    <row r="15789" spans="31:31" s="228" customFormat="1" x14ac:dyDescent="0.2">
      <c r="AE15789" s="218"/>
    </row>
    <row r="15790" spans="31:31" s="228" customFormat="1" x14ac:dyDescent="0.2">
      <c r="AE15790" s="218"/>
    </row>
    <row r="15791" spans="31:31" s="228" customFormat="1" x14ac:dyDescent="0.2">
      <c r="AE15791" s="218"/>
    </row>
    <row r="15792" spans="31:31" s="228" customFormat="1" x14ac:dyDescent="0.2">
      <c r="AE15792" s="218"/>
    </row>
    <row r="15793" spans="31:31" s="228" customFormat="1" x14ac:dyDescent="0.2">
      <c r="AE15793" s="218"/>
    </row>
    <row r="15794" spans="31:31" s="228" customFormat="1" x14ac:dyDescent="0.2">
      <c r="AE15794" s="218"/>
    </row>
    <row r="15795" spans="31:31" s="228" customFormat="1" x14ac:dyDescent="0.2">
      <c r="AE15795" s="218"/>
    </row>
    <row r="15796" spans="31:31" s="228" customFormat="1" x14ac:dyDescent="0.2">
      <c r="AE15796" s="218"/>
    </row>
    <row r="15797" spans="31:31" s="228" customFormat="1" x14ac:dyDescent="0.2">
      <c r="AE15797" s="218"/>
    </row>
    <row r="15798" spans="31:31" s="228" customFormat="1" x14ac:dyDescent="0.2">
      <c r="AE15798" s="218"/>
    </row>
    <row r="15799" spans="31:31" s="228" customFormat="1" x14ac:dyDescent="0.2">
      <c r="AE15799" s="218"/>
    </row>
    <row r="15800" spans="31:31" s="228" customFormat="1" x14ac:dyDescent="0.2">
      <c r="AE15800" s="218"/>
    </row>
    <row r="15801" spans="31:31" s="228" customFormat="1" x14ac:dyDescent="0.2">
      <c r="AE15801" s="218"/>
    </row>
    <row r="15802" spans="31:31" s="228" customFormat="1" x14ac:dyDescent="0.2">
      <c r="AE15802" s="218"/>
    </row>
    <row r="15803" spans="31:31" s="228" customFormat="1" x14ac:dyDescent="0.2">
      <c r="AE15803" s="218"/>
    </row>
    <row r="15804" spans="31:31" s="228" customFormat="1" x14ac:dyDescent="0.2">
      <c r="AE15804" s="218"/>
    </row>
    <row r="15805" spans="31:31" s="228" customFormat="1" x14ac:dyDescent="0.2">
      <c r="AE15805" s="218"/>
    </row>
    <row r="15806" spans="31:31" s="228" customFormat="1" x14ac:dyDescent="0.2">
      <c r="AE15806" s="218"/>
    </row>
    <row r="15807" spans="31:31" s="228" customFormat="1" x14ac:dyDescent="0.2">
      <c r="AE15807" s="218"/>
    </row>
    <row r="15808" spans="31:31" s="228" customFormat="1" x14ac:dyDescent="0.2">
      <c r="AE15808" s="218"/>
    </row>
    <row r="15809" spans="31:31" s="228" customFormat="1" x14ac:dyDescent="0.2">
      <c r="AE15809" s="218"/>
    </row>
    <row r="15810" spans="31:31" s="228" customFormat="1" x14ac:dyDescent="0.2">
      <c r="AE15810" s="218"/>
    </row>
    <row r="15811" spans="31:31" s="228" customFormat="1" x14ac:dyDescent="0.2">
      <c r="AE15811" s="218"/>
    </row>
    <row r="15812" spans="31:31" s="228" customFormat="1" x14ac:dyDescent="0.2">
      <c r="AE15812" s="218"/>
    </row>
    <row r="15813" spans="31:31" s="228" customFormat="1" x14ac:dyDescent="0.2">
      <c r="AE15813" s="218"/>
    </row>
    <row r="15814" spans="31:31" s="228" customFormat="1" x14ac:dyDescent="0.2">
      <c r="AE15814" s="218"/>
    </row>
    <row r="15815" spans="31:31" s="228" customFormat="1" x14ac:dyDescent="0.2">
      <c r="AE15815" s="218"/>
    </row>
    <row r="15816" spans="31:31" s="228" customFormat="1" x14ac:dyDescent="0.2">
      <c r="AE15816" s="218"/>
    </row>
    <row r="15817" spans="31:31" s="228" customFormat="1" x14ac:dyDescent="0.2">
      <c r="AE15817" s="218"/>
    </row>
    <row r="15818" spans="31:31" s="228" customFormat="1" x14ac:dyDescent="0.2">
      <c r="AE15818" s="218"/>
    </row>
    <row r="15819" spans="31:31" s="228" customFormat="1" x14ac:dyDescent="0.2">
      <c r="AE15819" s="218"/>
    </row>
    <row r="15820" spans="31:31" s="228" customFormat="1" x14ac:dyDescent="0.2">
      <c r="AE15820" s="218"/>
    </row>
    <row r="15821" spans="31:31" s="228" customFormat="1" x14ac:dyDescent="0.2">
      <c r="AE15821" s="218"/>
    </row>
    <row r="15822" spans="31:31" s="228" customFormat="1" x14ac:dyDescent="0.2">
      <c r="AE15822" s="218"/>
    </row>
    <row r="15823" spans="31:31" s="228" customFormat="1" x14ac:dyDescent="0.2">
      <c r="AE15823" s="218"/>
    </row>
    <row r="15824" spans="31:31" s="228" customFormat="1" x14ac:dyDescent="0.2">
      <c r="AE15824" s="218"/>
    </row>
    <row r="15825" spans="31:31" s="228" customFormat="1" x14ac:dyDescent="0.2">
      <c r="AE15825" s="218"/>
    </row>
    <row r="15826" spans="31:31" s="228" customFormat="1" x14ac:dyDescent="0.2">
      <c r="AE15826" s="218"/>
    </row>
    <row r="15827" spans="31:31" s="228" customFormat="1" x14ac:dyDescent="0.2">
      <c r="AE15827" s="218"/>
    </row>
    <row r="15828" spans="31:31" s="228" customFormat="1" x14ac:dyDescent="0.2">
      <c r="AE15828" s="218"/>
    </row>
    <row r="15829" spans="31:31" s="228" customFormat="1" x14ac:dyDescent="0.2">
      <c r="AE15829" s="218"/>
    </row>
    <row r="15830" spans="31:31" s="228" customFormat="1" x14ac:dyDescent="0.2">
      <c r="AE15830" s="218"/>
    </row>
    <row r="15831" spans="31:31" s="228" customFormat="1" x14ac:dyDescent="0.2">
      <c r="AE15831" s="218"/>
    </row>
    <row r="15832" spans="31:31" s="228" customFormat="1" x14ac:dyDescent="0.2">
      <c r="AE15832" s="218"/>
    </row>
    <row r="15833" spans="31:31" s="228" customFormat="1" x14ac:dyDescent="0.2">
      <c r="AE15833" s="218"/>
    </row>
    <row r="15834" spans="31:31" s="228" customFormat="1" x14ac:dyDescent="0.2">
      <c r="AE15834" s="218"/>
    </row>
    <row r="15835" spans="31:31" s="228" customFormat="1" x14ac:dyDescent="0.2">
      <c r="AE15835" s="218"/>
    </row>
    <row r="15836" spans="31:31" s="228" customFormat="1" x14ac:dyDescent="0.2">
      <c r="AE15836" s="218"/>
    </row>
    <row r="15837" spans="31:31" s="228" customFormat="1" x14ac:dyDescent="0.2">
      <c r="AE15837" s="218"/>
    </row>
    <row r="15838" spans="31:31" s="228" customFormat="1" x14ac:dyDescent="0.2">
      <c r="AE15838" s="218"/>
    </row>
    <row r="15839" spans="31:31" s="228" customFormat="1" x14ac:dyDescent="0.2">
      <c r="AE15839" s="218"/>
    </row>
    <row r="15840" spans="31:31" s="228" customFormat="1" x14ac:dyDescent="0.2">
      <c r="AE15840" s="218"/>
    </row>
    <row r="15841" spans="31:31" s="228" customFormat="1" x14ac:dyDescent="0.2">
      <c r="AE15841" s="218"/>
    </row>
    <row r="15842" spans="31:31" s="228" customFormat="1" x14ac:dyDescent="0.2">
      <c r="AE15842" s="218"/>
    </row>
    <row r="15843" spans="31:31" s="228" customFormat="1" x14ac:dyDescent="0.2">
      <c r="AE15843" s="218"/>
    </row>
    <row r="15844" spans="31:31" s="228" customFormat="1" x14ac:dyDescent="0.2">
      <c r="AE15844" s="218"/>
    </row>
    <row r="15845" spans="31:31" s="228" customFormat="1" x14ac:dyDescent="0.2">
      <c r="AE15845" s="218"/>
    </row>
    <row r="15846" spans="31:31" s="228" customFormat="1" x14ac:dyDescent="0.2">
      <c r="AE15846" s="218"/>
    </row>
    <row r="15847" spans="31:31" s="228" customFormat="1" x14ac:dyDescent="0.2">
      <c r="AE15847" s="218"/>
    </row>
    <row r="15848" spans="31:31" s="228" customFormat="1" x14ac:dyDescent="0.2">
      <c r="AE15848" s="218"/>
    </row>
    <row r="15849" spans="31:31" s="228" customFormat="1" x14ac:dyDescent="0.2">
      <c r="AE15849" s="218"/>
    </row>
    <row r="15850" spans="31:31" s="228" customFormat="1" x14ac:dyDescent="0.2">
      <c r="AE15850" s="218"/>
    </row>
    <row r="15851" spans="31:31" s="228" customFormat="1" x14ac:dyDescent="0.2">
      <c r="AE15851" s="218"/>
    </row>
    <row r="15852" spans="31:31" s="228" customFormat="1" x14ac:dyDescent="0.2">
      <c r="AE15852" s="218"/>
    </row>
    <row r="15853" spans="31:31" s="228" customFormat="1" x14ac:dyDescent="0.2">
      <c r="AE15853" s="218"/>
    </row>
    <row r="15854" spans="31:31" s="228" customFormat="1" x14ac:dyDescent="0.2">
      <c r="AE15854" s="218"/>
    </row>
    <row r="15855" spans="31:31" s="228" customFormat="1" x14ac:dyDescent="0.2">
      <c r="AE15855" s="218"/>
    </row>
    <row r="15856" spans="31:31" s="228" customFormat="1" x14ac:dyDescent="0.2">
      <c r="AE15856" s="218"/>
    </row>
    <row r="15857" spans="31:31" s="228" customFormat="1" x14ac:dyDescent="0.2">
      <c r="AE15857" s="218"/>
    </row>
    <row r="15858" spans="31:31" s="228" customFormat="1" x14ac:dyDescent="0.2">
      <c r="AE15858" s="218"/>
    </row>
    <row r="15859" spans="31:31" s="228" customFormat="1" x14ac:dyDescent="0.2">
      <c r="AE15859" s="218"/>
    </row>
    <row r="15860" spans="31:31" s="228" customFormat="1" x14ac:dyDescent="0.2">
      <c r="AE15860" s="218"/>
    </row>
    <row r="15861" spans="31:31" s="228" customFormat="1" x14ac:dyDescent="0.2">
      <c r="AE15861" s="218"/>
    </row>
    <row r="15862" spans="31:31" s="228" customFormat="1" x14ac:dyDescent="0.2">
      <c r="AE15862" s="218"/>
    </row>
    <row r="15863" spans="31:31" s="228" customFormat="1" x14ac:dyDescent="0.2">
      <c r="AE15863" s="218"/>
    </row>
    <row r="15864" spans="31:31" s="228" customFormat="1" x14ac:dyDescent="0.2">
      <c r="AE15864" s="218"/>
    </row>
    <row r="15865" spans="31:31" s="228" customFormat="1" x14ac:dyDescent="0.2">
      <c r="AE15865" s="218"/>
    </row>
    <row r="15866" spans="31:31" s="228" customFormat="1" x14ac:dyDescent="0.2">
      <c r="AE15866" s="218"/>
    </row>
    <row r="15867" spans="31:31" s="228" customFormat="1" x14ac:dyDescent="0.2">
      <c r="AE15867" s="218"/>
    </row>
    <row r="15868" spans="31:31" s="228" customFormat="1" x14ac:dyDescent="0.2">
      <c r="AE15868" s="218"/>
    </row>
    <row r="15869" spans="31:31" s="228" customFormat="1" x14ac:dyDescent="0.2">
      <c r="AE15869" s="218"/>
    </row>
    <row r="15870" spans="31:31" s="228" customFormat="1" x14ac:dyDescent="0.2">
      <c r="AE15870" s="218"/>
    </row>
    <row r="15871" spans="31:31" s="228" customFormat="1" x14ac:dyDescent="0.2">
      <c r="AE15871" s="218"/>
    </row>
    <row r="15872" spans="31:31" s="228" customFormat="1" x14ac:dyDescent="0.2">
      <c r="AE15872" s="218"/>
    </row>
    <row r="15873" spans="31:31" s="228" customFormat="1" x14ac:dyDescent="0.2">
      <c r="AE15873" s="218"/>
    </row>
    <row r="15874" spans="31:31" s="228" customFormat="1" x14ac:dyDescent="0.2">
      <c r="AE15874" s="218"/>
    </row>
    <row r="15875" spans="31:31" s="228" customFormat="1" x14ac:dyDescent="0.2">
      <c r="AE15875" s="218"/>
    </row>
    <row r="15876" spans="31:31" s="228" customFormat="1" x14ac:dyDescent="0.2">
      <c r="AE15876" s="218"/>
    </row>
    <row r="15877" spans="31:31" s="228" customFormat="1" x14ac:dyDescent="0.2">
      <c r="AE15877" s="218"/>
    </row>
    <row r="15878" spans="31:31" s="228" customFormat="1" x14ac:dyDescent="0.2">
      <c r="AE15878" s="218"/>
    </row>
    <row r="15879" spans="31:31" s="228" customFormat="1" x14ac:dyDescent="0.2">
      <c r="AE15879" s="218"/>
    </row>
    <row r="15880" spans="31:31" s="228" customFormat="1" x14ac:dyDescent="0.2">
      <c r="AE15880" s="218"/>
    </row>
    <row r="15881" spans="31:31" s="228" customFormat="1" x14ac:dyDescent="0.2">
      <c r="AE15881" s="218"/>
    </row>
    <row r="15882" spans="31:31" s="228" customFormat="1" x14ac:dyDescent="0.2">
      <c r="AE15882" s="218"/>
    </row>
    <row r="15883" spans="31:31" s="228" customFormat="1" x14ac:dyDescent="0.2">
      <c r="AE15883" s="218"/>
    </row>
    <row r="15884" spans="31:31" s="228" customFormat="1" x14ac:dyDescent="0.2">
      <c r="AE15884" s="218"/>
    </row>
    <row r="15885" spans="31:31" s="228" customFormat="1" x14ac:dyDescent="0.2">
      <c r="AE15885" s="218"/>
    </row>
    <row r="15886" spans="31:31" s="228" customFormat="1" x14ac:dyDescent="0.2">
      <c r="AE15886" s="218"/>
    </row>
    <row r="15887" spans="31:31" s="228" customFormat="1" x14ac:dyDescent="0.2">
      <c r="AE15887" s="218"/>
    </row>
    <row r="15888" spans="31:31" s="228" customFormat="1" x14ac:dyDescent="0.2">
      <c r="AE15888" s="218"/>
    </row>
    <row r="15889" spans="31:31" s="228" customFormat="1" x14ac:dyDescent="0.2">
      <c r="AE15889" s="218"/>
    </row>
    <row r="15890" spans="31:31" s="228" customFormat="1" x14ac:dyDescent="0.2">
      <c r="AE15890" s="218"/>
    </row>
    <row r="15891" spans="31:31" s="228" customFormat="1" x14ac:dyDescent="0.2">
      <c r="AE15891" s="218"/>
    </row>
    <row r="15892" spans="31:31" s="228" customFormat="1" x14ac:dyDescent="0.2">
      <c r="AE15892" s="218"/>
    </row>
    <row r="15893" spans="31:31" s="228" customFormat="1" x14ac:dyDescent="0.2">
      <c r="AE15893" s="218"/>
    </row>
    <row r="15894" spans="31:31" s="228" customFormat="1" x14ac:dyDescent="0.2">
      <c r="AE15894" s="218"/>
    </row>
    <row r="15895" spans="31:31" s="228" customFormat="1" x14ac:dyDescent="0.2">
      <c r="AE15895" s="218"/>
    </row>
    <row r="15896" spans="31:31" s="228" customFormat="1" x14ac:dyDescent="0.2">
      <c r="AE15896" s="218"/>
    </row>
    <row r="15897" spans="31:31" s="228" customFormat="1" x14ac:dyDescent="0.2">
      <c r="AE15897" s="218"/>
    </row>
    <row r="15898" spans="31:31" s="228" customFormat="1" x14ac:dyDescent="0.2">
      <c r="AE15898" s="218"/>
    </row>
    <row r="15899" spans="31:31" s="228" customFormat="1" x14ac:dyDescent="0.2">
      <c r="AE15899" s="218"/>
    </row>
    <row r="15900" spans="31:31" s="228" customFormat="1" x14ac:dyDescent="0.2">
      <c r="AE15900" s="218"/>
    </row>
    <row r="15901" spans="31:31" s="228" customFormat="1" x14ac:dyDescent="0.2">
      <c r="AE15901" s="218"/>
    </row>
    <row r="15902" spans="31:31" s="228" customFormat="1" x14ac:dyDescent="0.2">
      <c r="AE15902" s="218"/>
    </row>
    <row r="15903" spans="31:31" s="228" customFormat="1" x14ac:dyDescent="0.2">
      <c r="AE15903" s="218"/>
    </row>
    <row r="15904" spans="31:31" s="228" customFormat="1" x14ac:dyDescent="0.2">
      <c r="AE15904" s="218"/>
    </row>
    <row r="15905" spans="31:31" s="228" customFormat="1" x14ac:dyDescent="0.2">
      <c r="AE15905" s="218"/>
    </row>
    <row r="15906" spans="31:31" s="228" customFormat="1" x14ac:dyDescent="0.2">
      <c r="AE15906" s="218"/>
    </row>
    <row r="15907" spans="31:31" s="228" customFormat="1" x14ac:dyDescent="0.2">
      <c r="AE15907" s="218"/>
    </row>
    <row r="15908" spans="31:31" s="228" customFormat="1" x14ac:dyDescent="0.2">
      <c r="AE15908" s="218"/>
    </row>
    <row r="15909" spans="31:31" s="228" customFormat="1" x14ac:dyDescent="0.2">
      <c r="AE15909" s="218"/>
    </row>
    <row r="15910" spans="31:31" s="228" customFormat="1" x14ac:dyDescent="0.2">
      <c r="AE15910" s="218"/>
    </row>
    <row r="15911" spans="31:31" s="228" customFormat="1" x14ac:dyDescent="0.2">
      <c r="AE15911" s="218"/>
    </row>
    <row r="15912" spans="31:31" s="228" customFormat="1" x14ac:dyDescent="0.2">
      <c r="AE15912" s="218"/>
    </row>
    <row r="15913" spans="31:31" s="228" customFormat="1" x14ac:dyDescent="0.2">
      <c r="AE15913" s="218"/>
    </row>
    <row r="15914" spans="31:31" s="228" customFormat="1" x14ac:dyDescent="0.2">
      <c r="AE15914" s="218"/>
    </row>
    <row r="15915" spans="31:31" s="228" customFormat="1" x14ac:dyDescent="0.2">
      <c r="AE15915" s="218"/>
    </row>
    <row r="15916" spans="31:31" s="228" customFormat="1" x14ac:dyDescent="0.2">
      <c r="AE15916" s="218"/>
    </row>
    <row r="15917" spans="31:31" s="228" customFormat="1" x14ac:dyDescent="0.2">
      <c r="AE15917" s="218"/>
    </row>
    <row r="15918" spans="31:31" s="228" customFormat="1" x14ac:dyDescent="0.2">
      <c r="AE15918" s="218"/>
    </row>
    <row r="15919" spans="31:31" s="228" customFormat="1" x14ac:dyDescent="0.2">
      <c r="AE15919" s="218"/>
    </row>
    <row r="15920" spans="31:31" s="228" customFormat="1" x14ac:dyDescent="0.2">
      <c r="AE15920" s="218"/>
    </row>
    <row r="15921" spans="31:31" s="228" customFormat="1" x14ac:dyDescent="0.2">
      <c r="AE15921" s="218"/>
    </row>
    <row r="15922" spans="31:31" s="228" customFormat="1" x14ac:dyDescent="0.2">
      <c r="AE15922" s="218"/>
    </row>
    <row r="15923" spans="31:31" s="228" customFormat="1" x14ac:dyDescent="0.2">
      <c r="AE15923" s="218"/>
    </row>
    <row r="15924" spans="31:31" s="228" customFormat="1" x14ac:dyDescent="0.2">
      <c r="AE15924" s="218"/>
    </row>
    <row r="15925" spans="31:31" s="228" customFormat="1" x14ac:dyDescent="0.2">
      <c r="AE15925" s="218"/>
    </row>
    <row r="15926" spans="31:31" s="228" customFormat="1" x14ac:dyDescent="0.2">
      <c r="AE15926" s="218"/>
    </row>
    <row r="15927" spans="31:31" s="228" customFormat="1" x14ac:dyDescent="0.2">
      <c r="AE15927" s="218"/>
    </row>
    <row r="15928" spans="31:31" s="228" customFormat="1" x14ac:dyDescent="0.2">
      <c r="AE15928" s="218"/>
    </row>
    <row r="15929" spans="31:31" s="228" customFormat="1" x14ac:dyDescent="0.2">
      <c r="AE15929" s="218"/>
    </row>
    <row r="15930" spans="31:31" s="228" customFormat="1" x14ac:dyDescent="0.2">
      <c r="AE15930" s="218"/>
    </row>
    <row r="15931" spans="31:31" s="228" customFormat="1" x14ac:dyDescent="0.2">
      <c r="AE15931" s="218"/>
    </row>
    <row r="15932" spans="31:31" s="228" customFormat="1" x14ac:dyDescent="0.2">
      <c r="AE15932" s="218"/>
    </row>
    <row r="15933" spans="31:31" s="228" customFormat="1" x14ac:dyDescent="0.2">
      <c r="AE15933" s="218"/>
    </row>
    <row r="15934" spans="31:31" s="228" customFormat="1" x14ac:dyDescent="0.2">
      <c r="AE15934" s="218"/>
    </row>
    <row r="15935" spans="31:31" s="228" customFormat="1" x14ac:dyDescent="0.2">
      <c r="AE15935" s="218"/>
    </row>
    <row r="15936" spans="31:31" s="228" customFormat="1" x14ac:dyDescent="0.2">
      <c r="AE15936" s="218"/>
    </row>
    <row r="15937" spans="31:31" s="228" customFormat="1" x14ac:dyDescent="0.2">
      <c r="AE15937" s="218"/>
    </row>
    <row r="15938" spans="31:31" s="228" customFormat="1" x14ac:dyDescent="0.2">
      <c r="AE15938" s="218"/>
    </row>
    <row r="15939" spans="31:31" s="228" customFormat="1" x14ac:dyDescent="0.2">
      <c r="AE15939" s="218"/>
    </row>
    <row r="15940" spans="31:31" s="228" customFormat="1" x14ac:dyDescent="0.2">
      <c r="AE15940" s="218"/>
    </row>
    <row r="15941" spans="31:31" s="228" customFormat="1" x14ac:dyDescent="0.2">
      <c r="AE15941" s="218"/>
    </row>
    <row r="15942" spans="31:31" s="228" customFormat="1" x14ac:dyDescent="0.2">
      <c r="AE15942" s="218"/>
    </row>
    <row r="15943" spans="31:31" s="228" customFormat="1" x14ac:dyDescent="0.2">
      <c r="AE15943" s="218"/>
    </row>
    <row r="15944" spans="31:31" s="228" customFormat="1" x14ac:dyDescent="0.2">
      <c r="AE15944" s="218"/>
    </row>
    <row r="15945" spans="31:31" s="228" customFormat="1" x14ac:dyDescent="0.2">
      <c r="AE15945" s="218"/>
    </row>
    <row r="15946" spans="31:31" s="228" customFormat="1" x14ac:dyDescent="0.2">
      <c r="AE15946" s="218"/>
    </row>
    <row r="15947" spans="31:31" s="228" customFormat="1" x14ac:dyDescent="0.2">
      <c r="AE15947" s="218"/>
    </row>
    <row r="15948" spans="31:31" s="228" customFormat="1" x14ac:dyDescent="0.2">
      <c r="AE15948" s="218"/>
    </row>
    <row r="15949" spans="31:31" s="228" customFormat="1" x14ac:dyDescent="0.2">
      <c r="AE15949" s="218"/>
    </row>
    <row r="15950" spans="31:31" s="228" customFormat="1" x14ac:dyDescent="0.2">
      <c r="AE15950" s="218"/>
    </row>
    <row r="15951" spans="31:31" s="228" customFormat="1" x14ac:dyDescent="0.2">
      <c r="AE15951" s="218"/>
    </row>
    <row r="15952" spans="31:31" s="228" customFormat="1" x14ac:dyDescent="0.2">
      <c r="AE15952" s="218"/>
    </row>
    <row r="15953" spans="31:31" s="228" customFormat="1" x14ac:dyDescent="0.2">
      <c r="AE15953" s="218"/>
    </row>
    <row r="15954" spans="31:31" s="228" customFormat="1" x14ac:dyDescent="0.2">
      <c r="AE15954" s="218"/>
    </row>
    <row r="15955" spans="31:31" s="228" customFormat="1" x14ac:dyDescent="0.2">
      <c r="AE15955" s="218"/>
    </row>
    <row r="15956" spans="31:31" s="228" customFormat="1" x14ac:dyDescent="0.2">
      <c r="AE15956" s="218"/>
    </row>
    <row r="15957" spans="31:31" s="228" customFormat="1" x14ac:dyDescent="0.2">
      <c r="AE15957" s="218"/>
    </row>
    <row r="15958" spans="31:31" s="228" customFormat="1" x14ac:dyDescent="0.2">
      <c r="AE15958" s="218"/>
    </row>
    <row r="15959" spans="31:31" s="228" customFormat="1" x14ac:dyDescent="0.2">
      <c r="AE15959" s="218"/>
    </row>
    <row r="15960" spans="31:31" s="228" customFormat="1" x14ac:dyDescent="0.2">
      <c r="AE15960" s="218"/>
    </row>
    <row r="15961" spans="31:31" s="228" customFormat="1" x14ac:dyDescent="0.2">
      <c r="AE15961" s="218"/>
    </row>
    <row r="15962" spans="31:31" s="228" customFormat="1" x14ac:dyDescent="0.2">
      <c r="AE15962" s="218"/>
    </row>
    <row r="15963" spans="31:31" s="228" customFormat="1" x14ac:dyDescent="0.2">
      <c r="AE15963" s="218"/>
    </row>
    <row r="15964" spans="31:31" s="228" customFormat="1" x14ac:dyDescent="0.2">
      <c r="AE15964" s="218"/>
    </row>
    <row r="15965" spans="31:31" s="228" customFormat="1" x14ac:dyDescent="0.2">
      <c r="AE15965" s="218"/>
    </row>
    <row r="15966" spans="31:31" s="228" customFormat="1" x14ac:dyDescent="0.2">
      <c r="AE15966" s="218"/>
    </row>
    <row r="15967" spans="31:31" s="228" customFormat="1" x14ac:dyDescent="0.2">
      <c r="AE15967" s="218"/>
    </row>
    <row r="15968" spans="31:31" s="228" customFormat="1" x14ac:dyDescent="0.2">
      <c r="AE15968" s="218"/>
    </row>
    <row r="15969" spans="31:31" s="228" customFormat="1" x14ac:dyDescent="0.2">
      <c r="AE15969" s="218"/>
    </row>
    <row r="15970" spans="31:31" s="228" customFormat="1" x14ac:dyDescent="0.2">
      <c r="AE15970" s="218"/>
    </row>
    <row r="15971" spans="31:31" s="228" customFormat="1" x14ac:dyDescent="0.2">
      <c r="AE15971" s="218"/>
    </row>
    <row r="15972" spans="31:31" s="228" customFormat="1" x14ac:dyDescent="0.2">
      <c r="AE15972" s="218"/>
    </row>
    <row r="15973" spans="31:31" s="228" customFormat="1" x14ac:dyDescent="0.2">
      <c r="AE15973" s="218"/>
    </row>
    <row r="15974" spans="31:31" s="228" customFormat="1" x14ac:dyDescent="0.2">
      <c r="AE15974" s="218"/>
    </row>
    <row r="15975" spans="31:31" s="228" customFormat="1" x14ac:dyDescent="0.2">
      <c r="AE15975" s="218"/>
    </row>
    <row r="15976" spans="31:31" s="228" customFormat="1" x14ac:dyDescent="0.2">
      <c r="AE15976" s="218"/>
    </row>
    <row r="15977" spans="31:31" s="228" customFormat="1" x14ac:dyDescent="0.2">
      <c r="AE15977" s="218"/>
    </row>
    <row r="15978" spans="31:31" s="228" customFormat="1" x14ac:dyDescent="0.2">
      <c r="AE15978" s="218"/>
    </row>
    <row r="15979" spans="31:31" s="228" customFormat="1" x14ac:dyDescent="0.2">
      <c r="AE15979" s="218"/>
    </row>
    <row r="15980" spans="31:31" s="228" customFormat="1" x14ac:dyDescent="0.2">
      <c r="AE15980" s="218"/>
    </row>
    <row r="15981" spans="31:31" s="228" customFormat="1" x14ac:dyDescent="0.2">
      <c r="AE15981" s="218"/>
    </row>
    <row r="15982" spans="31:31" s="228" customFormat="1" x14ac:dyDescent="0.2">
      <c r="AE15982" s="218"/>
    </row>
    <row r="15983" spans="31:31" s="228" customFormat="1" x14ac:dyDescent="0.2">
      <c r="AE15983" s="218"/>
    </row>
    <row r="15984" spans="31:31" s="228" customFormat="1" x14ac:dyDescent="0.2">
      <c r="AE15984" s="218"/>
    </row>
    <row r="15985" spans="31:31" s="228" customFormat="1" x14ac:dyDescent="0.2">
      <c r="AE15985" s="218"/>
    </row>
    <row r="15986" spans="31:31" s="228" customFormat="1" x14ac:dyDescent="0.2">
      <c r="AE15986" s="218"/>
    </row>
    <row r="15987" spans="31:31" s="228" customFormat="1" x14ac:dyDescent="0.2">
      <c r="AE15987" s="218"/>
    </row>
    <row r="15988" spans="31:31" s="228" customFormat="1" x14ac:dyDescent="0.2">
      <c r="AE15988" s="218"/>
    </row>
    <row r="15989" spans="31:31" s="228" customFormat="1" x14ac:dyDescent="0.2">
      <c r="AE15989" s="218"/>
    </row>
    <row r="15990" spans="31:31" s="228" customFormat="1" x14ac:dyDescent="0.2">
      <c r="AE15990" s="218"/>
    </row>
    <row r="15991" spans="31:31" s="228" customFormat="1" x14ac:dyDescent="0.2">
      <c r="AE15991" s="218"/>
    </row>
    <row r="15992" spans="31:31" s="228" customFormat="1" x14ac:dyDescent="0.2">
      <c r="AE15992" s="218"/>
    </row>
    <row r="15993" spans="31:31" s="228" customFormat="1" x14ac:dyDescent="0.2">
      <c r="AE15993" s="218"/>
    </row>
    <row r="15994" spans="31:31" s="228" customFormat="1" x14ac:dyDescent="0.2">
      <c r="AE15994" s="218"/>
    </row>
    <row r="15995" spans="31:31" s="228" customFormat="1" x14ac:dyDescent="0.2">
      <c r="AE15995" s="218"/>
    </row>
    <row r="15996" spans="31:31" s="228" customFormat="1" x14ac:dyDescent="0.2">
      <c r="AE15996" s="218"/>
    </row>
    <row r="15997" spans="31:31" s="228" customFormat="1" x14ac:dyDescent="0.2">
      <c r="AE15997" s="218"/>
    </row>
    <row r="15998" spans="31:31" s="228" customFormat="1" x14ac:dyDescent="0.2">
      <c r="AE15998" s="218"/>
    </row>
    <row r="15999" spans="31:31" s="228" customFormat="1" x14ac:dyDescent="0.2">
      <c r="AE15999" s="218"/>
    </row>
    <row r="16000" spans="31:31" s="228" customFormat="1" x14ac:dyDescent="0.2">
      <c r="AE16000" s="218"/>
    </row>
    <row r="16001" spans="31:31" s="228" customFormat="1" x14ac:dyDescent="0.2">
      <c r="AE16001" s="218"/>
    </row>
    <row r="16002" spans="31:31" s="228" customFormat="1" x14ac:dyDescent="0.2">
      <c r="AE16002" s="218"/>
    </row>
    <row r="16003" spans="31:31" s="228" customFormat="1" x14ac:dyDescent="0.2">
      <c r="AE16003" s="218"/>
    </row>
    <row r="16004" spans="31:31" s="228" customFormat="1" x14ac:dyDescent="0.2">
      <c r="AE16004" s="218"/>
    </row>
    <row r="16005" spans="31:31" s="228" customFormat="1" x14ac:dyDescent="0.2">
      <c r="AE16005" s="218"/>
    </row>
    <row r="16006" spans="31:31" s="228" customFormat="1" x14ac:dyDescent="0.2">
      <c r="AE16006" s="218"/>
    </row>
    <row r="16007" spans="31:31" s="228" customFormat="1" x14ac:dyDescent="0.2">
      <c r="AE16007" s="218"/>
    </row>
    <row r="16008" spans="31:31" s="228" customFormat="1" x14ac:dyDescent="0.2">
      <c r="AE16008" s="218"/>
    </row>
    <row r="16009" spans="31:31" s="228" customFormat="1" x14ac:dyDescent="0.2">
      <c r="AE16009" s="218"/>
    </row>
    <row r="16010" spans="31:31" s="228" customFormat="1" x14ac:dyDescent="0.2">
      <c r="AE16010" s="218"/>
    </row>
    <row r="16011" spans="31:31" s="228" customFormat="1" x14ac:dyDescent="0.2">
      <c r="AE16011" s="218"/>
    </row>
    <row r="16012" spans="31:31" s="228" customFormat="1" x14ac:dyDescent="0.2">
      <c r="AE16012" s="218"/>
    </row>
    <row r="16013" spans="31:31" s="228" customFormat="1" x14ac:dyDescent="0.2">
      <c r="AE16013" s="218"/>
    </row>
    <row r="16014" spans="31:31" s="228" customFormat="1" x14ac:dyDescent="0.2">
      <c r="AE16014" s="218"/>
    </row>
    <row r="16015" spans="31:31" s="228" customFormat="1" x14ac:dyDescent="0.2">
      <c r="AE16015" s="218"/>
    </row>
    <row r="16016" spans="31:31" s="228" customFormat="1" x14ac:dyDescent="0.2">
      <c r="AE16016" s="218"/>
    </row>
    <row r="16017" spans="31:31" s="228" customFormat="1" x14ac:dyDescent="0.2">
      <c r="AE16017" s="218"/>
    </row>
    <row r="16018" spans="31:31" s="228" customFormat="1" x14ac:dyDescent="0.2">
      <c r="AE16018" s="218"/>
    </row>
    <row r="16019" spans="31:31" s="228" customFormat="1" x14ac:dyDescent="0.2">
      <c r="AE16019" s="218"/>
    </row>
    <row r="16020" spans="31:31" s="228" customFormat="1" x14ac:dyDescent="0.2">
      <c r="AE16020" s="218"/>
    </row>
    <row r="16021" spans="31:31" s="228" customFormat="1" x14ac:dyDescent="0.2">
      <c r="AE16021" s="218"/>
    </row>
    <row r="16022" spans="31:31" s="228" customFormat="1" x14ac:dyDescent="0.2">
      <c r="AE16022" s="218"/>
    </row>
    <row r="16023" spans="31:31" s="228" customFormat="1" x14ac:dyDescent="0.2">
      <c r="AE16023" s="218"/>
    </row>
    <row r="16024" spans="31:31" s="228" customFormat="1" x14ac:dyDescent="0.2">
      <c r="AE16024" s="218"/>
    </row>
    <row r="16025" spans="31:31" s="228" customFormat="1" x14ac:dyDescent="0.2">
      <c r="AE16025" s="218"/>
    </row>
    <row r="16026" spans="31:31" s="228" customFormat="1" x14ac:dyDescent="0.2">
      <c r="AE16026" s="218"/>
    </row>
    <row r="16027" spans="31:31" s="228" customFormat="1" x14ac:dyDescent="0.2">
      <c r="AE16027" s="218"/>
    </row>
    <row r="16028" spans="31:31" s="228" customFormat="1" x14ac:dyDescent="0.2">
      <c r="AE16028" s="218"/>
    </row>
    <row r="16029" spans="31:31" s="228" customFormat="1" x14ac:dyDescent="0.2">
      <c r="AE16029" s="218"/>
    </row>
    <row r="16030" spans="31:31" s="228" customFormat="1" x14ac:dyDescent="0.2">
      <c r="AE16030" s="218"/>
    </row>
    <row r="16031" spans="31:31" s="228" customFormat="1" x14ac:dyDescent="0.2">
      <c r="AE16031" s="218"/>
    </row>
    <row r="16032" spans="31:31" s="228" customFormat="1" x14ac:dyDescent="0.2">
      <c r="AE16032" s="218"/>
    </row>
    <row r="16033" spans="31:31" s="228" customFormat="1" x14ac:dyDescent="0.2">
      <c r="AE16033" s="218"/>
    </row>
    <row r="16034" spans="31:31" s="228" customFormat="1" x14ac:dyDescent="0.2">
      <c r="AE16034" s="218"/>
    </row>
    <row r="16035" spans="31:31" s="228" customFormat="1" x14ac:dyDescent="0.2">
      <c r="AE16035" s="218"/>
    </row>
    <row r="16036" spans="31:31" s="228" customFormat="1" x14ac:dyDescent="0.2">
      <c r="AE16036" s="218"/>
    </row>
    <row r="16037" spans="31:31" s="228" customFormat="1" x14ac:dyDescent="0.2">
      <c r="AE16037" s="218"/>
    </row>
    <row r="16038" spans="31:31" s="228" customFormat="1" x14ac:dyDescent="0.2">
      <c r="AE16038" s="218"/>
    </row>
    <row r="16039" spans="31:31" s="228" customFormat="1" x14ac:dyDescent="0.2">
      <c r="AE16039" s="218"/>
    </row>
    <row r="16040" spans="31:31" s="228" customFormat="1" x14ac:dyDescent="0.2">
      <c r="AE16040" s="218"/>
    </row>
    <row r="16041" spans="31:31" s="228" customFormat="1" x14ac:dyDescent="0.2">
      <c r="AE16041" s="218"/>
    </row>
    <row r="16042" spans="31:31" s="228" customFormat="1" x14ac:dyDescent="0.2">
      <c r="AE16042" s="218"/>
    </row>
    <row r="16043" spans="31:31" s="228" customFormat="1" x14ac:dyDescent="0.2">
      <c r="AE16043" s="218"/>
    </row>
    <row r="16044" spans="31:31" s="228" customFormat="1" x14ac:dyDescent="0.2">
      <c r="AE16044" s="218"/>
    </row>
    <row r="16045" spans="31:31" s="228" customFormat="1" x14ac:dyDescent="0.2">
      <c r="AE16045" s="218"/>
    </row>
    <row r="16046" spans="31:31" s="228" customFormat="1" x14ac:dyDescent="0.2">
      <c r="AE16046" s="218"/>
    </row>
    <row r="16047" spans="31:31" s="228" customFormat="1" x14ac:dyDescent="0.2">
      <c r="AE16047" s="218"/>
    </row>
    <row r="16048" spans="31:31" s="228" customFormat="1" x14ac:dyDescent="0.2">
      <c r="AE16048" s="218"/>
    </row>
    <row r="16049" spans="31:31" s="228" customFormat="1" x14ac:dyDescent="0.2">
      <c r="AE16049" s="218"/>
    </row>
    <row r="16050" spans="31:31" s="228" customFormat="1" x14ac:dyDescent="0.2">
      <c r="AE16050" s="218"/>
    </row>
    <row r="16051" spans="31:31" s="228" customFormat="1" x14ac:dyDescent="0.2">
      <c r="AE16051" s="218"/>
    </row>
    <row r="16052" spans="31:31" s="228" customFormat="1" x14ac:dyDescent="0.2">
      <c r="AE16052" s="218"/>
    </row>
    <row r="16053" spans="31:31" s="228" customFormat="1" x14ac:dyDescent="0.2">
      <c r="AE16053" s="218"/>
    </row>
    <row r="16054" spans="31:31" s="228" customFormat="1" x14ac:dyDescent="0.2">
      <c r="AE16054" s="218"/>
    </row>
    <row r="16055" spans="31:31" s="228" customFormat="1" x14ac:dyDescent="0.2">
      <c r="AE16055" s="218"/>
    </row>
    <row r="16056" spans="31:31" s="228" customFormat="1" x14ac:dyDescent="0.2">
      <c r="AE16056" s="218"/>
    </row>
    <row r="16057" spans="31:31" s="228" customFormat="1" x14ac:dyDescent="0.2">
      <c r="AE16057" s="218"/>
    </row>
    <row r="16058" spans="31:31" s="228" customFormat="1" x14ac:dyDescent="0.2">
      <c r="AE16058" s="218"/>
    </row>
    <row r="16059" spans="31:31" s="228" customFormat="1" x14ac:dyDescent="0.2">
      <c r="AE16059" s="218"/>
    </row>
    <row r="16060" spans="31:31" s="228" customFormat="1" x14ac:dyDescent="0.2">
      <c r="AE16060" s="218"/>
    </row>
    <row r="16061" spans="31:31" s="228" customFormat="1" x14ac:dyDescent="0.2">
      <c r="AE16061" s="218"/>
    </row>
    <row r="16062" spans="31:31" s="228" customFormat="1" x14ac:dyDescent="0.2">
      <c r="AE16062" s="218"/>
    </row>
    <row r="16063" spans="31:31" s="228" customFormat="1" x14ac:dyDescent="0.2">
      <c r="AE16063" s="218"/>
    </row>
    <row r="16064" spans="31:31" s="228" customFormat="1" x14ac:dyDescent="0.2">
      <c r="AE16064" s="218"/>
    </row>
    <row r="16065" spans="31:31" s="228" customFormat="1" x14ac:dyDescent="0.2">
      <c r="AE16065" s="218"/>
    </row>
    <row r="16066" spans="31:31" s="228" customFormat="1" x14ac:dyDescent="0.2">
      <c r="AE16066" s="218"/>
    </row>
    <row r="16067" spans="31:31" s="228" customFormat="1" x14ac:dyDescent="0.2">
      <c r="AE16067" s="218"/>
    </row>
    <row r="16068" spans="31:31" s="228" customFormat="1" x14ac:dyDescent="0.2">
      <c r="AE16068" s="218"/>
    </row>
    <row r="16069" spans="31:31" s="228" customFormat="1" x14ac:dyDescent="0.2">
      <c r="AE16069" s="218"/>
    </row>
    <row r="16070" spans="31:31" s="228" customFormat="1" x14ac:dyDescent="0.2">
      <c r="AE16070" s="218"/>
    </row>
    <row r="16071" spans="31:31" s="228" customFormat="1" x14ac:dyDescent="0.2">
      <c r="AE16071" s="218"/>
    </row>
    <row r="16072" spans="31:31" s="228" customFormat="1" x14ac:dyDescent="0.2">
      <c r="AE16072" s="218"/>
    </row>
    <row r="16073" spans="31:31" s="228" customFormat="1" x14ac:dyDescent="0.2">
      <c r="AE16073" s="218"/>
    </row>
    <row r="16074" spans="31:31" s="228" customFormat="1" x14ac:dyDescent="0.2">
      <c r="AE16074" s="218"/>
    </row>
    <row r="16075" spans="31:31" s="228" customFormat="1" x14ac:dyDescent="0.2">
      <c r="AE16075" s="218"/>
    </row>
    <row r="16076" spans="31:31" s="228" customFormat="1" x14ac:dyDescent="0.2">
      <c r="AE16076" s="218"/>
    </row>
    <row r="16077" spans="31:31" s="228" customFormat="1" x14ac:dyDescent="0.2">
      <c r="AE16077" s="218"/>
    </row>
    <row r="16078" spans="31:31" s="228" customFormat="1" x14ac:dyDescent="0.2">
      <c r="AE16078" s="218"/>
    </row>
    <row r="16079" spans="31:31" s="228" customFormat="1" x14ac:dyDescent="0.2">
      <c r="AE16079" s="218"/>
    </row>
    <row r="16080" spans="31:31" s="228" customFormat="1" x14ac:dyDescent="0.2">
      <c r="AE16080" s="218"/>
    </row>
    <row r="16081" spans="31:31" s="228" customFormat="1" x14ac:dyDescent="0.2">
      <c r="AE16081" s="218"/>
    </row>
    <row r="16082" spans="31:31" s="228" customFormat="1" x14ac:dyDescent="0.2">
      <c r="AE16082" s="218"/>
    </row>
    <row r="16083" spans="31:31" s="228" customFormat="1" x14ac:dyDescent="0.2">
      <c r="AE16083" s="218"/>
    </row>
    <row r="16084" spans="31:31" s="228" customFormat="1" x14ac:dyDescent="0.2">
      <c r="AE16084" s="218"/>
    </row>
    <row r="16085" spans="31:31" s="228" customFormat="1" x14ac:dyDescent="0.2">
      <c r="AE16085" s="218"/>
    </row>
    <row r="16086" spans="31:31" s="228" customFormat="1" x14ac:dyDescent="0.2">
      <c r="AE16086" s="218"/>
    </row>
    <row r="16087" spans="31:31" s="228" customFormat="1" x14ac:dyDescent="0.2">
      <c r="AE16087" s="218"/>
    </row>
    <row r="16088" spans="31:31" s="228" customFormat="1" x14ac:dyDescent="0.2">
      <c r="AE16088" s="218"/>
    </row>
    <row r="16089" spans="31:31" s="228" customFormat="1" x14ac:dyDescent="0.2">
      <c r="AE16089" s="218"/>
    </row>
    <row r="16090" spans="31:31" s="228" customFormat="1" x14ac:dyDescent="0.2">
      <c r="AE16090" s="218"/>
    </row>
    <row r="16091" spans="31:31" s="228" customFormat="1" x14ac:dyDescent="0.2">
      <c r="AE16091" s="218"/>
    </row>
    <row r="16092" spans="31:31" s="228" customFormat="1" x14ac:dyDescent="0.2">
      <c r="AE16092" s="218"/>
    </row>
    <row r="16093" spans="31:31" s="228" customFormat="1" x14ac:dyDescent="0.2">
      <c r="AE16093" s="218"/>
    </row>
    <row r="16094" spans="31:31" s="228" customFormat="1" x14ac:dyDescent="0.2">
      <c r="AE16094" s="218"/>
    </row>
    <row r="16095" spans="31:31" s="228" customFormat="1" x14ac:dyDescent="0.2">
      <c r="AE16095" s="218"/>
    </row>
    <row r="16096" spans="31:31" s="228" customFormat="1" x14ac:dyDescent="0.2">
      <c r="AE16096" s="218"/>
    </row>
    <row r="16097" spans="31:31" s="228" customFormat="1" x14ac:dyDescent="0.2">
      <c r="AE16097" s="218"/>
    </row>
    <row r="16098" spans="31:31" s="228" customFormat="1" x14ac:dyDescent="0.2">
      <c r="AE16098" s="218"/>
    </row>
    <row r="16099" spans="31:31" s="228" customFormat="1" x14ac:dyDescent="0.2">
      <c r="AE16099" s="218"/>
    </row>
    <row r="16100" spans="31:31" s="228" customFormat="1" x14ac:dyDescent="0.2">
      <c r="AE16100" s="218"/>
    </row>
    <row r="16101" spans="31:31" s="228" customFormat="1" x14ac:dyDescent="0.2">
      <c r="AE16101" s="218"/>
    </row>
    <row r="16102" spans="31:31" s="228" customFormat="1" x14ac:dyDescent="0.2">
      <c r="AE16102" s="218"/>
    </row>
    <row r="16103" spans="31:31" s="228" customFormat="1" x14ac:dyDescent="0.2">
      <c r="AE16103" s="218"/>
    </row>
    <row r="16104" spans="31:31" s="228" customFormat="1" x14ac:dyDescent="0.2">
      <c r="AE16104" s="218"/>
    </row>
    <row r="16105" spans="31:31" s="228" customFormat="1" x14ac:dyDescent="0.2">
      <c r="AE16105" s="218"/>
    </row>
    <row r="16106" spans="31:31" s="228" customFormat="1" x14ac:dyDescent="0.2">
      <c r="AE16106" s="218"/>
    </row>
    <row r="16107" spans="31:31" s="228" customFormat="1" x14ac:dyDescent="0.2">
      <c r="AE16107" s="218"/>
    </row>
    <row r="16108" spans="31:31" s="228" customFormat="1" x14ac:dyDescent="0.2">
      <c r="AE16108" s="218"/>
    </row>
    <row r="16109" spans="31:31" s="228" customFormat="1" x14ac:dyDescent="0.2">
      <c r="AE16109" s="218"/>
    </row>
    <row r="16110" spans="31:31" s="228" customFormat="1" x14ac:dyDescent="0.2">
      <c r="AE16110" s="218"/>
    </row>
    <row r="16111" spans="31:31" s="228" customFormat="1" x14ac:dyDescent="0.2">
      <c r="AE16111" s="218"/>
    </row>
    <row r="16112" spans="31:31" s="228" customFormat="1" x14ac:dyDescent="0.2">
      <c r="AE16112" s="218"/>
    </row>
    <row r="16113" spans="31:31" s="228" customFormat="1" x14ac:dyDescent="0.2">
      <c r="AE16113" s="218"/>
    </row>
    <row r="16114" spans="31:31" s="228" customFormat="1" x14ac:dyDescent="0.2">
      <c r="AE16114" s="218"/>
    </row>
    <row r="16115" spans="31:31" s="228" customFormat="1" x14ac:dyDescent="0.2">
      <c r="AE16115" s="218"/>
    </row>
    <row r="16116" spans="31:31" s="228" customFormat="1" x14ac:dyDescent="0.2">
      <c r="AE16116" s="218"/>
    </row>
    <row r="16117" spans="31:31" s="228" customFormat="1" x14ac:dyDescent="0.2">
      <c r="AE16117" s="218"/>
    </row>
    <row r="16118" spans="31:31" s="228" customFormat="1" x14ac:dyDescent="0.2">
      <c r="AE16118" s="218"/>
    </row>
    <row r="16119" spans="31:31" s="228" customFormat="1" x14ac:dyDescent="0.2">
      <c r="AE16119" s="218"/>
    </row>
    <row r="16120" spans="31:31" s="228" customFormat="1" x14ac:dyDescent="0.2">
      <c r="AE16120" s="218"/>
    </row>
    <row r="16121" spans="31:31" s="228" customFormat="1" x14ac:dyDescent="0.2">
      <c r="AE16121" s="218"/>
    </row>
    <row r="16122" spans="31:31" s="228" customFormat="1" x14ac:dyDescent="0.2">
      <c r="AE16122" s="218"/>
    </row>
    <row r="16123" spans="31:31" s="228" customFormat="1" x14ac:dyDescent="0.2">
      <c r="AE16123" s="218"/>
    </row>
    <row r="16124" spans="31:31" s="228" customFormat="1" x14ac:dyDescent="0.2">
      <c r="AE16124" s="218"/>
    </row>
    <row r="16125" spans="31:31" s="228" customFormat="1" x14ac:dyDescent="0.2">
      <c r="AE16125" s="218"/>
    </row>
    <row r="16126" spans="31:31" s="228" customFormat="1" x14ac:dyDescent="0.2">
      <c r="AE16126" s="218"/>
    </row>
    <row r="16127" spans="31:31" s="228" customFormat="1" x14ac:dyDescent="0.2">
      <c r="AE16127" s="218"/>
    </row>
    <row r="16128" spans="31:31" s="228" customFormat="1" x14ac:dyDescent="0.2">
      <c r="AE16128" s="218"/>
    </row>
    <row r="16129" spans="31:31" s="228" customFormat="1" x14ac:dyDescent="0.2">
      <c r="AE16129" s="218"/>
    </row>
    <row r="16130" spans="31:31" s="228" customFormat="1" x14ac:dyDescent="0.2">
      <c r="AE16130" s="218"/>
    </row>
    <row r="16131" spans="31:31" s="228" customFormat="1" x14ac:dyDescent="0.2">
      <c r="AE16131" s="218"/>
    </row>
    <row r="16132" spans="31:31" s="228" customFormat="1" x14ac:dyDescent="0.2">
      <c r="AE16132" s="218"/>
    </row>
    <row r="16133" spans="31:31" s="228" customFormat="1" x14ac:dyDescent="0.2">
      <c r="AE16133" s="218"/>
    </row>
    <row r="16134" spans="31:31" s="228" customFormat="1" x14ac:dyDescent="0.2">
      <c r="AE16134" s="218"/>
    </row>
    <row r="16135" spans="31:31" s="228" customFormat="1" x14ac:dyDescent="0.2">
      <c r="AE16135" s="218"/>
    </row>
    <row r="16136" spans="31:31" s="228" customFormat="1" x14ac:dyDescent="0.2">
      <c r="AE16136" s="218"/>
    </row>
    <row r="16137" spans="31:31" s="228" customFormat="1" x14ac:dyDescent="0.2">
      <c r="AE16137" s="218"/>
    </row>
    <row r="16138" spans="31:31" s="228" customFormat="1" x14ac:dyDescent="0.2">
      <c r="AE16138" s="218"/>
    </row>
    <row r="16139" spans="31:31" s="228" customFormat="1" x14ac:dyDescent="0.2">
      <c r="AE16139" s="218"/>
    </row>
    <row r="16140" spans="31:31" s="228" customFormat="1" x14ac:dyDescent="0.2">
      <c r="AE16140" s="218"/>
    </row>
    <row r="16141" spans="31:31" s="228" customFormat="1" x14ac:dyDescent="0.2">
      <c r="AE16141" s="218"/>
    </row>
    <row r="16142" spans="31:31" s="228" customFormat="1" x14ac:dyDescent="0.2">
      <c r="AE16142" s="218"/>
    </row>
    <row r="16143" spans="31:31" s="228" customFormat="1" x14ac:dyDescent="0.2">
      <c r="AE16143" s="218"/>
    </row>
    <row r="16144" spans="31:31" s="228" customFormat="1" x14ac:dyDescent="0.2">
      <c r="AE16144" s="218"/>
    </row>
    <row r="16145" spans="31:31" s="228" customFormat="1" x14ac:dyDescent="0.2">
      <c r="AE16145" s="218"/>
    </row>
    <row r="16146" spans="31:31" s="228" customFormat="1" x14ac:dyDescent="0.2">
      <c r="AE16146" s="218"/>
    </row>
    <row r="16147" spans="31:31" s="228" customFormat="1" x14ac:dyDescent="0.2">
      <c r="AE16147" s="218"/>
    </row>
    <row r="16148" spans="31:31" s="228" customFormat="1" x14ac:dyDescent="0.2">
      <c r="AE16148" s="218"/>
    </row>
    <row r="16149" spans="31:31" s="228" customFormat="1" x14ac:dyDescent="0.2">
      <c r="AE16149" s="218"/>
    </row>
    <row r="16150" spans="31:31" s="228" customFormat="1" x14ac:dyDescent="0.2">
      <c r="AE16150" s="218"/>
    </row>
    <row r="16151" spans="31:31" s="228" customFormat="1" x14ac:dyDescent="0.2">
      <c r="AE16151" s="218"/>
    </row>
    <row r="16152" spans="31:31" s="228" customFormat="1" x14ac:dyDescent="0.2">
      <c r="AE16152" s="218"/>
    </row>
    <row r="16153" spans="31:31" s="228" customFormat="1" x14ac:dyDescent="0.2">
      <c r="AE16153" s="218"/>
    </row>
    <row r="16154" spans="31:31" s="228" customFormat="1" x14ac:dyDescent="0.2">
      <c r="AE16154" s="218"/>
    </row>
    <row r="16155" spans="31:31" s="228" customFormat="1" x14ac:dyDescent="0.2">
      <c r="AE16155" s="218"/>
    </row>
    <row r="16156" spans="31:31" s="228" customFormat="1" x14ac:dyDescent="0.2">
      <c r="AE16156" s="218"/>
    </row>
    <row r="16157" spans="31:31" s="228" customFormat="1" x14ac:dyDescent="0.2">
      <c r="AE16157" s="218"/>
    </row>
    <row r="16158" spans="31:31" s="228" customFormat="1" x14ac:dyDescent="0.2">
      <c r="AE16158" s="218"/>
    </row>
    <row r="16159" spans="31:31" s="228" customFormat="1" x14ac:dyDescent="0.2">
      <c r="AE16159" s="218"/>
    </row>
    <row r="16160" spans="31:31" s="228" customFormat="1" x14ac:dyDescent="0.2">
      <c r="AE16160" s="218"/>
    </row>
    <row r="16161" spans="31:31" s="228" customFormat="1" x14ac:dyDescent="0.2">
      <c r="AE16161" s="218"/>
    </row>
    <row r="16162" spans="31:31" s="228" customFormat="1" x14ac:dyDescent="0.2">
      <c r="AE16162" s="218"/>
    </row>
    <row r="16163" spans="31:31" s="228" customFormat="1" x14ac:dyDescent="0.2">
      <c r="AE16163" s="218"/>
    </row>
    <row r="16164" spans="31:31" s="228" customFormat="1" x14ac:dyDescent="0.2">
      <c r="AE16164" s="218"/>
    </row>
    <row r="16165" spans="31:31" s="228" customFormat="1" x14ac:dyDescent="0.2">
      <c r="AE16165" s="218"/>
    </row>
    <row r="16166" spans="31:31" s="228" customFormat="1" x14ac:dyDescent="0.2">
      <c r="AE16166" s="218"/>
    </row>
    <row r="16167" spans="31:31" s="228" customFormat="1" x14ac:dyDescent="0.2">
      <c r="AE16167" s="218"/>
    </row>
    <row r="16168" spans="31:31" s="228" customFormat="1" x14ac:dyDescent="0.2">
      <c r="AE16168" s="218"/>
    </row>
    <row r="16169" spans="31:31" s="228" customFormat="1" x14ac:dyDescent="0.2">
      <c r="AE16169" s="218"/>
    </row>
    <row r="16170" spans="31:31" s="228" customFormat="1" x14ac:dyDescent="0.2">
      <c r="AE16170" s="218"/>
    </row>
    <row r="16171" spans="31:31" s="228" customFormat="1" x14ac:dyDescent="0.2">
      <c r="AE16171" s="218"/>
    </row>
    <row r="16172" spans="31:31" s="228" customFormat="1" x14ac:dyDescent="0.2">
      <c r="AE16172" s="218"/>
    </row>
    <row r="16173" spans="31:31" s="228" customFormat="1" x14ac:dyDescent="0.2">
      <c r="AE16173" s="218"/>
    </row>
    <row r="16174" spans="31:31" s="228" customFormat="1" x14ac:dyDescent="0.2">
      <c r="AE16174" s="218"/>
    </row>
    <row r="16175" spans="31:31" s="228" customFormat="1" x14ac:dyDescent="0.2">
      <c r="AE16175" s="218"/>
    </row>
    <row r="16176" spans="31:31" s="228" customFormat="1" x14ac:dyDescent="0.2">
      <c r="AE16176" s="218"/>
    </row>
    <row r="16177" spans="31:31" s="228" customFormat="1" x14ac:dyDescent="0.2">
      <c r="AE16177" s="218"/>
    </row>
    <row r="16178" spans="31:31" s="228" customFormat="1" x14ac:dyDescent="0.2">
      <c r="AE16178" s="218"/>
    </row>
    <row r="16179" spans="31:31" s="228" customFormat="1" x14ac:dyDescent="0.2">
      <c r="AE16179" s="218"/>
    </row>
    <row r="16180" spans="31:31" s="228" customFormat="1" x14ac:dyDescent="0.2">
      <c r="AE16180" s="218"/>
    </row>
    <row r="16181" spans="31:31" s="228" customFormat="1" x14ac:dyDescent="0.2">
      <c r="AE16181" s="218"/>
    </row>
    <row r="16182" spans="31:31" s="228" customFormat="1" x14ac:dyDescent="0.2">
      <c r="AE16182" s="218"/>
    </row>
    <row r="16183" spans="31:31" s="228" customFormat="1" x14ac:dyDescent="0.2">
      <c r="AE16183" s="218"/>
    </row>
    <row r="16184" spans="31:31" s="228" customFormat="1" x14ac:dyDescent="0.2">
      <c r="AE16184" s="218"/>
    </row>
    <row r="16185" spans="31:31" s="228" customFormat="1" x14ac:dyDescent="0.2">
      <c r="AE16185" s="218"/>
    </row>
    <row r="16186" spans="31:31" s="228" customFormat="1" x14ac:dyDescent="0.2">
      <c r="AE16186" s="218"/>
    </row>
    <row r="16187" spans="31:31" s="228" customFormat="1" x14ac:dyDescent="0.2">
      <c r="AE16187" s="218"/>
    </row>
    <row r="16188" spans="31:31" s="228" customFormat="1" x14ac:dyDescent="0.2">
      <c r="AE16188" s="218"/>
    </row>
    <row r="16189" spans="31:31" s="228" customFormat="1" x14ac:dyDescent="0.2">
      <c r="AE16189" s="218"/>
    </row>
    <row r="16190" spans="31:31" s="228" customFormat="1" x14ac:dyDescent="0.2">
      <c r="AE16190" s="218"/>
    </row>
    <row r="16191" spans="31:31" s="228" customFormat="1" x14ac:dyDescent="0.2">
      <c r="AE16191" s="218"/>
    </row>
    <row r="16192" spans="31:31" s="228" customFormat="1" x14ac:dyDescent="0.2">
      <c r="AE16192" s="218"/>
    </row>
    <row r="16193" spans="31:31" s="228" customFormat="1" x14ac:dyDescent="0.2">
      <c r="AE16193" s="218"/>
    </row>
    <row r="16194" spans="31:31" s="228" customFormat="1" x14ac:dyDescent="0.2">
      <c r="AE16194" s="218"/>
    </row>
    <row r="16195" spans="31:31" s="228" customFormat="1" x14ac:dyDescent="0.2">
      <c r="AE16195" s="218"/>
    </row>
    <row r="16196" spans="31:31" s="228" customFormat="1" x14ac:dyDescent="0.2">
      <c r="AE16196" s="218"/>
    </row>
    <row r="16197" spans="31:31" s="228" customFormat="1" x14ac:dyDescent="0.2">
      <c r="AE16197" s="218"/>
    </row>
    <row r="16198" spans="31:31" s="228" customFormat="1" x14ac:dyDescent="0.2">
      <c r="AE16198" s="218"/>
    </row>
    <row r="16199" spans="31:31" s="228" customFormat="1" x14ac:dyDescent="0.2">
      <c r="AE16199" s="218"/>
    </row>
    <row r="16200" spans="31:31" s="228" customFormat="1" x14ac:dyDescent="0.2">
      <c r="AE16200" s="218"/>
    </row>
    <row r="16201" spans="31:31" s="228" customFormat="1" x14ac:dyDescent="0.2">
      <c r="AE16201" s="218"/>
    </row>
    <row r="16202" spans="31:31" s="228" customFormat="1" x14ac:dyDescent="0.2">
      <c r="AE16202" s="218"/>
    </row>
    <row r="16203" spans="31:31" s="228" customFormat="1" x14ac:dyDescent="0.2">
      <c r="AE16203" s="218"/>
    </row>
    <row r="16204" spans="31:31" s="228" customFormat="1" x14ac:dyDescent="0.2">
      <c r="AE16204" s="218"/>
    </row>
    <row r="16205" spans="31:31" s="228" customFormat="1" x14ac:dyDescent="0.2">
      <c r="AE16205" s="218"/>
    </row>
    <row r="16206" spans="31:31" s="228" customFormat="1" x14ac:dyDescent="0.2">
      <c r="AE16206" s="218"/>
    </row>
    <row r="16207" spans="31:31" s="228" customFormat="1" x14ac:dyDescent="0.2">
      <c r="AE16207" s="218"/>
    </row>
    <row r="16208" spans="31:31" s="228" customFormat="1" x14ac:dyDescent="0.2">
      <c r="AE16208" s="218"/>
    </row>
    <row r="16209" spans="31:31" s="228" customFormat="1" x14ac:dyDescent="0.2">
      <c r="AE16209" s="218"/>
    </row>
    <row r="16210" spans="31:31" s="228" customFormat="1" x14ac:dyDescent="0.2">
      <c r="AE16210" s="218"/>
    </row>
    <row r="16211" spans="31:31" s="228" customFormat="1" x14ac:dyDescent="0.2">
      <c r="AE16211" s="218"/>
    </row>
    <row r="16212" spans="31:31" s="228" customFormat="1" x14ac:dyDescent="0.2">
      <c r="AE16212" s="218"/>
    </row>
    <row r="16213" spans="31:31" s="228" customFormat="1" x14ac:dyDescent="0.2">
      <c r="AE16213" s="218"/>
    </row>
    <row r="16214" spans="31:31" s="228" customFormat="1" x14ac:dyDescent="0.2">
      <c r="AE16214" s="218"/>
    </row>
    <row r="16215" spans="31:31" s="228" customFormat="1" x14ac:dyDescent="0.2">
      <c r="AE16215" s="218"/>
    </row>
    <row r="16216" spans="31:31" s="228" customFormat="1" x14ac:dyDescent="0.2">
      <c r="AE16216" s="218"/>
    </row>
    <row r="16217" spans="31:31" s="228" customFormat="1" x14ac:dyDescent="0.2">
      <c r="AE16217" s="218"/>
    </row>
    <row r="16218" spans="31:31" s="228" customFormat="1" x14ac:dyDescent="0.2">
      <c r="AE16218" s="218"/>
    </row>
    <row r="16219" spans="31:31" s="228" customFormat="1" x14ac:dyDescent="0.2">
      <c r="AE16219" s="218"/>
    </row>
    <row r="16220" spans="31:31" s="228" customFormat="1" x14ac:dyDescent="0.2">
      <c r="AE16220" s="218"/>
    </row>
    <row r="16221" spans="31:31" s="228" customFormat="1" x14ac:dyDescent="0.2">
      <c r="AE16221" s="218"/>
    </row>
    <row r="16222" spans="31:31" s="228" customFormat="1" x14ac:dyDescent="0.2">
      <c r="AE16222" s="218"/>
    </row>
    <row r="16223" spans="31:31" s="228" customFormat="1" x14ac:dyDescent="0.2">
      <c r="AE16223" s="218"/>
    </row>
    <row r="16224" spans="31:31" s="228" customFormat="1" x14ac:dyDescent="0.2">
      <c r="AE16224" s="218"/>
    </row>
    <row r="16225" spans="31:31" s="228" customFormat="1" x14ac:dyDescent="0.2">
      <c r="AE16225" s="218"/>
    </row>
    <row r="16226" spans="31:31" s="228" customFormat="1" x14ac:dyDescent="0.2">
      <c r="AE16226" s="218"/>
    </row>
    <row r="16227" spans="31:31" s="228" customFormat="1" x14ac:dyDescent="0.2">
      <c r="AE16227" s="218"/>
    </row>
    <row r="16228" spans="31:31" s="228" customFormat="1" x14ac:dyDescent="0.2">
      <c r="AE16228" s="218"/>
    </row>
    <row r="16229" spans="31:31" s="228" customFormat="1" x14ac:dyDescent="0.2">
      <c r="AE16229" s="218"/>
    </row>
    <row r="16230" spans="31:31" s="228" customFormat="1" x14ac:dyDescent="0.2">
      <c r="AE16230" s="218"/>
    </row>
    <row r="16231" spans="31:31" s="228" customFormat="1" x14ac:dyDescent="0.2">
      <c r="AE16231" s="218"/>
    </row>
    <row r="16232" spans="31:31" s="228" customFormat="1" x14ac:dyDescent="0.2">
      <c r="AE16232" s="218"/>
    </row>
    <row r="16233" spans="31:31" s="228" customFormat="1" x14ac:dyDescent="0.2">
      <c r="AE16233" s="218"/>
    </row>
    <row r="16234" spans="31:31" s="228" customFormat="1" x14ac:dyDescent="0.2">
      <c r="AE16234" s="218"/>
    </row>
    <row r="16235" spans="31:31" s="228" customFormat="1" x14ac:dyDescent="0.2">
      <c r="AE16235" s="218"/>
    </row>
    <row r="16236" spans="31:31" s="228" customFormat="1" x14ac:dyDescent="0.2">
      <c r="AE16236" s="218"/>
    </row>
    <row r="16237" spans="31:31" s="228" customFormat="1" x14ac:dyDescent="0.2">
      <c r="AE16237" s="218"/>
    </row>
    <row r="16238" spans="31:31" s="228" customFormat="1" x14ac:dyDescent="0.2">
      <c r="AE16238" s="218"/>
    </row>
    <row r="16239" spans="31:31" s="228" customFormat="1" x14ac:dyDescent="0.2">
      <c r="AE16239" s="218"/>
    </row>
    <row r="16240" spans="31:31" s="228" customFormat="1" x14ac:dyDescent="0.2">
      <c r="AE16240" s="218"/>
    </row>
    <row r="16241" spans="31:31" s="228" customFormat="1" x14ac:dyDescent="0.2">
      <c r="AE16241" s="218"/>
    </row>
    <row r="16242" spans="31:31" s="228" customFormat="1" x14ac:dyDescent="0.2">
      <c r="AE16242" s="218"/>
    </row>
    <row r="16243" spans="31:31" s="228" customFormat="1" x14ac:dyDescent="0.2">
      <c r="AE16243" s="218"/>
    </row>
    <row r="16244" spans="31:31" s="228" customFormat="1" x14ac:dyDescent="0.2">
      <c r="AE16244" s="218"/>
    </row>
    <row r="16245" spans="31:31" s="228" customFormat="1" x14ac:dyDescent="0.2">
      <c r="AE16245" s="218"/>
    </row>
    <row r="16246" spans="31:31" s="228" customFormat="1" x14ac:dyDescent="0.2">
      <c r="AE16246" s="218"/>
    </row>
    <row r="16247" spans="31:31" s="228" customFormat="1" x14ac:dyDescent="0.2">
      <c r="AE16247" s="218"/>
    </row>
    <row r="16248" spans="31:31" s="228" customFormat="1" x14ac:dyDescent="0.2">
      <c r="AE16248" s="218"/>
    </row>
    <row r="16249" spans="31:31" s="228" customFormat="1" x14ac:dyDescent="0.2">
      <c r="AE16249" s="218"/>
    </row>
    <row r="16250" spans="31:31" s="228" customFormat="1" x14ac:dyDescent="0.2">
      <c r="AE16250" s="218"/>
    </row>
    <row r="16251" spans="31:31" s="228" customFormat="1" x14ac:dyDescent="0.2">
      <c r="AE16251" s="218"/>
    </row>
    <row r="16252" spans="31:31" s="228" customFormat="1" x14ac:dyDescent="0.2">
      <c r="AE16252" s="218"/>
    </row>
    <row r="16253" spans="31:31" s="228" customFormat="1" x14ac:dyDescent="0.2">
      <c r="AE16253" s="218"/>
    </row>
    <row r="16254" spans="31:31" s="228" customFormat="1" x14ac:dyDescent="0.2">
      <c r="AE16254" s="218"/>
    </row>
    <row r="16255" spans="31:31" s="228" customFormat="1" x14ac:dyDescent="0.2">
      <c r="AE16255" s="218"/>
    </row>
    <row r="16256" spans="31:31" s="228" customFormat="1" x14ac:dyDescent="0.2">
      <c r="AE16256" s="218"/>
    </row>
    <row r="16257" spans="31:31" s="228" customFormat="1" x14ac:dyDescent="0.2">
      <c r="AE16257" s="218"/>
    </row>
    <row r="16258" spans="31:31" s="228" customFormat="1" x14ac:dyDescent="0.2">
      <c r="AE16258" s="218"/>
    </row>
    <row r="16259" spans="31:31" s="228" customFormat="1" x14ac:dyDescent="0.2">
      <c r="AE16259" s="218"/>
    </row>
    <row r="16260" spans="31:31" s="228" customFormat="1" x14ac:dyDescent="0.2">
      <c r="AE16260" s="218"/>
    </row>
    <row r="16261" spans="31:31" s="228" customFormat="1" x14ac:dyDescent="0.2">
      <c r="AE16261" s="218"/>
    </row>
    <row r="16262" spans="31:31" s="228" customFormat="1" x14ac:dyDescent="0.2">
      <c r="AE16262" s="218"/>
    </row>
    <row r="16263" spans="31:31" s="228" customFormat="1" x14ac:dyDescent="0.2">
      <c r="AE16263" s="218"/>
    </row>
    <row r="16264" spans="31:31" s="228" customFormat="1" x14ac:dyDescent="0.2">
      <c r="AE16264" s="218"/>
    </row>
    <row r="16265" spans="31:31" s="228" customFormat="1" x14ac:dyDescent="0.2">
      <c r="AE16265" s="218"/>
    </row>
    <row r="16266" spans="31:31" s="228" customFormat="1" x14ac:dyDescent="0.2">
      <c r="AE16266" s="218"/>
    </row>
    <row r="16267" spans="31:31" s="228" customFormat="1" x14ac:dyDescent="0.2">
      <c r="AE16267" s="218"/>
    </row>
    <row r="16268" spans="31:31" s="228" customFormat="1" x14ac:dyDescent="0.2">
      <c r="AE16268" s="218"/>
    </row>
    <row r="16269" spans="31:31" s="228" customFormat="1" x14ac:dyDescent="0.2">
      <c r="AE16269" s="218"/>
    </row>
    <row r="16270" spans="31:31" s="228" customFormat="1" x14ac:dyDescent="0.2">
      <c r="AE16270" s="218"/>
    </row>
    <row r="16271" spans="31:31" s="228" customFormat="1" x14ac:dyDescent="0.2">
      <c r="AE16271" s="218"/>
    </row>
    <row r="16272" spans="31:31" s="228" customFormat="1" x14ac:dyDescent="0.2">
      <c r="AE16272" s="218"/>
    </row>
    <row r="16273" spans="31:31" s="228" customFormat="1" x14ac:dyDescent="0.2">
      <c r="AE16273" s="218"/>
    </row>
    <row r="16274" spans="31:31" s="228" customFormat="1" x14ac:dyDescent="0.2">
      <c r="AE16274" s="218"/>
    </row>
    <row r="16275" spans="31:31" s="228" customFormat="1" x14ac:dyDescent="0.2">
      <c r="AE16275" s="218"/>
    </row>
    <row r="16276" spans="31:31" s="228" customFormat="1" x14ac:dyDescent="0.2">
      <c r="AE16276" s="218"/>
    </row>
    <row r="16277" spans="31:31" s="228" customFormat="1" x14ac:dyDescent="0.2">
      <c r="AE16277" s="218"/>
    </row>
    <row r="16278" spans="31:31" s="228" customFormat="1" x14ac:dyDescent="0.2">
      <c r="AE16278" s="218"/>
    </row>
    <row r="16279" spans="31:31" s="228" customFormat="1" x14ac:dyDescent="0.2">
      <c r="AE16279" s="218"/>
    </row>
    <row r="16280" spans="31:31" s="228" customFormat="1" x14ac:dyDescent="0.2">
      <c r="AE16280" s="218"/>
    </row>
    <row r="16281" spans="31:31" s="228" customFormat="1" x14ac:dyDescent="0.2">
      <c r="AE16281" s="218"/>
    </row>
    <row r="16282" spans="31:31" s="228" customFormat="1" x14ac:dyDescent="0.2">
      <c r="AE16282" s="218"/>
    </row>
    <row r="16283" spans="31:31" s="228" customFormat="1" x14ac:dyDescent="0.2">
      <c r="AE16283" s="218"/>
    </row>
    <row r="16284" spans="31:31" s="228" customFormat="1" x14ac:dyDescent="0.2">
      <c r="AE16284" s="218"/>
    </row>
    <row r="16285" spans="31:31" s="228" customFormat="1" x14ac:dyDescent="0.2">
      <c r="AE16285" s="218"/>
    </row>
    <row r="16286" spans="31:31" s="228" customFormat="1" x14ac:dyDescent="0.2">
      <c r="AE16286" s="218"/>
    </row>
    <row r="16287" spans="31:31" s="228" customFormat="1" x14ac:dyDescent="0.2">
      <c r="AE16287" s="218"/>
    </row>
    <row r="16288" spans="31:31" s="228" customFormat="1" x14ac:dyDescent="0.2">
      <c r="AE16288" s="218"/>
    </row>
    <row r="16289" spans="31:31" s="228" customFormat="1" x14ac:dyDescent="0.2">
      <c r="AE16289" s="218"/>
    </row>
    <row r="16290" spans="31:31" s="228" customFormat="1" x14ac:dyDescent="0.2">
      <c r="AE16290" s="218"/>
    </row>
    <row r="16291" spans="31:31" s="228" customFormat="1" x14ac:dyDescent="0.2">
      <c r="AE16291" s="218"/>
    </row>
    <row r="16292" spans="31:31" s="228" customFormat="1" x14ac:dyDescent="0.2">
      <c r="AE16292" s="218"/>
    </row>
    <row r="16293" spans="31:31" s="228" customFormat="1" x14ac:dyDescent="0.2">
      <c r="AE16293" s="218"/>
    </row>
    <row r="16294" spans="31:31" s="228" customFormat="1" x14ac:dyDescent="0.2">
      <c r="AE16294" s="218"/>
    </row>
    <row r="16295" spans="31:31" s="228" customFormat="1" x14ac:dyDescent="0.2">
      <c r="AE16295" s="218"/>
    </row>
    <row r="16296" spans="31:31" s="228" customFormat="1" x14ac:dyDescent="0.2">
      <c r="AE16296" s="218"/>
    </row>
    <row r="16297" spans="31:31" s="228" customFormat="1" x14ac:dyDescent="0.2">
      <c r="AE16297" s="218"/>
    </row>
    <row r="16298" spans="31:31" s="228" customFormat="1" x14ac:dyDescent="0.2">
      <c r="AE16298" s="218"/>
    </row>
    <row r="16299" spans="31:31" s="228" customFormat="1" x14ac:dyDescent="0.2">
      <c r="AE16299" s="218"/>
    </row>
    <row r="16300" spans="31:31" s="228" customFormat="1" x14ac:dyDescent="0.2">
      <c r="AE16300" s="218"/>
    </row>
    <row r="16301" spans="31:31" s="228" customFormat="1" x14ac:dyDescent="0.2">
      <c r="AE16301" s="218"/>
    </row>
    <row r="16302" spans="31:31" s="228" customFormat="1" x14ac:dyDescent="0.2">
      <c r="AE16302" s="218"/>
    </row>
    <row r="16303" spans="31:31" s="228" customFormat="1" x14ac:dyDescent="0.2">
      <c r="AE16303" s="218"/>
    </row>
    <row r="16304" spans="31:31" s="228" customFormat="1" x14ac:dyDescent="0.2">
      <c r="AE16304" s="218"/>
    </row>
    <row r="16305" spans="31:31" s="228" customFormat="1" x14ac:dyDescent="0.2">
      <c r="AE16305" s="218"/>
    </row>
    <row r="16306" spans="31:31" s="228" customFormat="1" x14ac:dyDescent="0.2">
      <c r="AE16306" s="218"/>
    </row>
    <row r="16307" spans="31:31" s="228" customFormat="1" x14ac:dyDescent="0.2">
      <c r="AE16307" s="218"/>
    </row>
    <row r="16308" spans="31:31" s="228" customFormat="1" x14ac:dyDescent="0.2">
      <c r="AE16308" s="218"/>
    </row>
    <row r="16309" spans="31:31" s="228" customFormat="1" x14ac:dyDescent="0.2">
      <c r="AE16309" s="218"/>
    </row>
    <row r="16310" spans="31:31" s="228" customFormat="1" x14ac:dyDescent="0.2">
      <c r="AE16310" s="218"/>
    </row>
    <row r="16311" spans="31:31" s="228" customFormat="1" x14ac:dyDescent="0.2">
      <c r="AE16311" s="218"/>
    </row>
    <row r="16312" spans="31:31" s="228" customFormat="1" x14ac:dyDescent="0.2">
      <c r="AE16312" s="218"/>
    </row>
    <row r="16313" spans="31:31" s="228" customFormat="1" x14ac:dyDescent="0.2">
      <c r="AE16313" s="218"/>
    </row>
    <row r="16314" spans="31:31" s="228" customFormat="1" x14ac:dyDescent="0.2">
      <c r="AE16314" s="218"/>
    </row>
    <row r="16315" spans="31:31" s="228" customFormat="1" x14ac:dyDescent="0.2">
      <c r="AE16315" s="218"/>
    </row>
    <row r="16316" spans="31:31" s="228" customFormat="1" x14ac:dyDescent="0.2">
      <c r="AE16316" s="218"/>
    </row>
    <row r="16317" spans="31:31" s="228" customFormat="1" x14ac:dyDescent="0.2">
      <c r="AE16317" s="218"/>
    </row>
    <row r="16318" spans="31:31" s="228" customFormat="1" x14ac:dyDescent="0.2">
      <c r="AE16318" s="218"/>
    </row>
    <row r="16319" spans="31:31" s="228" customFormat="1" x14ac:dyDescent="0.2">
      <c r="AE16319" s="218"/>
    </row>
    <row r="16320" spans="31:31" s="228" customFormat="1" x14ac:dyDescent="0.2">
      <c r="AE16320" s="218"/>
    </row>
    <row r="16321" spans="31:31" s="228" customFormat="1" x14ac:dyDescent="0.2">
      <c r="AE16321" s="218"/>
    </row>
    <row r="16322" spans="31:31" s="228" customFormat="1" x14ac:dyDescent="0.2">
      <c r="AE16322" s="218"/>
    </row>
    <row r="16323" spans="31:31" s="228" customFormat="1" x14ac:dyDescent="0.2">
      <c r="AE16323" s="218"/>
    </row>
    <row r="16324" spans="31:31" s="228" customFormat="1" x14ac:dyDescent="0.2">
      <c r="AE16324" s="218"/>
    </row>
    <row r="16325" spans="31:31" s="228" customFormat="1" x14ac:dyDescent="0.2">
      <c r="AE16325" s="218"/>
    </row>
    <row r="16326" spans="31:31" s="228" customFormat="1" x14ac:dyDescent="0.2">
      <c r="AE16326" s="218"/>
    </row>
    <row r="16327" spans="31:31" s="228" customFormat="1" x14ac:dyDescent="0.2">
      <c r="AE16327" s="218"/>
    </row>
    <row r="16328" spans="31:31" s="228" customFormat="1" x14ac:dyDescent="0.2">
      <c r="AE16328" s="218"/>
    </row>
    <row r="16329" spans="31:31" s="228" customFormat="1" x14ac:dyDescent="0.2">
      <c r="AE16329" s="218"/>
    </row>
    <row r="16330" spans="31:31" s="228" customFormat="1" x14ac:dyDescent="0.2">
      <c r="AE16330" s="218"/>
    </row>
    <row r="16331" spans="31:31" s="228" customFormat="1" x14ac:dyDescent="0.2">
      <c r="AE16331" s="218"/>
    </row>
    <row r="16332" spans="31:31" s="228" customFormat="1" x14ac:dyDescent="0.2">
      <c r="AE16332" s="218"/>
    </row>
    <row r="16333" spans="31:31" s="228" customFormat="1" x14ac:dyDescent="0.2">
      <c r="AE16333" s="218"/>
    </row>
    <row r="16334" spans="31:31" s="228" customFormat="1" x14ac:dyDescent="0.2">
      <c r="AE16334" s="218"/>
    </row>
    <row r="16335" spans="31:31" s="228" customFormat="1" x14ac:dyDescent="0.2">
      <c r="AE16335" s="218"/>
    </row>
    <row r="16336" spans="31:31" s="228" customFormat="1" x14ac:dyDescent="0.2">
      <c r="AE16336" s="218"/>
    </row>
    <row r="16337" spans="31:31" s="228" customFormat="1" x14ac:dyDescent="0.2">
      <c r="AE16337" s="218"/>
    </row>
    <row r="16338" spans="31:31" s="228" customFormat="1" x14ac:dyDescent="0.2">
      <c r="AE16338" s="218"/>
    </row>
    <row r="16339" spans="31:31" s="228" customFormat="1" x14ac:dyDescent="0.2">
      <c r="AE16339" s="218"/>
    </row>
    <row r="16340" spans="31:31" s="228" customFormat="1" x14ac:dyDescent="0.2">
      <c r="AE16340" s="218"/>
    </row>
    <row r="16341" spans="31:31" s="228" customFormat="1" x14ac:dyDescent="0.2">
      <c r="AE16341" s="218"/>
    </row>
    <row r="16342" spans="31:31" s="228" customFormat="1" x14ac:dyDescent="0.2">
      <c r="AE16342" s="218"/>
    </row>
    <row r="16343" spans="31:31" s="228" customFormat="1" x14ac:dyDescent="0.2">
      <c r="AE16343" s="218"/>
    </row>
    <row r="16344" spans="31:31" s="228" customFormat="1" x14ac:dyDescent="0.2">
      <c r="AE16344" s="218"/>
    </row>
    <row r="16345" spans="31:31" s="228" customFormat="1" x14ac:dyDescent="0.2">
      <c r="AE16345" s="218"/>
    </row>
    <row r="16346" spans="31:31" s="228" customFormat="1" x14ac:dyDescent="0.2">
      <c r="AE16346" s="218"/>
    </row>
    <row r="16347" spans="31:31" s="228" customFormat="1" x14ac:dyDescent="0.2">
      <c r="AE16347" s="218"/>
    </row>
    <row r="16348" spans="31:31" s="228" customFormat="1" x14ac:dyDescent="0.2">
      <c r="AE16348" s="218"/>
    </row>
    <row r="16349" spans="31:31" s="228" customFormat="1" x14ac:dyDescent="0.2">
      <c r="AE16349" s="218"/>
    </row>
    <row r="16350" spans="31:31" s="228" customFormat="1" x14ac:dyDescent="0.2">
      <c r="AE16350" s="218"/>
    </row>
    <row r="16351" spans="31:31" s="228" customFormat="1" x14ac:dyDescent="0.2">
      <c r="AE16351" s="218"/>
    </row>
    <row r="16352" spans="31:31" s="228" customFormat="1" x14ac:dyDescent="0.2">
      <c r="AE16352" s="218"/>
    </row>
    <row r="16353" spans="31:31" s="228" customFormat="1" x14ac:dyDescent="0.2">
      <c r="AE16353" s="218"/>
    </row>
    <row r="16354" spans="31:31" s="228" customFormat="1" x14ac:dyDescent="0.2">
      <c r="AE16354" s="218"/>
    </row>
    <row r="16355" spans="31:31" s="228" customFormat="1" x14ac:dyDescent="0.2">
      <c r="AE16355" s="218"/>
    </row>
    <row r="16356" spans="31:31" s="228" customFormat="1" x14ac:dyDescent="0.2">
      <c r="AE16356" s="218"/>
    </row>
    <row r="16357" spans="31:31" s="228" customFormat="1" x14ac:dyDescent="0.2">
      <c r="AE16357" s="218"/>
    </row>
    <row r="16358" spans="31:31" s="228" customFormat="1" x14ac:dyDescent="0.2">
      <c r="AE16358" s="218"/>
    </row>
    <row r="16359" spans="31:31" s="228" customFormat="1" x14ac:dyDescent="0.2">
      <c r="AE16359" s="218"/>
    </row>
    <row r="16360" spans="31:31" s="228" customFormat="1" x14ac:dyDescent="0.2">
      <c r="AE16360" s="218"/>
    </row>
    <row r="16361" spans="31:31" s="228" customFormat="1" x14ac:dyDescent="0.2">
      <c r="AE16361" s="218"/>
    </row>
    <row r="16362" spans="31:31" s="228" customFormat="1" x14ac:dyDescent="0.2">
      <c r="AE16362" s="218"/>
    </row>
    <row r="16363" spans="31:31" s="228" customFormat="1" x14ac:dyDescent="0.2">
      <c r="AE16363" s="218"/>
    </row>
    <row r="16364" spans="31:31" s="228" customFormat="1" x14ac:dyDescent="0.2">
      <c r="AE16364" s="218"/>
    </row>
    <row r="16365" spans="31:31" s="228" customFormat="1" x14ac:dyDescent="0.2">
      <c r="AE16365" s="218"/>
    </row>
    <row r="16366" spans="31:31" s="228" customFormat="1" x14ac:dyDescent="0.2">
      <c r="AE16366" s="218"/>
    </row>
    <row r="16367" spans="31:31" s="228" customFormat="1" x14ac:dyDescent="0.2">
      <c r="AE16367" s="218"/>
    </row>
    <row r="16368" spans="31:31" s="228" customFormat="1" x14ac:dyDescent="0.2">
      <c r="AE16368" s="218"/>
    </row>
    <row r="16369" spans="31:31" s="228" customFormat="1" x14ac:dyDescent="0.2">
      <c r="AE16369" s="218"/>
    </row>
    <row r="16370" spans="31:31" s="228" customFormat="1" x14ac:dyDescent="0.2">
      <c r="AE16370" s="218"/>
    </row>
    <row r="16371" spans="31:31" s="228" customFormat="1" x14ac:dyDescent="0.2">
      <c r="AE16371" s="218"/>
    </row>
    <row r="16372" spans="31:31" s="228" customFormat="1" x14ac:dyDescent="0.2">
      <c r="AE16372" s="218"/>
    </row>
    <row r="16373" spans="31:31" s="228" customFormat="1" x14ac:dyDescent="0.2">
      <c r="AE16373" s="218"/>
    </row>
    <row r="16374" spans="31:31" s="228" customFormat="1" x14ac:dyDescent="0.2">
      <c r="AE16374" s="218"/>
    </row>
    <row r="16375" spans="31:31" s="228" customFormat="1" x14ac:dyDescent="0.2">
      <c r="AE16375" s="218"/>
    </row>
    <row r="16376" spans="31:31" s="228" customFormat="1" x14ac:dyDescent="0.2">
      <c r="AE16376" s="218"/>
    </row>
    <row r="16377" spans="31:31" s="228" customFormat="1" x14ac:dyDescent="0.2">
      <c r="AE16377" s="218"/>
    </row>
    <row r="16378" spans="31:31" s="228" customFormat="1" x14ac:dyDescent="0.2">
      <c r="AE16378" s="218"/>
    </row>
    <row r="16379" spans="31:31" s="228" customFormat="1" x14ac:dyDescent="0.2">
      <c r="AE16379" s="218"/>
    </row>
    <row r="16380" spans="31:31" s="228" customFormat="1" x14ac:dyDescent="0.2">
      <c r="AE16380" s="218"/>
    </row>
    <row r="16381" spans="31:31" s="228" customFormat="1" x14ac:dyDescent="0.2">
      <c r="AE16381" s="218"/>
    </row>
    <row r="16382" spans="31:31" s="228" customFormat="1" x14ac:dyDescent="0.2">
      <c r="AE16382" s="218"/>
    </row>
    <row r="16383" spans="31:31" s="228" customFormat="1" x14ac:dyDescent="0.2">
      <c r="AE16383" s="218"/>
    </row>
    <row r="16384" spans="31:31" s="228" customFormat="1" x14ac:dyDescent="0.2">
      <c r="AE16384" s="218"/>
    </row>
    <row r="16385" spans="31:31" s="228" customFormat="1" x14ac:dyDescent="0.2">
      <c r="AE16385" s="218"/>
    </row>
    <row r="16386" spans="31:31" s="228" customFormat="1" x14ac:dyDescent="0.2">
      <c r="AE16386" s="218"/>
    </row>
    <row r="16387" spans="31:31" s="228" customFormat="1" x14ac:dyDescent="0.2">
      <c r="AE16387" s="218"/>
    </row>
    <row r="16388" spans="31:31" s="228" customFormat="1" x14ac:dyDescent="0.2">
      <c r="AE16388" s="218"/>
    </row>
    <row r="16389" spans="31:31" s="228" customFormat="1" x14ac:dyDescent="0.2">
      <c r="AE16389" s="218"/>
    </row>
    <row r="16390" spans="31:31" s="228" customFormat="1" x14ac:dyDescent="0.2">
      <c r="AE16390" s="218"/>
    </row>
    <row r="16391" spans="31:31" s="228" customFormat="1" x14ac:dyDescent="0.2">
      <c r="AE16391" s="218"/>
    </row>
    <row r="16392" spans="31:31" s="228" customFormat="1" x14ac:dyDescent="0.2">
      <c r="AE16392" s="218"/>
    </row>
    <row r="16393" spans="31:31" s="228" customFormat="1" x14ac:dyDescent="0.2">
      <c r="AE16393" s="218"/>
    </row>
    <row r="16394" spans="31:31" s="228" customFormat="1" x14ac:dyDescent="0.2">
      <c r="AE16394" s="218"/>
    </row>
    <row r="16395" spans="31:31" s="228" customFormat="1" x14ac:dyDescent="0.2">
      <c r="AE16395" s="218"/>
    </row>
    <row r="16396" spans="31:31" s="228" customFormat="1" x14ac:dyDescent="0.2">
      <c r="AE16396" s="218"/>
    </row>
    <row r="16397" spans="31:31" s="228" customFormat="1" x14ac:dyDescent="0.2">
      <c r="AE16397" s="218"/>
    </row>
    <row r="16398" spans="31:31" s="228" customFormat="1" x14ac:dyDescent="0.2">
      <c r="AE16398" s="218"/>
    </row>
    <row r="16399" spans="31:31" s="228" customFormat="1" x14ac:dyDescent="0.2">
      <c r="AE16399" s="218"/>
    </row>
    <row r="16400" spans="31:31" s="228" customFormat="1" x14ac:dyDescent="0.2">
      <c r="AE16400" s="218"/>
    </row>
    <row r="16401" spans="31:31" s="228" customFormat="1" x14ac:dyDescent="0.2">
      <c r="AE16401" s="218"/>
    </row>
    <row r="16402" spans="31:31" s="228" customFormat="1" x14ac:dyDescent="0.2">
      <c r="AE16402" s="218"/>
    </row>
    <row r="16403" spans="31:31" s="228" customFormat="1" x14ac:dyDescent="0.2">
      <c r="AE16403" s="218"/>
    </row>
    <row r="16404" spans="31:31" s="228" customFormat="1" x14ac:dyDescent="0.2">
      <c r="AE16404" s="218"/>
    </row>
    <row r="16405" spans="31:31" s="228" customFormat="1" x14ac:dyDescent="0.2">
      <c r="AE16405" s="218"/>
    </row>
    <row r="16406" spans="31:31" s="228" customFormat="1" x14ac:dyDescent="0.2">
      <c r="AE16406" s="218"/>
    </row>
    <row r="16407" spans="31:31" s="228" customFormat="1" x14ac:dyDescent="0.2">
      <c r="AE16407" s="218"/>
    </row>
    <row r="16408" spans="31:31" s="228" customFormat="1" x14ac:dyDescent="0.2">
      <c r="AE16408" s="218"/>
    </row>
    <row r="16409" spans="31:31" s="228" customFormat="1" x14ac:dyDescent="0.2">
      <c r="AE16409" s="218"/>
    </row>
    <row r="16410" spans="31:31" s="228" customFormat="1" x14ac:dyDescent="0.2">
      <c r="AE16410" s="218"/>
    </row>
    <row r="16411" spans="31:31" s="228" customFormat="1" x14ac:dyDescent="0.2">
      <c r="AE16411" s="218"/>
    </row>
    <row r="16412" spans="31:31" s="228" customFormat="1" x14ac:dyDescent="0.2">
      <c r="AE16412" s="218"/>
    </row>
    <row r="16413" spans="31:31" s="228" customFormat="1" x14ac:dyDescent="0.2">
      <c r="AE16413" s="218"/>
    </row>
    <row r="16414" spans="31:31" s="228" customFormat="1" x14ac:dyDescent="0.2">
      <c r="AE16414" s="218"/>
    </row>
    <row r="16415" spans="31:31" s="228" customFormat="1" x14ac:dyDescent="0.2">
      <c r="AE16415" s="218"/>
    </row>
    <row r="16416" spans="31:31" s="228" customFormat="1" x14ac:dyDescent="0.2">
      <c r="AE16416" s="218"/>
    </row>
    <row r="16417" spans="31:31" s="228" customFormat="1" x14ac:dyDescent="0.2">
      <c r="AE16417" s="218"/>
    </row>
    <row r="16418" spans="31:31" s="228" customFormat="1" x14ac:dyDescent="0.2">
      <c r="AE16418" s="218"/>
    </row>
    <row r="16419" spans="31:31" s="228" customFormat="1" x14ac:dyDescent="0.2">
      <c r="AE16419" s="218"/>
    </row>
    <row r="16420" spans="31:31" s="228" customFormat="1" x14ac:dyDescent="0.2">
      <c r="AE16420" s="218"/>
    </row>
    <row r="16421" spans="31:31" s="228" customFormat="1" x14ac:dyDescent="0.2">
      <c r="AE16421" s="218"/>
    </row>
    <row r="16422" spans="31:31" s="228" customFormat="1" x14ac:dyDescent="0.2">
      <c r="AE16422" s="218"/>
    </row>
    <row r="16423" spans="31:31" s="228" customFormat="1" x14ac:dyDescent="0.2">
      <c r="AE16423" s="218"/>
    </row>
    <row r="16424" spans="31:31" s="228" customFormat="1" x14ac:dyDescent="0.2">
      <c r="AE16424" s="218"/>
    </row>
    <row r="16425" spans="31:31" s="228" customFormat="1" x14ac:dyDescent="0.2">
      <c r="AE16425" s="218"/>
    </row>
    <row r="16426" spans="31:31" s="228" customFormat="1" x14ac:dyDescent="0.2">
      <c r="AE16426" s="218"/>
    </row>
    <row r="16427" spans="31:31" s="228" customFormat="1" x14ac:dyDescent="0.2">
      <c r="AE16427" s="218"/>
    </row>
    <row r="16428" spans="31:31" s="228" customFormat="1" x14ac:dyDescent="0.2">
      <c r="AE16428" s="218"/>
    </row>
    <row r="16429" spans="31:31" s="228" customFormat="1" x14ac:dyDescent="0.2">
      <c r="AE16429" s="218"/>
    </row>
    <row r="16430" spans="31:31" s="228" customFormat="1" x14ac:dyDescent="0.2">
      <c r="AE16430" s="218"/>
    </row>
    <row r="16431" spans="31:31" s="228" customFormat="1" x14ac:dyDescent="0.2">
      <c r="AE16431" s="218"/>
    </row>
    <row r="16432" spans="31:31" s="228" customFormat="1" x14ac:dyDescent="0.2">
      <c r="AE16432" s="218"/>
    </row>
    <row r="16433" spans="31:31" s="228" customFormat="1" x14ac:dyDescent="0.2">
      <c r="AE16433" s="218"/>
    </row>
    <row r="16434" spans="31:31" s="228" customFormat="1" x14ac:dyDescent="0.2">
      <c r="AE16434" s="218"/>
    </row>
    <row r="16435" spans="31:31" s="228" customFormat="1" x14ac:dyDescent="0.2">
      <c r="AE16435" s="218"/>
    </row>
    <row r="16436" spans="31:31" s="228" customFormat="1" x14ac:dyDescent="0.2">
      <c r="AE16436" s="218"/>
    </row>
    <row r="16437" spans="31:31" s="228" customFormat="1" x14ac:dyDescent="0.2">
      <c r="AE16437" s="218"/>
    </row>
    <row r="16438" spans="31:31" s="228" customFormat="1" x14ac:dyDescent="0.2">
      <c r="AE16438" s="218"/>
    </row>
    <row r="16439" spans="31:31" s="228" customFormat="1" x14ac:dyDescent="0.2">
      <c r="AE16439" s="218"/>
    </row>
    <row r="16440" spans="31:31" s="228" customFormat="1" x14ac:dyDescent="0.2">
      <c r="AE16440" s="218"/>
    </row>
    <row r="16441" spans="31:31" s="228" customFormat="1" x14ac:dyDescent="0.2">
      <c r="AE16441" s="218"/>
    </row>
    <row r="16442" spans="31:31" s="228" customFormat="1" x14ac:dyDescent="0.2">
      <c r="AE16442" s="218"/>
    </row>
    <row r="16443" spans="31:31" s="228" customFormat="1" x14ac:dyDescent="0.2">
      <c r="AE16443" s="218"/>
    </row>
    <row r="16444" spans="31:31" s="228" customFormat="1" x14ac:dyDescent="0.2">
      <c r="AE16444" s="218"/>
    </row>
    <row r="16445" spans="31:31" s="228" customFormat="1" x14ac:dyDescent="0.2">
      <c r="AE16445" s="218"/>
    </row>
    <row r="16446" spans="31:31" s="228" customFormat="1" x14ac:dyDescent="0.2">
      <c r="AE16446" s="218"/>
    </row>
    <row r="16447" spans="31:31" s="228" customFormat="1" x14ac:dyDescent="0.2">
      <c r="AE16447" s="218"/>
    </row>
    <row r="16448" spans="31:31" s="228" customFormat="1" x14ac:dyDescent="0.2">
      <c r="AE16448" s="218"/>
    </row>
    <row r="16449" spans="31:31" s="228" customFormat="1" x14ac:dyDescent="0.2">
      <c r="AE16449" s="218"/>
    </row>
    <row r="16450" spans="31:31" s="228" customFormat="1" x14ac:dyDescent="0.2">
      <c r="AE16450" s="218"/>
    </row>
    <row r="16451" spans="31:31" s="228" customFormat="1" x14ac:dyDescent="0.2">
      <c r="AE16451" s="218"/>
    </row>
    <row r="16452" spans="31:31" s="228" customFormat="1" x14ac:dyDescent="0.2">
      <c r="AE16452" s="218"/>
    </row>
    <row r="16453" spans="31:31" s="228" customFormat="1" x14ac:dyDescent="0.2">
      <c r="AE16453" s="218"/>
    </row>
    <row r="16454" spans="31:31" s="228" customFormat="1" x14ac:dyDescent="0.2">
      <c r="AE16454" s="218"/>
    </row>
    <row r="16455" spans="31:31" s="228" customFormat="1" x14ac:dyDescent="0.2">
      <c r="AE16455" s="218"/>
    </row>
    <row r="16456" spans="31:31" s="228" customFormat="1" x14ac:dyDescent="0.2">
      <c r="AE16456" s="218"/>
    </row>
    <row r="16457" spans="31:31" s="228" customFormat="1" x14ac:dyDescent="0.2">
      <c r="AE16457" s="218"/>
    </row>
    <row r="16458" spans="31:31" s="228" customFormat="1" x14ac:dyDescent="0.2">
      <c r="AE16458" s="218"/>
    </row>
    <row r="16459" spans="31:31" s="228" customFormat="1" x14ac:dyDescent="0.2">
      <c r="AE16459" s="218"/>
    </row>
    <row r="16460" spans="31:31" s="228" customFormat="1" x14ac:dyDescent="0.2">
      <c r="AE16460" s="218"/>
    </row>
    <row r="16461" spans="31:31" s="228" customFormat="1" x14ac:dyDescent="0.2">
      <c r="AE16461" s="218"/>
    </row>
    <row r="16462" spans="31:31" s="228" customFormat="1" x14ac:dyDescent="0.2">
      <c r="AE16462" s="218"/>
    </row>
    <row r="16463" spans="31:31" s="228" customFormat="1" x14ac:dyDescent="0.2">
      <c r="AE16463" s="218"/>
    </row>
    <row r="16464" spans="31:31" s="228" customFormat="1" x14ac:dyDescent="0.2">
      <c r="AE16464" s="218"/>
    </row>
    <row r="16465" spans="31:31" s="228" customFormat="1" x14ac:dyDescent="0.2">
      <c r="AE16465" s="218"/>
    </row>
    <row r="16466" spans="31:31" s="228" customFormat="1" x14ac:dyDescent="0.2">
      <c r="AE16466" s="218"/>
    </row>
    <row r="16467" spans="31:31" s="228" customFormat="1" x14ac:dyDescent="0.2">
      <c r="AE16467" s="218"/>
    </row>
    <row r="16468" spans="31:31" s="228" customFormat="1" x14ac:dyDescent="0.2">
      <c r="AE16468" s="218"/>
    </row>
    <row r="16469" spans="31:31" s="228" customFormat="1" x14ac:dyDescent="0.2">
      <c r="AE16469" s="218"/>
    </row>
    <row r="16470" spans="31:31" s="228" customFormat="1" x14ac:dyDescent="0.2">
      <c r="AE16470" s="218"/>
    </row>
    <row r="16471" spans="31:31" s="228" customFormat="1" x14ac:dyDescent="0.2">
      <c r="AE16471" s="218"/>
    </row>
    <row r="16472" spans="31:31" s="228" customFormat="1" x14ac:dyDescent="0.2">
      <c r="AE16472" s="218"/>
    </row>
    <row r="16473" spans="31:31" s="228" customFormat="1" x14ac:dyDescent="0.2">
      <c r="AE16473" s="218"/>
    </row>
    <row r="16474" spans="31:31" s="228" customFormat="1" x14ac:dyDescent="0.2">
      <c r="AE16474" s="218"/>
    </row>
    <row r="16475" spans="31:31" s="228" customFormat="1" x14ac:dyDescent="0.2">
      <c r="AE16475" s="218"/>
    </row>
    <row r="16476" spans="31:31" s="228" customFormat="1" x14ac:dyDescent="0.2">
      <c r="AE16476" s="218"/>
    </row>
    <row r="16477" spans="31:31" s="228" customFormat="1" x14ac:dyDescent="0.2">
      <c r="AE16477" s="218"/>
    </row>
    <row r="16478" spans="31:31" s="228" customFormat="1" x14ac:dyDescent="0.2">
      <c r="AE16478" s="218"/>
    </row>
    <row r="16479" spans="31:31" s="228" customFormat="1" x14ac:dyDescent="0.2">
      <c r="AE16479" s="218"/>
    </row>
    <row r="16480" spans="31:31" s="228" customFormat="1" x14ac:dyDescent="0.2">
      <c r="AE16480" s="218"/>
    </row>
    <row r="16481" spans="31:31" s="228" customFormat="1" x14ac:dyDescent="0.2">
      <c r="AE16481" s="218"/>
    </row>
    <row r="16482" spans="31:31" s="228" customFormat="1" x14ac:dyDescent="0.2">
      <c r="AE16482" s="218"/>
    </row>
    <row r="16483" spans="31:31" s="228" customFormat="1" x14ac:dyDescent="0.2">
      <c r="AE16483" s="218"/>
    </row>
    <row r="16484" spans="31:31" s="228" customFormat="1" x14ac:dyDescent="0.2">
      <c r="AE16484" s="218"/>
    </row>
    <row r="16485" spans="31:31" s="228" customFormat="1" x14ac:dyDescent="0.2">
      <c r="AE16485" s="218"/>
    </row>
    <row r="16486" spans="31:31" s="228" customFormat="1" x14ac:dyDescent="0.2">
      <c r="AE16486" s="218"/>
    </row>
    <row r="16487" spans="31:31" s="228" customFormat="1" x14ac:dyDescent="0.2">
      <c r="AE16487" s="218"/>
    </row>
    <row r="16488" spans="31:31" s="228" customFormat="1" x14ac:dyDescent="0.2">
      <c r="AE16488" s="218"/>
    </row>
    <row r="16489" spans="31:31" s="228" customFormat="1" x14ac:dyDescent="0.2">
      <c r="AE16489" s="218"/>
    </row>
    <row r="16490" spans="31:31" s="228" customFormat="1" x14ac:dyDescent="0.2">
      <c r="AE16490" s="218"/>
    </row>
    <row r="16491" spans="31:31" s="228" customFormat="1" x14ac:dyDescent="0.2">
      <c r="AE16491" s="218"/>
    </row>
    <row r="16492" spans="31:31" s="228" customFormat="1" x14ac:dyDescent="0.2">
      <c r="AE16492" s="218"/>
    </row>
    <row r="16493" spans="31:31" s="228" customFormat="1" x14ac:dyDescent="0.2">
      <c r="AE16493" s="218"/>
    </row>
    <row r="16494" spans="31:31" s="228" customFormat="1" x14ac:dyDescent="0.2">
      <c r="AE16494" s="218"/>
    </row>
    <row r="16495" spans="31:31" s="228" customFormat="1" x14ac:dyDescent="0.2">
      <c r="AE16495" s="218"/>
    </row>
    <row r="16496" spans="31:31" s="228" customFormat="1" x14ac:dyDescent="0.2">
      <c r="AE16496" s="218"/>
    </row>
    <row r="16497" spans="31:31" s="228" customFormat="1" x14ac:dyDescent="0.2">
      <c r="AE16497" s="218"/>
    </row>
    <row r="16498" spans="31:31" s="228" customFormat="1" x14ac:dyDescent="0.2">
      <c r="AE16498" s="218"/>
    </row>
    <row r="16499" spans="31:31" s="228" customFormat="1" x14ac:dyDescent="0.2">
      <c r="AE16499" s="218"/>
    </row>
    <row r="16500" spans="31:31" s="228" customFormat="1" x14ac:dyDescent="0.2">
      <c r="AE16500" s="218"/>
    </row>
    <row r="16501" spans="31:31" s="228" customFormat="1" x14ac:dyDescent="0.2">
      <c r="AE16501" s="218"/>
    </row>
    <row r="16502" spans="31:31" s="228" customFormat="1" x14ac:dyDescent="0.2">
      <c r="AE16502" s="218"/>
    </row>
    <row r="16503" spans="31:31" s="228" customFormat="1" x14ac:dyDescent="0.2">
      <c r="AE16503" s="218"/>
    </row>
    <row r="16504" spans="31:31" s="228" customFormat="1" x14ac:dyDescent="0.2">
      <c r="AE16504" s="218"/>
    </row>
    <row r="16505" spans="31:31" s="228" customFormat="1" x14ac:dyDescent="0.2">
      <c r="AE16505" s="218"/>
    </row>
    <row r="16506" spans="31:31" s="228" customFormat="1" x14ac:dyDescent="0.2">
      <c r="AE16506" s="218"/>
    </row>
    <row r="16507" spans="31:31" s="228" customFormat="1" x14ac:dyDescent="0.2">
      <c r="AE16507" s="218"/>
    </row>
    <row r="16508" spans="31:31" s="228" customFormat="1" x14ac:dyDescent="0.2">
      <c r="AE16508" s="218"/>
    </row>
    <row r="16509" spans="31:31" s="228" customFormat="1" x14ac:dyDescent="0.2">
      <c r="AE16509" s="218"/>
    </row>
    <row r="16510" spans="31:31" s="228" customFormat="1" x14ac:dyDescent="0.2">
      <c r="AE16510" s="218"/>
    </row>
    <row r="16511" spans="31:31" s="228" customFormat="1" x14ac:dyDescent="0.2">
      <c r="AE16511" s="218"/>
    </row>
    <row r="16512" spans="31:31" s="228" customFormat="1" x14ac:dyDescent="0.2">
      <c r="AE16512" s="218"/>
    </row>
    <row r="16513" spans="31:31" s="228" customFormat="1" x14ac:dyDescent="0.2">
      <c r="AE16513" s="218"/>
    </row>
    <row r="16514" spans="31:31" s="228" customFormat="1" x14ac:dyDescent="0.2">
      <c r="AE16514" s="218"/>
    </row>
    <row r="16515" spans="31:31" s="228" customFormat="1" x14ac:dyDescent="0.2">
      <c r="AE16515" s="218"/>
    </row>
    <row r="16516" spans="31:31" s="228" customFormat="1" x14ac:dyDescent="0.2">
      <c r="AE16516" s="218"/>
    </row>
    <row r="16517" spans="31:31" s="228" customFormat="1" x14ac:dyDescent="0.2">
      <c r="AE16517" s="218"/>
    </row>
    <row r="16518" spans="31:31" s="228" customFormat="1" x14ac:dyDescent="0.2">
      <c r="AE16518" s="218"/>
    </row>
    <row r="16519" spans="31:31" s="228" customFormat="1" x14ac:dyDescent="0.2">
      <c r="AE16519" s="218"/>
    </row>
    <row r="16520" spans="31:31" s="228" customFormat="1" x14ac:dyDescent="0.2">
      <c r="AE16520" s="218"/>
    </row>
    <row r="16521" spans="31:31" s="228" customFormat="1" x14ac:dyDescent="0.2">
      <c r="AE16521" s="218"/>
    </row>
    <row r="16522" spans="31:31" s="228" customFormat="1" x14ac:dyDescent="0.2">
      <c r="AE16522" s="218"/>
    </row>
    <row r="16523" spans="31:31" s="228" customFormat="1" x14ac:dyDescent="0.2">
      <c r="AE16523" s="218"/>
    </row>
    <row r="16524" spans="31:31" s="228" customFormat="1" x14ac:dyDescent="0.2">
      <c r="AE16524" s="218"/>
    </row>
    <row r="16525" spans="31:31" s="228" customFormat="1" x14ac:dyDescent="0.2">
      <c r="AE16525" s="218"/>
    </row>
    <row r="16526" spans="31:31" s="228" customFormat="1" x14ac:dyDescent="0.2">
      <c r="AE16526" s="218"/>
    </row>
    <row r="16527" spans="31:31" s="228" customFormat="1" x14ac:dyDescent="0.2">
      <c r="AE16527" s="218"/>
    </row>
    <row r="16528" spans="31:31" s="228" customFormat="1" x14ac:dyDescent="0.2">
      <c r="AE16528" s="218"/>
    </row>
    <row r="16529" spans="31:31" s="228" customFormat="1" x14ac:dyDescent="0.2">
      <c r="AE16529" s="218"/>
    </row>
    <row r="16530" spans="31:31" s="228" customFormat="1" x14ac:dyDescent="0.2">
      <c r="AE16530" s="218"/>
    </row>
    <row r="16531" spans="31:31" s="228" customFormat="1" x14ac:dyDescent="0.2">
      <c r="AE16531" s="218"/>
    </row>
    <row r="16532" spans="31:31" s="228" customFormat="1" x14ac:dyDescent="0.2">
      <c r="AE16532" s="218"/>
    </row>
    <row r="16533" spans="31:31" s="228" customFormat="1" x14ac:dyDescent="0.2">
      <c r="AE16533" s="218"/>
    </row>
    <row r="16534" spans="31:31" s="228" customFormat="1" x14ac:dyDescent="0.2">
      <c r="AE16534" s="218"/>
    </row>
    <row r="16535" spans="31:31" s="228" customFormat="1" x14ac:dyDescent="0.2">
      <c r="AE16535" s="218"/>
    </row>
    <row r="16536" spans="31:31" s="228" customFormat="1" x14ac:dyDescent="0.2">
      <c r="AE16536" s="218"/>
    </row>
    <row r="16537" spans="31:31" s="228" customFormat="1" x14ac:dyDescent="0.2">
      <c r="AE16537" s="218"/>
    </row>
    <row r="16538" spans="31:31" s="228" customFormat="1" x14ac:dyDescent="0.2">
      <c r="AE16538" s="218"/>
    </row>
    <row r="16539" spans="31:31" s="228" customFormat="1" x14ac:dyDescent="0.2">
      <c r="AE16539" s="218"/>
    </row>
    <row r="16540" spans="31:31" s="228" customFormat="1" x14ac:dyDescent="0.2">
      <c r="AE16540" s="218"/>
    </row>
    <row r="16541" spans="31:31" s="228" customFormat="1" x14ac:dyDescent="0.2">
      <c r="AE16541" s="218"/>
    </row>
    <row r="16542" spans="31:31" s="228" customFormat="1" x14ac:dyDescent="0.2">
      <c r="AE16542" s="218"/>
    </row>
    <row r="16543" spans="31:31" s="228" customFormat="1" x14ac:dyDescent="0.2">
      <c r="AE16543" s="218"/>
    </row>
    <row r="16544" spans="31:31" s="228" customFormat="1" x14ac:dyDescent="0.2">
      <c r="AE16544" s="218"/>
    </row>
    <row r="16545" spans="31:31" s="228" customFormat="1" x14ac:dyDescent="0.2">
      <c r="AE16545" s="218"/>
    </row>
    <row r="16546" spans="31:31" s="228" customFormat="1" x14ac:dyDescent="0.2">
      <c r="AE16546" s="218"/>
    </row>
    <row r="16547" spans="31:31" s="228" customFormat="1" x14ac:dyDescent="0.2">
      <c r="AE16547" s="218"/>
    </row>
    <row r="16548" spans="31:31" s="228" customFormat="1" x14ac:dyDescent="0.2">
      <c r="AE16548" s="218"/>
    </row>
    <row r="16549" spans="31:31" s="228" customFormat="1" x14ac:dyDescent="0.2">
      <c r="AE16549" s="218"/>
    </row>
    <row r="16550" spans="31:31" s="228" customFormat="1" x14ac:dyDescent="0.2">
      <c r="AE16550" s="218"/>
    </row>
    <row r="16551" spans="31:31" s="228" customFormat="1" x14ac:dyDescent="0.2">
      <c r="AE16551" s="218"/>
    </row>
    <row r="16552" spans="31:31" s="228" customFormat="1" x14ac:dyDescent="0.2">
      <c r="AE16552" s="218"/>
    </row>
    <row r="16553" spans="31:31" s="228" customFormat="1" x14ac:dyDescent="0.2">
      <c r="AE16553" s="218"/>
    </row>
    <row r="16554" spans="31:31" s="228" customFormat="1" x14ac:dyDescent="0.2">
      <c r="AE16554" s="218"/>
    </row>
    <row r="16555" spans="31:31" s="228" customFormat="1" x14ac:dyDescent="0.2">
      <c r="AE16555" s="218"/>
    </row>
    <row r="16556" spans="31:31" s="228" customFormat="1" x14ac:dyDescent="0.2">
      <c r="AE16556" s="218"/>
    </row>
    <row r="16557" spans="31:31" s="228" customFormat="1" x14ac:dyDescent="0.2">
      <c r="AE16557" s="218"/>
    </row>
    <row r="16558" spans="31:31" s="228" customFormat="1" x14ac:dyDescent="0.2">
      <c r="AE16558" s="218"/>
    </row>
    <row r="16559" spans="31:31" s="228" customFormat="1" x14ac:dyDescent="0.2">
      <c r="AE16559" s="218"/>
    </row>
    <row r="16560" spans="31:31" s="228" customFormat="1" x14ac:dyDescent="0.2">
      <c r="AE16560" s="218"/>
    </row>
    <row r="16561" spans="31:31" s="228" customFormat="1" x14ac:dyDescent="0.2">
      <c r="AE16561" s="218"/>
    </row>
    <row r="16562" spans="31:31" s="228" customFormat="1" x14ac:dyDescent="0.2">
      <c r="AE16562" s="218"/>
    </row>
    <row r="16563" spans="31:31" s="228" customFormat="1" x14ac:dyDescent="0.2">
      <c r="AE16563" s="218"/>
    </row>
    <row r="16564" spans="31:31" s="228" customFormat="1" x14ac:dyDescent="0.2">
      <c r="AE16564" s="218"/>
    </row>
    <row r="16565" spans="31:31" s="228" customFormat="1" x14ac:dyDescent="0.2">
      <c r="AE16565" s="218"/>
    </row>
    <row r="16566" spans="31:31" s="228" customFormat="1" x14ac:dyDescent="0.2">
      <c r="AE16566" s="218"/>
    </row>
    <row r="16567" spans="31:31" s="228" customFormat="1" x14ac:dyDescent="0.2">
      <c r="AE16567" s="218"/>
    </row>
    <row r="16568" spans="31:31" s="228" customFormat="1" x14ac:dyDescent="0.2">
      <c r="AE16568" s="218"/>
    </row>
    <row r="16569" spans="31:31" s="228" customFormat="1" x14ac:dyDescent="0.2">
      <c r="AE16569" s="218"/>
    </row>
    <row r="16570" spans="31:31" s="228" customFormat="1" x14ac:dyDescent="0.2">
      <c r="AE16570" s="218"/>
    </row>
    <row r="16571" spans="31:31" s="228" customFormat="1" x14ac:dyDescent="0.2">
      <c r="AE16571" s="218"/>
    </row>
    <row r="16572" spans="31:31" s="228" customFormat="1" x14ac:dyDescent="0.2">
      <c r="AE16572" s="218"/>
    </row>
    <row r="16573" spans="31:31" s="228" customFormat="1" x14ac:dyDescent="0.2">
      <c r="AE16573" s="218"/>
    </row>
    <row r="16574" spans="31:31" s="228" customFormat="1" x14ac:dyDescent="0.2">
      <c r="AE16574" s="218"/>
    </row>
    <row r="16575" spans="31:31" s="228" customFormat="1" x14ac:dyDescent="0.2">
      <c r="AE16575" s="218"/>
    </row>
    <row r="16576" spans="31:31" s="228" customFormat="1" x14ac:dyDescent="0.2">
      <c r="AE16576" s="218"/>
    </row>
    <row r="16577" spans="31:31" s="228" customFormat="1" x14ac:dyDescent="0.2">
      <c r="AE16577" s="218"/>
    </row>
    <row r="16578" spans="31:31" s="228" customFormat="1" x14ac:dyDescent="0.2">
      <c r="AE16578" s="218"/>
    </row>
    <row r="16579" spans="31:31" s="228" customFormat="1" x14ac:dyDescent="0.2">
      <c r="AE16579" s="218"/>
    </row>
    <row r="16580" spans="31:31" s="228" customFormat="1" x14ac:dyDescent="0.2">
      <c r="AE16580" s="218"/>
    </row>
    <row r="16581" spans="31:31" s="228" customFormat="1" x14ac:dyDescent="0.2">
      <c r="AE16581" s="218"/>
    </row>
    <row r="16582" spans="31:31" s="228" customFormat="1" x14ac:dyDescent="0.2">
      <c r="AE16582" s="218"/>
    </row>
    <row r="16583" spans="31:31" s="228" customFormat="1" x14ac:dyDescent="0.2">
      <c r="AE16583" s="218"/>
    </row>
    <row r="16584" spans="31:31" s="228" customFormat="1" x14ac:dyDescent="0.2">
      <c r="AE16584" s="218"/>
    </row>
    <row r="16585" spans="31:31" s="228" customFormat="1" x14ac:dyDescent="0.2">
      <c r="AE16585" s="218"/>
    </row>
    <row r="16586" spans="31:31" s="228" customFormat="1" x14ac:dyDescent="0.2">
      <c r="AE16586" s="218"/>
    </row>
    <row r="16587" spans="31:31" s="228" customFormat="1" x14ac:dyDescent="0.2">
      <c r="AE16587" s="218"/>
    </row>
    <row r="16588" spans="31:31" s="228" customFormat="1" x14ac:dyDescent="0.2">
      <c r="AE16588" s="218"/>
    </row>
    <row r="16589" spans="31:31" s="228" customFormat="1" x14ac:dyDescent="0.2">
      <c r="AE16589" s="218"/>
    </row>
    <row r="16590" spans="31:31" s="228" customFormat="1" x14ac:dyDescent="0.2">
      <c r="AE16590" s="218"/>
    </row>
    <row r="16591" spans="31:31" s="228" customFormat="1" x14ac:dyDescent="0.2">
      <c r="AE16591" s="218"/>
    </row>
    <row r="16592" spans="31:31" s="228" customFormat="1" x14ac:dyDescent="0.2">
      <c r="AE16592" s="218"/>
    </row>
    <row r="16593" spans="31:31" s="228" customFormat="1" x14ac:dyDescent="0.2">
      <c r="AE16593" s="218"/>
    </row>
    <row r="16594" spans="31:31" s="228" customFormat="1" x14ac:dyDescent="0.2">
      <c r="AE16594" s="218"/>
    </row>
    <row r="16595" spans="31:31" s="228" customFormat="1" x14ac:dyDescent="0.2">
      <c r="AE16595" s="218"/>
    </row>
    <row r="16596" spans="31:31" s="228" customFormat="1" x14ac:dyDescent="0.2">
      <c r="AE16596" s="218"/>
    </row>
    <row r="16597" spans="31:31" s="228" customFormat="1" x14ac:dyDescent="0.2">
      <c r="AE16597" s="218"/>
    </row>
    <row r="16598" spans="31:31" s="228" customFormat="1" x14ac:dyDescent="0.2">
      <c r="AE16598" s="218"/>
    </row>
    <row r="16599" spans="31:31" s="228" customFormat="1" x14ac:dyDescent="0.2">
      <c r="AE16599" s="218"/>
    </row>
    <row r="16600" spans="31:31" s="228" customFormat="1" x14ac:dyDescent="0.2">
      <c r="AE16600" s="218"/>
    </row>
    <row r="16601" spans="31:31" s="228" customFormat="1" x14ac:dyDescent="0.2">
      <c r="AE16601" s="218"/>
    </row>
    <row r="16602" spans="31:31" s="228" customFormat="1" x14ac:dyDescent="0.2">
      <c r="AE16602" s="218"/>
    </row>
    <row r="16603" spans="31:31" s="228" customFormat="1" x14ac:dyDescent="0.2">
      <c r="AE16603" s="218"/>
    </row>
    <row r="16604" spans="31:31" s="228" customFormat="1" x14ac:dyDescent="0.2">
      <c r="AE16604" s="218"/>
    </row>
    <row r="16605" spans="31:31" s="228" customFormat="1" x14ac:dyDescent="0.2">
      <c r="AE16605" s="218"/>
    </row>
    <row r="16606" spans="31:31" s="228" customFormat="1" x14ac:dyDescent="0.2">
      <c r="AE16606" s="218"/>
    </row>
    <row r="16607" spans="31:31" s="228" customFormat="1" x14ac:dyDescent="0.2">
      <c r="AE16607" s="218"/>
    </row>
    <row r="16608" spans="31:31" s="228" customFormat="1" x14ac:dyDescent="0.2">
      <c r="AE16608" s="218"/>
    </row>
    <row r="16609" spans="31:31" s="228" customFormat="1" x14ac:dyDescent="0.2">
      <c r="AE16609" s="218"/>
    </row>
    <row r="16610" spans="31:31" s="228" customFormat="1" x14ac:dyDescent="0.2">
      <c r="AE16610" s="218"/>
    </row>
    <row r="16611" spans="31:31" s="228" customFormat="1" x14ac:dyDescent="0.2">
      <c r="AE16611" s="218"/>
    </row>
    <row r="16612" spans="31:31" s="228" customFormat="1" x14ac:dyDescent="0.2">
      <c r="AE16612" s="218"/>
    </row>
    <row r="16613" spans="31:31" s="228" customFormat="1" x14ac:dyDescent="0.2">
      <c r="AE16613" s="218"/>
    </row>
    <row r="16614" spans="31:31" s="228" customFormat="1" x14ac:dyDescent="0.2">
      <c r="AE16614" s="218"/>
    </row>
    <row r="16615" spans="31:31" s="228" customFormat="1" x14ac:dyDescent="0.2">
      <c r="AE16615" s="218"/>
    </row>
    <row r="16616" spans="31:31" s="228" customFormat="1" x14ac:dyDescent="0.2">
      <c r="AE16616" s="218"/>
    </row>
    <row r="16617" spans="31:31" s="228" customFormat="1" x14ac:dyDescent="0.2">
      <c r="AE16617" s="218"/>
    </row>
    <row r="16618" spans="31:31" s="228" customFormat="1" x14ac:dyDescent="0.2">
      <c r="AE16618" s="218"/>
    </row>
    <row r="16619" spans="31:31" s="228" customFormat="1" x14ac:dyDescent="0.2">
      <c r="AE16619" s="218"/>
    </row>
    <row r="16620" spans="31:31" s="228" customFormat="1" x14ac:dyDescent="0.2">
      <c r="AE16620" s="218"/>
    </row>
    <row r="16621" spans="31:31" s="228" customFormat="1" x14ac:dyDescent="0.2">
      <c r="AE16621" s="218"/>
    </row>
    <row r="16622" spans="31:31" s="228" customFormat="1" x14ac:dyDescent="0.2">
      <c r="AE16622" s="218"/>
    </row>
    <row r="16623" spans="31:31" s="228" customFormat="1" x14ac:dyDescent="0.2">
      <c r="AE16623" s="218"/>
    </row>
    <row r="16624" spans="31:31" s="228" customFormat="1" x14ac:dyDescent="0.2">
      <c r="AE16624" s="218"/>
    </row>
    <row r="16625" spans="31:31" s="228" customFormat="1" x14ac:dyDescent="0.2">
      <c r="AE16625" s="218"/>
    </row>
    <row r="16626" spans="31:31" s="228" customFormat="1" x14ac:dyDescent="0.2">
      <c r="AE16626" s="218"/>
    </row>
    <row r="16627" spans="31:31" s="228" customFormat="1" x14ac:dyDescent="0.2">
      <c r="AE16627" s="218"/>
    </row>
    <row r="16628" spans="31:31" s="228" customFormat="1" x14ac:dyDescent="0.2">
      <c r="AE16628" s="218"/>
    </row>
    <row r="16629" spans="31:31" s="228" customFormat="1" x14ac:dyDescent="0.2">
      <c r="AE16629" s="218"/>
    </row>
    <row r="16630" spans="31:31" s="228" customFormat="1" x14ac:dyDescent="0.2">
      <c r="AE16630" s="218"/>
    </row>
    <row r="16631" spans="31:31" s="228" customFormat="1" x14ac:dyDescent="0.2">
      <c r="AE16631" s="218"/>
    </row>
    <row r="16632" spans="31:31" s="228" customFormat="1" x14ac:dyDescent="0.2">
      <c r="AE16632" s="218"/>
    </row>
    <row r="16633" spans="31:31" s="228" customFormat="1" x14ac:dyDescent="0.2">
      <c r="AE16633" s="218"/>
    </row>
    <row r="16634" spans="31:31" s="228" customFormat="1" x14ac:dyDescent="0.2">
      <c r="AE16634" s="218"/>
    </row>
    <row r="16635" spans="31:31" s="228" customFormat="1" x14ac:dyDescent="0.2">
      <c r="AE16635" s="218"/>
    </row>
    <row r="16636" spans="31:31" s="228" customFormat="1" x14ac:dyDescent="0.2">
      <c r="AE16636" s="218"/>
    </row>
    <row r="16637" spans="31:31" s="228" customFormat="1" x14ac:dyDescent="0.2">
      <c r="AE16637" s="218"/>
    </row>
    <row r="16638" spans="31:31" s="228" customFormat="1" x14ac:dyDescent="0.2">
      <c r="AE16638" s="218"/>
    </row>
    <row r="16639" spans="31:31" s="228" customFormat="1" x14ac:dyDescent="0.2">
      <c r="AE16639" s="218"/>
    </row>
    <row r="16640" spans="31:31" s="228" customFormat="1" x14ac:dyDescent="0.2">
      <c r="AE16640" s="218"/>
    </row>
    <row r="16641" spans="31:31" s="228" customFormat="1" x14ac:dyDescent="0.2">
      <c r="AE16641" s="218"/>
    </row>
    <row r="16642" spans="31:31" s="228" customFormat="1" x14ac:dyDescent="0.2">
      <c r="AE16642" s="218"/>
    </row>
    <row r="16643" spans="31:31" s="228" customFormat="1" x14ac:dyDescent="0.2">
      <c r="AE16643" s="218"/>
    </row>
    <row r="16644" spans="31:31" s="228" customFormat="1" x14ac:dyDescent="0.2">
      <c r="AE16644" s="218"/>
    </row>
    <row r="16645" spans="31:31" s="228" customFormat="1" x14ac:dyDescent="0.2">
      <c r="AE16645" s="218"/>
    </row>
    <row r="16646" spans="31:31" s="228" customFormat="1" x14ac:dyDescent="0.2">
      <c r="AE16646" s="218"/>
    </row>
    <row r="16647" spans="31:31" s="228" customFormat="1" x14ac:dyDescent="0.2">
      <c r="AE16647" s="218"/>
    </row>
    <row r="16648" spans="31:31" s="228" customFormat="1" x14ac:dyDescent="0.2">
      <c r="AE16648" s="218"/>
    </row>
    <row r="16649" spans="31:31" s="228" customFormat="1" x14ac:dyDescent="0.2">
      <c r="AE16649" s="218"/>
    </row>
    <row r="16650" spans="31:31" s="228" customFormat="1" x14ac:dyDescent="0.2">
      <c r="AE16650" s="218"/>
    </row>
    <row r="16651" spans="31:31" s="228" customFormat="1" x14ac:dyDescent="0.2">
      <c r="AE16651" s="218"/>
    </row>
    <row r="16652" spans="31:31" s="228" customFormat="1" x14ac:dyDescent="0.2">
      <c r="AE16652" s="218"/>
    </row>
    <row r="16653" spans="31:31" s="228" customFormat="1" x14ac:dyDescent="0.2">
      <c r="AE16653" s="218"/>
    </row>
    <row r="16654" spans="31:31" s="228" customFormat="1" x14ac:dyDescent="0.2">
      <c r="AE16654" s="218"/>
    </row>
    <row r="16655" spans="31:31" s="228" customFormat="1" x14ac:dyDescent="0.2">
      <c r="AE16655" s="218"/>
    </row>
    <row r="16656" spans="31:31" s="228" customFormat="1" x14ac:dyDescent="0.2">
      <c r="AE16656" s="218"/>
    </row>
    <row r="16657" spans="31:31" s="228" customFormat="1" x14ac:dyDescent="0.2">
      <c r="AE16657" s="218"/>
    </row>
    <row r="16658" spans="31:31" s="228" customFormat="1" x14ac:dyDescent="0.2">
      <c r="AE16658" s="218"/>
    </row>
    <row r="16659" spans="31:31" s="228" customFormat="1" x14ac:dyDescent="0.2">
      <c r="AE16659" s="218"/>
    </row>
    <row r="16660" spans="31:31" s="228" customFormat="1" x14ac:dyDescent="0.2">
      <c r="AE16660" s="218"/>
    </row>
    <row r="16661" spans="31:31" s="228" customFormat="1" x14ac:dyDescent="0.2">
      <c r="AE16661" s="218"/>
    </row>
    <row r="16662" spans="31:31" s="228" customFormat="1" x14ac:dyDescent="0.2">
      <c r="AE16662" s="218"/>
    </row>
    <row r="16663" spans="31:31" s="228" customFormat="1" x14ac:dyDescent="0.2">
      <c r="AE16663" s="218"/>
    </row>
    <row r="16664" spans="31:31" s="228" customFormat="1" x14ac:dyDescent="0.2">
      <c r="AE16664" s="218"/>
    </row>
    <row r="16665" spans="31:31" s="228" customFormat="1" x14ac:dyDescent="0.2">
      <c r="AE16665" s="218"/>
    </row>
    <row r="16666" spans="31:31" s="228" customFormat="1" x14ac:dyDescent="0.2">
      <c r="AE16666" s="218"/>
    </row>
    <row r="16667" spans="31:31" s="228" customFormat="1" x14ac:dyDescent="0.2">
      <c r="AE16667" s="218"/>
    </row>
    <row r="16668" spans="31:31" s="228" customFormat="1" x14ac:dyDescent="0.2">
      <c r="AE16668" s="218"/>
    </row>
    <row r="16669" spans="31:31" s="228" customFormat="1" x14ac:dyDescent="0.2">
      <c r="AE16669" s="218"/>
    </row>
    <row r="16670" spans="31:31" s="228" customFormat="1" x14ac:dyDescent="0.2">
      <c r="AE16670" s="218"/>
    </row>
    <row r="16671" spans="31:31" s="228" customFormat="1" x14ac:dyDescent="0.2">
      <c r="AE16671" s="218"/>
    </row>
    <row r="16672" spans="31:31" s="228" customFormat="1" x14ac:dyDescent="0.2">
      <c r="AE16672" s="218"/>
    </row>
    <row r="16673" spans="31:31" s="228" customFormat="1" x14ac:dyDescent="0.2">
      <c r="AE16673" s="218"/>
    </row>
    <row r="16674" spans="31:31" s="228" customFormat="1" x14ac:dyDescent="0.2">
      <c r="AE16674" s="218"/>
    </row>
    <row r="16675" spans="31:31" s="228" customFormat="1" x14ac:dyDescent="0.2">
      <c r="AE16675" s="218"/>
    </row>
    <row r="16676" spans="31:31" s="228" customFormat="1" x14ac:dyDescent="0.2">
      <c r="AE16676" s="218"/>
    </row>
    <row r="16677" spans="31:31" s="228" customFormat="1" x14ac:dyDescent="0.2">
      <c r="AE16677" s="218"/>
    </row>
    <row r="16678" spans="31:31" s="228" customFormat="1" x14ac:dyDescent="0.2">
      <c r="AE16678" s="218"/>
    </row>
    <row r="16679" spans="31:31" s="228" customFormat="1" x14ac:dyDescent="0.2">
      <c r="AE16679" s="218"/>
    </row>
    <row r="16680" spans="31:31" s="228" customFormat="1" x14ac:dyDescent="0.2">
      <c r="AE16680" s="218"/>
    </row>
    <row r="16681" spans="31:31" s="228" customFormat="1" x14ac:dyDescent="0.2">
      <c r="AE16681" s="218"/>
    </row>
    <row r="16682" spans="31:31" s="228" customFormat="1" x14ac:dyDescent="0.2">
      <c r="AE16682" s="218"/>
    </row>
    <row r="16683" spans="31:31" s="228" customFormat="1" x14ac:dyDescent="0.2">
      <c r="AE16683" s="218"/>
    </row>
    <row r="16684" spans="31:31" s="228" customFormat="1" x14ac:dyDescent="0.2">
      <c r="AE16684" s="218"/>
    </row>
    <row r="16685" spans="31:31" s="228" customFormat="1" x14ac:dyDescent="0.2">
      <c r="AE16685" s="218"/>
    </row>
    <row r="16686" spans="31:31" s="228" customFormat="1" x14ac:dyDescent="0.2">
      <c r="AE16686" s="218"/>
    </row>
    <row r="16687" spans="31:31" s="228" customFormat="1" x14ac:dyDescent="0.2">
      <c r="AE16687" s="218"/>
    </row>
    <row r="16688" spans="31:31" s="228" customFormat="1" x14ac:dyDescent="0.2">
      <c r="AE16688" s="218"/>
    </row>
    <row r="16689" spans="31:31" s="228" customFormat="1" x14ac:dyDescent="0.2">
      <c r="AE16689" s="218"/>
    </row>
    <row r="16690" spans="31:31" s="228" customFormat="1" x14ac:dyDescent="0.2">
      <c r="AE16690" s="218"/>
    </row>
    <row r="16691" spans="31:31" s="228" customFormat="1" x14ac:dyDescent="0.2">
      <c r="AE16691" s="218"/>
    </row>
    <row r="16692" spans="31:31" s="228" customFormat="1" x14ac:dyDescent="0.2">
      <c r="AE16692" s="218"/>
    </row>
    <row r="16693" spans="31:31" s="228" customFormat="1" x14ac:dyDescent="0.2">
      <c r="AE16693" s="218"/>
    </row>
    <row r="16694" spans="31:31" s="228" customFormat="1" x14ac:dyDescent="0.2">
      <c r="AE16694" s="218"/>
    </row>
    <row r="16695" spans="31:31" s="228" customFormat="1" x14ac:dyDescent="0.2">
      <c r="AE16695" s="218"/>
    </row>
    <row r="16696" spans="31:31" s="228" customFormat="1" x14ac:dyDescent="0.2">
      <c r="AE16696" s="218"/>
    </row>
    <row r="16697" spans="31:31" s="228" customFormat="1" x14ac:dyDescent="0.2">
      <c r="AE16697" s="218"/>
    </row>
    <row r="16698" spans="31:31" s="228" customFormat="1" x14ac:dyDescent="0.2">
      <c r="AE16698" s="218"/>
    </row>
    <row r="16699" spans="31:31" s="228" customFormat="1" x14ac:dyDescent="0.2">
      <c r="AE16699" s="218"/>
    </row>
    <row r="16700" spans="31:31" s="228" customFormat="1" x14ac:dyDescent="0.2">
      <c r="AE16700" s="218"/>
    </row>
    <row r="16701" spans="31:31" s="228" customFormat="1" x14ac:dyDescent="0.2">
      <c r="AE16701" s="218"/>
    </row>
    <row r="16702" spans="31:31" s="228" customFormat="1" x14ac:dyDescent="0.2">
      <c r="AE16702" s="218"/>
    </row>
    <row r="16703" spans="31:31" s="228" customFormat="1" x14ac:dyDescent="0.2">
      <c r="AE16703" s="218"/>
    </row>
    <row r="16704" spans="31:31" s="228" customFormat="1" x14ac:dyDescent="0.2">
      <c r="AE16704" s="218"/>
    </row>
    <row r="16705" spans="31:31" s="228" customFormat="1" x14ac:dyDescent="0.2">
      <c r="AE16705" s="218"/>
    </row>
    <row r="16706" spans="31:31" s="228" customFormat="1" x14ac:dyDescent="0.2">
      <c r="AE16706" s="218"/>
    </row>
    <row r="16707" spans="31:31" s="228" customFormat="1" x14ac:dyDescent="0.2">
      <c r="AE16707" s="218"/>
    </row>
    <row r="16708" spans="31:31" s="228" customFormat="1" x14ac:dyDescent="0.2">
      <c r="AE16708" s="218"/>
    </row>
    <row r="16709" spans="31:31" s="228" customFormat="1" x14ac:dyDescent="0.2">
      <c r="AE16709" s="218"/>
    </row>
    <row r="16710" spans="31:31" s="228" customFormat="1" x14ac:dyDescent="0.2">
      <c r="AE16710" s="218"/>
    </row>
    <row r="16711" spans="31:31" s="228" customFormat="1" x14ac:dyDescent="0.2">
      <c r="AE16711" s="218"/>
    </row>
    <row r="16712" spans="31:31" s="228" customFormat="1" x14ac:dyDescent="0.2">
      <c r="AE16712" s="218"/>
    </row>
    <row r="16713" spans="31:31" s="228" customFormat="1" x14ac:dyDescent="0.2">
      <c r="AE16713" s="218"/>
    </row>
    <row r="16714" spans="31:31" s="228" customFormat="1" x14ac:dyDescent="0.2">
      <c r="AE16714" s="218"/>
    </row>
    <row r="16715" spans="31:31" s="228" customFormat="1" x14ac:dyDescent="0.2">
      <c r="AE16715" s="218"/>
    </row>
    <row r="16716" spans="31:31" s="228" customFormat="1" x14ac:dyDescent="0.2">
      <c r="AE16716" s="218"/>
    </row>
    <row r="16717" spans="31:31" s="228" customFormat="1" x14ac:dyDescent="0.2">
      <c r="AE16717" s="218"/>
    </row>
    <row r="16718" spans="31:31" s="228" customFormat="1" x14ac:dyDescent="0.2">
      <c r="AE16718" s="218"/>
    </row>
    <row r="16719" spans="31:31" s="228" customFormat="1" x14ac:dyDescent="0.2">
      <c r="AE16719" s="218"/>
    </row>
    <row r="16720" spans="31:31" s="228" customFormat="1" x14ac:dyDescent="0.2">
      <c r="AE16720" s="218"/>
    </row>
    <row r="16721" spans="31:31" s="228" customFormat="1" x14ac:dyDescent="0.2">
      <c r="AE16721" s="218"/>
    </row>
    <row r="16722" spans="31:31" s="228" customFormat="1" x14ac:dyDescent="0.2">
      <c r="AE16722" s="218"/>
    </row>
    <row r="16723" spans="31:31" s="228" customFormat="1" x14ac:dyDescent="0.2">
      <c r="AE16723" s="218"/>
    </row>
    <row r="16724" spans="31:31" s="228" customFormat="1" x14ac:dyDescent="0.2">
      <c r="AE16724" s="218"/>
    </row>
    <row r="16725" spans="31:31" s="228" customFormat="1" x14ac:dyDescent="0.2">
      <c r="AE16725" s="218"/>
    </row>
    <row r="16726" spans="31:31" s="228" customFormat="1" x14ac:dyDescent="0.2">
      <c r="AE16726" s="218"/>
    </row>
    <row r="16727" spans="31:31" s="228" customFormat="1" x14ac:dyDescent="0.2">
      <c r="AE16727" s="218"/>
    </row>
    <row r="16728" spans="31:31" s="228" customFormat="1" x14ac:dyDescent="0.2">
      <c r="AE16728" s="218"/>
    </row>
    <row r="16729" spans="31:31" s="228" customFormat="1" x14ac:dyDescent="0.2">
      <c r="AE16729" s="218"/>
    </row>
    <row r="16730" spans="31:31" s="228" customFormat="1" x14ac:dyDescent="0.2">
      <c r="AE16730" s="218"/>
    </row>
    <row r="16731" spans="31:31" s="228" customFormat="1" x14ac:dyDescent="0.2">
      <c r="AE16731" s="218"/>
    </row>
    <row r="16732" spans="31:31" s="228" customFormat="1" x14ac:dyDescent="0.2">
      <c r="AE16732" s="218"/>
    </row>
    <row r="16733" spans="31:31" s="228" customFormat="1" x14ac:dyDescent="0.2">
      <c r="AE16733" s="218"/>
    </row>
    <row r="16734" spans="31:31" s="228" customFormat="1" x14ac:dyDescent="0.2">
      <c r="AE16734" s="218"/>
    </row>
    <row r="16735" spans="31:31" s="228" customFormat="1" x14ac:dyDescent="0.2">
      <c r="AE16735" s="218"/>
    </row>
    <row r="16736" spans="31:31" s="228" customFormat="1" x14ac:dyDescent="0.2">
      <c r="AE16736" s="218"/>
    </row>
    <row r="16737" spans="31:31" s="228" customFormat="1" x14ac:dyDescent="0.2">
      <c r="AE16737" s="218"/>
    </row>
    <row r="16738" spans="31:31" s="228" customFormat="1" x14ac:dyDescent="0.2">
      <c r="AE16738" s="218"/>
    </row>
    <row r="16739" spans="31:31" s="228" customFormat="1" x14ac:dyDescent="0.2">
      <c r="AE16739" s="218"/>
    </row>
    <row r="16740" spans="31:31" s="228" customFormat="1" x14ac:dyDescent="0.2">
      <c r="AE16740" s="218"/>
    </row>
    <row r="16741" spans="31:31" s="228" customFormat="1" x14ac:dyDescent="0.2">
      <c r="AE16741" s="218"/>
    </row>
    <row r="16742" spans="31:31" s="228" customFormat="1" x14ac:dyDescent="0.2">
      <c r="AE16742" s="218"/>
    </row>
    <row r="16743" spans="31:31" s="228" customFormat="1" x14ac:dyDescent="0.2">
      <c r="AE16743" s="218"/>
    </row>
    <row r="16744" spans="31:31" s="228" customFormat="1" x14ac:dyDescent="0.2">
      <c r="AE16744" s="218"/>
    </row>
    <row r="16745" spans="31:31" s="228" customFormat="1" x14ac:dyDescent="0.2">
      <c r="AE16745" s="218"/>
    </row>
    <row r="16746" spans="31:31" s="228" customFormat="1" x14ac:dyDescent="0.2">
      <c r="AE16746" s="218"/>
    </row>
    <row r="16747" spans="31:31" s="228" customFormat="1" x14ac:dyDescent="0.2">
      <c r="AE16747" s="218"/>
    </row>
    <row r="16748" spans="31:31" s="228" customFormat="1" x14ac:dyDescent="0.2">
      <c r="AE16748" s="218"/>
    </row>
    <row r="16749" spans="31:31" s="228" customFormat="1" x14ac:dyDescent="0.2">
      <c r="AE16749" s="218"/>
    </row>
    <row r="16750" spans="31:31" s="228" customFormat="1" x14ac:dyDescent="0.2">
      <c r="AE16750" s="218"/>
    </row>
    <row r="16751" spans="31:31" s="228" customFormat="1" x14ac:dyDescent="0.2">
      <c r="AE16751" s="218"/>
    </row>
    <row r="16752" spans="31:31" s="228" customFormat="1" x14ac:dyDescent="0.2">
      <c r="AE16752" s="218"/>
    </row>
    <row r="16753" spans="31:31" s="228" customFormat="1" x14ac:dyDescent="0.2">
      <c r="AE16753" s="218"/>
    </row>
    <row r="16754" spans="31:31" s="228" customFormat="1" x14ac:dyDescent="0.2">
      <c r="AE16754" s="218"/>
    </row>
    <row r="16755" spans="31:31" s="228" customFormat="1" x14ac:dyDescent="0.2">
      <c r="AE16755" s="218"/>
    </row>
    <row r="16756" spans="31:31" s="228" customFormat="1" x14ac:dyDescent="0.2">
      <c r="AE16756" s="218"/>
    </row>
    <row r="16757" spans="31:31" s="228" customFormat="1" x14ac:dyDescent="0.2">
      <c r="AE16757" s="218"/>
    </row>
    <row r="16758" spans="31:31" s="228" customFormat="1" x14ac:dyDescent="0.2">
      <c r="AE16758" s="218"/>
    </row>
    <row r="16759" spans="31:31" s="228" customFormat="1" x14ac:dyDescent="0.2">
      <c r="AE16759" s="218"/>
    </row>
    <row r="16760" spans="31:31" s="228" customFormat="1" x14ac:dyDescent="0.2">
      <c r="AE16760" s="218"/>
    </row>
    <row r="16761" spans="31:31" s="228" customFormat="1" x14ac:dyDescent="0.2">
      <c r="AE16761" s="218"/>
    </row>
    <row r="16762" spans="31:31" s="228" customFormat="1" x14ac:dyDescent="0.2">
      <c r="AE16762" s="218"/>
    </row>
    <row r="16763" spans="31:31" s="228" customFormat="1" x14ac:dyDescent="0.2">
      <c r="AE16763" s="218"/>
    </row>
    <row r="16764" spans="31:31" s="228" customFormat="1" x14ac:dyDescent="0.2">
      <c r="AE16764" s="218"/>
    </row>
    <row r="16765" spans="31:31" s="228" customFormat="1" x14ac:dyDescent="0.2">
      <c r="AE16765" s="218"/>
    </row>
    <row r="16766" spans="31:31" s="228" customFormat="1" x14ac:dyDescent="0.2">
      <c r="AE16766" s="218"/>
    </row>
    <row r="16767" spans="31:31" s="228" customFormat="1" x14ac:dyDescent="0.2">
      <c r="AE16767" s="218"/>
    </row>
    <row r="16768" spans="31:31" s="228" customFormat="1" x14ac:dyDescent="0.2">
      <c r="AE16768" s="218"/>
    </row>
    <row r="16769" spans="31:31" s="228" customFormat="1" x14ac:dyDescent="0.2">
      <c r="AE16769" s="218"/>
    </row>
    <row r="16770" spans="31:31" s="228" customFormat="1" x14ac:dyDescent="0.2">
      <c r="AE16770" s="218"/>
    </row>
    <row r="16771" spans="31:31" s="228" customFormat="1" x14ac:dyDescent="0.2">
      <c r="AE16771" s="218"/>
    </row>
    <row r="16772" spans="31:31" s="228" customFormat="1" x14ac:dyDescent="0.2">
      <c r="AE16772" s="218"/>
    </row>
    <row r="16773" spans="31:31" s="228" customFormat="1" x14ac:dyDescent="0.2">
      <c r="AE16773" s="218"/>
    </row>
    <row r="16774" spans="31:31" s="228" customFormat="1" x14ac:dyDescent="0.2">
      <c r="AE16774" s="218"/>
    </row>
    <row r="16775" spans="31:31" s="228" customFormat="1" x14ac:dyDescent="0.2">
      <c r="AE16775" s="218"/>
    </row>
    <row r="16776" spans="31:31" s="228" customFormat="1" x14ac:dyDescent="0.2">
      <c r="AE16776" s="218"/>
    </row>
    <row r="16777" spans="31:31" s="228" customFormat="1" x14ac:dyDescent="0.2">
      <c r="AE16777" s="218"/>
    </row>
    <row r="16778" spans="31:31" s="228" customFormat="1" x14ac:dyDescent="0.2">
      <c r="AE16778" s="218"/>
    </row>
    <row r="16779" spans="31:31" s="228" customFormat="1" x14ac:dyDescent="0.2">
      <c r="AE16779" s="218"/>
    </row>
    <row r="16780" spans="31:31" s="228" customFormat="1" x14ac:dyDescent="0.2">
      <c r="AE16780" s="218"/>
    </row>
    <row r="16781" spans="31:31" s="228" customFormat="1" x14ac:dyDescent="0.2">
      <c r="AE16781" s="218"/>
    </row>
    <row r="16782" spans="31:31" s="228" customFormat="1" x14ac:dyDescent="0.2">
      <c r="AE16782" s="218"/>
    </row>
    <row r="16783" spans="31:31" s="228" customFormat="1" x14ac:dyDescent="0.2">
      <c r="AE16783" s="218"/>
    </row>
    <row r="16784" spans="31:31" s="228" customFormat="1" x14ac:dyDescent="0.2">
      <c r="AE16784" s="218"/>
    </row>
    <row r="16785" spans="31:31" s="228" customFormat="1" x14ac:dyDescent="0.2">
      <c r="AE16785" s="218"/>
    </row>
    <row r="16786" spans="31:31" s="228" customFormat="1" x14ac:dyDescent="0.2">
      <c r="AE16786" s="218"/>
    </row>
    <row r="16787" spans="31:31" s="228" customFormat="1" x14ac:dyDescent="0.2">
      <c r="AE16787" s="218"/>
    </row>
    <row r="16788" spans="31:31" s="228" customFormat="1" x14ac:dyDescent="0.2">
      <c r="AE16788" s="218"/>
    </row>
    <row r="16789" spans="31:31" s="228" customFormat="1" x14ac:dyDescent="0.2">
      <c r="AE16789" s="218"/>
    </row>
    <row r="16790" spans="31:31" s="228" customFormat="1" x14ac:dyDescent="0.2">
      <c r="AE16790" s="218"/>
    </row>
    <row r="16791" spans="31:31" s="228" customFormat="1" x14ac:dyDescent="0.2">
      <c r="AE16791" s="218"/>
    </row>
    <row r="16792" spans="31:31" s="228" customFormat="1" x14ac:dyDescent="0.2">
      <c r="AE16792" s="218"/>
    </row>
    <row r="16793" spans="31:31" s="228" customFormat="1" x14ac:dyDescent="0.2">
      <c r="AE16793" s="218"/>
    </row>
    <row r="16794" spans="31:31" s="228" customFormat="1" x14ac:dyDescent="0.2">
      <c r="AE16794" s="218"/>
    </row>
    <row r="16795" spans="31:31" s="228" customFormat="1" x14ac:dyDescent="0.2">
      <c r="AE16795" s="218"/>
    </row>
    <row r="16796" spans="31:31" s="228" customFormat="1" x14ac:dyDescent="0.2">
      <c r="AE16796" s="218"/>
    </row>
    <row r="16797" spans="31:31" s="228" customFormat="1" x14ac:dyDescent="0.2">
      <c r="AE16797" s="218"/>
    </row>
    <row r="16798" spans="31:31" s="228" customFormat="1" x14ac:dyDescent="0.2">
      <c r="AE16798" s="218"/>
    </row>
    <row r="16799" spans="31:31" s="228" customFormat="1" x14ac:dyDescent="0.2">
      <c r="AE16799" s="218"/>
    </row>
    <row r="16800" spans="31:31" s="228" customFormat="1" x14ac:dyDescent="0.2">
      <c r="AE16800" s="218"/>
    </row>
    <row r="16801" spans="31:31" s="228" customFormat="1" x14ac:dyDescent="0.2">
      <c r="AE16801" s="218"/>
    </row>
    <row r="16802" spans="31:31" s="228" customFormat="1" x14ac:dyDescent="0.2">
      <c r="AE16802" s="218"/>
    </row>
    <row r="16803" spans="31:31" s="228" customFormat="1" x14ac:dyDescent="0.2">
      <c r="AE16803" s="218"/>
    </row>
    <row r="16804" spans="31:31" s="228" customFormat="1" x14ac:dyDescent="0.2">
      <c r="AE16804" s="218"/>
    </row>
    <row r="16805" spans="31:31" s="228" customFormat="1" x14ac:dyDescent="0.2">
      <c r="AE16805" s="218"/>
    </row>
    <row r="16806" spans="31:31" s="228" customFormat="1" x14ac:dyDescent="0.2">
      <c r="AE16806" s="218"/>
    </row>
    <row r="16807" spans="31:31" s="228" customFormat="1" x14ac:dyDescent="0.2">
      <c r="AE16807" s="218"/>
    </row>
    <row r="16808" spans="31:31" s="228" customFormat="1" x14ac:dyDescent="0.2">
      <c r="AE16808" s="218"/>
    </row>
    <row r="16809" spans="31:31" s="228" customFormat="1" x14ac:dyDescent="0.2">
      <c r="AE16809" s="218"/>
    </row>
    <row r="16810" spans="31:31" s="228" customFormat="1" x14ac:dyDescent="0.2">
      <c r="AE16810" s="218"/>
    </row>
    <row r="16811" spans="31:31" s="228" customFormat="1" x14ac:dyDescent="0.2">
      <c r="AE16811" s="218"/>
    </row>
    <row r="16812" spans="31:31" s="228" customFormat="1" x14ac:dyDescent="0.2">
      <c r="AE16812" s="218"/>
    </row>
    <row r="16813" spans="31:31" s="228" customFormat="1" x14ac:dyDescent="0.2">
      <c r="AE16813" s="218"/>
    </row>
    <row r="16814" spans="31:31" s="228" customFormat="1" x14ac:dyDescent="0.2">
      <c r="AE16814" s="218"/>
    </row>
    <row r="16815" spans="31:31" s="228" customFormat="1" x14ac:dyDescent="0.2">
      <c r="AE16815" s="218"/>
    </row>
    <row r="16816" spans="31:31" s="228" customFormat="1" x14ac:dyDescent="0.2">
      <c r="AE16816" s="218"/>
    </row>
    <row r="16817" spans="31:31" s="228" customFormat="1" x14ac:dyDescent="0.2">
      <c r="AE16817" s="218"/>
    </row>
    <row r="16818" spans="31:31" s="228" customFormat="1" x14ac:dyDescent="0.2">
      <c r="AE16818" s="218"/>
    </row>
    <row r="16819" spans="31:31" s="228" customFormat="1" x14ac:dyDescent="0.2">
      <c r="AE16819" s="218"/>
    </row>
    <row r="16820" spans="31:31" s="228" customFormat="1" x14ac:dyDescent="0.2">
      <c r="AE16820" s="218"/>
    </row>
    <row r="16821" spans="31:31" s="228" customFormat="1" x14ac:dyDescent="0.2">
      <c r="AE16821" s="218"/>
    </row>
    <row r="16822" spans="31:31" s="228" customFormat="1" x14ac:dyDescent="0.2">
      <c r="AE16822" s="218"/>
    </row>
    <row r="16823" spans="31:31" s="228" customFormat="1" x14ac:dyDescent="0.2">
      <c r="AE16823" s="218"/>
    </row>
    <row r="16824" spans="31:31" s="228" customFormat="1" x14ac:dyDescent="0.2">
      <c r="AE16824" s="218"/>
    </row>
    <row r="16825" spans="31:31" s="228" customFormat="1" x14ac:dyDescent="0.2">
      <c r="AE16825" s="218"/>
    </row>
    <row r="16826" spans="31:31" s="228" customFormat="1" x14ac:dyDescent="0.2">
      <c r="AE16826" s="218"/>
    </row>
    <row r="16827" spans="31:31" s="228" customFormat="1" x14ac:dyDescent="0.2">
      <c r="AE16827" s="218"/>
    </row>
    <row r="16828" spans="31:31" s="228" customFormat="1" x14ac:dyDescent="0.2">
      <c r="AE16828" s="218"/>
    </row>
    <row r="16829" spans="31:31" s="228" customFormat="1" x14ac:dyDescent="0.2">
      <c r="AE16829" s="218"/>
    </row>
    <row r="16830" spans="31:31" s="228" customFormat="1" x14ac:dyDescent="0.2">
      <c r="AE16830" s="218"/>
    </row>
    <row r="16831" spans="31:31" s="228" customFormat="1" x14ac:dyDescent="0.2">
      <c r="AE16831" s="218"/>
    </row>
    <row r="16832" spans="31:31" s="228" customFormat="1" x14ac:dyDescent="0.2">
      <c r="AE16832" s="218"/>
    </row>
    <row r="16833" spans="31:31" s="228" customFormat="1" x14ac:dyDescent="0.2">
      <c r="AE16833" s="218"/>
    </row>
    <row r="16834" spans="31:31" s="228" customFormat="1" x14ac:dyDescent="0.2">
      <c r="AE16834" s="218"/>
    </row>
    <row r="16835" spans="31:31" s="228" customFormat="1" x14ac:dyDescent="0.2">
      <c r="AE16835" s="218"/>
    </row>
    <row r="16836" spans="31:31" s="228" customFormat="1" x14ac:dyDescent="0.2">
      <c r="AE16836" s="218"/>
    </row>
    <row r="16837" spans="31:31" s="228" customFormat="1" x14ac:dyDescent="0.2">
      <c r="AE16837" s="218"/>
    </row>
    <row r="16838" spans="31:31" s="228" customFormat="1" x14ac:dyDescent="0.2">
      <c r="AE16838" s="218"/>
    </row>
    <row r="16839" spans="31:31" s="228" customFormat="1" x14ac:dyDescent="0.2">
      <c r="AE16839" s="218"/>
    </row>
    <row r="16840" spans="31:31" s="228" customFormat="1" x14ac:dyDescent="0.2">
      <c r="AE16840" s="218"/>
    </row>
    <row r="16841" spans="31:31" s="228" customFormat="1" x14ac:dyDescent="0.2">
      <c r="AE16841" s="218"/>
    </row>
    <row r="16842" spans="31:31" s="228" customFormat="1" x14ac:dyDescent="0.2">
      <c r="AE16842" s="218"/>
    </row>
    <row r="16843" spans="31:31" s="228" customFormat="1" x14ac:dyDescent="0.2">
      <c r="AE16843" s="218"/>
    </row>
    <row r="16844" spans="31:31" s="228" customFormat="1" x14ac:dyDescent="0.2">
      <c r="AE16844" s="218"/>
    </row>
    <row r="16845" spans="31:31" s="228" customFormat="1" x14ac:dyDescent="0.2">
      <c r="AE16845" s="218"/>
    </row>
    <row r="16846" spans="31:31" s="228" customFormat="1" x14ac:dyDescent="0.2">
      <c r="AE16846" s="218"/>
    </row>
    <row r="16847" spans="31:31" s="228" customFormat="1" x14ac:dyDescent="0.2">
      <c r="AE16847" s="218"/>
    </row>
    <row r="16848" spans="31:31" s="228" customFormat="1" x14ac:dyDescent="0.2">
      <c r="AE16848" s="218"/>
    </row>
    <row r="16849" spans="31:31" s="228" customFormat="1" x14ac:dyDescent="0.2">
      <c r="AE16849" s="218"/>
    </row>
    <row r="16850" spans="31:31" s="228" customFormat="1" x14ac:dyDescent="0.2">
      <c r="AE16850" s="218"/>
    </row>
    <row r="16851" spans="31:31" s="228" customFormat="1" x14ac:dyDescent="0.2">
      <c r="AE16851" s="218"/>
    </row>
    <row r="16852" spans="31:31" s="228" customFormat="1" x14ac:dyDescent="0.2">
      <c r="AE16852" s="218"/>
    </row>
    <row r="16853" spans="31:31" s="228" customFormat="1" x14ac:dyDescent="0.2">
      <c r="AE16853" s="218"/>
    </row>
    <row r="16854" spans="31:31" s="228" customFormat="1" x14ac:dyDescent="0.2">
      <c r="AE16854" s="218"/>
    </row>
    <row r="16855" spans="31:31" s="228" customFormat="1" x14ac:dyDescent="0.2">
      <c r="AE16855" s="218"/>
    </row>
    <row r="16856" spans="31:31" s="228" customFormat="1" x14ac:dyDescent="0.2">
      <c r="AE16856" s="218"/>
    </row>
    <row r="16857" spans="31:31" s="228" customFormat="1" x14ac:dyDescent="0.2">
      <c r="AE16857" s="218"/>
    </row>
    <row r="16858" spans="31:31" s="228" customFormat="1" x14ac:dyDescent="0.2">
      <c r="AE16858" s="218"/>
    </row>
    <row r="16859" spans="31:31" s="228" customFormat="1" x14ac:dyDescent="0.2">
      <c r="AE16859" s="218"/>
    </row>
    <row r="16860" spans="31:31" s="228" customFormat="1" x14ac:dyDescent="0.2">
      <c r="AE16860" s="218"/>
    </row>
    <row r="16861" spans="31:31" s="228" customFormat="1" x14ac:dyDescent="0.2">
      <c r="AE16861" s="218"/>
    </row>
    <row r="16862" spans="31:31" s="228" customFormat="1" x14ac:dyDescent="0.2">
      <c r="AE16862" s="218"/>
    </row>
    <row r="16863" spans="31:31" s="228" customFormat="1" x14ac:dyDescent="0.2">
      <c r="AE16863" s="218"/>
    </row>
    <row r="16864" spans="31:31" s="228" customFormat="1" x14ac:dyDescent="0.2">
      <c r="AE16864" s="218"/>
    </row>
    <row r="16865" spans="31:31" s="228" customFormat="1" x14ac:dyDescent="0.2">
      <c r="AE16865" s="218"/>
    </row>
    <row r="16866" spans="31:31" s="228" customFormat="1" x14ac:dyDescent="0.2">
      <c r="AE16866" s="218"/>
    </row>
    <row r="16867" spans="31:31" s="228" customFormat="1" x14ac:dyDescent="0.2">
      <c r="AE16867" s="218"/>
    </row>
    <row r="16868" spans="31:31" s="228" customFormat="1" x14ac:dyDescent="0.2">
      <c r="AE16868" s="218"/>
    </row>
    <row r="16869" spans="31:31" s="228" customFormat="1" x14ac:dyDescent="0.2">
      <c r="AE16869" s="218"/>
    </row>
    <row r="16870" spans="31:31" s="228" customFormat="1" x14ac:dyDescent="0.2">
      <c r="AE16870" s="218"/>
    </row>
    <row r="16871" spans="31:31" s="228" customFormat="1" x14ac:dyDescent="0.2">
      <c r="AE16871" s="218"/>
    </row>
    <row r="16872" spans="31:31" s="228" customFormat="1" x14ac:dyDescent="0.2">
      <c r="AE16872" s="218"/>
    </row>
    <row r="16873" spans="31:31" s="228" customFormat="1" x14ac:dyDescent="0.2">
      <c r="AE16873" s="218"/>
    </row>
    <row r="16874" spans="31:31" s="228" customFormat="1" x14ac:dyDescent="0.2">
      <c r="AE16874" s="218"/>
    </row>
    <row r="16875" spans="31:31" s="228" customFormat="1" x14ac:dyDescent="0.2">
      <c r="AE16875" s="218"/>
    </row>
    <row r="16876" spans="31:31" s="228" customFormat="1" x14ac:dyDescent="0.2">
      <c r="AE16876" s="218"/>
    </row>
    <row r="16877" spans="31:31" s="228" customFormat="1" x14ac:dyDescent="0.2">
      <c r="AE16877" s="218"/>
    </row>
    <row r="16878" spans="31:31" s="228" customFormat="1" x14ac:dyDescent="0.2">
      <c r="AE16878" s="218"/>
    </row>
    <row r="16879" spans="31:31" s="228" customFormat="1" x14ac:dyDescent="0.2">
      <c r="AE16879" s="218"/>
    </row>
    <row r="16880" spans="31:31" s="228" customFormat="1" x14ac:dyDescent="0.2">
      <c r="AE16880" s="218"/>
    </row>
    <row r="16881" spans="31:31" s="228" customFormat="1" x14ac:dyDescent="0.2">
      <c r="AE16881" s="218"/>
    </row>
    <row r="16882" spans="31:31" s="228" customFormat="1" x14ac:dyDescent="0.2">
      <c r="AE16882" s="218"/>
    </row>
    <row r="16883" spans="31:31" s="228" customFormat="1" x14ac:dyDescent="0.2">
      <c r="AE16883" s="218"/>
    </row>
    <row r="16884" spans="31:31" s="228" customFormat="1" x14ac:dyDescent="0.2">
      <c r="AE16884" s="218"/>
    </row>
    <row r="16885" spans="31:31" s="228" customFormat="1" x14ac:dyDescent="0.2">
      <c r="AE16885" s="218"/>
    </row>
    <row r="16886" spans="31:31" s="228" customFormat="1" x14ac:dyDescent="0.2">
      <c r="AE16886" s="218"/>
    </row>
    <row r="16887" spans="31:31" s="228" customFormat="1" x14ac:dyDescent="0.2">
      <c r="AE16887" s="218"/>
    </row>
    <row r="16888" spans="31:31" s="228" customFormat="1" x14ac:dyDescent="0.2">
      <c r="AE16888" s="218"/>
    </row>
    <row r="16889" spans="31:31" s="228" customFormat="1" x14ac:dyDescent="0.2">
      <c r="AE16889" s="218"/>
    </row>
    <row r="16890" spans="31:31" s="228" customFormat="1" x14ac:dyDescent="0.2">
      <c r="AE16890" s="218"/>
    </row>
    <row r="16891" spans="31:31" s="228" customFormat="1" x14ac:dyDescent="0.2">
      <c r="AE16891" s="218"/>
    </row>
    <row r="16892" spans="31:31" s="228" customFormat="1" x14ac:dyDescent="0.2">
      <c r="AE16892" s="218"/>
    </row>
    <row r="16893" spans="31:31" s="228" customFormat="1" x14ac:dyDescent="0.2">
      <c r="AE16893" s="218"/>
    </row>
    <row r="16894" spans="31:31" s="228" customFormat="1" x14ac:dyDescent="0.2">
      <c r="AE16894" s="218"/>
    </row>
    <row r="16895" spans="31:31" s="228" customFormat="1" x14ac:dyDescent="0.2">
      <c r="AE16895" s="218"/>
    </row>
    <row r="16896" spans="31:31" s="228" customFormat="1" x14ac:dyDescent="0.2">
      <c r="AE16896" s="218"/>
    </row>
    <row r="16897" spans="31:31" s="228" customFormat="1" x14ac:dyDescent="0.2">
      <c r="AE16897" s="218"/>
    </row>
    <row r="16898" spans="31:31" s="228" customFormat="1" x14ac:dyDescent="0.2">
      <c r="AE16898" s="218"/>
    </row>
    <row r="16899" spans="31:31" s="228" customFormat="1" x14ac:dyDescent="0.2">
      <c r="AE16899" s="218"/>
    </row>
    <row r="16900" spans="31:31" s="228" customFormat="1" x14ac:dyDescent="0.2">
      <c r="AE16900" s="218"/>
    </row>
    <row r="16901" spans="31:31" s="228" customFormat="1" x14ac:dyDescent="0.2">
      <c r="AE16901" s="218"/>
    </row>
    <row r="16902" spans="31:31" s="228" customFormat="1" x14ac:dyDescent="0.2">
      <c r="AE16902" s="218"/>
    </row>
    <row r="16903" spans="31:31" s="228" customFormat="1" x14ac:dyDescent="0.2">
      <c r="AE16903" s="218"/>
    </row>
    <row r="16904" spans="31:31" s="228" customFormat="1" x14ac:dyDescent="0.2">
      <c r="AE16904" s="218"/>
    </row>
    <row r="16905" spans="31:31" s="228" customFormat="1" x14ac:dyDescent="0.2">
      <c r="AE16905" s="218"/>
    </row>
    <row r="16906" spans="31:31" s="228" customFormat="1" x14ac:dyDescent="0.2">
      <c r="AE16906" s="218"/>
    </row>
    <row r="16907" spans="31:31" s="228" customFormat="1" x14ac:dyDescent="0.2">
      <c r="AE16907" s="218"/>
    </row>
    <row r="16908" spans="31:31" s="228" customFormat="1" x14ac:dyDescent="0.2">
      <c r="AE16908" s="218"/>
    </row>
    <row r="16909" spans="31:31" s="228" customFormat="1" x14ac:dyDescent="0.2">
      <c r="AE16909" s="218"/>
    </row>
    <row r="16910" spans="31:31" s="228" customFormat="1" x14ac:dyDescent="0.2">
      <c r="AE16910" s="218"/>
    </row>
    <row r="16911" spans="31:31" s="228" customFormat="1" x14ac:dyDescent="0.2">
      <c r="AE16911" s="218"/>
    </row>
    <row r="16912" spans="31:31" s="228" customFormat="1" x14ac:dyDescent="0.2">
      <c r="AE16912" s="218"/>
    </row>
    <row r="16913" spans="31:31" s="228" customFormat="1" x14ac:dyDescent="0.2">
      <c r="AE16913" s="218"/>
    </row>
    <row r="16914" spans="31:31" s="228" customFormat="1" x14ac:dyDescent="0.2">
      <c r="AE16914" s="218"/>
    </row>
    <row r="16915" spans="31:31" s="228" customFormat="1" x14ac:dyDescent="0.2">
      <c r="AE16915" s="218"/>
    </row>
    <row r="16916" spans="31:31" s="228" customFormat="1" x14ac:dyDescent="0.2">
      <c r="AE16916" s="218"/>
    </row>
    <row r="16917" spans="31:31" s="228" customFormat="1" x14ac:dyDescent="0.2">
      <c r="AE16917" s="218"/>
    </row>
    <row r="16918" spans="31:31" s="228" customFormat="1" x14ac:dyDescent="0.2">
      <c r="AE16918" s="218"/>
    </row>
    <row r="16919" spans="31:31" s="228" customFormat="1" x14ac:dyDescent="0.2">
      <c r="AE16919" s="218"/>
    </row>
    <row r="16920" spans="31:31" s="228" customFormat="1" x14ac:dyDescent="0.2">
      <c r="AE16920" s="218"/>
    </row>
    <row r="16921" spans="31:31" s="228" customFormat="1" x14ac:dyDescent="0.2">
      <c r="AE16921" s="218"/>
    </row>
    <row r="16922" spans="31:31" s="228" customFormat="1" x14ac:dyDescent="0.2">
      <c r="AE16922" s="218"/>
    </row>
    <row r="16923" spans="31:31" s="228" customFormat="1" x14ac:dyDescent="0.2">
      <c r="AE16923" s="218"/>
    </row>
    <row r="16924" spans="31:31" s="228" customFormat="1" x14ac:dyDescent="0.2">
      <c r="AE16924" s="218"/>
    </row>
    <row r="16925" spans="31:31" s="228" customFormat="1" x14ac:dyDescent="0.2">
      <c r="AE16925" s="218"/>
    </row>
    <row r="16926" spans="31:31" s="228" customFormat="1" x14ac:dyDescent="0.2">
      <c r="AE16926" s="218"/>
    </row>
    <row r="16927" spans="31:31" s="228" customFormat="1" x14ac:dyDescent="0.2">
      <c r="AE16927" s="218"/>
    </row>
    <row r="16928" spans="31:31" s="228" customFormat="1" x14ac:dyDescent="0.2">
      <c r="AE16928" s="218"/>
    </row>
    <row r="16929" spans="31:31" s="228" customFormat="1" x14ac:dyDescent="0.2">
      <c r="AE16929" s="218"/>
    </row>
    <row r="16930" spans="31:31" s="228" customFormat="1" x14ac:dyDescent="0.2">
      <c r="AE16930" s="218"/>
    </row>
    <row r="16931" spans="31:31" s="228" customFormat="1" x14ac:dyDescent="0.2">
      <c r="AE16931" s="218"/>
    </row>
    <row r="16932" spans="31:31" s="228" customFormat="1" x14ac:dyDescent="0.2">
      <c r="AE16932" s="218"/>
    </row>
    <row r="16933" spans="31:31" s="228" customFormat="1" x14ac:dyDescent="0.2">
      <c r="AE16933" s="218"/>
    </row>
    <row r="16934" spans="31:31" s="228" customFormat="1" x14ac:dyDescent="0.2">
      <c r="AE16934" s="218"/>
    </row>
    <row r="16935" spans="31:31" s="228" customFormat="1" x14ac:dyDescent="0.2">
      <c r="AE16935" s="218"/>
    </row>
    <row r="16936" spans="31:31" s="228" customFormat="1" x14ac:dyDescent="0.2">
      <c r="AE16936" s="218"/>
    </row>
    <row r="16937" spans="31:31" s="228" customFormat="1" x14ac:dyDescent="0.2">
      <c r="AE16937" s="218"/>
    </row>
    <row r="16938" spans="31:31" s="228" customFormat="1" x14ac:dyDescent="0.2">
      <c r="AE16938" s="218"/>
    </row>
    <row r="16939" spans="31:31" s="228" customFormat="1" x14ac:dyDescent="0.2">
      <c r="AE16939" s="218"/>
    </row>
    <row r="16940" spans="31:31" s="228" customFormat="1" x14ac:dyDescent="0.2">
      <c r="AE16940" s="218"/>
    </row>
    <row r="16941" spans="31:31" s="228" customFormat="1" x14ac:dyDescent="0.2">
      <c r="AE16941" s="218"/>
    </row>
    <row r="16942" spans="31:31" s="228" customFormat="1" x14ac:dyDescent="0.2">
      <c r="AE16942" s="218"/>
    </row>
    <row r="16943" spans="31:31" s="228" customFormat="1" x14ac:dyDescent="0.2">
      <c r="AE16943" s="218"/>
    </row>
    <row r="16944" spans="31:31" s="228" customFormat="1" x14ac:dyDescent="0.2">
      <c r="AE16944" s="218"/>
    </row>
    <row r="16945" spans="31:31" s="228" customFormat="1" x14ac:dyDescent="0.2">
      <c r="AE16945" s="218"/>
    </row>
    <row r="16946" spans="31:31" s="228" customFormat="1" x14ac:dyDescent="0.2">
      <c r="AE16946" s="218"/>
    </row>
    <row r="16947" spans="31:31" s="228" customFormat="1" x14ac:dyDescent="0.2">
      <c r="AE16947" s="218"/>
    </row>
    <row r="16948" spans="31:31" s="228" customFormat="1" x14ac:dyDescent="0.2">
      <c r="AE16948" s="218"/>
    </row>
    <row r="16949" spans="31:31" s="228" customFormat="1" x14ac:dyDescent="0.2">
      <c r="AE16949" s="218"/>
    </row>
    <row r="16950" spans="31:31" s="228" customFormat="1" x14ac:dyDescent="0.2">
      <c r="AE16950" s="218"/>
    </row>
    <row r="16951" spans="31:31" s="228" customFormat="1" x14ac:dyDescent="0.2">
      <c r="AE16951" s="218"/>
    </row>
    <row r="16952" spans="31:31" s="228" customFormat="1" x14ac:dyDescent="0.2">
      <c r="AE16952" s="218"/>
    </row>
    <row r="16953" spans="31:31" s="228" customFormat="1" x14ac:dyDescent="0.2">
      <c r="AE16953" s="218"/>
    </row>
    <row r="16954" spans="31:31" s="228" customFormat="1" x14ac:dyDescent="0.2">
      <c r="AE16954" s="218"/>
    </row>
    <row r="16955" spans="31:31" s="228" customFormat="1" x14ac:dyDescent="0.2">
      <c r="AE16955" s="218"/>
    </row>
    <row r="16956" spans="31:31" s="228" customFormat="1" x14ac:dyDescent="0.2">
      <c r="AE16956" s="218"/>
    </row>
    <row r="16957" spans="31:31" s="228" customFormat="1" x14ac:dyDescent="0.2">
      <c r="AE16957" s="218"/>
    </row>
    <row r="16958" spans="31:31" s="228" customFormat="1" x14ac:dyDescent="0.2">
      <c r="AE16958" s="218"/>
    </row>
    <row r="16959" spans="31:31" s="228" customFormat="1" x14ac:dyDescent="0.2">
      <c r="AE16959" s="218"/>
    </row>
    <row r="16960" spans="31:31" s="228" customFormat="1" x14ac:dyDescent="0.2">
      <c r="AE16960" s="218"/>
    </row>
    <row r="16961" spans="31:31" s="228" customFormat="1" x14ac:dyDescent="0.2">
      <c r="AE16961" s="218"/>
    </row>
    <row r="16962" spans="31:31" s="228" customFormat="1" x14ac:dyDescent="0.2">
      <c r="AE16962" s="218"/>
    </row>
    <row r="16963" spans="31:31" s="228" customFormat="1" x14ac:dyDescent="0.2">
      <c r="AE16963" s="218"/>
    </row>
    <row r="16964" spans="31:31" s="228" customFormat="1" x14ac:dyDescent="0.2">
      <c r="AE16964" s="218"/>
    </row>
    <row r="16965" spans="31:31" s="228" customFormat="1" x14ac:dyDescent="0.2">
      <c r="AE16965" s="218"/>
    </row>
    <row r="16966" spans="31:31" s="228" customFormat="1" x14ac:dyDescent="0.2">
      <c r="AE16966" s="218"/>
    </row>
    <row r="16967" spans="31:31" s="228" customFormat="1" x14ac:dyDescent="0.2">
      <c r="AE16967" s="218"/>
    </row>
    <row r="16968" spans="31:31" s="228" customFormat="1" x14ac:dyDescent="0.2">
      <c r="AE16968" s="218"/>
    </row>
    <row r="16969" spans="31:31" s="228" customFormat="1" x14ac:dyDescent="0.2">
      <c r="AE16969" s="218"/>
    </row>
    <row r="16970" spans="31:31" s="228" customFormat="1" x14ac:dyDescent="0.2">
      <c r="AE16970" s="218"/>
    </row>
    <row r="16971" spans="31:31" s="228" customFormat="1" x14ac:dyDescent="0.2">
      <c r="AE16971" s="218"/>
    </row>
    <row r="16972" spans="31:31" s="228" customFormat="1" x14ac:dyDescent="0.2">
      <c r="AE16972" s="218"/>
    </row>
    <row r="16973" spans="31:31" s="228" customFormat="1" x14ac:dyDescent="0.2">
      <c r="AE16973" s="218"/>
    </row>
    <row r="16974" spans="31:31" s="228" customFormat="1" x14ac:dyDescent="0.2">
      <c r="AE16974" s="218"/>
    </row>
    <row r="16975" spans="31:31" s="228" customFormat="1" x14ac:dyDescent="0.2">
      <c r="AE16975" s="218"/>
    </row>
    <row r="16976" spans="31:31" s="228" customFormat="1" x14ac:dyDescent="0.2">
      <c r="AE16976" s="218"/>
    </row>
    <row r="16977" spans="31:31" s="228" customFormat="1" x14ac:dyDescent="0.2">
      <c r="AE16977" s="218"/>
    </row>
    <row r="16978" spans="31:31" s="228" customFormat="1" x14ac:dyDescent="0.2">
      <c r="AE16978" s="218"/>
    </row>
    <row r="16979" spans="31:31" s="228" customFormat="1" x14ac:dyDescent="0.2">
      <c r="AE16979" s="218"/>
    </row>
    <row r="16980" spans="31:31" s="228" customFormat="1" x14ac:dyDescent="0.2">
      <c r="AE16980" s="218"/>
    </row>
    <row r="16981" spans="31:31" s="228" customFormat="1" x14ac:dyDescent="0.2">
      <c r="AE16981" s="218"/>
    </row>
    <row r="16982" spans="31:31" s="228" customFormat="1" x14ac:dyDescent="0.2">
      <c r="AE16982" s="218"/>
    </row>
    <row r="16983" spans="31:31" s="228" customFormat="1" x14ac:dyDescent="0.2">
      <c r="AE16983" s="218"/>
    </row>
    <row r="16984" spans="31:31" s="228" customFormat="1" x14ac:dyDescent="0.2">
      <c r="AE16984" s="218"/>
    </row>
    <row r="16985" spans="31:31" s="228" customFormat="1" x14ac:dyDescent="0.2">
      <c r="AE16985" s="218"/>
    </row>
    <row r="16986" spans="31:31" s="228" customFormat="1" x14ac:dyDescent="0.2">
      <c r="AE16986" s="218"/>
    </row>
    <row r="16987" spans="31:31" s="228" customFormat="1" x14ac:dyDescent="0.2">
      <c r="AE16987" s="218"/>
    </row>
    <row r="16988" spans="31:31" s="228" customFormat="1" x14ac:dyDescent="0.2">
      <c r="AE16988" s="218"/>
    </row>
    <row r="16989" spans="31:31" s="228" customFormat="1" x14ac:dyDescent="0.2">
      <c r="AE16989" s="218"/>
    </row>
    <row r="16990" spans="31:31" s="228" customFormat="1" x14ac:dyDescent="0.2">
      <c r="AE16990" s="218"/>
    </row>
    <row r="16991" spans="31:31" s="228" customFormat="1" x14ac:dyDescent="0.2">
      <c r="AE16991" s="218"/>
    </row>
    <row r="16992" spans="31:31" s="228" customFormat="1" x14ac:dyDescent="0.2">
      <c r="AE16992" s="218"/>
    </row>
    <row r="16993" spans="31:31" s="228" customFormat="1" x14ac:dyDescent="0.2">
      <c r="AE16993" s="218"/>
    </row>
    <row r="16994" spans="31:31" s="228" customFormat="1" x14ac:dyDescent="0.2">
      <c r="AE16994" s="218"/>
    </row>
    <row r="16995" spans="31:31" s="228" customFormat="1" x14ac:dyDescent="0.2">
      <c r="AE16995" s="218"/>
    </row>
    <row r="16996" spans="31:31" s="228" customFormat="1" x14ac:dyDescent="0.2">
      <c r="AE16996" s="218"/>
    </row>
    <row r="16997" spans="31:31" s="228" customFormat="1" x14ac:dyDescent="0.2">
      <c r="AE16997" s="218"/>
    </row>
    <row r="16998" spans="31:31" s="228" customFormat="1" x14ac:dyDescent="0.2">
      <c r="AE16998" s="218"/>
    </row>
    <row r="16999" spans="31:31" s="228" customFormat="1" x14ac:dyDescent="0.2">
      <c r="AE16999" s="218"/>
    </row>
    <row r="17000" spans="31:31" s="228" customFormat="1" x14ac:dyDescent="0.2">
      <c r="AE17000" s="218"/>
    </row>
    <row r="17001" spans="31:31" s="228" customFormat="1" x14ac:dyDescent="0.2">
      <c r="AE17001" s="218"/>
    </row>
    <row r="17002" spans="31:31" s="228" customFormat="1" x14ac:dyDescent="0.2">
      <c r="AE17002" s="218"/>
    </row>
    <row r="17003" spans="31:31" s="228" customFormat="1" x14ac:dyDescent="0.2">
      <c r="AE17003" s="218"/>
    </row>
    <row r="17004" spans="31:31" s="228" customFormat="1" x14ac:dyDescent="0.2">
      <c r="AE17004" s="218"/>
    </row>
    <row r="17005" spans="31:31" s="228" customFormat="1" x14ac:dyDescent="0.2">
      <c r="AE17005" s="218"/>
    </row>
    <row r="17006" spans="31:31" s="228" customFormat="1" x14ac:dyDescent="0.2">
      <c r="AE17006" s="218"/>
    </row>
    <row r="17007" spans="31:31" s="228" customFormat="1" x14ac:dyDescent="0.2">
      <c r="AE17007" s="218"/>
    </row>
    <row r="17008" spans="31:31" s="228" customFormat="1" x14ac:dyDescent="0.2">
      <c r="AE17008" s="218"/>
    </row>
    <row r="17009" spans="31:31" s="228" customFormat="1" x14ac:dyDescent="0.2">
      <c r="AE17009" s="218"/>
    </row>
    <row r="17010" spans="31:31" s="228" customFormat="1" x14ac:dyDescent="0.2">
      <c r="AE17010" s="218"/>
    </row>
    <row r="17011" spans="31:31" s="228" customFormat="1" x14ac:dyDescent="0.2">
      <c r="AE17011" s="218"/>
    </row>
    <row r="17012" spans="31:31" s="228" customFormat="1" x14ac:dyDescent="0.2">
      <c r="AE17012" s="218"/>
    </row>
    <row r="17013" spans="31:31" s="228" customFormat="1" x14ac:dyDescent="0.2">
      <c r="AE17013" s="218"/>
    </row>
    <row r="17014" spans="31:31" s="228" customFormat="1" x14ac:dyDescent="0.2">
      <c r="AE17014" s="218"/>
    </row>
    <row r="17015" spans="31:31" s="228" customFormat="1" x14ac:dyDescent="0.2">
      <c r="AE17015" s="218"/>
    </row>
    <row r="17016" spans="31:31" s="228" customFormat="1" x14ac:dyDescent="0.2">
      <c r="AE17016" s="218"/>
    </row>
    <row r="17017" spans="31:31" s="228" customFormat="1" x14ac:dyDescent="0.2">
      <c r="AE17017" s="218"/>
    </row>
    <row r="17018" spans="31:31" s="228" customFormat="1" x14ac:dyDescent="0.2">
      <c r="AE17018" s="218"/>
    </row>
    <row r="17019" spans="31:31" s="228" customFormat="1" x14ac:dyDescent="0.2">
      <c r="AE17019" s="218"/>
    </row>
    <row r="17020" spans="31:31" s="228" customFormat="1" x14ac:dyDescent="0.2">
      <c r="AE17020" s="218"/>
    </row>
    <row r="17021" spans="31:31" s="228" customFormat="1" x14ac:dyDescent="0.2">
      <c r="AE17021" s="218"/>
    </row>
    <row r="17022" spans="31:31" s="228" customFormat="1" x14ac:dyDescent="0.2">
      <c r="AE17022" s="218"/>
    </row>
    <row r="17023" spans="31:31" s="228" customFormat="1" x14ac:dyDescent="0.2">
      <c r="AE17023" s="218"/>
    </row>
    <row r="17024" spans="31:31" s="228" customFormat="1" x14ac:dyDescent="0.2">
      <c r="AE17024" s="218"/>
    </row>
    <row r="17025" spans="31:31" s="228" customFormat="1" x14ac:dyDescent="0.2">
      <c r="AE17025" s="218"/>
    </row>
    <row r="17026" spans="31:31" s="228" customFormat="1" x14ac:dyDescent="0.2">
      <c r="AE17026" s="218"/>
    </row>
    <row r="17027" spans="31:31" s="228" customFormat="1" x14ac:dyDescent="0.2">
      <c r="AE17027" s="218"/>
    </row>
    <row r="17028" spans="31:31" s="228" customFormat="1" x14ac:dyDescent="0.2">
      <c r="AE17028" s="218"/>
    </row>
    <row r="17029" spans="31:31" s="228" customFormat="1" x14ac:dyDescent="0.2">
      <c r="AE17029" s="218"/>
    </row>
    <row r="17030" spans="31:31" s="228" customFormat="1" x14ac:dyDescent="0.2">
      <c r="AE17030" s="218"/>
    </row>
    <row r="17031" spans="31:31" s="228" customFormat="1" x14ac:dyDescent="0.2">
      <c r="AE17031" s="218"/>
    </row>
    <row r="17032" spans="31:31" s="228" customFormat="1" x14ac:dyDescent="0.2">
      <c r="AE17032" s="218"/>
    </row>
    <row r="17033" spans="31:31" s="228" customFormat="1" x14ac:dyDescent="0.2">
      <c r="AE17033" s="218"/>
    </row>
    <row r="17034" spans="31:31" s="228" customFormat="1" x14ac:dyDescent="0.2">
      <c r="AE17034" s="218"/>
    </row>
    <row r="17035" spans="31:31" s="228" customFormat="1" x14ac:dyDescent="0.2">
      <c r="AE17035" s="218"/>
    </row>
    <row r="17036" spans="31:31" s="228" customFormat="1" x14ac:dyDescent="0.2">
      <c r="AE17036" s="218"/>
    </row>
    <row r="17037" spans="31:31" s="228" customFormat="1" x14ac:dyDescent="0.2">
      <c r="AE17037" s="218"/>
    </row>
    <row r="17038" spans="31:31" s="228" customFormat="1" x14ac:dyDescent="0.2">
      <c r="AE17038" s="218"/>
    </row>
    <row r="17039" spans="31:31" s="228" customFormat="1" x14ac:dyDescent="0.2">
      <c r="AE17039" s="218"/>
    </row>
    <row r="17040" spans="31:31" s="228" customFormat="1" x14ac:dyDescent="0.2">
      <c r="AE17040" s="218"/>
    </row>
    <row r="17041" spans="31:31" s="228" customFormat="1" x14ac:dyDescent="0.2">
      <c r="AE17041" s="218"/>
    </row>
    <row r="17042" spans="31:31" s="228" customFormat="1" x14ac:dyDescent="0.2">
      <c r="AE17042" s="218"/>
    </row>
    <row r="17043" spans="31:31" s="228" customFormat="1" x14ac:dyDescent="0.2">
      <c r="AE17043" s="218"/>
    </row>
    <row r="17044" spans="31:31" s="228" customFormat="1" x14ac:dyDescent="0.2">
      <c r="AE17044" s="218"/>
    </row>
    <row r="17045" spans="31:31" s="228" customFormat="1" x14ac:dyDescent="0.2">
      <c r="AE17045" s="218"/>
    </row>
    <row r="17046" spans="31:31" s="228" customFormat="1" x14ac:dyDescent="0.2">
      <c r="AE17046" s="218"/>
    </row>
    <row r="17047" spans="31:31" s="228" customFormat="1" x14ac:dyDescent="0.2">
      <c r="AE17047" s="218"/>
    </row>
    <row r="17048" spans="31:31" s="228" customFormat="1" x14ac:dyDescent="0.2">
      <c r="AE17048" s="218"/>
    </row>
    <row r="17049" spans="31:31" s="228" customFormat="1" x14ac:dyDescent="0.2">
      <c r="AE17049" s="218"/>
    </row>
    <row r="17050" spans="31:31" s="228" customFormat="1" x14ac:dyDescent="0.2">
      <c r="AE17050" s="218"/>
    </row>
    <row r="17051" spans="31:31" s="228" customFormat="1" x14ac:dyDescent="0.2">
      <c r="AE17051" s="218"/>
    </row>
    <row r="17052" spans="31:31" s="228" customFormat="1" x14ac:dyDescent="0.2">
      <c r="AE17052" s="218"/>
    </row>
    <row r="17053" spans="31:31" s="228" customFormat="1" x14ac:dyDescent="0.2">
      <c r="AE17053" s="218"/>
    </row>
    <row r="17054" spans="31:31" s="228" customFormat="1" x14ac:dyDescent="0.2">
      <c r="AE17054" s="218"/>
    </row>
    <row r="17055" spans="31:31" s="228" customFormat="1" x14ac:dyDescent="0.2">
      <c r="AE17055" s="218"/>
    </row>
    <row r="17056" spans="31:31" s="228" customFormat="1" x14ac:dyDescent="0.2">
      <c r="AE17056" s="218"/>
    </row>
    <row r="17057" spans="31:31" s="228" customFormat="1" x14ac:dyDescent="0.2">
      <c r="AE17057" s="218"/>
    </row>
    <row r="17058" spans="31:31" s="228" customFormat="1" x14ac:dyDescent="0.2">
      <c r="AE17058" s="218"/>
    </row>
    <row r="17059" spans="31:31" s="228" customFormat="1" x14ac:dyDescent="0.2">
      <c r="AE17059" s="218"/>
    </row>
    <row r="17060" spans="31:31" s="228" customFormat="1" x14ac:dyDescent="0.2">
      <c r="AE17060" s="218"/>
    </row>
    <row r="17061" spans="31:31" s="228" customFormat="1" x14ac:dyDescent="0.2">
      <c r="AE17061" s="218"/>
    </row>
    <row r="17062" spans="31:31" s="228" customFormat="1" x14ac:dyDescent="0.2">
      <c r="AE17062" s="218"/>
    </row>
    <row r="17063" spans="31:31" s="228" customFormat="1" x14ac:dyDescent="0.2">
      <c r="AE17063" s="218"/>
    </row>
    <row r="17064" spans="31:31" s="228" customFormat="1" x14ac:dyDescent="0.2">
      <c r="AE17064" s="218"/>
    </row>
    <row r="17065" spans="31:31" s="228" customFormat="1" x14ac:dyDescent="0.2">
      <c r="AE17065" s="218"/>
    </row>
    <row r="17066" spans="31:31" s="228" customFormat="1" x14ac:dyDescent="0.2">
      <c r="AE17066" s="218"/>
    </row>
    <row r="17067" spans="31:31" s="228" customFormat="1" x14ac:dyDescent="0.2">
      <c r="AE17067" s="218"/>
    </row>
    <row r="17068" spans="31:31" s="228" customFormat="1" x14ac:dyDescent="0.2">
      <c r="AE17068" s="218"/>
    </row>
    <row r="17069" spans="31:31" s="228" customFormat="1" x14ac:dyDescent="0.2">
      <c r="AE17069" s="218"/>
    </row>
    <row r="17070" spans="31:31" s="228" customFormat="1" x14ac:dyDescent="0.2">
      <c r="AE17070" s="218"/>
    </row>
    <row r="17071" spans="31:31" s="228" customFormat="1" x14ac:dyDescent="0.2">
      <c r="AE17071" s="218"/>
    </row>
    <row r="17072" spans="31:31" s="228" customFormat="1" x14ac:dyDescent="0.2">
      <c r="AE17072" s="218"/>
    </row>
    <row r="17073" spans="31:31" s="228" customFormat="1" x14ac:dyDescent="0.2">
      <c r="AE17073" s="218"/>
    </row>
    <row r="17074" spans="31:31" s="228" customFormat="1" x14ac:dyDescent="0.2">
      <c r="AE17074" s="218"/>
    </row>
    <row r="17075" spans="31:31" s="228" customFormat="1" x14ac:dyDescent="0.2">
      <c r="AE17075" s="218"/>
    </row>
    <row r="17076" spans="31:31" s="228" customFormat="1" x14ac:dyDescent="0.2">
      <c r="AE17076" s="218"/>
    </row>
    <row r="17077" spans="31:31" s="228" customFormat="1" x14ac:dyDescent="0.2">
      <c r="AE17077" s="218"/>
    </row>
    <row r="17078" spans="31:31" s="228" customFormat="1" x14ac:dyDescent="0.2">
      <c r="AE17078" s="218"/>
    </row>
    <row r="17079" spans="31:31" s="228" customFormat="1" x14ac:dyDescent="0.2">
      <c r="AE17079" s="218"/>
    </row>
    <row r="17080" spans="31:31" s="228" customFormat="1" x14ac:dyDescent="0.2">
      <c r="AE17080" s="218"/>
    </row>
    <row r="17081" spans="31:31" s="228" customFormat="1" x14ac:dyDescent="0.2">
      <c r="AE17081" s="218"/>
    </row>
    <row r="17082" spans="31:31" s="228" customFormat="1" x14ac:dyDescent="0.2">
      <c r="AE17082" s="218"/>
    </row>
    <row r="17083" spans="31:31" s="228" customFormat="1" x14ac:dyDescent="0.2">
      <c r="AE17083" s="218"/>
    </row>
    <row r="17084" spans="31:31" s="228" customFormat="1" x14ac:dyDescent="0.2">
      <c r="AE17084" s="218"/>
    </row>
    <row r="17085" spans="31:31" s="228" customFormat="1" x14ac:dyDescent="0.2">
      <c r="AE17085" s="218"/>
    </row>
    <row r="17086" spans="31:31" s="228" customFormat="1" x14ac:dyDescent="0.2">
      <c r="AE17086" s="218"/>
    </row>
    <row r="17087" spans="31:31" s="228" customFormat="1" x14ac:dyDescent="0.2">
      <c r="AE17087" s="218"/>
    </row>
    <row r="17088" spans="31:31" s="228" customFormat="1" x14ac:dyDescent="0.2">
      <c r="AE17088" s="218"/>
    </row>
    <row r="17089" spans="31:31" s="228" customFormat="1" x14ac:dyDescent="0.2">
      <c r="AE17089" s="218"/>
    </row>
    <row r="17090" spans="31:31" s="228" customFormat="1" x14ac:dyDescent="0.2">
      <c r="AE17090" s="218"/>
    </row>
    <row r="17091" spans="31:31" s="228" customFormat="1" x14ac:dyDescent="0.2">
      <c r="AE17091" s="218"/>
    </row>
    <row r="17092" spans="31:31" s="228" customFormat="1" x14ac:dyDescent="0.2">
      <c r="AE17092" s="218"/>
    </row>
    <row r="17093" spans="31:31" s="228" customFormat="1" x14ac:dyDescent="0.2">
      <c r="AE17093" s="218"/>
    </row>
    <row r="17094" spans="31:31" s="228" customFormat="1" x14ac:dyDescent="0.2">
      <c r="AE17094" s="218"/>
    </row>
    <row r="17095" spans="31:31" s="228" customFormat="1" x14ac:dyDescent="0.2">
      <c r="AE17095" s="218"/>
    </row>
    <row r="17096" spans="31:31" s="228" customFormat="1" x14ac:dyDescent="0.2">
      <c r="AE17096" s="218"/>
    </row>
    <row r="17097" spans="31:31" s="228" customFormat="1" x14ac:dyDescent="0.2">
      <c r="AE17097" s="218"/>
    </row>
    <row r="17098" spans="31:31" s="228" customFormat="1" x14ac:dyDescent="0.2">
      <c r="AE17098" s="218"/>
    </row>
    <row r="17099" spans="31:31" s="228" customFormat="1" x14ac:dyDescent="0.2">
      <c r="AE17099" s="218"/>
    </row>
    <row r="17100" spans="31:31" s="228" customFormat="1" x14ac:dyDescent="0.2">
      <c r="AE17100" s="218"/>
    </row>
    <row r="17101" spans="31:31" s="228" customFormat="1" x14ac:dyDescent="0.2">
      <c r="AE17101" s="218"/>
    </row>
    <row r="17102" spans="31:31" s="228" customFormat="1" x14ac:dyDescent="0.2">
      <c r="AE17102" s="218"/>
    </row>
    <row r="17103" spans="31:31" s="228" customFormat="1" x14ac:dyDescent="0.2">
      <c r="AE17103" s="218"/>
    </row>
    <row r="17104" spans="31:31" s="228" customFormat="1" x14ac:dyDescent="0.2">
      <c r="AE17104" s="218"/>
    </row>
    <row r="17105" spans="31:31" s="228" customFormat="1" x14ac:dyDescent="0.2">
      <c r="AE17105" s="218"/>
    </row>
    <row r="17106" spans="31:31" s="228" customFormat="1" x14ac:dyDescent="0.2">
      <c r="AE17106" s="218"/>
    </row>
    <row r="17107" spans="31:31" s="228" customFormat="1" x14ac:dyDescent="0.2">
      <c r="AE17107" s="218"/>
    </row>
    <row r="17108" spans="31:31" s="228" customFormat="1" x14ac:dyDescent="0.2">
      <c r="AE17108" s="218"/>
    </row>
    <row r="17109" spans="31:31" s="228" customFormat="1" x14ac:dyDescent="0.2">
      <c r="AE17109" s="218"/>
    </row>
    <row r="17110" spans="31:31" s="228" customFormat="1" x14ac:dyDescent="0.2">
      <c r="AE17110" s="218"/>
    </row>
    <row r="17111" spans="31:31" s="228" customFormat="1" x14ac:dyDescent="0.2">
      <c r="AE17111" s="218"/>
    </row>
    <row r="17112" spans="31:31" s="228" customFormat="1" x14ac:dyDescent="0.2">
      <c r="AE17112" s="218"/>
    </row>
    <row r="17113" spans="31:31" s="228" customFormat="1" x14ac:dyDescent="0.2">
      <c r="AE17113" s="218"/>
    </row>
    <row r="17114" spans="31:31" s="228" customFormat="1" x14ac:dyDescent="0.2">
      <c r="AE17114" s="218"/>
    </row>
    <row r="17115" spans="31:31" s="228" customFormat="1" x14ac:dyDescent="0.2">
      <c r="AE17115" s="218"/>
    </row>
    <row r="17116" spans="31:31" s="228" customFormat="1" x14ac:dyDescent="0.2">
      <c r="AE17116" s="218"/>
    </row>
    <row r="17117" spans="31:31" s="228" customFormat="1" x14ac:dyDescent="0.2">
      <c r="AE17117" s="218"/>
    </row>
    <row r="17118" spans="31:31" s="228" customFormat="1" x14ac:dyDescent="0.2">
      <c r="AE17118" s="218"/>
    </row>
    <row r="17119" spans="31:31" s="228" customFormat="1" x14ac:dyDescent="0.2">
      <c r="AE17119" s="218"/>
    </row>
    <row r="17120" spans="31:31" s="228" customFormat="1" x14ac:dyDescent="0.2">
      <c r="AE17120" s="218"/>
    </row>
    <row r="17121" spans="31:31" s="228" customFormat="1" x14ac:dyDescent="0.2">
      <c r="AE17121" s="218"/>
    </row>
    <row r="17122" spans="31:31" s="228" customFormat="1" x14ac:dyDescent="0.2">
      <c r="AE17122" s="218"/>
    </row>
    <row r="17123" spans="31:31" s="228" customFormat="1" x14ac:dyDescent="0.2">
      <c r="AE17123" s="218"/>
    </row>
    <row r="17124" spans="31:31" s="228" customFormat="1" x14ac:dyDescent="0.2">
      <c r="AE17124" s="218"/>
    </row>
    <row r="17125" spans="31:31" s="228" customFormat="1" x14ac:dyDescent="0.2">
      <c r="AE17125" s="218"/>
    </row>
    <row r="17126" spans="31:31" s="228" customFormat="1" x14ac:dyDescent="0.2">
      <c r="AE17126" s="218"/>
    </row>
    <row r="17127" spans="31:31" s="228" customFormat="1" x14ac:dyDescent="0.2">
      <c r="AE17127" s="218"/>
    </row>
    <row r="17128" spans="31:31" s="228" customFormat="1" x14ac:dyDescent="0.2">
      <c r="AE17128" s="218"/>
    </row>
    <row r="17129" spans="31:31" s="228" customFormat="1" x14ac:dyDescent="0.2">
      <c r="AE17129" s="218"/>
    </row>
    <row r="17130" spans="31:31" s="228" customFormat="1" x14ac:dyDescent="0.2">
      <c r="AE17130" s="218"/>
    </row>
    <row r="17131" spans="31:31" s="228" customFormat="1" x14ac:dyDescent="0.2">
      <c r="AE17131" s="218"/>
    </row>
    <row r="17132" spans="31:31" s="228" customFormat="1" x14ac:dyDescent="0.2">
      <c r="AE17132" s="218"/>
    </row>
    <row r="17133" spans="31:31" s="228" customFormat="1" x14ac:dyDescent="0.2">
      <c r="AE17133" s="218"/>
    </row>
    <row r="17134" spans="31:31" s="228" customFormat="1" x14ac:dyDescent="0.2">
      <c r="AE17134" s="218"/>
    </row>
    <row r="17135" spans="31:31" s="228" customFormat="1" x14ac:dyDescent="0.2">
      <c r="AE17135" s="218"/>
    </row>
    <row r="17136" spans="31:31" s="228" customFormat="1" x14ac:dyDescent="0.2">
      <c r="AE17136" s="218"/>
    </row>
    <row r="17137" spans="31:31" s="228" customFormat="1" x14ac:dyDescent="0.2">
      <c r="AE17137" s="218"/>
    </row>
    <row r="17138" spans="31:31" s="228" customFormat="1" x14ac:dyDescent="0.2">
      <c r="AE17138" s="218"/>
    </row>
    <row r="17139" spans="31:31" s="228" customFormat="1" x14ac:dyDescent="0.2">
      <c r="AE17139" s="218"/>
    </row>
    <row r="17140" spans="31:31" s="228" customFormat="1" x14ac:dyDescent="0.2">
      <c r="AE17140" s="218"/>
    </row>
    <row r="17141" spans="31:31" s="228" customFormat="1" x14ac:dyDescent="0.2">
      <c r="AE17141" s="218"/>
    </row>
    <row r="17142" spans="31:31" s="228" customFormat="1" x14ac:dyDescent="0.2">
      <c r="AE17142" s="218"/>
    </row>
    <row r="17143" spans="31:31" s="228" customFormat="1" x14ac:dyDescent="0.2">
      <c r="AE17143" s="218"/>
    </row>
    <row r="17144" spans="31:31" s="228" customFormat="1" x14ac:dyDescent="0.2">
      <c r="AE17144" s="218"/>
    </row>
    <row r="17145" spans="31:31" s="228" customFormat="1" x14ac:dyDescent="0.2">
      <c r="AE17145" s="218"/>
    </row>
    <row r="17146" spans="31:31" s="228" customFormat="1" x14ac:dyDescent="0.2">
      <c r="AE17146" s="218"/>
    </row>
    <row r="17147" spans="31:31" s="228" customFormat="1" x14ac:dyDescent="0.2">
      <c r="AE17147" s="218"/>
    </row>
    <row r="17148" spans="31:31" s="228" customFormat="1" x14ac:dyDescent="0.2">
      <c r="AE17148" s="218"/>
    </row>
    <row r="17149" spans="31:31" s="228" customFormat="1" x14ac:dyDescent="0.2">
      <c r="AE17149" s="218"/>
    </row>
    <row r="17150" spans="31:31" s="228" customFormat="1" x14ac:dyDescent="0.2">
      <c r="AE17150" s="218"/>
    </row>
    <row r="17151" spans="31:31" s="228" customFormat="1" x14ac:dyDescent="0.2">
      <c r="AE17151" s="218"/>
    </row>
    <row r="17152" spans="31:31" s="228" customFormat="1" x14ac:dyDescent="0.2">
      <c r="AE17152" s="218"/>
    </row>
    <row r="17153" spans="31:31" s="228" customFormat="1" x14ac:dyDescent="0.2">
      <c r="AE17153" s="218"/>
    </row>
    <row r="17154" spans="31:31" s="228" customFormat="1" x14ac:dyDescent="0.2">
      <c r="AE17154" s="218"/>
    </row>
    <row r="17155" spans="31:31" s="228" customFormat="1" x14ac:dyDescent="0.2">
      <c r="AE17155" s="218"/>
    </row>
    <row r="17156" spans="31:31" s="228" customFormat="1" x14ac:dyDescent="0.2">
      <c r="AE17156" s="218"/>
    </row>
    <row r="17157" spans="31:31" s="228" customFormat="1" x14ac:dyDescent="0.2">
      <c r="AE17157" s="218"/>
    </row>
    <row r="17158" spans="31:31" s="228" customFormat="1" x14ac:dyDescent="0.2">
      <c r="AE17158" s="218"/>
    </row>
    <row r="17159" spans="31:31" s="228" customFormat="1" x14ac:dyDescent="0.2">
      <c r="AE17159" s="218"/>
    </row>
    <row r="17160" spans="31:31" s="228" customFormat="1" x14ac:dyDescent="0.2">
      <c r="AE17160" s="218"/>
    </row>
    <row r="17161" spans="31:31" s="228" customFormat="1" x14ac:dyDescent="0.2">
      <c r="AE17161" s="218"/>
    </row>
    <row r="17162" spans="31:31" s="228" customFormat="1" x14ac:dyDescent="0.2">
      <c r="AE17162" s="218"/>
    </row>
    <row r="17163" spans="31:31" s="228" customFormat="1" x14ac:dyDescent="0.2">
      <c r="AE17163" s="218"/>
    </row>
    <row r="17164" spans="31:31" s="228" customFormat="1" x14ac:dyDescent="0.2">
      <c r="AE17164" s="218"/>
    </row>
    <row r="17165" spans="31:31" s="228" customFormat="1" x14ac:dyDescent="0.2">
      <c r="AE17165" s="218"/>
    </row>
    <row r="17166" spans="31:31" s="228" customFormat="1" x14ac:dyDescent="0.2">
      <c r="AE17166" s="218"/>
    </row>
    <row r="17167" spans="31:31" s="228" customFormat="1" x14ac:dyDescent="0.2">
      <c r="AE17167" s="218"/>
    </row>
    <row r="17168" spans="31:31" s="228" customFormat="1" x14ac:dyDescent="0.2">
      <c r="AE17168" s="218"/>
    </row>
    <row r="17169" spans="31:31" s="228" customFormat="1" x14ac:dyDescent="0.2">
      <c r="AE17169" s="218"/>
    </row>
    <row r="17170" spans="31:31" s="228" customFormat="1" x14ac:dyDescent="0.2">
      <c r="AE17170" s="218"/>
    </row>
    <row r="17171" spans="31:31" s="228" customFormat="1" x14ac:dyDescent="0.2">
      <c r="AE17171" s="218"/>
    </row>
    <row r="17172" spans="31:31" s="228" customFormat="1" x14ac:dyDescent="0.2">
      <c r="AE17172" s="218"/>
    </row>
    <row r="17173" spans="31:31" s="228" customFormat="1" x14ac:dyDescent="0.2">
      <c r="AE17173" s="218"/>
    </row>
    <row r="17174" spans="31:31" s="228" customFormat="1" x14ac:dyDescent="0.2">
      <c r="AE17174" s="218"/>
    </row>
    <row r="17175" spans="31:31" s="228" customFormat="1" x14ac:dyDescent="0.2">
      <c r="AE17175" s="218"/>
    </row>
    <row r="17176" spans="31:31" s="228" customFormat="1" x14ac:dyDescent="0.2">
      <c r="AE17176" s="218"/>
    </row>
    <row r="17177" spans="31:31" s="228" customFormat="1" x14ac:dyDescent="0.2">
      <c r="AE17177" s="218"/>
    </row>
    <row r="17178" spans="31:31" s="228" customFormat="1" x14ac:dyDescent="0.2">
      <c r="AE17178" s="218"/>
    </row>
    <row r="17179" spans="31:31" s="228" customFormat="1" x14ac:dyDescent="0.2">
      <c r="AE17179" s="218"/>
    </row>
    <row r="17180" spans="31:31" s="228" customFormat="1" x14ac:dyDescent="0.2">
      <c r="AE17180" s="218"/>
    </row>
    <row r="17181" spans="31:31" s="228" customFormat="1" x14ac:dyDescent="0.2">
      <c r="AE17181" s="218"/>
    </row>
    <row r="17182" spans="31:31" s="228" customFormat="1" x14ac:dyDescent="0.2">
      <c r="AE17182" s="218"/>
    </row>
    <row r="17183" spans="31:31" s="228" customFormat="1" x14ac:dyDescent="0.2">
      <c r="AE17183" s="218"/>
    </row>
    <row r="17184" spans="31:31" s="228" customFormat="1" x14ac:dyDescent="0.2">
      <c r="AE17184" s="218"/>
    </row>
    <row r="17185" spans="31:31" s="228" customFormat="1" x14ac:dyDescent="0.2">
      <c r="AE17185" s="218"/>
    </row>
    <row r="17186" spans="31:31" s="228" customFormat="1" x14ac:dyDescent="0.2">
      <c r="AE17186" s="218"/>
    </row>
    <row r="17187" spans="31:31" s="228" customFormat="1" x14ac:dyDescent="0.2">
      <c r="AE17187" s="218"/>
    </row>
    <row r="17188" spans="31:31" s="228" customFormat="1" x14ac:dyDescent="0.2">
      <c r="AE17188" s="218"/>
    </row>
    <row r="17189" spans="31:31" s="228" customFormat="1" x14ac:dyDescent="0.2">
      <c r="AE17189" s="218"/>
    </row>
    <row r="17190" spans="31:31" s="228" customFormat="1" x14ac:dyDescent="0.2">
      <c r="AE17190" s="218"/>
    </row>
    <row r="17191" spans="31:31" s="228" customFormat="1" x14ac:dyDescent="0.2">
      <c r="AE17191" s="218"/>
    </row>
    <row r="17192" spans="31:31" s="228" customFormat="1" x14ac:dyDescent="0.2">
      <c r="AE17192" s="218"/>
    </row>
    <row r="17193" spans="31:31" s="228" customFormat="1" x14ac:dyDescent="0.2">
      <c r="AE17193" s="218"/>
    </row>
    <row r="17194" spans="31:31" s="228" customFormat="1" x14ac:dyDescent="0.2">
      <c r="AE17194" s="218"/>
    </row>
    <row r="17195" spans="31:31" s="228" customFormat="1" x14ac:dyDescent="0.2">
      <c r="AE17195" s="218"/>
    </row>
    <row r="17196" spans="31:31" s="228" customFormat="1" x14ac:dyDescent="0.2">
      <c r="AE17196" s="218"/>
    </row>
    <row r="17197" spans="31:31" s="228" customFormat="1" x14ac:dyDescent="0.2">
      <c r="AE17197" s="218"/>
    </row>
    <row r="17198" spans="31:31" s="228" customFormat="1" x14ac:dyDescent="0.2">
      <c r="AE17198" s="218"/>
    </row>
    <row r="17199" spans="31:31" s="228" customFormat="1" x14ac:dyDescent="0.2">
      <c r="AE17199" s="218"/>
    </row>
    <row r="17200" spans="31:31" s="228" customFormat="1" x14ac:dyDescent="0.2">
      <c r="AE17200" s="218"/>
    </row>
    <row r="17201" spans="31:31" s="228" customFormat="1" x14ac:dyDescent="0.2">
      <c r="AE17201" s="218"/>
    </row>
    <row r="17202" spans="31:31" s="228" customFormat="1" x14ac:dyDescent="0.2">
      <c r="AE17202" s="218"/>
    </row>
    <row r="17203" spans="31:31" s="228" customFormat="1" x14ac:dyDescent="0.2">
      <c r="AE17203" s="218"/>
    </row>
    <row r="17204" spans="31:31" s="228" customFormat="1" x14ac:dyDescent="0.2">
      <c r="AE17204" s="218"/>
    </row>
    <row r="17205" spans="31:31" s="228" customFormat="1" x14ac:dyDescent="0.2">
      <c r="AE17205" s="218"/>
    </row>
    <row r="17206" spans="31:31" s="228" customFormat="1" x14ac:dyDescent="0.2">
      <c r="AE17206" s="218"/>
    </row>
    <row r="17207" spans="31:31" s="228" customFormat="1" x14ac:dyDescent="0.2">
      <c r="AE17207" s="218"/>
    </row>
    <row r="17208" spans="31:31" s="228" customFormat="1" x14ac:dyDescent="0.2">
      <c r="AE17208" s="218"/>
    </row>
    <row r="17209" spans="31:31" s="228" customFormat="1" x14ac:dyDescent="0.2">
      <c r="AE17209" s="218"/>
    </row>
    <row r="17210" spans="31:31" s="228" customFormat="1" x14ac:dyDescent="0.2">
      <c r="AE17210" s="218"/>
    </row>
    <row r="17211" spans="31:31" s="228" customFormat="1" x14ac:dyDescent="0.2">
      <c r="AE17211" s="218"/>
    </row>
    <row r="17212" spans="31:31" s="228" customFormat="1" x14ac:dyDescent="0.2">
      <c r="AE17212" s="218"/>
    </row>
    <row r="17213" spans="31:31" s="228" customFormat="1" x14ac:dyDescent="0.2">
      <c r="AE17213" s="218"/>
    </row>
    <row r="17214" spans="31:31" s="228" customFormat="1" x14ac:dyDescent="0.2">
      <c r="AE17214" s="218"/>
    </row>
    <row r="17215" spans="31:31" s="228" customFormat="1" x14ac:dyDescent="0.2">
      <c r="AE17215" s="218"/>
    </row>
    <row r="17216" spans="31:31" s="228" customFormat="1" x14ac:dyDescent="0.2">
      <c r="AE17216" s="218"/>
    </row>
    <row r="17217" spans="31:31" s="228" customFormat="1" x14ac:dyDescent="0.2">
      <c r="AE17217" s="218"/>
    </row>
    <row r="17218" spans="31:31" s="228" customFormat="1" x14ac:dyDescent="0.2">
      <c r="AE17218" s="218"/>
    </row>
    <row r="17219" spans="31:31" s="228" customFormat="1" x14ac:dyDescent="0.2">
      <c r="AE17219" s="218"/>
    </row>
    <row r="17220" spans="31:31" s="228" customFormat="1" x14ac:dyDescent="0.2">
      <c r="AE17220" s="218"/>
    </row>
    <row r="17221" spans="31:31" s="228" customFormat="1" x14ac:dyDescent="0.2">
      <c r="AE17221" s="218"/>
    </row>
    <row r="17222" spans="31:31" s="228" customFormat="1" x14ac:dyDescent="0.2">
      <c r="AE17222" s="218"/>
    </row>
    <row r="17223" spans="31:31" s="228" customFormat="1" x14ac:dyDescent="0.2">
      <c r="AE17223" s="218"/>
    </row>
    <row r="17224" spans="31:31" s="228" customFormat="1" x14ac:dyDescent="0.2">
      <c r="AE17224" s="218"/>
    </row>
    <row r="17225" spans="31:31" s="228" customFormat="1" x14ac:dyDescent="0.2">
      <c r="AE17225" s="218"/>
    </row>
    <row r="17226" spans="31:31" s="228" customFormat="1" x14ac:dyDescent="0.2">
      <c r="AE17226" s="218"/>
    </row>
    <row r="17227" spans="31:31" s="228" customFormat="1" x14ac:dyDescent="0.2">
      <c r="AE17227" s="218"/>
    </row>
    <row r="17228" spans="31:31" s="228" customFormat="1" x14ac:dyDescent="0.2">
      <c r="AE17228" s="218"/>
    </row>
    <row r="17229" spans="31:31" s="228" customFormat="1" x14ac:dyDescent="0.2">
      <c r="AE17229" s="218"/>
    </row>
    <row r="17230" spans="31:31" s="228" customFormat="1" x14ac:dyDescent="0.2">
      <c r="AE17230" s="218"/>
    </row>
    <row r="17231" spans="31:31" s="228" customFormat="1" x14ac:dyDescent="0.2">
      <c r="AE17231" s="218"/>
    </row>
    <row r="17232" spans="31:31" s="228" customFormat="1" x14ac:dyDescent="0.2">
      <c r="AE17232" s="218"/>
    </row>
    <row r="17233" spans="31:31" s="228" customFormat="1" x14ac:dyDescent="0.2">
      <c r="AE17233" s="218"/>
    </row>
    <row r="17234" spans="31:31" s="228" customFormat="1" x14ac:dyDescent="0.2">
      <c r="AE17234" s="218"/>
    </row>
    <row r="17235" spans="31:31" s="228" customFormat="1" x14ac:dyDescent="0.2">
      <c r="AE17235" s="218"/>
    </row>
    <row r="17236" spans="31:31" s="228" customFormat="1" x14ac:dyDescent="0.2">
      <c r="AE17236" s="218"/>
    </row>
    <row r="17237" spans="31:31" s="228" customFormat="1" x14ac:dyDescent="0.2">
      <c r="AE17237" s="218"/>
    </row>
    <row r="17238" spans="31:31" s="228" customFormat="1" x14ac:dyDescent="0.2">
      <c r="AE17238" s="218"/>
    </row>
    <row r="17239" spans="31:31" s="228" customFormat="1" x14ac:dyDescent="0.2">
      <c r="AE17239" s="218"/>
    </row>
    <row r="17240" spans="31:31" s="228" customFormat="1" x14ac:dyDescent="0.2">
      <c r="AE17240" s="218"/>
    </row>
    <row r="17241" spans="31:31" s="228" customFormat="1" x14ac:dyDescent="0.2">
      <c r="AE17241" s="218"/>
    </row>
    <row r="17242" spans="31:31" s="228" customFormat="1" x14ac:dyDescent="0.2">
      <c r="AE17242" s="218"/>
    </row>
    <row r="17243" spans="31:31" s="228" customFormat="1" x14ac:dyDescent="0.2">
      <c r="AE17243" s="218"/>
    </row>
    <row r="17244" spans="31:31" s="228" customFormat="1" x14ac:dyDescent="0.2">
      <c r="AE17244" s="218"/>
    </row>
    <row r="17245" spans="31:31" s="228" customFormat="1" x14ac:dyDescent="0.2">
      <c r="AE17245" s="218"/>
    </row>
    <row r="17246" spans="31:31" s="228" customFormat="1" x14ac:dyDescent="0.2">
      <c r="AE17246" s="218"/>
    </row>
    <row r="17247" spans="31:31" s="228" customFormat="1" x14ac:dyDescent="0.2">
      <c r="AE17247" s="218"/>
    </row>
    <row r="17248" spans="31:31" s="228" customFormat="1" x14ac:dyDescent="0.2">
      <c r="AE17248" s="218"/>
    </row>
    <row r="17249" spans="31:31" s="228" customFormat="1" x14ac:dyDescent="0.2">
      <c r="AE17249" s="218"/>
    </row>
    <row r="17250" spans="31:31" s="228" customFormat="1" x14ac:dyDescent="0.2">
      <c r="AE17250" s="218"/>
    </row>
    <row r="17251" spans="31:31" s="228" customFormat="1" x14ac:dyDescent="0.2">
      <c r="AE17251" s="218"/>
    </row>
    <row r="17252" spans="31:31" s="228" customFormat="1" x14ac:dyDescent="0.2">
      <c r="AE17252" s="218"/>
    </row>
    <row r="17253" spans="31:31" s="228" customFormat="1" x14ac:dyDescent="0.2">
      <c r="AE17253" s="218"/>
    </row>
    <row r="17254" spans="31:31" s="228" customFormat="1" x14ac:dyDescent="0.2">
      <c r="AE17254" s="218"/>
    </row>
    <row r="17255" spans="31:31" s="228" customFormat="1" x14ac:dyDescent="0.2">
      <c r="AE17255" s="218"/>
    </row>
    <row r="17256" spans="31:31" s="228" customFormat="1" x14ac:dyDescent="0.2">
      <c r="AE17256" s="218"/>
    </row>
    <row r="17257" spans="31:31" s="228" customFormat="1" x14ac:dyDescent="0.2">
      <c r="AE17257" s="218"/>
    </row>
    <row r="17258" spans="31:31" s="228" customFormat="1" x14ac:dyDescent="0.2">
      <c r="AE17258" s="218"/>
    </row>
    <row r="17259" spans="31:31" s="228" customFormat="1" x14ac:dyDescent="0.2">
      <c r="AE17259" s="218"/>
    </row>
    <row r="17260" spans="31:31" s="228" customFormat="1" x14ac:dyDescent="0.2">
      <c r="AE17260" s="218"/>
    </row>
    <row r="17261" spans="31:31" s="228" customFormat="1" x14ac:dyDescent="0.2">
      <c r="AE17261" s="218"/>
    </row>
    <row r="17262" spans="31:31" s="228" customFormat="1" x14ac:dyDescent="0.2">
      <c r="AE17262" s="218"/>
    </row>
    <row r="17263" spans="31:31" s="228" customFormat="1" x14ac:dyDescent="0.2">
      <c r="AE17263" s="218"/>
    </row>
    <row r="17264" spans="31:31" s="228" customFormat="1" x14ac:dyDescent="0.2">
      <c r="AE17264" s="218"/>
    </row>
    <row r="17265" spans="31:31" s="228" customFormat="1" x14ac:dyDescent="0.2">
      <c r="AE17265" s="218"/>
    </row>
    <row r="17266" spans="31:31" s="228" customFormat="1" x14ac:dyDescent="0.2">
      <c r="AE17266" s="218"/>
    </row>
    <row r="17267" spans="31:31" s="228" customFormat="1" x14ac:dyDescent="0.2">
      <c r="AE17267" s="218"/>
    </row>
    <row r="17268" spans="31:31" s="228" customFormat="1" x14ac:dyDescent="0.2">
      <c r="AE17268" s="218"/>
    </row>
    <row r="17269" spans="31:31" s="228" customFormat="1" x14ac:dyDescent="0.2">
      <c r="AE17269" s="218"/>
    </row>
    <row r="17270" spans="31:31" s="228" customFormat="1" x14ac:dyDescent="0.2">
      <c r="AE17270" s="218"/>
    </row>
    <row r="17271" spans="31:31" s="228" customFormat="1" x14ac:dyDescent="0.2">
      <c r="AE17271" s="218"/>
    </row>
    <row r="17272" spans="31:31" s="228" customFormat="1" x14ac:dyDescent="0.2">
      <c r="AE17272" s="218"/>
    </row>
    <row r="17273" spans="31:31" s="228" customFormat="1" x14ac:dyDescent="0.2">
      <c r="AE17273" s="218"/>
    </row>
    <row r="17274" spans="31:31" s="228" customFormat="1" x14ac:dyDescent="0.2">
      <c r="AE17274" s="218"/>
    </row>
    <row r="17275" spans="31:31" s="228" customFormat="1" x14ac:dyDescent="0.2">
      <c r="AE17275" s="218"/>
    </row>
    <row r="17276" spans="31:31" s="228" customFormat="1" x14ac:dyDescent="0.2">
      <c r="AE17276" s="218"/>
    </row>
    <row r="17277" spans="31:31" s="228" customFormat="1" x14ac:dyDescent="0.2">
      <c r="AE17277" s="218"/>
    </row>
    <row r="17278" spans="31:31" s="228" customFormat="1" x14ac:dyDescent="0.2">
      <c r="AE17278" s="218"/>
    </row>
    <row r="17279" spans="31:31" s="228" customFormat="1" x14ac:dyDescent="0.2">
      <c r="AE17279" s="218"/>
    </row>
    <row r="17280" spans="31:31" s="228" customFormat="1" x14ac:dyDescent="0.2">
      <c r="AE17280" s="218"/>
    </row>
    <row r="17281" spans="31:31" s="228" customFormat="1" x14ac:dyDescent="0.2">
      <c r="AE17281" s="218"/>
    </row>
    <row r="17282" spans="31:31" s="228" customFormat="1" x14ac:dyDescent="0.2">
      <c r="AE17282" s="218"/>
    </row>
    <row r="17283" spans="31:31" s="228" customFormat="1" x14ac:dyDescent="0.2">
      <c r="AE17283" s="218"/>
    </row>
    <row r="17284" spans="31:31" s="228" customFormat="1" x14ac:dyDescent="0.2">
      <c r="AE17284" s="218"/>
    </row>
    <row r="17285" spans="31:31" s="228" customFormat="1" x14ac:dyDescent="0.2">
      <c r="AE17285" s="218"/>
    </row>
    <row r="17286" spans="31:31" s="228" customFormat="1" x14ac:dyDescent="0.2">
      <c r="AE17286" s="218"/>
    </row>
    <row r="17287" spans="31:31" s="228" customFormat="1" x14ac:dyDescent="0.2">
      <c r="AE17287" s="218"/>
    </row>
    <row r="17288" spans="31:31" s="228" customFormat="1" x14ac:dyDescent="0.2">
      <c r="AE17288" s="218"/>
    </row>
    <row r="17289" spans="31:31" s="228" customFormat="1" x14ac:dyDescent="0.2">
      <c r="AE17289" s="218"/>
    </row>
    <row r="17290" spans="31:31" s="228" customFormat="1" x14ac:dyDescent="0.2">
      <c r="AE17290" s="218"/>
    </row>
    <row r="17291" spans="31:31" s="228" customFormat="1" x14ac:dyDescent="0.2">
      <c r="AE17291" s="218"/>
    </row>
    <row r="17292" spans="31:31" s="228" customFormat="1" x14ac:dyDescent="0.2">
      <c r="AE17292" s="218"/>
    </row>
    <row r="17293" spans="31:31" s="228" customFormat="1" x14ac:dyDescent="0.2">
      <c r="AE17293" s="218"/>
    </row>
    <row r="17294" spans="31:31" s="228" customFormat="1" x14ac:dyDescent="0.2">
      <c r="AE17294" s="218"/>
    </row>
    <row r="17295" spans="31:31" s="228" customFormat="1" x14ac:dyDescent="0.2">
      <c r="AE17295" s="218"/>
    </row>
    <row r="17296" spans="31:31" s="228" customFormat="1" x14ac:dyDescent="0.2">
      <c r="AE17296" s="218"/>
    </row>
    <row r="17297" spans="31:31" s="228" customFormat="1" x14ac:dyDescent="0.2">
      <c r="AE17297" s="218"/>
    </row>
    <row r="17298" spans="31:31" s="228" customFormat="1" x14ac:dyDescent="0.2">
      <c r="AE17298" s="218"/>
    </row>
    <row r="17299" spans="31:31" s="228" customFormat="1" x14ac:dyDescent="0.2">
      <c r="AE17299" s="218"/>
    </row>
    <row r="17300" spans="31:31" s="228" customFormat="1" x14ac:dyDescent="0.2">
      <c r="AE17300" s="218"/>
    </row>
    <row r="17301" spans="31:31" s="228" customFormat="1" x14ac:dyDescent="0.2">
      <c r="AE17301" s="218"/>
    </row>
    <row r="17302" spans="31:31" s="228" customFormat="1" x14ac:dyDescent="0.2">
      <c r="AE17302" s="218"/>
    </row>
    <row r="17303" spans="31:31" s="228" customFormat="1" x14ac:dyDescent="0.2">
      <c r="AE17303" s="218"/>
    </row>
    <row r="17304" spans="31:31" s="228" customFormat="1" x14ac:dyDescent="0.2">
      <c r="AE17304" s="218"/>
    </row>
    <row r="17305" spans="31:31" s="228" customFormat="1" x14ac:dyDescent="0.2">
      <c r="AE17305" s="218"/>
    </row>
    <row r="17306" spans="31:31" s="228" customFormat="1" x14ac:dyDescent="0.2">
      <c r="AE17306" s="218"/>
    </row>
    <row r="17307" spans="31:31" s="228" customFormat="1" x14ac:dyDescent="0.2">
      <c r="AE17307" s="218"/>
    </row>
    <row r="17308" spans="31:31" s="228" customFormat="1" x14ac:dyDescent="0.2">
      <c r="AE17308" s="218"/>
    </row>
    <row r="17309" spans="31:31" s="228" customFormat="1" x14ac:dyDescent="0.2">
      <c r="AE17309" s="218"/>
    </row>
    <row r="17310" spans="31:31" s="228" customFormat="1" x14ac:dyDescent="0.2">
      <c r="AE17310" s="218"/>
    </row>
    <row r="17311" spans="31:31" s="228" customFormat="1" x14ac:dyDescent="0.2">
      <c r="AE17311" s="218"/>
    </row>
    <row r="17312" spans="31:31" s="228" customFormat="1" x14ac:dyDescent="0.2">
      <c r="AE17312" s="218"/>
    </row>
    <row r="17313" spans="31:31" s="228" customFormat="1" x14ac:dyDescent="0.2">
      <c r="AE17313" s="218"/>
    </row>
    <row r="17314" spans="31:31" s="228" customFormat="1" x14ac:dyDescent="0.2">
      <c r="AE17314" s="218"/>
    </row>
    <row r="17315" spans="31:31" s="228" customFormat="1" x14ac:dyDescent="0.2">
      <c r="AE17315" s="218"/>
    </row>
    <row r="17316" spans="31:31" s="228" customFormat="1" x14ac:dyDescent="0.2">
      <c r="AE17316" s="218"/>
    </row>
    <row r="17317" spans="31:31" s="228" customFormat="1" x14ac:dyDescent="0.2">
      <c r="AE17317" s="218"/>
    </row>
    <row r="17318" spans="31:31" s="228" customFormat="1" x14ac:dyDescent="0.2">
      <c r="AE17318" s="218"/>
    </row>
    <row r="17319" spans="31:31" s="228" customFormat="1" x14ac:dyDescent="0.2">
      <c r="AE17319" s="218"/>
    </row>
    <row r="17320" spans="31:31" s="228" customFormat="1" x14ac:dyDescent="0.2">
      <c r="AE17320" s="218"/>
    </row>
    <row r="17321" spans="31:31" s="228" customFormat="1" x14ac:dyDescent="0.2">
      <c r="AE17321" s="218"/>
    </row>
    <row r="17322" spans="31:31" s="228" customFormat="1" x14ac:dyDescent="0.2">
      <c r="AE17322" s="218"/>
    </row>
    <row r="17323" spans="31:31" s="228" customFormat="1" x14ac:dyDescent="0.2">
      <c r="AE17323" s="218"/>
    </row>
    <row r="17324" spans="31:31" s="228" customFormat="1" x14ac:dyDescent="0.2">
      <c r="AE17324" s="218"/>
    </row>
    <row r="17325" spans="31:31" s="228" customFormat="1" x14ac:dyDescent="0.2">
      <c r="AE17325" s="218"/>
    </row>
    <row r="17326" spans="31:31" s="228" customFormat="1" x14ac:dyDescent="0.2">
      <c r="AE17326" s="218"/>
    </row>
    <row r="17327" spans="31:31" s="228" customFormat="1" x14ac:dyDescent="0.2">
      <c r="AE17327" s="218"/>
    </row>
    <row r="17328" spans="31:31" s="228" customFormat="1" x14ac:dyDescent="0.2">
      <c r="AE17328" s="218"/>
    </row>
    <row r="17329" spans="31:31" s="228" customFormat="1" x14ac:dyDescent="0.2">
      <c r="AE17329" s="218"/>
    </row>
    <row r="17330" spans="31:31" s="228" customFormat="1" x14ac:dyDescent="0.2">
      <c r="AE17330" s="218"/>
    </row>
    <row r="17331" spans="31:31" s="228" customFormat="1" x14ac:dyDescent="0.2">
      <c r="AE17331" s="218"/>
    </row>
    <row r="17332" spans="31:31" s="228" customFormat="1" x14ac:dyDescent="0.2">
      <c r="AE17332" s="218"/>
    </row>
    <row r="17333" spans="31:31" s="228" customFormat="1" x14ac:dyDescent="0.2">
      <c r="AE17333" s="218"/>
    </row>
    <row r="17334" spans="31:31" s="228" customFormat="1" x14ac:dyDescent="0.2">
      <c r="AE17334" s="218"/>
    </row>
    <row r="17335" spans="31:31" s="228" customFormat="1" x14ac:dyDescent="0.2">
      <c r="AE17335" s="218"/>
    </row>
    <row r="17336" spans="31:31" s="228" customFormat="1" x14ac:dyDescent="0.2">
      <c r="AE17336" s="218"/>
    </row>
    <row r="17337" spans="31:31" s="228" customFormat="1" x14ac:dyDescent="0.2">
      <c r="AE17337" s="218"/>
    </row>
    <row r="17338" spans="31:31" s="228" customFormat="1" x14ac:dyDescent="0.2">
      <c r="AE17338" s="218"/>
    </row>
    <row r="17339" spans="31:31" s="228" customFormat="1" x14ac:dyDescent="0.2">
      <c r="AE17339" s="218"/>
    </row>
    <row r="17340" spans="31:31" s="228" customFormat="1" x14ac:dyDescent="0.2">
      <c r="AE17340" s="218"/>
    </row>
    <row r="17341" spans="31:31" s="228" customFormat="1" x14ac:dyDescent="0.2">
      <c r="AE17341" s="218"/>
    </row>
    <row r="17342" spans="31:31" s="228" customFormat="1" x14ac:dyDescent="0.2">
      <c r="AE17342" s="218"/>
    </row>
    <row r="17343" spans="31:31" s="228" customFormat="1" x14ac:dyDescent="0.2">
      <c r="AE17343" s="218"/>
    </row>
    <row r="17344" spans="31:31" s="228" customFormat="1" x14ac:dyDescent="0.2">
      <c r="AE17344" s="218"/>
    </row>
    <row r="17345" spans="31:31" s="228" customFormat="1" x14ac:dyDescent="0.2">
      <c r="AE17345" s="218"/>
    </row>
    <row r="17346" spans="31:31" s="228" customFormat="1" x14ac:dyDescent="0.2">
      <c r="AE17346" s="218"/>
    </row>
    <row r="17347" spans="31:31" s="228" customFormat="1" x14ac:dyDescent="0.2">
      <c r="AE17347" s="218"/>
    </row>
    <row r="17348" spans="31:31" s="228" customFormat="1" x14ac:dyDescent="0.2">
      <c r="AE17348" s="218"/>
    </row>
    <row r="17349" spans="31:31" s="228" customFormat="1" x14ac:dyDescent="0.2">
      <c r="AE17349" s="218"/>
    </row>
    <row r="17350" spans="31:31" s="228" customFormat="1" x14ac:dyDescent="0.2">
      <c r="AE17350" s="218"/>
    </row>
    <row r="17351" spans="31:31" s="228" customFormat="1" x14ac:dyDescent="0.2">
      <c r="AE17351" s="218"/>
    </row>
    <row r="17352" spans="31:31" s="228" customFormat="1" x14ac:dyDescent="0.2">
      <c r="AE17352" s="218"/>
    </row>
    <row r="17353" spans="31:31" s="228" customFormat="1" x14ac:dyDescent="0.2">
      <c r="AE17353" s="218"/>
    </row>
    <row r="17354" spans="31:31" s="228" customFormat="1" x14ac:dyDescent="0.2">
      <c r="AE17354" s="218"/>
    </row>
    <row r="17355" spans="31:31" s="228" customFormat="1" x14ac:dyDescent="0.2">
      <c r="AE17355" s="218"/>
    </row>
    <row r="17356" spans="31:31" s="228" customFormat="1" x14ac:dyDescent="0.2">
      <c r="AE17356" s="218"/>
    </row>
    <row r="17357" spans="31:31" s="228" customFormat="1" x14ac:dyDescent="0.2">
      <c r="AE17357" s="218"/>
    </row>
    <row r="17358" spans="31:31" s="228" customFormat="1" x14ac:dyDescent="0.2">
      <c r="AE17358" s="218"/>
    </row>
    <row r="17359" spans="31:31" s="228" customFormat="1" x14ac:dyDescent="0.2">
      <c r="AE17359" s="218"/>
    </row>
    <row r="17360" spans="31:31" s="228" customFormat="1" x14ac:dyDescent="0.2">
      <c r="AE17360" s="218"/>
    </row>
    <row r="17361" spans="31:31" s="228" customFormat="1" x14ac:dyDescent="0.2">
      <c r="AE17361" s="218"/>
    </row>
    <row r="17362" spans="31:31" s="228" customFormat="1" x14ac:dyDescent="0.2">
      <c r="AE17362" s="218"/>
    </row>
    <row r="17363" spans="31:31" s="228" customFormat="1" x14ac:dyDescent="0.2">
      <c r="AE17363" s="218"/>
    </row>
    <row r="17364" spans="31:31" s="228" customFormat="1" x14ac:dyDescent="0.2">
      <c r="AE17364" s="218"/>
    </row>
    <row r="17365" spans="31:31" s="228" customFormat="1" x14ac:dyDescent="0.2">
      <c r="AE17365" s="218"/>
    </row>
    <row r="17366" spans="31:31" s="228" customFormat="1" x14ac:dyDescent="0.2">
      <c r="AE17366" s="218"/>
    </row>
    <row r="17367" spans="31:31" s="228" customFormat="1" x14ac:dyDescent="0.2">
      <c r="AE17367" s="218"/>
    </row>
    <row r="17368" spans="31:31" s="228" customFormat="1" x14ac:dyDescent="0.2">
      <c r="AE17368" s="218"/>
    </row>
    <row r="17369" spans="31:31" s="228" customFormat="1" x14ac:dyDescent="0.2">
      <c r="AE17369" s="218"/>
    </row>
    <row r="17370" spans="31:31" s="228" customFormat="1" x14ac:dyDescent="0.2">
      <c r="AE17370" s="218"/>
    </row>
    <row r="17371" spans="31:31" s="228" customFormat="1" x14ac:dyDescent="0.2">
      <c r="AE17371" s="218"/>
    </row>
    <row r="17372" spans="31:31" s="228" customFormat="1" x14ac:dyDescent="0.2">
      <c r="AE17372" s="218"/>
    </row>
    <row r="17373" spans="31:31" s="228" customFormat="1" x14ac:dyDescent="0.2">
      <c r="AE17373" s="218"/>
    </row>
    <row r="17374" spans="31:31" s="228" customFormat="1" x14ac:dyDescent="0.2">
      <c r="AE17374" s="218"/>
    </row>
    <row r="17375" spans="31:31" s="228" customFormat="1" x14ac:dyDescent="0.2">
      <c r="AE17375" s="218"/>
    </row>
    <row r="17376" spans="31:31" s="228" customFormat="1" x14ac:dyDescent="0.2">
      <c r="AE17376" s="218"/>
    </row>
    <row r="17377" spans="31:31" s="228" customFormat="1" x14ac:dyDescent="0.2">
      <c r="AE17377" s="218"/>
    </row>
    <row r="17378" spans="31:31" s="228" customFormat="1" x14ac:dyDescent="0.2">
      <c r="AE17378" s="218"/>
    </row>
    <row r="17379" spans="31:31" s="228" customFormat="1" x14ac:dyDescent="0.2">
      <c r="AE17379" s="218"/>
    </row>
    <row r="17380" spans="31:31" s="228" customFormat="1" x14ac:dyDescent="0.2">
      <c r="AE17380" s="218"/>
    </row>
    <row r="17381" spans="31:31" s="228" customFormat="1" x14ac:dyDescent="0.2">
      <c r="AE17381" s="218"/>
    </row>
    <row r="17382" spans="31:31" s="228" customFormat="1" x14ac:dyDescent="0.2">
      <c r="AE17382" s="218"/>
    </row>
    <row r="17383" spans="31:31" s="228" customFormat="1" x14ac:dyDescent="0.2">
      <c r="AE17383" s="218"/>
    </row>
    <row r="17384" spans="31:31" s="228" customFormat="1" x14ac:dyDescent="0.2">
      <c r="AE17384" s="218"/>
    </row>
    <row r="17385" spans="31:31" s="228" customFormat="1" x14ac:dyDescent="0.2">
      <c r="AE17385" s="218"/>
    </row>
    <row r="17386" spans="31:31" s="228" customFormat="1" x14ac:dyDescent="0.2">
      <c r="AE17386" s="218"/>
    </row>
    <row r="17387" spans="31:31" s="228" customFormat="1" x14ac:dyDescent="0.2">
      <c r="AE17387" s="218"/>
    </row>
    <row r="17388" spans="31:31" s="228" customFormat="1" x14ac:dyDescent="0.2">
      <c r="AE17388" s="218"/>
    </row>
    <row r="17389" spans="31:31" s="228" customFormat="1" x14ac:dyDescent="0.2">
      <c r="AE17389" s="218"/>
    </row>
    <row r="17390" spans="31:31" s="228" customFormat="1" x14ac:dyDescent="0.2">
      <c r="AE17390" s="218"/>
    </row>
    <row r="17391" spans="31:31" s="228" customFormat="1" x14ac:dyDescent="0.2">
      <c r="AE17391" s="218"/>
    </row>
    <row r="17392" spans="31:31" s="228" customFormat="1" x14ac:dyDescent="0.2">
      <c r="AE17392" s="218"/>
    </row>
    <row r="17393" spans="31:31" s="228" customFormat="1" x14ac:dyDescent="0.2">
      <c r="AE17393" s="218"/>
    </row>
    <row r="17394" spans="31:31" s="228" customFormat="1" x14ac:dyDescent="0.2">
      <c r="AE17394" s="218"/>
    </row>
    <row r="17395" spans="31:31" s="228" customFormat="1" x14ac:dyDescent="0.2">
      <c r="AE17395" s="218"/>
    </row>
    <row r="17396" spans="31:31" s="228" customFormat="1" x14ac:dyDescent="0.2">
      <c r="AE17396" s="218"/>
    </row>
    <row r="17397" spans="31:31" s="228" customFormat="1" x14ac:dyDescent="0.2">
      <c r="AE17397" s="218"/>
    </row>
    <row r="17398" spans="31:31" s="228" customFormat="1" x14ac:dyDescent="0.2">
      <c r="AE17398" s="218"/>
    </row>
    <row r="17399" spans="31:31" s="228" customFormat="1" x14ac:dyDescent="0.2">
      <c r="AE17399" s="218"/>
    </row>
    <row r="17400" spans="31:31" s="228" customFormat="1" x14ac:dyDescent="0.2">
      <c r="AE17400" s="218"/>
    </row>
    <row r="17401" spans="31:31" s="228" customFormat="1" x14ac:dyDescent="0.2">
      <c r="AE17401" s="218"/>
    </row>
    <row r="17402" spans="31:31" s="228" customFormat="1" x14ac:dyDescent="0.2">
      <c r="AE17402" s="218"/>
    </row>
    <row r="17403" spans="31:31" s="228" customFormat="1" x14ac:dyDescent="0.2">
      <c r="AE17403" s="218"/>
    </row>
    <row r="17404" spans="31:31" s="228" customFormat="1" x14ac:dyDescent="0.2">
      <c r="AE17404" s="218"/>
    </row>
    <row r="17405" spans="31:31" s="228" customFormat="1" x14ac:dyDescent="0.2">
      <c r="AE17405" s="218"/>
    </row>
    <row r="17406" spans="31:31" s="228" customFormat="1" x14ac:dyDescent="0.2">
      <c r="AE17406" s="218"/>
    </row>
    <row r="17407" spans="31:31" s="228" customFormat="1" x14ac:dyDescent="0.2">
      <c r="AE17407" s="218"/>
    </row>
    <row r="17408" spans="31:31" s="228" customFormat="1" x14ac:dyDescent="0.2">
      <c r="AE17408" s="218"/>
    </row>
    <row r="17409" spans="31:31" s="228" customFormat="1" x14ac:dyDescent="0.2">
      <c r="AE17409" s="218"/>
    </row>
    <row r="17410" spans="31:31" s="228" customFormat="1" x14ac:dyDescent="0.2">
      <c r="AE17410" s="218"/>
    </row>
    <row r="17411" spans="31:31" s="228" customFormat="1" x14ac:dyDescent="0.2">
      <c r="AE17411" s="218"/>
    </row>
    <row r="17412" spans="31:31" s="228" customFormat="1" x14ac:dyDescent="0.2">
      <c r="AE17412" s="218"/>
    </row>
    <row r="17413" spans="31:31" s="228" customFormat="1" x14ac:dyDescent="0.2">
      <c r="AE17413" s="218"/>
    </row>
    <row r="17414" spans="31:31" s="228" customFormat="1" x14ac:dyDescent="0.2">
      <c r="AE17414" s="218"/>
    </row>
    <row r="17415" spans="31:31" s="228" customFormat="1" x14ac:dyDescent="0.2">
      <c r="AE17415" s="218"/>
    </row>
    <row r="17416" spans="31:31" s="228" customFormat="1" x14ac:dyDescent="0.2">
      <c r="AE17416" s="218"/>
    </row>
    <row r="17417" spans="31:31" s="228" customFormat="1" x14ac:dyDescent="0.2">
      <c r="AE17417" s="218"/>
    </row>
    <row r="17418" spans="31:31" s="228" customFormat="1" x14ac:dyDescent="0.2">
      <c r="AE17418" s="218"/>
    </row>
    <row r="17419" spans="31:31" s="228" customFormat="1" x14ac:dyDescent="0.2">
      <c r="AE17419" s="218"/>
    </row>
    <row r="17420" spans="31:31" s="228" customFormat="1" x14ac:dyDescent="0.2">
      <c r="AE17420" s="218"/>
    </row>
    <row r="17421" spans="31:31" s="228" customFormat="1" x14ac:dyDescent="0.2">
      <c r="AE17421" s="218"/>
    </row>
    <row r="17422" spans="31:31" s="228" customFormat="1" x14ac:dyDescent="0.2">
      <c r="AE17422" s="218"/>
    </row>
    <row r="17423" spans="31:31" s="228" customFormat="1" x14ac:dyDescent="0.2">
      <c r="AE17423" s="218"/>
    </row>
    <row r="17424" spans="31:31" s="228" customFormat="1" x14ac:dyDescent="0.2">
      <c r="AE17424" s="218"/>
    </row>
    <row r="17425" spans="31:31" s="228" customFormat="1" x14ac:dyDescent="0.2">
      <c r="AE17425" s="218"/>
    </row>
    <row r="17426" spans="31:31" s="228" customFormat="1" x14ac:dyDescent="0.2">
      <c r="AE17426" s="218"/>
    </row>
    <row r="17427" spans="31:31" s="228" customFormat="1" x14ac:dyDescent="0.2">
      <c r="AE17427" s="218"/>
    </row>
    <row r="17428" spans="31:31" s="228" customFormat="1" x14ac:dyDescent="0.2">
      <c r="AE17428" s="218"/>
    </row>
    <row r="17429" spans="31:31" s="228" customFormat="1" x14ac:dyDescent="0.2">
      <c r="AE17429" s="218"/>
    </row>
    <row r="17430" spans="31:31" s="228" customFormat="1" x14ac:dyDescent="0.2">
      <c r="AE17430" s="218"/>
    </row>
    <row r="17431" spans="31:31" s="228" customFormat="1" x14ac:dyDescent="0.2">
      <c r="AE17431" s="218"/>
    </row>
    <row r="17432" spans="31:31" s="228" customFormat="1" x14ac:dyDescent="0.2">
      <c r="AE17432" s="218"/>
    </row>
    <row r="17433" spans="31:31" s="228" customFormat="1" x14ac:dyDescent="0.2">
      <c r="AE17433" s="218"/>
    </row>
    <row r="17434" spans="31:31" s="228" customFormat="1" x14ac:dyDescent="0.2">
      <c r="AE17434" s="218"/>
    </row>
    <row r="17435" spans="31:31" s="228" customFormat="1" x14ac:dyDescent="0.2">
      <c r="AE17435" s="218"/>
    </row>
    <row r="17436" spans="31:31" s="228" customFormat="1" x14ac:dyDescent="0.2">
      <c r="AE17436" s="218"/>
    </row>
    <row r="17437" spans="31:31" s="228" customFormat="1" x14ac:dyDescent="0.2">
      <c r="AE17437" s="218"/>
    </row>
    <row r="17438" spans="31:31" s="228" customFormat="1" x14ac:dyDescent="0.2">
      <c r="AE17438" s="218"/>
    </row>
    <row r="17439" spans="31:31" s="228" customFormat="1" x14ac:dyDescent="0.2">
      <c r="AE17439" s="218"/>
    </row>
    <row r="17440" spans="31:31" s="228" customFormat="1" x14ac:dyDescent="0.2">
      <c r="AE17440" s="218"/>
    </row>
    <row r="17441" spans="31:31" s="228" customFormat="1" x14ac:dyDescent="0.2">
      <c r="AE17441" s="218"/>
    </row>
    <row r="17442" spans="31:31" s="228" customFormat="1" x14ac:dyDescent="0.2">
      <c r="AE17442" s="218"/>
    </row>
    <row r="17443" spans="31:31" s="228" customFormat="1" x14ac:dyDescent="0.2">
      <c r="AE17443" s="218"/>
    </row>
    <row r="17444" spans="31:31" s="228" customFormat="1" x14ac:dyDescent="0.2">
      <c r="AE17444" s="218"/>
    </row>
    <row r="17445" spans="31:31" s="228" customFormat="1" x14ac:dyDescent="0.2">
      <c r="AE17445" s="218"/>
    </row>
    <row r="17446" spans="31:31" s="228" customFormat="1" x14ac:dyDescent="0.2">
      <c r="AE17446" s="218"/>
    </row>
    <row r="17447" spans="31:31" s="228" customFormat="1" x14ac:dyDescent="0.2">
      <c r="AE17447" s="218"/>
    </row>
    <row r="17448" spans="31:31" s="228" customFormat="1" x14ac:dyDescent="0.2">
      <c r="AE17448" s="218"/>
    </row>
    <row r="17449" spans="31:31" s="228" customFormat="1" x14ac:dyDescent="0.2">
      <c r="AE17449" s="218"/>
    </row>
    <row r="17450" spans="31:31" s="228" customFormat="1" x14ac:dyDescent="0.2">
      <c r="AE17450" s="218"/>
    </row>
    <row r="17451" spans="31:31" s="228" customFormat="1" x14ac:dyDescent="0.2">
      <c r="AE17451" s="218"/>
    </row>
    <row r="17452" spans="31:31" s="228" customFormat="1" x14ac:dyDescent="0.2">
      <c r="AE17452" s="218"/>
    </row>
    <row r="17453" spans="31:31" s="228" customFormat="1" x14ac:dyDescent="0.2">
      <c r="AE17453" s="218"/>
    </row>
    <row r="17454" spans="31:31" s="228" customFormat="1" x14ac:dyDescent="0.2">
      <c r="AE17454" s="218"/>
    </row>
    <row r="17455" spans="31:31" s="228" customFormat="1" x14ac:dyDescent="0.2">
      <c r="AE17455" s="218"/>
    </row>
    <row r="17456" spans="31:31" s="228" customFormat="1" x14ac:dyDescent="0.2">
      <c r="AE17456" s="218"/>
    </row>
    <row r="17457" spans="31:31" s="228" customFormat="1" x14ac:dyDescent="0.2">
      <c r="AE17457" s="218"/>
    </row>
    <row r="17458" spans="31:31" s="228" customFormat="1" x14ac:dyDescent="0.2">
      <c r="AE17458" s="218"/>
    </row>
    <row r="17459" spans="31:31" s="228" customFormat="1" x14ac:dyDescent="0.2">
      <c r="AE17459" s="218"/>
    </row>
    <row r="17460" spans="31:31" s="228" customFormat="1" x14ac:dyDescent="0.2">
      <c r="AE17460" s="218"/>
    </row>
    <row r="17461" spans="31:31" s="228" customFormat="1" x14ac:dyDescent="0.2">
      <c r="AE17461" s="218"/>
    </row>
    <row r="17462" spans="31:31" s="228" customFormat="1" x14ac:dyDescent="0.2">
      <c r="AE17462" s="218"/>
    </row>
    <row r="17463" spans="31:31" s="228" customFormat="1" x14ac:dyDescent="0.2">
      <c r="AE17463" s="218"/>
    </row>
    <row r="17464" spans="31:31" s="228" customFormat="1" x14ac:dyDescent="0.2">
      <c r="AE17464" s="218"/>
    </row>
    <row r="17465" spans="31:31" s="228" customFormat="1" x14ac:dyDescent="0.2">
      <c r="AE17465" s="218"/>
    </row>
    <row r="17466" spans="31:31" s="228" customFormat="1" x14ac:dyDescent="0.2">
      <c r="AE17466" s="218"/>
    </row>
    <row r="17467" spans="31:31" s="228" customFormat="1" x14ac:dyDescent="0.2">
      <c r="AE17467" s="218"/>
    </row>
    <row r="17468" spans="31:31" s="228" customFormat="1" x14ac:dyDescent="0.2">
      <c r="AE17468" s="218"/>
    </row>
    <row r="17469" spans="31:31" s="228" customFormat="1" x14ac:dyDescent="0.2">
      <c r="AE17469" s="218"/>
    </row>
    <row r="17470" spans="31:31" s="228" customFormat="1" x14ac:dyDescent="0.2">
      <c r="AE17470" s="218"/>
    </row>
    <row r="17471" spans="31:31" s="228" customFormat="1" x14ac:dyDescent="0.2">
      <c r="AE17471" s="218"/>
    </row>
    <row r="17472" spans="31:31" s="228" customFormat="1" x14ac:dyDescent="0.2">
      <c r="AE17472" s="218"/>
    </row>
    <row r="17473" spans="31:31" s="228" customFormat="1" x14ac:dyDescent="0.2">
      <c r="AE17473" s="218"/>
    </row>
    <row r="17474" spans="31:31" s="228" customFormat="1" x14ac:dyDescent="0.2">
      <c r="AE17474" s="218"/>
    </row>
    <row r="17475" spans="31:31" s="228" customFormat="1" x14ac:dyDescent="0.2">
      <c r="AE17475" s="218"/>
    </row>
    <row r="17476" spans="31:31" s="228" customFormat="1" x14ac:dyDescent="0.2">
      <c r="AE17476" s="218"/>
    </row>
    <row r="17477" spans="31:31" s="228" customFormat="1" x14ac:dyDescent="0.2">
      <c r="AE17477" s="218"/>
    </row>
    <row r="17478" spans="31:31" s="228" customFormat="1" x14ac:dyDescent="0.2">
      <c r="AE17478" s="218"/>
    </row>
    <row r="17479" spans="31:31" s="228" customFormat="1" x14ac:dyDescent="0.2">
      <c r="AE17479" s="218"/>
    </row>
    <row r="17480" spans="31:31" s="228" customFormat="1" x14ac:dyDescent="0.2">
      <c r="AE17480" s="218"/>
    </row>
    <row r="17481" spans="31:31" s="228" customFormat="1" x14ac:dyDescent="0.2">
      <c r="AE17481" s="218"/>
    </row>
    <row r="17482" spans="31:31" s="228" customFormat="1" x14ac:dyDescent="0.2">
      <c r="AE17482" s="218"/>
    </row>
    <row r="17483" spans="31:31" s="228" customFormat="1" x14ac:dyDescent="0.2">
      <c r="AE17483" s="218"/>
    </row>
    <row r="17484" spans="31:31" s="228" customFormat="1" x14ac:dyDescent="0.2">
      <c r="AE17484" s="218"/>
    </row>
    <row r="17485" spans="31:31" s="228" customFormat="1" x14ac:dyDescent="0.2">
      <c r="AE17485" s="218"/>
    </row>
    <row r="17486" spans="31:31" s="228" customFormat="1" x14ac:dyDescent="0.2">
      <c r="AE17486" s="218"/>
    </row>
    <row r="17487" spans="31:31" s="228" customFormat="1" x14ac:dyDescent="0.2">
      <c r="AE17487" s="218"/>
    </row>
    <row r="17488" spans="31:31" s="228" customFormat="1" x14ac:dyDescent="0.2">
      <c r="AE17488" s="218"/>
    </row>
    <row r="17489" spans="31:31" s="228" customFormat="1" x14ac:dyDescent="0.2">
      <c r="AE17489" s="218"/>
    </row>
    <row r="17490" spans="31:31" s="228" customFormat="1" x14ac:dyDescent="0.2">
      <c r="AE17490" s="218"/>
    </row>
    <row r="17491" spans="31:31" s="228" customFormat="1" x14ac:dyDescent="0.2">
      <c r="AE17491" s="218"/>
    </row>
    <row r="17492" spans="31:31" s="228" customFormat="1" x14ac:dyDescent="0.2">
      <c r="AE17492" s="218"/>
    </row>
    <row r="17493" spans="31:31" s="228" customFormat="1" x14ac:dyDescent="0.2">
      <c r="AE17493" s="218"/>
    </row>
    <row r="17494" spans="31:31" s="228" customFormat="1" x14ac:dyDescent="0.2">
      <c r="AE17494" s="218"/>
    </row>
    <row r="17495" spans="31:31" s="228" customFormat="1" x14ac:dyDescent="0.2">
      <c r="AE17495" s="218"/>
    </row>
    <row r="17496" spans="31:31" s="228" customFormat="1" x14ac:dyDescent="0.2">
      <c r="AE17496" s="218"/>
    </row>
    <row r="17497" spans="31:31" s="228" customFormat="1" x14ac:dyDescent="0.2">
      <c r="AE17497" s="218"/>
    </row>
    <row r="17498" spans="31:31" s="228" customFormat="1" x14ac:dyDescent="0.2">
      <c r="AE17498" s="218"/>
    </row>
    <row r="17499" spans="31:31" s="228" customFormat="1" x14ac:dyDescent="0.2">
      <c r="AE17499" s="218"/>
    </row>
    <row r="17500" spans="31:31" s="228" customFormat="1" x14ac:dyDescent="0.2">
      <c r="AE17500" s="218"/>
    </row>
    <row r="17501" spans="31:31" s="228" customFormat="1" x14ac:dyDescent="0.2">
      <c r="AE17501" s="218"/>
    </row>
    <row r="17502" spans="31:31" s="228" customFormat="1" x14ac:dyDescent="0.2">
      <c r="AE17502" s="218"/>
    </row>
    <row r="17503" spans="31:31" s="228" customFormat="1" x14ac:dyDescent="0.2">
      <c r="AE17503" s="218"/>
    </row>
    <row r="17504" spans="31:31" s="228" customFormat="1" x14ac:dyDescent="0.2">
      <c r="AE17504" s="218"/>
    </row>
    <row r="17505" spans="31:31" s="228" customFormat="1" x14ac:dyDescent="0.2">
      <c r="AE17505" s="218"/>
    </row>
    <row r="17506" spans="31:31" s="228" customFormat="1" x14ac:dyDescent="0.2">
      <c r="AE17506" s="218"/>
    </row>
    <row r="17507" spans="31:31" s="228" customFormat="1" x14ac:dyDescent="0.2">
      <c r="AE17507" s="218"/>
    </row>
    <row r="17508" spans="31:31" s="228" customFormat="1" x14ac:dyDescent="0.2">
      <c r="AE17508" s="218"/>
    </row>
    <row r="17509" spans="31:31" s="228" customFormat="1" x14ac:dyDescent="0.2">
      <c r="AE17509" s="218"/>
    </row>
    <row r="17510" spans="31:31" s="228" customFormat="1" x14ac:dyDescent="0.2">
      <c r="AE17510" s="218"/>
    </row>
    <row r="17511" spans="31:31" s="228" customFormat="1" x14ac:dyDescent="0.2">
      <c r="AE17511" s="218"/>
    </row>
    <row r="17512" spans="31:31" s="228" customFormat="1" x14ac:dyDescent="0.2">
      <c r="AE17512" s="218"/>
    </row>
    <row r="17513" spans="31:31" s="228" customFormat="1" x14ac:dyDescent="0.2">
      <c r="AE17513" s="218"/>
    </row>
    <row r="17514" spans="31:31" s="228" customFormat="1" x14ac:dyDescent="0.2">
      <c r="AE17514" s="218"/>
    </row>
    <row r="17515" spans="31:31" s="228" customFormat="1" x14ac:dyDescent="0.2">
      <c r="AE17515" s="218"/>
    </row>
    <row r="17516" spans="31:31" s="228" customFormat="1" x14ac:dyDescent="0.2">
      <c r="AE17516" s="218"/>
    </row>
    <row r="17517" spans="31:31" s="228" customFormat="1" x14ac:dyDescent="0.2">
      <c r="AE17517" s="218"/>
    </row>
    <row r="17518" spans="31:31" s="228" customFormat="1" x14ac:dyDescent="0.2">
      <c r="AE17518" s="218"/>
    </row>
    <row r="17519" spans="31:31" s="228" customFormat="1" x14ac:dyDescent="0.2">
      <c r="AE17519" s="218"/>
    </row>
    <row r="17520" spans="31:31" s="228" customFormat="1" x14ac:dyDescent="0.2">
      <c r="AE17520" s="218"/>
    </row>
    <row r="17521" spans="31:31" s="228" customFormat="1" x14ac:dyDescent="0.2">
      <c r="AE17521" s="218"/>
    </row>
    <row r="17522" spans="31:31" s="228" customFormat="1" x14ac:dyDescent="0.2">
      <c r="AE17522" s="218"/>
    </row>
    <row r="17523" spans="31:31" s="228" customFormat="1" x14ac:dyDescent="0.2">
      <c r="AE17523" s="218"/>
    </row>
    <row r="17524" spans="31:31" s="228" customFormat="1" x14ac:dyDescent="0.2">
      <c r="AE17524" s="218"/>
    </row>
    <row r="17525" spans="31:31" s="228" customFormat="1" x14ac:dyDescent="0.2">
      <c r="AE17525" s="218"/>
    </row>
    <row r="17526" spans="31:31" s="228" customFormat="1" x14ac:dyDescent="0.2">
      <c r="AE17526" s="218"/>
    </row>
    <row r="17527" spans="31:31" s="228" customFormat="1" x14ac:dyDescent="0.2">
      <c r="AE17527" s="218"/>
    </row>
    <row r="17528" spans="31:31" s="228" customFormat="1" x14ac:dyDescent="0.2">
      <c r="AE17528" s="218"/>
    </row>
    <row r="17529" spans="31:31" s="228" customFormat="1" x14ac:dyDescent="0.2">
      <c r="AE17529" s="218"/>
    </row>
    <row r="17530" spans="31:31" s="228" customFormat="1" x14ac:dyDescent="0.2">
      <c r="AE17530" s="218"/>
    </row>
    <row r="17531" spans="31:31" s="228" customFormat="1" x14ac:dyDescent="0.2">
      <c r="AE17531" s="218"/>
    </row>
    <row r="17532" spans="31:31" s="228" customFormat="1" x14ac:dyDescent="0.2">
      <c r="AE17532" s="218"/>
    </row>
    <row r="17533" spans="31:31" s="228" customFormat="1" x14ac:dyDescent="0.2">
      <c r="AE17533" s="218"/>
    </row>
    <row r="17534" spans="31:31" s="228" customFormat="1" x14ac:dyDescent="0.2">
      <c r="AE17534" s="218"/>
    </row>
    <row r="17535" spans="31:31" s="228" customFormat="1" x14ac:dyDescent="0.2">
      <c r="AE17535" s="218"/>
    </row>
    <row r="17536" spans="31:31" s="228" customFormat="1" x14ac:dyDescent="0.2">
      <c r="AE17536" s="218"/>
    </row>
    <row r="17537" spans="31:31" s="228" customFormat="1" x14ac:dyDescent="0.2">
      <c r="AE17537" s="218"/>
    </row>
    <row r="17538" spans="31:31" s="228" customFormat="1" x14ac:dyDescent="0.2">
      <c r="AE17538" s="218"/>
    </row>
    <row r="17539" spans="31:31" s="228" customFormat="1" x14ac:dyDescent="0.2">
      <c r="AE17539" s="218"/>
    </row>
    <row r="17540" spans="31:31" s="228" customFormat="1" x14ac:dyDescent="0.2">
      <c r="AE17540" s="218"/>
    </row>
    <row r="17541" spans="31:31" s="228" customFormat="1" x14ac:dyDescent="0.2">
      <c r="AE17541" s="218"/>
    </row>
    <row r="17542" spans="31:31" s="228" customFormat="1" x14ac:dyDescent="0.2">
      <c r="AE17542" s="218"/>
    </row>
    <row r="17543" spans="31:31" s="228" customFormat="1" x14ac:dyDescent="0.2">
      <c r="AE17543" s="218"/>
    </row>
    <row r="17544" spans="31:31" s="228" customFormat="1" x14ac:dyDescent="0.2">
      <c r="AE17544" s="218"/>
    </row>
    <row r="17545" spans="31:31" s="228" customFormat="1" x14ac:dyDescent="0.2">
      <c r="AE17545" s="218"/>
    </row>
    <row r="17546" spans="31:31" s="228" customFormat="1" x14ac:dyDescent="0.2">
      <c r="AE17546" s="218"/>
    </row>
    <row r="17547" spans="31:31" s="228" customFormat="1" x14ac:dyDescent="0.2">
      <c r="AE17547" s="218"/>
    </row>
    <row r="17548" spans="31:31" s="228" customFormat="1" x14ac:dyDescent="0.2">
      <c r="AE17548" s="218"/>
    </row>
    <row r="17549" spans="31:31" s="228" customFormat="1" x14ac:dyDescent="0.2">
      <c r="AE17549" s="218"/>
    </row>
    <row r="17550" spans="31:31" s="228" customFormat="1" x14ac:dyDescent="0.2">
      <c r="AE17550" s="218"/>
    </row>
    <row r="17551" spans="31:31" s="228" customFormat="1" x14ac:dyDescent="0.2">
      <c r="AE17551" s="218"/>
    </row>
    <row r="17552" spans="31:31" s="228" customFormat="1" x14ac:dyDescent="0.2">
      <c r="AE17552" s="218"/>
    </row>
    <row r="17553" spans="31:31" s="228" customFormat="1" x14ac:dyDescent="0.2">
      <c r="AE17553" s="218"/>
    </row>
    <row r="17554" spans="31:31" s="228" customFormat="1" x14ac:dyDescent="0.2">
      <c r="AE17554" s="218"/>
    </row>
    <row r="17555" spans="31:31" s="228" customFormat="1" x14ac:dyDescent="0.2">
      <c r="AE17555" s="218"/>
    </row>
    <row r="17556" spans="31:31" s="228" customFormat="1" x14ac:dyDescent="0.2">
      <c r="AE17556" s="218"/>
    </row>
    <row r="17557" spans="31:31" s="228" customFormat="1" x14ac:dyDescent="0.2">
      <c r="AE17557" s="218"/>
    </row>
    <row r="17558" spans="31:31" s="228" customFormat="1" x14ac:dyDescent="0.2">
      <c r="AE17558" s="218"/>
    </row>
    <row r="17559" spans="31:31" s="228" customFormat="1" x14ac:dyDescent="0.2">
      <c r="AE17559" s="218"/>
    </row>
    <row r="17560" spans="31:31" s="228" customFormat="1" x14ac:dyDescent="0.2">
      <c r="AE17560" s="218"/>
    </row>
    <row r="17561" spans="31:31" s="228" customFormat="1" x14ac:dyDescent="0.2">
      <c r="AE17561" s="218"/>
    </row>
    <row r="17562" spans="31:31" s="228" customFormat="1" x14ac:dyDescent="0.2">
      <c r="AE17562" s="218"/>
    </row>
    <row r="17563" spans="31:31" s="228" customFormat="1" x14ac:dyDescent="0.2">
      <c r="AE17563" s="218"/>
    </row>
    <row r="17564" spans="31:31" s="228" customFormat="1" x14ac:dyDescent="0.2">
      <c r="AE17564" s="218"/>
    </row>
    <row r="17565" spans="31:31" s="228" customFormat="1" x14ac:dyDescent="0.2">
      <c r="AE17565" s="218"/>
    </row>
    <row r="17566" spans="31:31" s="228" customFormat="1" x14ac:dyDescent="0.2">
      <c r="AE17566" s="218"/>
    </row>
    <row r="17567" spans="31:31" s="228" customFormat="1" x14ac:dyDescent="0.2">
      <c r="AE17567" s="218"/>
    </row>
    <row r="17568" spans="31:31" s="228" customFormat="1" x14ac:dyDescent="0.2">
      <c r="AE17568" s="218"/>
    </row>
    <row r="17569" spans="31:31" s="228" customFormat="1" x14ac:dyDescent="0.2">
      <c r="AE17569" s="218"/>
    </row>
    <row r="17570" spans="31:31" s="228" customFormat="1" x14ac:dyDescent="0.2">
      <c r="AE17570" s="218"/>
    </row>
    <row r="17571" spans="31:31" s="228" customFormat="1" x14ac:dyDescent="0.2">
      <c r="AE17571" s="218"/>
    </row>
    <row r="17572" spans="31:31" s="228" customFormat="1" x14ac:dyDescent="0.2">
      <c r="AE17572" s="218"/>
    </row>
    <row r="17573" spans="31:31" s="228" customFormat="1" x14ac:dyDescent="0.2">
      <c r="AE17573" s="218"/>
    </row>
    <row r="17574" spans="31:31" s="228" customFormat="1" x14ac:dyDescent="0.2">
      <c r="AE17574" s="218"/>
    </row>
    <row r="17575" spans="31:31" s="228" customFormat="1" x14ac:dyDescent="0.2">
      <c r="AE17575" s="218"/>
    </row>
    <row r="17576" spans="31:31" s="228" customFormat="1" x14ac:dyDescent="0.2">
      <c r="AE17576" s="218"/>
    </row>
    <row r="17577" spans="31:31" s="228" customFormat="1" x14ac:dyDescent="0.2">
      <c r="AE17577" s="218"/>
    </row>
    <row r="17578" spans="31:31" s="228" customFormat="1" x14ac:dyDescent="0.2">
      <c r="AE17578" s="218"/>
    </row>
    <row r="17579" spans="31:31" s="228" customFormat="1" x14ac:dyDescent="0.2">
      <c r="AE17579" s="218"/>
    </row>
    <row r="17580" spans="31:31" s="228" customFormat="1" x14ac:dyDescent="0.2">
      <c r="AE17580" s="218"/>
    </row>
    <row r="17581" spans="31:31" s="228" customFormat="1" x14ac:dyDescent="0.2">
      <c r="AE17581" s="218"/>
    </row>
    <row r="17582" spans="31:31" s="228" customFormat="1" x14ac:dyDescent="0.2">
      <c r="AE17582" s="218"/>
    </row>
    <row r="17583" spans="31:31" s="228" customFormat="1" x14ac:dyDescent="0.2">
      <c r="AE17583" s="218"/>
    </row>
    <row r="17584" spans="31:31" s="228" customFormat="1" x14ac:dyDescent="0.2">
      <c r="AE17584" s="218"/>
    </row>
    <row r="17585" spans="31:31" s="228" customFormat="1" x14ac:dyDescent="0.2">
      <c r="AE17585" s="218"/>
    </row>
    <row r="17586" spans="31:31" s="228" customFormat="1" x14ac:dyDescent="0.2">
      <c r="AE17586" s="218"/>
    </row>
    <row r="17587" spans="31:31" s="228" customFormat="1" x14ac:dyDescent="0.2">
      <c r="AE17587" s="218"/>
    </row>
    <row r="17588" spans="31:31" s="228" customFormat="1" x14ac:dyDescent="0.2">
      <c r="AE17588" s="218"/>
    </row>
    <row r="17589" spans="31:31" s="228" customFormat="1" x14ac:dyDescent="0.2">
      <c r="AE17589" s="218"/>
    </row>
    <row r="17590" spans="31:31" s="228" customFormat="1" x14ac:dyDescent="0.2">
      <c r="AE17590" s="218"/>
    </row>
    <row r="17591" spans="31:31" s="228" customFormat="1" x14ac:dyDescent="0.2">
      <c r="AE17591" s="218"/>
    </row>
    <row r="17592" spans="31:31" s="228" customFormat="1" x14ac:dyDescent="0.2">
      <c r="AE17592" s="218"/>
    </row>
    <row r="17593" spans="31:31" s="228" customFormat="1" x14ac:dyDescent="0.2">
      <c r="AE17593" s="218"/>
    </row>
    <row r="17594" spans="31:31" s="228" customFormat="1" x14ac:dyDescent="0.2">
      <c r="AE17594" s="218"/>
    </row>
    <row r="17595" spans="31:31" s="228" customFormat="1" x14ac:dyDescent="0.2">
      <c r="AE17595" s="218"/>
    </row>
    <row r="17596" spans="31:31" s="228" customFormat="1" x14ac:dyDescent="0.2">
      <c r="AE17596" s="218"/>
    </row>
    <row r="17597" spans="31:31" s="228" customFormat="1" x14ac:dyDescent="0.2">
      <c r="AE17597" s="218"/>
    </row>
    <row r="17598" spans="31:31" s="228" customFormat="1" x14ac:dyDescent="0.2">
      <c r="AE17598" s="218"/>
    </row>
    <row r="17599" spans="31:31" s="228" customFormat="1" x14ac:dyDescent="0.2">
      <c r="AE17599" s="218"/>
    </row>
    <row r="17600" spans="31:31" s="228" customFormat="1" x14ac:dyDescent="0.2">
      <c r="AE17600" s="218"/>
    </row>
    <row r="17601" spans="31:31" s="228" customFormat="1" x14ac:dyDescent="0.2">
      <c r="AE17601" s="218"/>
    </row>
    <row r="17602" spans="31:31" s="228" customFormat="1" x14ac:dyDescent="0.2">
      <c r="AE17602" s="218"/>
    </row>
    <row r="17603" spans="31:31" s="228" customFormat="1" x14ac:dyDescent="0.2">
      <c r="AE17603" s="218"/>
    </row>
    <row r="17604" spans="31:31" s="228" customFormat="1" x14ac:dyDescent="0.2">
      <c r="AE17604" s="218"/>
    </row>
    <row r="17605" spans="31:31" s="228" customFormat="1" x14ac:dyDescent="0.2">
      <c r="AE17605" s="218"/>
    </row>
    <row r="17606" spans="31:31" s="228" customFormat="1" x14ac:dyDescent="0.2">
      <c r="AE17606" s="218"/>
    </row>
    <row r="17607" spans="31:31" s="228" customFormat="1" x14ac:dyDescent="0.2">
      <c r="AE17607" s="218"/>
    </row>
    <row r="17608" spans="31:31" s="228" customFormat="1" x14ac:dyDescent="0.2">
      <c r="AE17608" s="218"/>
    </row>
    <row r="17609" spans="31:31" s="228" customFormat="1" x14ac:dyDescent="0.2">
      <c r="AE17609" s="218"/>
    </row>
    <row r="17610" spans="31:31" s="228" customFormat="1" x14ac:dyDescent="0.2">
      <c r="AE17610" s="218"/>
    </row>
    <row r="17611" spans="31:31" s="228" customFormat="1" x14ac:dyDescent="0.2">
      <c r="AE17611" s="218"/>
    </row>
    <row r="17612" spans="31:31" s="228" customFormat="1" x14ac:dyDescent="0.2">
      <c r="AE17612" s="218"/>
    </row>
    <row r="17613" spans="31:31" s="228" customFormat="1" x14ac:dyDescent="0.2">
      <c r="AE17613" s="218"/>
    </row>
    <row r="17614" spans="31:31" s="228" customFormat="1" x14ac:dyDescent="0.2">
      <c r="AE17614" s="218"/>
    </row>
    <row r="17615" spans="31:31" s="228" customFormat="1" x14ac:dyDescent="0.2">
      <c r="AE17615" s="218"/>
    </row>
    <row r="17616" spans="31:31" s="228" customFormat="1" x14ac:dyDescent="0.2">
      <c r="AE17616" s="218"/>
    </row>
    <row r="17617" spans="31:31" s="228" customFormat="1" x14ac:dyDescent="0.2">
      <c r="AE17617" s="218"/>
    </row>
    <row r="17618" spans="31:31" s="228" customFormat="1" x14ac:dyDescent="0.2">
      <c r="AE17618" s="218"/>
    </row>
    <row r="17619" spans="31:31" s="228" customFormat="1" x14ac:dyDescent="0.2">
      <c r="AE17619" s="218"/>
    </row>
    <row r="17620" spans="31:31" s="228" customFormat="1" x14ac:dyDescent="0.2">
      <c r="AE17620" s="218"/>
    </row>
    <row r="17621" spans="31:31" s="228" customFormat="1" x14ac:dyDescent="0.2">
      <c r="AE17621" s="218"/>
    </row>
    <row r="17622" spans="31:31" s="228" customFormat="1" x14ac:dyDescent="0.2">
      <c r="AE17622" s="218"/>
    </row>
    <row r="17623" spans="31:31" s="228" customFormat="1" x14ac:dyDescent="0.2">
      <c r="AE17623" s="218"/>
    </row>
    <row r="17624" spans="31:31" s="228" customFormat="1" x14ac:dyDescent="0.2">
      <c r="AE17624" s="218"/>
    </row>
    <row r="17625" spans="31:31" s="228" customFormat="1" x14ac:dyDescent="0.2">
      <c r="AE17625" s="218"/>
    </row>
    <row r="17626" spans="31:31" s="228" customFormat="1" x14ac:dyDescent="0.2">
      <c r="AE17626" s="218"/>
    </row>
    <row r="17627" spans="31:31" s="228" customFormat="1" x14ac:dyDescent="0.2">
      <c r="AE17627" s="218"/>
    </row>
    <row r="17628" spans="31:31" s="228" customFormat="1" x14ac:dyDescent="0.2">
      <c r="AE17628" s="218"/>
    </row>
    <row r="17629" spans="31:31" s="228" customFormat="1" x14ac:dyDescent="0.2">
      <c r="AE17629" s="218"/>
    </row>
    <row r="17630" spans="31:31" s="228" customFormat="1" x14ac:dyDescent="0.2">
      <c r="AE17630" s="218"/>
    </row>
    <row r="17631" spans="31:31" s="228" customFormat="1" x14ac:dyDescent="0.2">
      <c r="AE17631" s="218"/>
    </row>
    <row r="17632" spans="31:31" s="228" customFormat="1" x14ac:dyDescent="0.2">
      <c r="AE17632" s="218"/>
    </row>
    <row r="17633" spans="31:31" s="228" customFormat="1" x14ac:dyDescent="0.2">
      <c r="AE17633" s="218"/>
    </row>
    <row r="17634" spans="31:31" s="228" customFormat="1" x14ac:dyDescent="0.2">
      <c r="AE17634" s="218"/>
    </row>
    <row r="17635" spans="31:31" s="228" customFormat="1" x14ac:dyDescent="0.2">
      <c r="AE17635" s="218"/>
    </row>
    <row r="17636" spans="31:31" s="228" customFormat="1" x14ac:dyDescent="0.2">
      <c r="AE17636" s="218"/>
    </row>
    <row r="17637" spans="31:31" s="228" customFormat="1" x14ac:dyDescent="0.2">
      <c r="AE17637" s="218"/>
    </row>
    <row r="17638" spans="31:31" s="228" customFormat="1" x14ac:dyDescent="0.2">
      <c r="AE17638" s="218"/>
    </row>
    <row r="17639" spans="31:31" s="228" customFormat="1" x14ac:dyDescent="0.2">
      <c r="AE17639" s="218"/>
    </row>
    <row r="17640" spans="31:31" s="228" customFormat="1" x14ac:dyDescent="0.2">
      <c r="AE17640" s="218"/>
    </row>
    <row r="17641" spans="31:31" s="228" customFormat="1" x14ac:dyDescent="0.2">
      <c r="AE17641" s="218"/>
    </row>
    <row r="17642" spans="31:31" s="228" customFormat="1" x14ac:dyDescent="0.2">
      <c r="AE17642" s="218"/>
    </row>
    <row r="17643" spans="31:31" s="228" customFormat="1" x14ac:dyDescent="0.2">
      <c r="AE17643" s="218"/>
    </row>
    <row r="17644" spans="31:31" s="228" customFormat="1" x14ac:dyDescent="0.2">
      <c r="AE17644" s="218"/>
    </row>
    <row r="17645" spans="31:31" s="228" customFormat="1" x14ac:dyDescent="0.2">
      <c r="AE17645" s="218"/>
    </row>
    <row r="17646" spans="31:31" s="228" customFormat="1" x14ac:dyDescent="0.2">
      <c r="AE17646" s="218"/>
    </row>
    <row r="17647" spans="31:31" s="228" customFormat="1" x14ac:dyDescent="0.2">
      <c r="AE17647" s="218"/>
    </row>
    <row r="17648" spans="31:31" s="228" customFormat="1" x14ac:dyDescent="0.2">
      <c r="AE17648" s="218"/>
    </row>
    <row r="17649" spans="31:31" s="228" customFormat="1" x14ac:dyDescent="0.2">
      <c r="AE17649" s="218"/>
    </row>
    <row r="17650" spans="31:31" s="228" customFormat="1" x14ac:dyDescent="0.2">
      <c r="AE17650" s="218"/>
    </row>
    <row r="17651" spans="31:31" s="228" customFormat="1" x14ac:dyDescent="0.2">
      <c r="AE17651" s="218"/>
    </row>
    <row r="17652" spans="31:31" s="228" customFormat="1" x14ac:dyDescent="0.2">
      <c r="AE17652" s="218"/>
    </row>
    <row r="17653" spans="31:31" s="228" customFormat="1" x14ac:dyDescent="0.2">
      <c r="AE17653" s="218"/>
    </row>
    <row r="17654" spans="31:31" s="228" customFormat="1" x14ac:dyDescent="0.2">
      <c r="AE17654" s="218"/>
    </row>
    <row r="17655" spans="31:31" s="228" customFormat="1" x14ac:dyDescent="0.2">
      <c r="AE17655" s="218"/>
    </row>
    <row r="17656" spans="31:31" s="228" customFormat="1" x14ac:dyDescent="0.2">
      <c r="AE17656" s="218"/>
    </row>
    <row r="17657" spans="31:31" s="228" customFormat="1" x14ac:dyDescent="0.2">
      <c r="AE17657" s="218"/>
    </row>
    <row r="17658" spans="31:31" s="228" customFormat="1" x14ac:dyDescent="0.2">
      <c r="AE17658" s="218"/>
    </row>
    <row r="17659" spans="31:31" s="228" customFormat="1" x14ac:dyDescent="0.2">
      <c r="AE17659" s="218"/>
    </row>
    <row r="17660" spans="31:31" s="228" customFormat="1" x14ac:dyDescent="0.2">
      <c r="AE17660" s="218"/>
    </row>
    <row r="17661" spans="31:31" s="228" customFormat="1" x14ac:dyDescent="0.2">
      <c r="AE17661" s="218"/>
    </row>
    <row r="17662" spans="31:31" s="228" customFormat="1" x14ac:dyDescent="0.2">
      <c r="AE17662" s="218"/>
    </row>
    <row r="17663" spans="31:31" s="228" customFormat="1" x14ac:dyDescent="0.2">
      <c r="AE17663" s="218"/>
    </row>
    <row r="17664" spans="31:31" s="228" customFormat="1" x14ac:dyDescent="0.2">
      <c r="AE17664" s="218"/>
    </row>
    <row r="17665" spans="31:31" s="228" customFormat="1" x14ac:dyDescent="0.2">
      <c r="AE17665" s="218"/>
    </row>
    <row r="17666" spans="31:31" s="228" customFormat="1" x14ac:dyDescent="0.2">
      <c r="AE17666" s="218"/>
    </row>
    <row r="17667" spans="31:31" s="228" customFormat="1" x14ac:dyDescent="0.2">
      <c r="AE17667" s="218"/>
    </row>
    <row r="17668" spans="31:31" s="228" customFormat="1" x14ac:dyDescent="0.2">
      <c r="AE17668" s="218"/>
    </row>
    <row r="17669" spans="31:31" s="228" customFormat="1" x14ac:dyDescent="0.2">
      <c r="AE17669" s="218"/>
    </row>
    <row r="17670" spans="31:31" s="228" customFormat="1" x14ac:dyDescent="0.2">
      <c r="AE17670" s="218"/>
    </row>
    <row r="17671" spans="31:31" s="228" customFormat="1" x14ac:dyDescent="0.2">
      <c r="AE17671" s="218"/>
    </row>
    <row r="17672" spans="31:31" s="228" customFormat="1" x14ac:dyDescent="0.2">
      <c r="AE17672" s="218"/>
    </row>
    <row r="17673" spans="31:31" s="228" customFormat="1" x14ac:dyDescent="0.2">
      <c r="AE17673" s="218"/>
    </row>
    <row r="17674" spans="31:31" s="228" customFormat="1" x14ac:dyDescent="0.2">
      <c r="AE17674" s="218"/>
    </row>
    <row r="17675" spans="31:31" s="228" customFormat="1" x14ac:dyDescent="0.2">
      <c r="AE17675" s="218"/>
    </row>
    <row r="17676" spans="31:31" s="228" customFormat="1" x14ac:dyDescent="0.2">
      <c r="AE17676" s="218"/>
    </row>
    <row r="17677" spans="31:31" s="228" customFormat="1" x14ac:dyDescent="0.2">
      <c r="AE17677" s="218"/>
    </row>
    <row r="17678" spans="31:31" s="228" customFormat="1" x14ac:dyDescent="0.2">
      <c r="AE17678" s="218"/>
    </row>
    <row r="17679" spans="31:31" s="228" customFormat="1" x14ac:dyDescent="0.2">
      <c r="AE17679" s="218"/>
    </row>
    <row r="17680" spans="31:31" s="228" customFormat="1" x14ac:dyDescent="0.2">
      <c r="AE17680" s="218"/>
    </row>
    <row r="17681" spans="31:31" s="228" customFormat="1" x14ac:dyDescent="0.2">
      <c r="AE17681" s="218"/>
    </row>
    <row r="17682" spans="31:31" s="228" customFormat="1" x14ac:dyDescent="0.2">
      <c r="AE17682" s="218"/>
    </row>
    <row r="17683" spans="31:31" s="228" customFormat="1" x14ac:dyDescent="0.2">
      <c r="AE17683" s="218"/>
    </row>
    <row r="17684" spans="31:31" s="228" customFormat="1" x14ac:dyDescent="0.2">
      <c r="AE17684" s="218"/>
    </row>
    <row r="17685" spans="31:31" s="228" customFormat="1" x14ac:dyDescent="0.2">
      <c r="AE17685" s="218"/>
    </row>
    <row r="17686" spans="31:31" s="228" customFormat="1" x14ac:dyDescent="0.2">
      <c r="AE17686" s="218"/>
    </row>
    <row r="17687" spans="31:31" s="228" customFormat="1" x14ac:dyDescent="0.2">
      <c r="AE17687" s="218"/>
    </row>
    <row r="17688" spans="31:31" s="228" customFormat="1" x14ac:dyDescent="0.2">
      <c r="AE17688" s="218"/>
    </row>
    <row r="17689" spans="31:31" s="228" customFormat="1" x14ac:dyDescent="0.2">
      <c r="AE17689" s="218"/>
    </row>
    <row r="17690" spans="31:31" s="228" customFormat="1" x14ac:dyDescent="0.2">
      <c r="AE17690" s="218"/>
    </row>
    <row r="17691" spans="31:31" s="228" customFormat="1" x14ac:dyDescent="0.2">
      <c r="AE17691" s="218"/>
    </row>
    <row r="17692" spans="31:31" s="228" customFormat="1" x14ac:dyDescent="0.2">
      <c r="AE17692" s="218"/>
    </row>
    <row r="17693" spans="31:31" s="228" customFormat="1" x14ac:dyDescent="0.2">
      <c r="AE17693" s="218"/>
    </row>
    <row r="17694" spans="31:31" s="228" customFormat="1" x14ac:dyDescent="0.2">
      <c r="AE17694" s="218"/>
    </row>
    <row r="17695" spans="31:31" s="228" customFormat="1" x14ac:dyDescent="0.2">
      <c r="AE17695" s="218"/>
    </row>
    <row r="17696" spans="31:31" s="228" customFormat="1" x14ac:dyDescent="0.2">
      <c r="AE17696" s="218"/>
    </row>
    <row r="17697" spans="31:31" s="228" customFormat="1" x14ac:dyDescent="0.2">
      <c r="AE17697" s="218"/>
    </row>
    <row r="17698" spans="31:31" s="228" customFormat="1" x14ac:dyDescent="0.2">
      <c r="AE17698" s="218"/>
    </row>
    <row r="17699" spans="31:31" s="228" customFormat="1" x14ac:dyDescent="0.2">
      <c r="AE17699" s="218"/>
    </row>
    <row r="17700" spans="31:31" s="228" customFormat="1" x14ac:dyDescent="0.2">
      <c r="AE17700" s="218"/>
    </row>
    <row r="17701" spans="31:31" s="228" customFormat="1" x14ac:dyDescent="0.2">
      <c r="AE17701" s="218"/>
    </row>
    <row r="17702" spans="31:31" s="228" customFormat="1" x14ac:dyDescent="0.2">
      <c r="AE17702" s="218"/>
    </row>
    <row r="17703" spans="31:31" s="228" customFormat="1" x14ac:dyDescent="0.2">
      <c r="AE17703" s="218"/>
    </row>
    <row r="17704" spans="31:31" s="228" customFormat="1" x14ac:dyDescent="0.2">
      <c r="AE17704" s="218"/>
    </row>
    <row r="17705" spans="31:31" s="228" customFormat="1" x14ac:dyDescent="0.2">
      <c r="AE17705" s="218"/>
    </row>
    <row r="17706" spans="31:31" s="228" customFormat="1" x14ac:dyDescent="0.2">
      <c r="AE17706" s="218"/>
    </row>
    <row r="17707" spans="31:31" s="228" customFormat="1" x14ac:dyDescent="0.2">
      <c r="AE17707" s="218"/>
    </row>
    <row r="17708" spans="31:31" s="228" customFormat="1" x14ac:dyDescent="0.2">
      <c r="AE17708" s="218"/>
    </row>
    <row r="17709" spans="31:31" s="228" customFormat="1" x14ac:dyDescent="0.2">
      <c r="AE17709" s="218"/>
    </row>
    <row r="17710" spans="31:31" s="228" customFormat="1" x14ac:dyDescent="0.2">
      <c r="AE17710" s="218"/>
    </row>
    <row r="17711" spans="31:31" s="228" customFormat="1" x14ac:dyDescent="0.2">
      <c r="AE17711" s="218"/>
    </row>
    <row r="17712" spans="31:31" s="228" customFormat="1" x14ac:dyDescent="0.2">
      <c r="AE17712" s="218"/>
    </row>
    <row r="17713" spans="31:31" s="228" customFormat="1" x14ac:dyDescent="0.2">
      <c r="AE17713" s="218"/>
    </row>
    <row r="17714" spans="31:31" s="228" customFormat="1" x14ac:dyDescent="0.2">
      <c r="AE17714" s="218"/>
    </row>
    <row r="17715" spans="31:31" s="228" customFormat="1" x14ac:dyDescent="0.2">
      <c r="AE17715" s="218"/>
    </row>
    <row r="17716" spans="31:31" s="228" customFormat="1" x14ac:dyDescent="0.2">
      <c r="AE17716" s="218"/>
    </row>
    <row r="17717" spans="31:31" s="228" customFormat="1" x14ac:dyDescent="0.2">
      <c r="AE17717" s="218"/>
    </row>
    <row r="17718" spans="31:31" s="228" customFormat="1" x14ac:dyDescent="0.2">
      <c r="AE17718" s="218"/>
    </row>
    <row r="17719" spans="31:31" s="228" customFormat="1" x14ac:dyDescent="0.2">
      <c r="AE17719" s="218"/>
    </row>
    <row r="17720" spans="31:31" s="228" customFormat="1" x14ac:dyDescent="0.2">
      <c r="AE17720" s="218"/>
    </row>
    <row r="17721" spans="31:31" s="228" customFormat="1" x14ac:dyDescent="0.2">
      <c r="AE17721" s="218"/>
    </row>
    <row r="17722" spans="31:31" s="228" customFormat="1" x14ac:dyDescent="0.2">
      <c r="AE17722" s="218"/>
    </row>
    <row r="17723" spans="31:31" s="228" customFormat="1" x14ac:dyDescent="0.2">
      <c r="AE17723" s="218"/>
    </row>
    <row r="17724" spans="31:31" s="228" customFormat="1" x14ac:dyDescent="0.2">
      <c r="AE17724" s="218"/>
    </row>
    <row r="17725" spans="31:31" s="228" customFormat="1" x14ac:dyDescent="0.2">
      <c r="AE17725" s="218"/>
    </row>
    <row r="17726" spans="31:31" s="228" customFormat="1" x14ac:dyDescent="0.2">
      <c r="AE17726" s="218"/>
    </row>
    <row r="17727" spans="31:31" s="228" customFormat="1" x14ac:dyDescent="0.2">
      <c r="AE17727" s="218"/>
    </row>
    <row r="17728" spans="31:31" s="228" customFormat="1" x14ac:dyDescent="0.2">
      <c r="AE17728" s="218"/>
    </row>
    <row r="17729" spans="31:31" s="228" customFormat="1" x14ac:dyDescent="0.2">
      <c r="AE17729" s="218"/>
    </row>
    <row r="17730" spans="31:31" s="228" customFormat="1" x14ac:dyDescent="0.2">
      <c r="AE17730" s="218"/>
    </row>
    <row r="17731" spans="31:31" s="228" customFormat="1" x14ac:dyDescent="0.2">
      <c r="AE17731" s="218"/>
    </row>
    <row r="17732" spans="31:31" s="228" customFormat="1" x14ac:dyDescent="0.2">
      <c r="AE17732" s="218"/>
    </row>
    <row r="17733" spans="31:31" s="228" customFormat="1" x14ac:dyDescent="0.2">
      <c r="AE17733" s="218"/>
    </row>
    <row r="17734" spans="31:31" s="228" customFormat="1" x14ac:dyDescent="0.2">
      <c r="AE17734" s="218"/>
    </row>
    <row r="17735" spans="31:31" s="228" customFormat="1" x14ac:dyDescent="0.2">
      <c r="AE17735" s="218"/>
    </row>
    <row r="17736" spans="31:31" s="228" customFormat="1" x14ac:dyDescent="0.2">
      <c r="AE17736" s="218"/>
    </row>
    <row r="17737" spans="31:31" s="228" customFormat="1" x14ac:dyDescent="0.2">
      <c r="AE17737" s="218"/>
    </row>
    <row r="17738" spans="31:31" s="228" customFormat="1" x14ac:dyDescent="0.2">
      <c r="AE17738" s="218"/>
    </row>
    <row r="17739" spans="31:31" s="228" customFormat="1" x14ac:dyDescent="0.2">
      <c r="AE17739" s="218"/>
    </row>
    <row r="17740" spans="31:31" s="228" customFormat="1" x14ac:dyDescent="0.2">
      <c r="AE17740" s="218"/>
    </row>
    <row r="17741" spans="31:31" s="228" customFormat="1" x14ac:dyDescent="0.2">
      <c r="AE17741" s="218"/>
    </row>
    <row r="17742" spans="31:31" s="228" customFormat="1" x14ac:dyDescent="0.2">
      <c r="AE17742" s="218"/>
    </row>
    <row r="17743" spans="31:31" s="228" customFormat="1" x14ac:dyDescent="0.2">
      <c r="AE17743" s="218"/>
    </row>
    <row r="17744" spans="31:31" s="228" customFormat="1" x14ac:dyDescent="0.2">
      <c r="AE17744" s="218"/>
    </row>
    <row r="17745" spans="31:31" s="228" customFormat="1" x14ac:dyDescent="0.2">
      <c r="AE17745" s="218"/>
    </row>
    <row r="17746" spans="31:31" s="228" customFormat="1" x14ac:dyDescent="0.2">
      <c r="AE17746" s="218"/>
    </row>
    <row r="17747" spans="31:31" s="228" customFormat="1" x14ac:dyDescent="0.2">
      <c r="AE17747" s="218"/>
    </row>
    <row r="17748" spans="31:31" s="228" customFormat="1" x14ac:dyDescent="0.2">
      <c r="AE17748" s="218"/>
    </row>
    <row r="17749" spans="31:31" s="228" customFormat="1" x14ac:dyDescent="0.2">
      <c r="AE17749" s="218"/>
    </row>
    <row r="17750" spans="31:31" s="228" customFormat="1" x14ac:dyDescent="0.2">
      <c r="AE17750" s="218"/>
    </row>
    <row r="17751" spans="31:31" s="228" customFormat="1" x14ac:dyDescent="0.2">
      <c r="AE17751" s="218"/>
    </row>
    <row r="17752" spans="31:31" s="228" customFormat="1" x14ac:dyDescent="0.2">
      <c r="AE17752" s="218"/>
    </row>
    <row r="17753" spans="31:31" s="228" customFormat="1" x14ac:dyDescent="0.2">
      <c r="AE17753" s="218"/>
    </row>
    <row r="17754" spans="31:31" s="228" customFormat="1" x14ac:dyDescent="0.2">
      <c r="AE17754" s="218"/>
    </row>
    <row r="17755" spans="31:31" s="228" customFormat="1" x14ac:dyDescent="0.2">
      <c r="AE17755" s="218"/>
    </row>
    <row r="17756" spans="31:31" s="228" customFormat="1" x14ac:dyDescent="0.2">
      <c r="AE17756" s="218"/>
    </row>
    <row r="17757" spans="31:31" s="228" customFormat="1" x14ac:dyDescent="0.2">
      <c r="AE17757" s="218"/>
    </row>
    <row r="17758" spans="31:31" s="228" customFormat="1" x14ac:dyDescent="0.2">
      <c r="AE17758" s="218"/>
    </row>
    <row r="17759" spans="31:31" s="228" customFormat="1" x14ac:dyDescent="0.2">
      <c r="AE17759" s="218"/>
    </row>
    <row r="17760" spans="31:31" s="228" customFormat="1" x14ac:dyDescent="0.2">
      <c r="AE17760" s="218"/>
    </row>
    <row r="17761" spans="31:31" s="228" customFormat="1" x14ac:dyDescent="0.2">
      <c r="AE17761" s="218"/>
    </row>
    <row r="17762" spans="31:31" s="228" customFormat="1" x14ac:dyDescent="0.2">
      <c r="AE17762" s="218"/>
    </row>
    <row r="17763" spans="31:31" s="228" customFormat="1" x14ac:dyDescent="0.2">
      <c r="AE17763" s="218"/>
    </row>
    <row r="17764" spans="31:31" s="228" customFormat="1" x14ac:dyDescent="0.2">
      <c r="AE17764" s="218"/>
    </row>
    <row r="17765" spans="31:31" s="228" customFormat="1" x14ac:dyDescent="0.2">
      <c r="AE17765" s="218"/>
    </row>
    <row r="17766" spans="31:31" s="228" customFormat="1" x14ac:dyDescent="0.2">
      <c r="AE17766" s="218"/>
    </row>
    <row r="17767" spans="31:31" s="228" customFormat="1" x14ac:dyDescent="0.2">
      <c r="AE17767" s="218"/>
    </row>
    <row r="17768" spans="31:31" s="228" customFormat="1" x14ac:dyDescent="0.2">
      <c r="AE17768" s="218"/>
    </row>
    <row r="17769" spans="31:31" s="228" customFormat="1" x14ac:dyDescent="0.2">
      <c r="AE17769" s="218"/>
    </row>
    <row r="17770" spans="31:31" s="228" customFormat="1" x14ac:dyDescent="0.2">
      <c r="AE17770" s="218"/>
    </row>
    <row r="17771" spans="31:31" s="228" customFormat="1" x14ac:dyDescent="0.2">
      <c r="AE17771" s="218"/>
    </row>
    <row r="17772" spans="31:31" s="228" customFormat="1" x14ac:dyDescent="0.2">
      <c r="AE17772" s="218"/>
    </row>
    <row r="17773" spans="31:31" s="228" customFormat="1" x14ac:dyDescent="0.2">
      <c r="AE17773" s="218"/>
    </row>
    <row r="17774" spans="31:31" s="228" customFormat="1" x14ac:dyDescent="0.2">
      <c r="AE17774" s="218"/>
    </row>
    <row r="17775" spans="31:31" s="228" customFormat="1" x14ac:dyDescent="0.2">
      <c r="AE17775" s="218"/>
    </row>
    <row r="17776" spans="31:31" s="228" customFormat="1" x14ac:dyDescent="0.2">
      <c r="AE17776" s="218"/>
    </row>
    <row r="17777" spans="31:31" s="228" customFormat="1" x14ac:dyDescent="0.2">
      <c r="AE17777" s="218"/>
    </row>
    <row r="17778" spans="31:31" s="228" customFormat="1" x14ac:dyDescent="0.2">
      <c r="AE17778" s="218"/>
    </row>
    <row r="17779" spans="31:31" s="228" customFormat="1" x14ac:dyDescent="0.2">
      <c r="AE17779" s="218"/>
    </row>
    <row r="17780" spans="31:31" s="228" customFormat="1" x14ac:dyDescent="0.2">
      <c r="AE17780" s="218"/>
    </row>
    <row r="17781" spans="31:31" s="228" customFormat="1" x14ac:dyDescent="0.2">
      <c r="AE17781" s="218"/>
    </row>
    <row r="17782" spans="31:31" s="228" customFormat="1" x14ac:dyDescent="0.2">
      <c r="AE17782" s="218"/>
    </row>
    <row r="17783" spans="31:31" s="228" customFormat="1" x14ac:dyDescent="0.2">
      <c r="AE17783" s="218"/>
    </row>
    <row r="17784" spans="31:31" s="228" customFormat="1" x14ac:dyDescent="0.2">
      <c r="AE17784" s="218"/>
    </row>
    <row r="17785" spans="31:31" s="228" customFormat="1" x14ac:dyDescent="0.2">
      <c r="AE17785" s="218"/>
    </row>
    <row r="17786" spans="31:31" s="228" customFormat="1" x14ac:dyDescent="0.2">
      <c r="AE17786" s="218"/>
    </row>
    <row r="17787" spans="31:31" s="228" customFormat="1" x14ac:dyDescent="0.2">
      <c r="AE17787" s="218"/>
    </row>
    <row r="17788" spans="31:31" s="228" customFormat="1" x14ac:dyDescent="0.2">
      <c r="AE17788" s="218"/>
    </row>
    <row r="17789" spans="31:31" s="228" customFormat="1" x14ac:dyDescent="0.2">
      <c r="AE17789" s="218"/>
    </row>
    <row r="17790" spans="31:31" s="228" customFormat="1" x14ac:dyDescent="0.2">
      <c r="AE17790" s="218"/>
    </row>
    <row r="17791" spans="31:31" s="228" customFormat="1" x14ac:dyDescent="0.2">
      <c r="AE17791" s="218"/>
    </row>
    <row r="17792" spans="31:31" s="228" customFormat="1" x14ac:dyDescent="0.2">
      <c r="AE17792" s="218"/>
    </row>
    <row r="17793" spans="31:31" s="228" customFormat="1" x14ac:dyDescent="0.2">
      <c r="AE17793" s="218"/>
    </row>
    <row r="17794" spans="31:31" s="228" customFormat="1" x14ac:dyDescent="0.2">
      <c r="AE17794" s="218"/>
    </row>
    <row r="17795" spans="31:31" s="228" customFormat="1" x14ac:dyDescent="0.2">
      <c r="AE17795" s="218"/>
    </row>
    <row r="17796" spans="31:31" s="228" customFormat="1" x14ac:dyDescent="0.2">
      <c r="AE17796" s="218"/>
    </row>
    <row r="17797" spans="31:31" s="228" customFormat="1" x14ac:dyDescent="0.2">
      <c r="AE17797" s="218"/>
    </row>
    <row r="17798" spans="31:31" s="228" customFormat="1" x14ac:dyDescent="0.2">
      <c r="AE17798" s="218"/>
    </row>
    <row r="17799" spans="31:31" s="228" customFormat="1" x14ac:dyDescent="0.2">
      <c r="AE17799" s="218"/>
    </row>
    <row r="17800" spans="31:31" s="228" customFormat="1" x14ac:dyDescent="0.2">
      <c r="AE17800" s="218"/>
    </row>
    <row r="17801" spans="31:31" s="228" customFormat="1" x14ac:dyDescent="0.2">
      <c r="AE17801" s="218"/>
    </row>
    <row r="17802" spans="31:31" s="228" customFormat="1" x14ac:dyDescent="0.2">
      <c r="AE17802" s="218"/>
    </row>
    <row r="17803" spans="31:31" s="228" customFormat="1" x14ac:dyDescent="0.2">
      <c r="AE17803" s="218"/>
    </row>
    <row r="17804" spans="31:31" s="228" customFormat="1" x14ac:dyDescent="0.2">
      <c r="AE17804" s="218"/>
    </row>
    <row r="17805" spans="31:31" s="228" customFormat="1" x14ac:dyDescent="0.2">
      <c r="AE17805" s="218"/>
    </row>
    <row r="17806" spans="31:31" s="228" customFormat="1" x14ac:dyDescent="0.2">
      <c r="AE17806" s="218"/>
    </row>
    <row r="17807" spans="31:31" s="228" customFormat="1" x14ac:dyDescent="0.2">
      <c r="AE17807" s="218"/>
    </row>
    <row r="17808" spans="31:31" s="228" customFormat="1" x14ac:dyDescent="0.2">
      <c r="AE17808" s="218"/>
    </row>
    <row r="17809" spans="31:31" s="228" customFormat="1" x14ac:dyDescent="0.2">
      <c r="AE17809" s="218"/>
    </row>
    <row r="17810" spans="31:31" s="228" customFormat="1" x14ac:dyDescent="0.2">
      <c r="AE17810" s="218"/>
    </row>
    <row r="17811" spans="31:31" s="228" customFormat="1" x14ac:dyDescent="0.2">
      <c r="AE17811" s="218"/>
    </row>
    <row r="17812" spans="31:31" s="228" customFormat="1" x14ac:dyDescent="0.2">
      <c r="AE17812" s="218"/>
    </row>
    <row r="17813" spans="31:31" s="228" customFormat="1" x14ac:dyDescent="0.2">
      <c r="AE17813" s="218"/>
    </row>
    <row r="17814" spans="31:31" s="228" customFormat="1" x14ac:dyDescent="0.2">
      <c r="AE17814" s="218"/>
    </row>
    <row r="17815" spans="31:31" s="228" customFormat="1" x14ac:dyDescent="0.2">
      <c r="AE17815" s="218"/>
    </row>
    <row r="17816" spans="31:31" s="228" customFormat="1" x14ac:dyDescent="0.2">
      <c r="AE17816" s="218"/>
    </row>
    <row r="17817" spans="31:31" s="228" customFormat="1" x14ac:dyDescent="0.2">
      <c r="AE17817" s="218"/>
    </row>
    <row r="17818" spans="31:31" s="228" customFormat="1" x14ac:dyDescent="0.2">
      <c r="AE17818" s="218"/>
    </row>
    <row r="17819" spans="31:31" s="228" customFormat="1" x14ac:dyDescent="0.2">
      <c r="AE17819" s="218"/>
    </row>
    <row r="17820" spans="31:31" s="228" customFormat="1" x14ac:dyDescent="0.2">
      <c r="AE17820" s="218"/>
    </row>
    <row r="17821" spans="31:31" s="228" customFormat="1" x14ac:dyDescent="0.2">
      <c r="AE17821" s="218"/>
    </row>
    <row r="17822" spans="31:31" s="228" customFormat="1" x14ac:dyDescent="0.2">
      <c r="AE17822" s="218"/>
    </row>
    <row r="17823" spans="31:31" s="228" customFormat="1" x14ac:dyDescent="0.2">
      <c r="AE17823" s="218"/>
    </row>
    <row r="17824" spans="31:31" s="228" customFormat="1" x14ac:dyDescent="0.2">
      <c r="AE17824" s="218"/>
    </row>
    <row r="17825" spans="31:31" s="228" customFormat="1" x14ac:dyDescent="0.2">
      <c r="AE17825" s="218"/>
    </row>
    <row r="17826" spans="31:31" s="228" customFormat="1" x14ac:dyDescent="0.2">
      <c r="AE17826" s="218"/>
    </row>
    <row r="17827" spans="31:31" s="228" customFormat="1" x14ac:dyDescent="0.2">
      <c r="AE17827" s="218"/>
    </row>
    <row r="17828" spans="31:31" s="228" customFormat="1" x14ac:dyDescent="0.2">
      <c r="AE17828" s="218"/>
    </row>
    <row r="17829" spans="31:31" s="228" customFormat="1" x14ac:dyDescent="0.2">
      <c r="AE17829" s="218"/>
    </row>
    <row r="17830" spans="31:31" s="228" customFormat="1" x14ac:dyDescent="0.2">
      <c r="AE17830" s="218"/>
    </row>
    <row r="17831" spans="31:31" s="228" customFormat="1" x14ac:dyDescent="0.2">
      <c r="AE17831" s="218"/>
    </row>
    <row r="17832" spans="31:31" s="228" customFormat="1" x14ac:dyDescent="0.2">
      <c r="AE17832" s="218"/>
    </row>
    <row r="17833" spans="31:31" s="228" customFormat="1" x14ac:dyDescent="0.2">
      <c r="AE17833" s="218"/>
    </row>
    <row r="17834" spans="31:31" s="228" customFormat="1" x14ac:dyDescent="0.2">
      <c r="AE17834" s="218"/>
    </row>
    <row r="17835" spans="31:31" s="228" customFormat="1" x14ac:dyDescent="0.2">
      <c r="AE17835" s="218"/>
    </row>
    <row r="17836" spans="31:31" s="228" customFormat="1" x14ac:dyDescent="0.2">
      <c r="AE17836" s="218"/>
    </row>
    <row r="17837" spans="31:31" s="228" customFormat="1" x14ac:dyDescent="0.2">
      <c r="AE17837" s="218"/>
    </row>
    <row r="17838" spans="31:31" s="228" customFormat="1" x14ac:dyDescent="0.2">
      <c r="AE17838" s="218"/>
    </row>
    <row r="17839" spans="31:31" s="228" customFormat="1" x14ac:dyDescent="0.2">
      <c r="AE17839" s="218"/>
    </row>
    <row r="17840" spans="31:31" s="228" customFormat="1" x14ac:dyDescent="0.2">
      <c r="AE17840" s="218"/>
    </row>
    <row r="17841" spans="31:31" s="228" customFormat="1" x14ac:dyDescent="0.2">
      <c r="AE17841" s="218"/>
    </row>
    <row r="17842" spans="31:31" s="228" customFormat="1" x14ac:dyDescent="0.2">
      <c r="AE17842" s="218"/>
    </row>
    <row r="17843" spans="31:31" s="228" customFormat="1" x14ac:dyDescent="0.2">
      <c r="AE17843" s="218"/>
    </row>
    <row r="17844" spans="31:31" s="228" customFormat="1" x14ac:dyDescent="0.2">
      <c r="AE17844" s="218"/>
    </row>
    <row r="17845" spans="31:31" s="228" customFormat="1" x14ac:dyDescent="0.2">
      <c r="AE17845" s="218"/>
    </row>
    <row r="17846" spans="31:31" s="228" customFormat="1" x14ac:dyDescent="0.2">
      <c r="AE17846" s="218"/>
    </row>
    <row r="17847" spans="31:31" s="228" customFormat="1" x14ac:dyDescent="0.2">
      <c r="AE17847" s="218"/>
    </row>
    <row r="17848" spans="31:31" s="228" customFormat="1" x14ac:dyDescent="0.2">
      <c r="AE17848" s="218"/>
    </row>
    <row r="17849" spans="31:31" s="228" customFormat="1" x14ac:dyDescent="0.2">
      <c r="AE17849" s="218"/>
    </row>
    <row r="17850" spans="31:31" s="228" customFormat="1" x14ac:dyDescent="0.2">
      <c r="AE17850" s="218"/>
    </row>
    <row r="17851" spans="31:31" s="228" customFormat="1" x14ac:dyDescent="0.2">
      <c r="AE17851" s="218"/>
    </row>
    <row r="17852" spans="31:31" s="228" customFormat="1" x14ac:dyDescent="0.2">
      <c r="AE17852" s="218"/>
    </row>
    <row r="17853" spans="31:31" s="228" customFormat="1" x14ac:dyDescent="0.2">
      <c r="AE17853" s="218"/>
    </row>
    <row r="17854" spans="31:31" s="228" customFormat="1" x14ac:dyDescent="0.2">
      <c r="AE17854" s="218"/>
    </row>
    <row r="17855" spans="31:31" s="228" customFormat="1" x14ac:dyDescent="0.2">
      <c r="AE17855" s="218"/>
    </row>
    <row r="17856" spans="31:31" s="228" customFormat="1" x14ac:dyDescent="0.2">
      <c r="AE17856" s="218"/>
    </row>
    <row r="17857" spans="31:31" s="228" customFormat="1" x14ac:dyDescent="0.2">
      <c r="AE17857" s="218"/>
    </row>
    <row r="17858" spans="31:31" s="228" customFormat="1" x14ac:dyDescent="0.2">
      <c r="AE17858" s="218"/>
    </row>
    <row r="17859" spans="31:31" s="228" customFormat="1" x14ac:dyDescent="0.2">
      <c r="AE17859" s="218"/>
    </row>
    <row r="17860" spans="31:31" s="228" customFormat="1" x14ac:dyDescent="0.2">
      <c r="AE17860" s="218"/>
    </row>
    <row r="17861" spans="31:31" s="228" customFormat="1" x14ac:dyDescent="0.2">
      <c r="AE17861" s="218"/>
    </row>
    <row r="17862" spans="31:31" s="228" customFormat="1" x14ac:dyDescent="0.2">
      <c r="AE17862" s="218"/>
    </row>
    <row r="17863" spans="31:31" s="228" customFormat="1" x14ac:dyDescent="0.2">
      <c r="AE17863" s="218"/>
    </row>
    <row r="17864" spans="31:31" s="228" customFormat="1" x14ac:dyDescent="0.2">
      <c r="AE17864" s="218"/>
    </row>
    <row r="17865" spans="31:31" s="228" customFormat="1" x14ac:dyDescent="0.2">
      <c r="AE17865" s="218"/>
    </row>
    <row r="17866" spans="31:31" s="228" customFormat="1" x14ac:dyDescent="0.2">
      <c r="AE17866" s="218"/>
    </row>
    <row r="17867" spans="31:31" s="228" customFormat="1" x14ac:dyDescent="0.2">
      <c r="AE17867" s="218"/>
    </row>
    <row r="17868" spans="31:31" s="228" customFormat="1" x14ac:dyDescent="0.2">
      <c r="AE17868" s="218"/>
    </row>
    <row r="17869" spans="31:31" s="228" customFormat="1" x14ac:dyDescent="0.2">
      <c r="AE17869" s="218"/>
    </row>
    <row r="17870" spans="31:31" s="228" customFormat="1" x14ac:dyDescent="0.2">
      <c r="AE17870" s="218"/>
    </row>
    <row r="17871" spans="31:31" s="228" customFormat="1" x14ac:dyDescent="0.2">
      <c r="AE17871" s="218"/>
    </row>
    <row r="17872" spans="31:31" s="228" customFormat="1" x14ac:dyDescent="0.2">
      <c r="AE17872" s="218"/>
    </row>
    <row r="17873" spans="31:31" s="228" customFormat="1" x14ac:dyDescent="0.2">
      <c r="AE17873" s="218"/>
    </row>
    <row r="17874" spans="31:31" s="228" customFormat="1" x14ac:dyDescent="0.2">
      <c r="AE17874" s="218"/>
    </row>
    <row r="17875" spans="31:31" s="228" customFormat="1" x14ac:dyDescent="0.2">
      <c r="AE17875" s="218"/>
    </row>
    <row r="17876" spans="31:31" s="228" customFormat="1" x14ac:dyDescent="0.2">
      <c r="AE17876" s="218"/>
    </row>
    <row r="17877" spans="31:31" s="228" customFormat="1" x14ac:dyDescent="0.2">
      <c r="AE17877" s="218"/>
    </row>
    <row r="17878" spans="31:31" s="228" customFormat="1" x14ac:dyDescent="0.2">
      <c r="AE17878" s="218"/>
    </row>
    <row r="17879" spans="31:31" s="228" customFormat="1" x14ac:dyDescent="0.2">
      <c r="AE17879" s="218"/>
    </row>
    <row r="17880" spans="31:31" s="228" customFormat="1" x14ac:dyDescent="0.2">
      <c r="AE17880" s="218"/>
    </row>
    <row r="17881" spans="31:31" s="228" customFormat="1" x14ac:dyDescent="0.2">
      <c r="AE17881" s="218"/>
    </row>
    <row r="17882" spans="31:31" s="228" customFormat="1" x14ac:dyDescent="0.2">
      <c r="AE17882" s="218"/>
    </row>
    <row r="17883" spans="31:31" s="228" customFormat="1" x14ac:dyDescent="0.2">
      <c r="AE17883" s="218"/>
    </row>
    <row r="17884" spans="31:31" s="228" customFormat="1" x14ac:dyDescent="0.2">
      <c r="AE17884" s="218"/>
    </row>
    <row r="17885" spans="31:31" s="228" customFormat="1" x14ac:dyDescent="0.2">
      <c r="AE17885" s="218"/>
    </row>
    <row r="17886" spans="31:31" s="228" customFormat="1" x14ac:dyDescent="0.2">
      <c r="AE17886" s="218"/>
    </row>
    <row r="17887" spans="31:31" s="228" customFormat="1" x14ac:dyDescent="0.2">
      <c r="AE17887" s="218"/>
    </row>
    <row r="17888" spans="31:31" s="228" customFormat="1" x14ac:dyDescent="0.2">
      <c r="AE17888" s="218"/>
    </row>
    <row r="17889" spans="31:31" s="228" customFormat="1" x14ac:dyDescent="0.2">
      <c r="AE17889" s="218"/>
    </row>
    <row r="17890" spans="31:31" s="228" customFormat="1" x14ac:dyDescent="0.2">
      <c r="AE17890" s="218"/>
    </row>
    <row r="17891" spans="31:31" s="228" customFormat="1" x14ac:dyDescent="0.2">
      <c r="AE17891" s="218"/>
    </row>
    <row r="17892" spans="31:31" s="228" customFormat="1" x14ac:dyDescent="0.2">
      <c r="AE17892" s="218"/>
    </row>
    <row r="17893" spans="31:31" s="228" customFormat="1" x14ac:dyDescent="0.2">
      <c r="AE17893" s="218"/>
    </row>
    <row r="17894" spans="31:31" s="228" customFormat="1" x14ac:dyDescent="0.2">
      <c r="AE17894" s="218"/>
    </row>
    <row r="17895" spans="31:31" s="228" customFormat="1" x14ac:dyDescent="0.2">
      <c r="AE17895" s="218"/>
    </row>
    <row r="17896" spans="31:31" s="228" customFormat="1" x14ac:dyDescent="0.2">
      <c r="AE17896" s="218"/>
    </row>
    <row r="17897" spans="31:31" s="228" customFormat="1" x14ac:dyDescent="0.2">
      <c r="AE17897" s="218"/>
    </row>
    <row r="17898" spans="31:31" s="228" customFormat="1" x14ac:dyDescent="0.2">
      <c r="AE17898" s="218"/>
    </row>
    <row r="17899" spans="31:31" s="228" customFormat="1" x14ac:dyDescent="0.2">
      <c r="AE17899" s="218"/>
    </row>
    <row r="17900" spans="31:31" s="228" customFormat="1" x14ac:dyDescent="0.2">
      <c r="AE17900" s="218"/>
    </row>
    <row r="17901" spans="31:31" s="228" customFormat="1" x14ac:dyDescent="0.2">
      <c r="AE17901" s="218"/>
    </row>
    <row r="17902" spans="31:31" s="228" customFormat="1" x14ac:dyDescent="0.2">
      <c r="AE17902" s="218"/>
    </row>
    <row r="17903" spans="31:31" s="228" customFormat="1" x14ac:dyDescent="0.2">
      <c r="AE17903" s="218"/>
    </row>
    <row r="17904" spans="31:31" s="228" customFormat="1" x14ac:dyDescent="0.2">
      <c r="AE17904" s="218"/>
    </row>
    <row r="17905" spans="31:31" s="228" customFormat="1" x14ac:dyDescent="0.2">
      <c r="AE17905" s="218"/>
    </row>
    <row r="17906" spans="31:31" s="228" customFormat="1" x14ac:dyDescent="0.2">
      <c r="AE17906" s="218"/>
    </row>
    <row r="17907" spans="31:31" s="228" customFormat="1" x14ac:dyDescent="0.2">
      <c r="AE17907" s="218"/>
    </row>
    <row r="17908" spans="31:31" s="228" customFormat="1" x14ac:dyDescent="0.2">
      <c r="AE17908" s="218"/>
    </row>
    <row r="17909" spans="31:31" s="228" customFormat="1" x14ac:dyDescent="0.2">
      <c r="AE17909" s="218"/>
    </row>
    <row r="17910" spans="31:31" s="228" customFormat="1" x14ac:dyDescent="0.2">
      <c r="AE17910" s="218"/>
    </row>
    <row r="17911" spans="31:31" s="228" customFormat="1" x14ac:dyDescent="0.2">
      <c r="AE17911" s="218"/>
    </row>
    <row r="17912" spans="31:31" s="228" customFormat="1" x14ac:dyDescent="0.2">
      <c r="AE17912" s="218"/>
    </row>
    <row r="17913" spans="31:31" s="228" customFormat="1" x14ac:dyDescent="0.2">
      <c r="AE17913" s="218"/>
    </row>
    <row r="17914" spans="31:31" s="228" customFormat="1" x14ac:dyDescent="0.2">
      <c r="AE17914" s="218"/>
    </row>
    <row r="17915" spans="31:31" s="228" customFormat="1" x14ac:dyDescent="0.2">
      <c r="AE17915" s="218"/>
    </row>
    <row r="17916" spans="31:31" s="228" customFormat="1" x14ac:dyDescent="0.2">
      <c r="AE17916" s="218"/>
    </row>
    <row r="17917" spans="31:31" s="228" customFormat="1" x14ac:dyDescent="0.2">
      <c r="AE17917" s="218"/>
    </row>
    <row r="17918" spans="31:31" s="228" customFormat="1" x14ac:dyDescent="0.2">
      <c r="AE17918" s="218"/>
    </row>
    <row r="17919" spans="31:31" s="228" customFormat="1" x14ac:dyDescent="0.2">
      <c r="AE17919" s="218"/>
    </row>
    <row r="17920" spans="31:31" s="228" customFormat="1" x14ac:dyDescent="0.2">
      <c r="AE17920" s="218"/>
    </row>
    <row r="17921" spans="31:31" s="228" customFormat="1" x14ac:dyDescent="0.2">
      <c r="AE17921" s="218"/>
    </row>
    <row r="17922" spans="31:31" s="228" customFormat="1" x14ac:dyDescent="0.2">
      <c r="AE17922" s="218"/>
    </row>
    <row r="17923" spans="31:31" s="228" customFormat="1" x14ac:dyDescent="0.2">
      <c r="AE17923" s="218"/>
    </row>
    <row r="17924" spans="31:31" s="228" customFormat="1" x14ac:dyDescent="0.2">
      <c r="AE17924" s="218"/>
    </row>
    <row r="17925" spans="31:31" s="228" customFormat="1" x14ac:dyDescent="0.2">
      <c r="AE17925" s="218"/>
    </row>
    <row r="17926" spans="31:31" s="228" customFormat="1" x14ac:dyDescent="0.2">
      <c r="AE17926" s="218"/>
    </row>
    <row r="17927" spans="31:31" s="228" customFormat="1" x14ac:dyDescent="0.2">
      <c r="AE17927" s="218"/>
    </row>
    <row r="17928" spans="31:31" s="228" customFormat="1" x14ac:dyDescent="0.2">
      <c r="AE17928" s="218"/>
    </row>
    <row r="17929" spans="31:31" s="228" customFormat="1" x14ac:dyDescent="0.2">
      <c r="AE17929" s="218"/>
    </row>
    <row r="17930" spans="31:31" s="228" customFormat="1" x14ac:dyDescent="0.2">
      <c r="AE17930" s="218"/>
    </row>
    <row r="17931" spans="31:31" s="228" customFormat="1" x14ac:dyDescent="0.2">
      <c r="AE17931" s="218"/>
    </row>
    <row r="17932" spans="31:31" s="228" customFormat="1" x14ac:dyDescent="0.2">
      <c r="AE17932" s="218"/>
    </row>
    <row r="17933" spans="31:31" s="228" customFormat="1" x14ac:dyDescent="0.2">
      <c r="AE17933" s="218"/>
    </row>
    <row r="17934" spans="31:31" s="228" customFormat="1" x14ac:dyDescent="0.2">
      <c r="AE17934" s="218"/>
    </row>
    <row r="17935" spans="31:31" s="228" customFormat="1" x14ac:dyDescent="0.2">
      <c r="AE17935" s="218"/>
    </row>
    <row r="17936" spans="31:31" s="228" customFormat="1" x14ac:dyDescent="0.2">
      <c r="AE17936" s="218"/>
    </row>
    <row r="17937" spans="31:31" s="228" customFormat="1" x14ac:dyDescent="0.2">
      <c r="AE17937" s="218"/>
    </row>
    <row r="17938" spans="31:31" s="228" customFormat="1" x14ac:dyDescent="0.2">
      <c r="AE17938" s="218"/>
    </row>
    <row r="17939" spans="31:31" s="228" customFormat="1" x14ac:dyDescent="0.2">
      <c r="AE17939" s="218"/>
    </row>
    <row r="17940" spans="31:31" s="228" customFormat="1" x14ac:dyDescent="0.2">
      <c r="AE17940" s="218"/>
    </row>
    <row r="17941" spans="31:31" s="228" customFormat="1" x14ac:dyDescent="0.2">
      <c r="AE17941" s="218"/>
    </row>
    <row r="17942" spans="31:31" s="228" customFormat="1" x14ac:dyDescent="0.2">
      <c r="AE17942" s="218"/>
    </row>
    <row r="17943" spans="31:31" s="228" customFormat="1" x14ac:dyDescent="0.2">
      <c r="AE17943" s="218"/>
    </row>
    <row r="17944" spans="31:31" s="228" customFormat="1" x14ac:dyDescent="0.2">
      <c r="AE17944" s="218"/>
    </row>
    <row r="17945" spans="31:31" s="228" customFormat="1" x14ac:dyDescent="0.2">
      <c r="AE17945" s="218"/>
    </row>
    <row r="17946" spans="31:31" s="228" customFormat="1" x14ac:dyDescent="0.2">
      <c r="AE17946" s="218"/>
    </row>
    <row r="17947" spans="31:31" s="228" customFormat="1" x14ac:dyDescent="0.2">
      <c r="AE17947" s="218"/>
    </row>
    <row r="17948" spans="31:31" s="228" customFormat="1" x14ac:dyDescent="0.2">
      <c r="AE17948" s="218"/>
    </row>
    <row r="17949" spans="31:31" s="228" customFormat="1" x14ac:dyDescent="0.2">
      <c r="AE17949" s="218"/>
    </row>
    <row r="17950" spans="31:31" s="228" customFormat="1" x14ac:dyDescent="0.2">
      <c r="AE17950" s="218"/>
    </row>
    <row r="17951" spans="31:31" s="228" customFormat="1" x14ac:dyDescent="0.2">
      <c r="AE17951" s="218"/>
    </row>
    <row r="17952" spans="31:31" s="228" customFormat="1" x14ac:dyDescent="0.2">
      <c r="AE17952" s="218"/>
    </row>
    <row r="17953" spans="31:31" s="228" customFormat="1" x14ac:dyDescent="0.2">
      <c r="AE17953" s="218"/>
    </row>
    <row r="17954" spans="31:31" s="228" customFormat="1" x14ac:dyDescent="0.2">
      <c r="AE17954" s="218"/>
    </row>
    <row r="17955" spans="31:31" s="228" customFormat="1" x14ac:dyDescent="0.2">
      <c r="AE17955" s="218"/>
    </row>
    <row r="17956" spans="31:31" s="228" customFormat="1" x14ac:dyDescent="0.2">
      <c r="AE17956" s="218"/>
    </row>
    <row r="17957" spans="31:31" s="228" customFormat="1" x14ac:dyDescent="0.2">
      <c r="AE17957" s="218"/>
    </row>
    <row r="17958" spans="31:31" s="228" customFormat="1" x14ac:dyDescent="0.2">
      <c r="AE17958" s="218"/>
    </row>
    <row r="17959" spans="31:31" s="228" customFormat="1" x14ac:dyDescent="0.2">
      <c r="AE17959" s="218"/>
    </row>
    <row r="17960" spans="31:31" s="228" customFormat="1" x14ac:dyDescent="0.2">
      <c r="AE17960" s="218"/>
    </row>
    <row r="17961" spans="31:31" s="228" customFormat="1" x14ac:dyDescent="0.2">
      <c r="AE17961" s="218"/>
    </row>
    <row r="17962" spans="31:31" s="228" customFormat="1" x14ac:dyDescent="0.2">
      <c r="AE17962" s="218"/>
    </row>
    <row r="17963" spans="31:31" s="228" customFormat="1" x14ac:dyDescent="0.2">
      <c r="AE17963" s="218"/>
    </row>
    <row r="17964" spans="31:31" s="228" customFormat="1" x14ac:dyDescent="0.2">
      <c r="AE17964" s="218"/>
    </row>
    <row r="17965" spans="31:31" s="228" customFormat="1" x14ac:dyDescent="0.2">
      <c r="AE17965" s="218"/>
    </row>
    <row r="17966" spans="31:31" s="228" customFormat="1" x14ac:dyDescent="0.2">
      <c r="AE17966" s="218"/>
    </row>
    <row r="17967" spans="31:31" s="228" customFormat="1" x14ac:dyDescent="0.2">
      <c r="AE17967" s="218"/>
    </row>
    <row r="17968" spans="31:31" s="228" customFormat="1" x14ac:dyDescent="0.2">
      <c r="AE17968" s="218"/>
    </row>
    <row r="17969" spans="31:31" s="228" customFormat="1" x14ac:dyDescent="0.2">
      <c r="AE17969" s="218"/>
    </row>
    <row r="17970" spans="31:31" s="228" customFormat="1" x14ac:dyDescent="0.2">
      <c r="AE17970" s="218"/>
    </row>
    <row r="17971" spans="31:31" s="228" customFormat="1" x14ac:dyDescent="0.2">
      <c r="AE17971" s="218"/>
    </row>
    <row r="17972" spans="31:31" s="228" customFormat="1" x14ac:dyDescent="0.2">
      <c r="AE17972" s="218"/>
    </row>
    <row r="17973" spans="31:31" s="228" customFormat="1" x14ac:dyDescent="0.2">
      <c r="AE17973" s="218"/>
    </row>
    <row r="17974" spans="31:31" s="228" customFormat="1" x14ac:dyDescent="0.2">
      <c r="AE17974" s="218"/>
    </row>
    <row r="17975" spans="31:31" s="228" customFormat="1" x14ac:dyDescent="0.2">
      <c r="AE17975" s="218"/>
    </row>
    <row r="17976" spans="31:31" s="228" customFormat="1" x14ac:dyDescent="0.2">
      <c r="AE17976" s="218"/>
    </row>
    <row r="17977" spans="31:31" s="228" customFormat="1" x14ac:dyDescent="0.2">
      <c r="AE17977" s="218"/>
    </row>
    <row r="17978" spans="31:31" s="228" customFormat="1" x14ac:dyDescent="0.2">
      <c r="AE17978" s="218"/>
    </row>
    <row r="17979" spans="31:31" s="228" customFormat="1" x14ac:dyDescent="0.2">
      <c r="AE17979" s="218"/>
    </row>
    <row r="17980" spans="31:31" s="228" customFormat="1" x14ac:dyDescent="0.2">
      <c r="AE17980" s="218"/>
    </row>
    <row r="17981" spans="31:31" s="228" customFormat="1" x14ac:dyDescent="0.2">
      <c r="AE17981" s="218"/>
    </row>
    <row r="17982" spans="31:31" s="228" customFormat="1" x14ac:dyDescent="0.2">
      <c r="AE17982" s="218"/>
    </row>
    <row r="17983" spans="31:31" s="228" customFormat="1" x14ac:dyDescent="0.2">
      <c r="AE17983" s="218"/>
    </row>
    <row r="17984" spans="31:31" s="228" customFormat="1" x14ac:dyDescent="0.2">
      <c r="AE17984" s="218"/>
    </row>
    <row r="17985" spans="31:31" s="228" customFormat="1" x14ac:dyDescent="0.2">
      <c r="AE17985" s="218"/>
    </row>
    <row r="17986" spans="31:31" s="228" customFormat="1" x14ac:dyDescent="0.2">
      <c r="AE17986" s="218"/>
    </row>
    <row r="17987" spans="31:31" s="228" customFormat="1" x14ac:dyDescent="0.2">
      <c r="AE17987" s="218"/>
    </row>
    <row r="17988" spans="31:31" s="228" customFormat="1" x14ac:dyDescent="0.2">
      <c r="AE17988" s="218"/>
    </row>
    <row r="17989" spans="31:31" s="228" customFormat="1" x14ac:dyDescent="0.2">
      <c r="AE17989" s="218"/>
    </row>
    <row r="17990" spans="31:31" s="228" customFormat="1" x14ac:dyDescent="0.2">
      <c r="AE17990" s="218"/>
    </row>
    <row r="17991" spans="31:31" s="228" customFormat="1" x14ac:dyDescent="0.2">
      <c r="AE17991" s="218"/>
    </row>
    <row r="17992" spans="31:31" s="228" customFormat="1" x14ac:dyDescent="0.2">
      <c r="AE17992" s="218"/>
    </row>
    <row r="17993" spans="31:31" s="228" customFormat="1" x14ac:dyDescent="0.2">
      <c r="AE17993" s="218"/>
    </row>
    <row r="17994" spans="31:31" s="228" customFormat="1" x14ac:dyDescent="0.2">
      <c r="AE17994" s="218"/>
    </row>
    <row r="17995" spans="31:31" s="228" customFormat="1" x14ac:dyDescent="0.2">
      <c r="AE17995" s="218"/>
    </row>
    <row r="17996" spans="31:31" s="228" customFormat="1" x14ac:dyDescent="0.2">
      <c r="AE17996" s="218"/>
    </row>
    <row r="17997" spans="31:31" s="228" customFormat="1" x14ac:dyDescent="0.2">
      <c r="AE17997" s="218"/>
    </row>
    <row r="17998" spans="31:31" s="228" customFormat="1" x14ac:dyDescent="0.2">
      <c r="AE17998" s="218"/>
    </row>
    <row r="17999" spans="31:31" s="228" customFormat="1" x14ac:dyDescent="0.2">
      <c r="AE17999" s="218"/>
    </row>
    <row r="18000" spans="31:31" s="228" customFormat="1" x14ac:dyDescent="0.2">
      <c r="AE18000" s="218"/>
    </row>
    <row r="18001" spans="31:31" s="228" customFormat="1" x14ac:dyDescent="0.2">
      <c r="AE18001" s="218"/>
    </row>
    <row r="18002" spans="31:31" s="228" customFormat="1" x14ac:dyDescent="0.2">
      <c r="AE18002" s="218"/>
    </row>
    <row r="18003" spans="31:31" s="228" customFormat="1" x14ac:dyDescent="0.2">
      <c r="AE18003" s="218"/>
    </row>
    <row r="18004" spans="31:31" s="228" customFormat="1" x14ac:dyDescent="0.2">
      <c r="AE18004" s="218"/>
    </row>
    <row r="18005" spans="31:31" s="228" customFormat="1" x14ac:dyDescent="0.2">
      <c r="AE18005" s="218"/>
    </row>
    <row r="18006" spans="31:31" s="228" customFormat="1" x14ac:dyDescent="0.2">
      <c r="AE18006" s="218"/>
    </row>
    <row r="18007" spans="31:31" s="228" customFormat="1" x14ac:dyDescent="0.2">
      <c r="AE18007" s="218"/>
    </row>
    <row r="18008" spans="31:31" s="228" customFormat="1" x14ac:dyDescent="0.2">
      <c r="AE18008" s="218"/>
    </row>
    <row r="18009" spans="31:31" s="228" customFormat="1" x14ac:dyDescent="0.2">
      <c r="AE18009" s="218"/>
    </row>
    <row r="18010" spans="31:31" s="228" customFormat="1" x14ac:dyDescent="0.2">
      <c r="AE18010" s="218"/>
    </row>
    <row r="18011" spans="31:31" s="228" customFormat="1" x14ac:dyDescent="0.2">
      <c r="AE18011" s="218"/>
    </row>
    <row r="18012" spans="31:31" s="228" customFormat="1" x14ac:dyDescent="0.2">
      <c r="AE18012" s="218"/>
    </row>
    <row r="18013" spans="31:31" s="228" customFormat="1" x14ac:dyDescent="0.2">
      <c r="AE18013" s="218"/>
    </row>
    <row r="18014" spans="31:31" s="228" customFormat="1" x14ac:dyDescent="0.2">
      <c r="AE18014" s="218"/>
    </row>
    <row r="18015" spans="31:31" s="228" customFormat="1" x14ac:dyDescent="0.2">
      <c r="AE18015" s="218"/>
    </row>
    <row r="18016" spans="31:31" s="228" customFormat="1" x14ac:dyDescent="0.2">
      <c r="AE18016" s="218"/>
    </row>
    <row r="18017" spans="31:31" s="228" customFormat="1" x14ac:dyDescent="0.2">
      <c r="AE18017" s="218"/>
    </row>
    <row r="18018" spans="31:31" s="228" customFormat="1" x14ac:dyDescent="0.2">
      <c r="AE18018" s="218"/>
    </row>
    <row r="18019" spans="31:31" s="228" customFormat="1" x14ac:dyDescent="0.2">
      <c r="AE18019" s="218"/>
    </row>
    <row r="18020" spans="31:31" s="228" customFormat="1" x14ac:dyDescent="0.2">
      <c r="AE18020" s="218"/>
    </row>
    <row r="18021" spans="31:31" s="228" customFormat="1" x14ac:dyDescent="0.2">
      <c r="AE18021" s="218"/>
    </row>
    <row r="18022" spans="31:31" s="228" customFormat="1" x14ac:dyDescent="0.2">
      <c r="AE18022" s="218"/>
    </row>
    <row r="18023" spans="31:31" s="228" customFormat="1" x14ac:dyDescent="0.2">
      <c r="AE18023" s="218"/>
    </row>
    <row r="18024" spans="31:31" s="228" customFormat="1" x14ac:dyDescent="0.2">
      <c r="AE18024" s="218"/>
    </row>
    <row r="18025" spans="31:31" s="228" customFormat="1" x14ac:dyDescent="0.2">
      <c r="AE18025" s="218"/>
    </row>
    <row r="18026" spans="31:31" s="228" customFormat="1" x14ac:dyDescent="0.2">
      <c r="AE18026" s="218"/>
    </row>
    <row r="18027" spans="31:31" s="228" customFormat="1" x14ac:dyDescent="0.2">
      <c r="AE18027" s="218"/>
    </row>
    <row r="18028" spans="31:31" s="228" customFormat="1" x14ac:dyDescent="0.2">
      <c r="AE18028" s="218"/>
    </row>
    <row r="18029" spans="31:31" s="228" customFormat="1" x14ac:dyDescent="0.2">
      <c r="AE18029" s="218"/>
    </row>
    <row r="18030" spans="31:31" s="228" customFormat="1" x14ac:dyDescent="0.2">
      <c r="AE18030" s="218"/>
    </row>
    <row r="18031" spans="31:31" s="228" customFormat="1" x14ac:dyDescent="0.2">
      <c r="AE18031" s="218"/>
    </row>
    <row r="18032" spans="31:31" s="228" customFormat="1" x14ac:dyDescent="0.2">
      <c r="AE18032" s="218"/>
    </row>
    <row r="18033" spans="31:31" s="228" customFormat="1" x14ac:dyDescent="0.2">
      <c r="AE18033" s="218"/>
    </row>
    <row r="18034" spans="31:31" s="228" customFormat="1" x14ac:dyDescent="0.2">
      <c r="AE18034" s="218"/>
    </row>
    <row r="18035" spans="31:31" s="228" customFormat="1" x14ac:dyDescent="0.2">
      <c r="AE18035" s="218"/>
    </row>
    <row r="18036" spans="31:31" s="228" customFormat="1" x14ac:dyDescent="0.2">
      <c r="AE18036" s="218"/>
    </row>
    <row r="18037" spans="31:31" s="228" customFormat="1" x14ac:dyDescent="0.2">
      <c r="AE18037" s="218"/>
    </row>
    <row r="18038" spans="31:31" s="228" customFormat="1" x14ac:dyDescent="0.2">
      <c r="AE18038" s="218"/>
    </row>
    <row r="18039" spans="31:31" s="228" customFormat="1" x14ac:dyDescent="0.2">
      <c r="AE18039" s="218"/>
    </row>
    <row r="18040" spans="31:31" s="228" customFormat="1" x14ac:dyDescent="0.2">
      <c r="AE18040" s="218"/>
    </row>
    <row r="18041" spans="31:31" s="228" customFormat="1" x14ac:dyDescent="0.2">
      <c r="AE18041" s="218"/>
    </row>
    <row r="18042" spans="31:31" s="228" customFormat="1" x14ac:dyDescent="0.2">
      <c r="AE18042" s="218"/>
    </row>
    <row r="18043" spans="31:31" s="228" customFormat="1" x14ac:dyDescent="0.2">
      <c r="AE18043" s="218"/>
    </row>
    <row r="18044" spans="31:31" s="228" customFormat="1" x14ac:dyDescent="0.2">
      <c r="AE18044" s="218"/>
    </row>
    <row r="18045" spans="31:31" s="228" customFormat="1" x14ac:dyDescent="0.2">
      <c r="AE18045" s="218"/>
    </row>
    <row r="18046" spans="31:31" s="228" customFormat="1" x14ac:dyDescent="0.2">
      <c r="AE18046" s="218"/>
    </row>
    <row r="18047" spans="31:31" s="228" customFormat="1" x14ac:dyDescent="0.2">
      <c r="AE18047" s="218"/>
    </row>
    <row r="18048" spans="31:31" s="228" customFormat="1" x14ac:dyDescent="0.2">
      <c r="AE18048" s="218"/>
    </row>
    <row r="18049" spans="31:31" s="228" customFormat="1" x14ac:dyDescent="0.2">
      <c r="AE18049" s="218"/>
    </row>
    <row r="18050" spans="31:31" s="228" customFormat="1" x14ac:dyDescent="0.2">
      <c r="AE18050" s="218"/>
    </row>
    <row r="18051" spans="31:31" s="228" customFormat="1" x14ac:dyDescent="0.2">
      <c r="AE18051" s="218"/>
    </row>
    <row r="18052" spans="31:31" s="228" customFormat="1" x14ac:dyDescent="0.2">
      <c r="AE18052" s="218"/>
    </row>
    <row r="18053" spans="31:31" s="228" customFormat="1" x14ac:dyDescent="0.2">
      <c r="AE18053" s="218"/>
    </row>
    <row r="18054" spans="31:31" s="228" customFormat="1" x14ac:dyDescent="0.2">
      <c r="AE18054" s="218"/>
    </row>
    <row r="18055" spans="31:31" s="228" customFormat="1" x14ac:dyDescent="0.2">
      <c r="AE18055" s="218"/>
    </row>
    <row r="18056" spans="31:31" s="228" customFormat="1" x14ac:dyDescent="0.2">
      <c r="AE18056" s="218"/>
    </row>
    <row r="18057" spans="31:31" s="228" customFormat="1" x14ac:dyDescent="0.2">
      <c r="AE18057" s="218"/>
    </row>
    <row r="18058" spans="31:31" s="228" customFormat="1" x14ac:dyDescent="0.2">
      <c r="AE18058" s="218"/>
    </row>
    <row r="18059" spans="31:31" s="228" customFormat="1" x14ac:dyDescent="0.2">
      <c r="AE18059" s="218"/>
    </row>
    <row r="18060" spans="31:31" s="228" customFormat="1" x14ac:dyDescent="0.2">
      <c r="AE18060" s="218"/>
    </row>
    <row r="18061" spans="31:31" s="228" customFormat="1" x14ac:dyDescent="0.2">
      <c r="AE18061" s="218"/>
    </row>
    <row r="18062" spans="31:31" s="228" customFormat="1" x14ac:dyDescent="0.2">
      <c r="AE18062" s="218"/>
    </row>
    <row r="18063" spans="31:31" s="228" customFormat="1" x14ac:dyDescent="0.2">
      <c r="AE18063" s="218"/>
    </row>
    <row r="18064" spans="31:31" s="228" customFormat="1" x14ac:dyDescent="0.2">
      <c r="AE18064" s="218"/>
    </row>
    <row r="18065" spans="31:31" s="228" customFormat="1" x14ac:dyDescent="0.2">
      <c r="AE18065" s="218"/>
    </row>
    <row r="18066" spans="31:31" s="228" customFormat="1" x14ac:dyDescent="0.2">
      <c r="AE18066" s="218"/>
    </row>
    <row r="18067" spans="31:31" s="228" customFormat="1" x14ac:dyDescent="0.2">
      <c r="AE18067" s="218"/>
    </row>
    <row r="18068" spans="31:31" s="228" customFormat="1" x14ac:dyDescent="0.2">
      <c r="AE18068" s="218"/>
    </row>
    <row r="18069" spans="31:31" s="228" customFormat="1" x14ac:dyDescent="0.2">
      <c r="AE18069" s="218"/>
    </row>
    <row r="18070" spans="31:31" s="228" customFormat="1" x14ac:dyDescent="0.2">
      <c r="AE18070" s="218"/>
    </row>
    <row r="18071" spans="31:31" s="228" customFormat="1" x14ac:dyDescent="0.2">
      <c r="AE18071" s="218"/>
    </row>
    <row r="18072" spans="31:31" s="228" customFormat="1" x14ac:dyDescent="0.2">
      <c r="AE18072" s="218"/>
    </row>
    <row r="18073" spans="31:31" s="228" customFormat="1" x14ac:dyDescent="0.2">
      <c r="AE18073" s="218"/>
    </row>
    <row r="18074" spans="31:31" s="228" customFormat="1" x14ac:dyDescent="0.2">
      <c r="AE18074" s="218"/>
    </row>
    <row r="18075" spans="31:31" s="228" customFormat="1" x14ac:dyDescent="0.2">
      <c r="AE18075" s="218"/>
    </row>
    <row r="18076" spans="31:31" s="228" customFormat="1" x14ac:dyDescent="0.2">
      <c r="AE18076" s="218"/>
    </row>
    <row r="18077" spans="31:31" s="228" customFormat="1" x14ac:dyDescent="0.2">
      <c r="AE18077" s="218"/>
    </row>
    <row r="18078" spans="31:31" s="228" customFormat="1" x14ac:dyDescent="0.2">
      <c r="AE18078" s="218"/>
    </row>
    <row r="18079" spans="31:31" s="228" customFormat="1" x14ac:dyDescent="0.2">
      <c r="AE18079" s="218"/>
    </row>
    <row r="18080" spans="31:31" s="228" customFormat="1" x14ac:dyDescent="0.2">
      <c r="AE18080" s="218"/>
    </row>
    <row r="18081" spans="31:31" s="228" customFormat="1" x14ac:dyDescent="0.2">
      <c r="AE18081" s="218"/>
    </row>
    <row r="18082" spans="31:31" s="228" customFormat="1" x14ac:dyDescent="0.2">
      <c r="AE18082" s="218"/>
    </row>
    <row r="18083" spans="31:31" s="228" customFormat="1" x14ac:dyDescent="0.2">
      <c r="AE18083" s="218"/>
    </row>
    <row r="18084" spans="31:31" s="228" customFormat="1" x14ac:dyDescent="0.2">
      <c r="AE18084" s="218"/>
    </row>
    <row r="18085" spans="31:31" s="228" customFormat="1" x14ac:dyDescent="0.2">
      <c r="AE18085" s="218"/>
    </row>
    <row r="18086" spans="31:31" s="228" customFormat="1" x14ac:dyDescent="0.2">
      <c r="AE18086" s="218"/>
    </row>
    <row r="18087" spans="31:31" s="228" customFormat="1" x14ac:dyDescent="0.2">
      <c r="AE18087" s="218"/>
    </row>
    <row r="18088" spans="31:31" s="228" customFormat="1" x14ac:dyDescent="0.2">
      <c r="AE18088" s="218"/>
    </row>
    <row r="18089" spans="31:31" s="228" customFormat="1" x14ac:dyDescent="0.2">
      <c r="AE18089" s="218"/>
    </row>
    <row r="18090" spans="31:31" s="228" customFormat="1" x14ac:dyDescent="0.2">
      <c r="AE18090" s="218"/>
    </row>
    <row r="18091" spans="31:31" s="228" customFormat="1" x14ac:dyDescent="0.2">
      <c r="AE18091" s="218"/>
    </row>
    <row r="18092" spans="31:31" s="228" customFormat="1" x14ac:dyDescent="0.2">
      <c r="AE18092" s="218"/>
    </row>
    <row r="18093" spans="31:31" s="228" customFormat="1" x14ac:dyDescent="0.2">
      <c r="AE18093" s="218"/>
    </row>
    <row r="18094" spans="31:31" s="228" customFormat="1" x14ac:dyDescent="0.2">
      <c r="AE18094" s="218"/>
    </row>
    <row r="18095" spans="31:31" s="228" customFormat="1" x14ac:dyDescent="0.2">
      <c r="AE18095" s="218"/>
    </row>
    <row r="18096" spans="31:31" s="228" customFormat="1" x14ac:dyDescent="0.2">
      <c r="AE18096" s="218"/>
    </row>
    <row r="18097" spans="31:31" s="228" customFormat="1" x14ac:dyDescent="0.2">
      <c r="AE18097" s="218"/>
    </row>
    <row r="18098" spans="31:31" s="228" customFormat="1" x14ac:dyDescent="0.2">
      <c r="AE18098" s="218"/>
    </row>
    <row r="18099" spans="31:31" s="228" customFormat="1" x14ac:dyDescent="0.2">
      <c r="AE18099" s="218"/>
    </row>
    <row r="18100" spans="31:31" s="228" customFormat="1" x14ac:dyDescent="0.2">
      <c r="AE18100" s="218"/>
    </row>
    <row r="18101" spans="31:31" s="228" customFormat="1" x14ac:dyDescent="0.2">
      <c r="AE18101" s="218"/>
    </row>
    <row r="18102" spans="31:31" s="228" customFormat="1" x14ac:dyDescent="0.2">
      <c r="AE18102" s="218"/>
    </row>
    <row r="18103" spans="31:31" s="228" customFormat="1" x14ac:dyDescent="0.2">
      <c r="AE18103" s="218"/>
    </row>
    <row r="18104" spans="31:31" s="228" customFormat="1" x14ac:dyDescent="0.2">
      <c r="AE18104" s="218"/>
    </row>
    <row r="18105" spans="31:31" s="228" customFormat="1" x14ac:dyDescent="0.2">
      <c r="AE18105" s="218"/>
    </row>
    <row r="18106" spans="31:31" s="228" customFormat="1" x14ac:dyDescent="0.2">
      <c r="AE18106" s="218"/>
    </row>
    <row r="18107" spans="31:31" s="228" customFormat="1" x14ac:dyDescent="0.2">
      <c r="AE18107" s="218"/>
    </row>
    <row r="18108" spans="31:31" s="228" customFormat="1" x14ac:dyDescent="0.2">
      <c r="AE18108" s="218"/>
    </row>
    <row r="18109" spans="31:31" s="228" customFormat="1" x14ac:dyDescent="0.2">
      <c r="AE18109" s="218"/>
    </row>
    <row r="18110" spans="31:31" s="228" customFormat="1" x14ac:dyDescent="0.2">
      <c r="AE18110" s="218"/>
    </row>
    <row r="18111" spans="31:31" s="228" customFormat="1" x14ac:dyDescent="0.2">
      <c r="AE18111" s="218"/>
    </row>
    <row r="18112" spans="31:31" s="228" customFormat="1" x14ac:dyDescent="0.2">
      <c r="AE18112" s="218"/>
    </row>
    <row r="18113" spans="31:31" s="228" customFormat="1" x14ac:dyDescent="0.2">
      <c r="AE18113" s="218"/>
    </row>
    <row r="18114" spans="31:31" s="228" customFormat="1" x14ac:dyDescent="0.2">
      <c r="AE18114" s="218"/>
    </row>
    <row r="18115" spans="31:31" s="228" customFormat="1" x14ac:dyDescent="0.2">
      <c r="AE18115" s="218"/>
    </row>
    <row r="18116" spans="31:31" s="228" customFormat="1" x14ac:dyDescent="0.2">
      <c r="AE18116" s="218"/>
    </row>
    <row r="18117" spans="31:31" s="228" customFormat="1" x14ac:dyDescent="0.2">
      <c r="AE18117" s="218"/>
    </row>
    <row r="18118" spans="31:31" s="228" customFormat="1" x14ac:dyDescent="0.2">
      <c r="AE18118" s="218"/>
    </row>
    <row r="18119" spans="31:31" s="228" customFormat="1" x14ac:dyDescent="0.2">
      <c r="AE18119" s="218"/>
    </row>
    <row r="18120" spans="31:31" s="228" customFormat="1" x14ac:dyDescent="0.2">
      <c r="AE18120" s="218"/>
    </row>
    <row r="18121" spans="31:31" s="228" customFormat="1" x14ac:dyDescent="0.2">
      <c r="AE18121" s="218"/>
    </row>
    <row r="18122" spans="31:31" s="228" customFormat="1" x14ac:dyDescent="0.2">
      <c r="AE18122" s="218"/>
    </row>
    <row r="18123" spans="31:31" s="228" customFormat="1" x14ac:dyDescent="0.2">
      <c r="AE18123" s="218"/>
    </row>
    <row r="18124" spans="31:31" s="228" customFormat="1" x14ac:dyDescent="0.2">
      <c r="AE18124" s="218"/>
    </row>
    <row r="18125" spans="31:31" s="228" customFormat="1" x14ac:dyDescent="0.2">
      <c r="AE18125" s="218"/>
    </row>
    <row r="18126" spans="31:31" s="228" customFormat="1" x14ac:dyDescent="0.2">
      <c r="AE18126" s="218"/>
    </row>
    <row r="18127" spans="31:31" s="228" customFormat="1" x14ac:dyDescent="0.2">
      <c r="AE18127" s="218"/>
    </row>
    <row r="18128" spans="31:31" s="228" customFormat="1" x14ac:dyDescent="0.2">
      <c r="AE18128" s="218"/>
    </row>
    <row r="18129" spans="31:31" s="228" customFormat="1" x14ac:dyDescent="0.2">
      <c r="AE18129" s="218"/>
    </row>
    <row r="18130" spans="31:31" s="228" customFormat="1" x14ac:dyDescent="0.2">
      <c r="AE18130" s="218"/>
    </row>
    <row r="18131" spans="31:31" s="228" customFormat="1" x14ac:dyDescent="0.2">
      <c r="AE18131" s="218"/>
    </row>
    <row r="18132" spans="31:31" s="228" customFormat="1" x14ac:dyDescent="0.2">
      <c r="AE18132" s="218"/>
    </row>
    <row r="18133" spans="31:31" s="228" customFormat="1" x14ac:dyDescent="0.2">
      <c r="AE18133" s="218"/>
    </row>
    <row r="18134" spans="31:31" s="228" customFormat="1" x14ac:dyDescent="0.2">
      <c r="AE18134" s="218"/>
    </row>
    <row r="18135" spans="31:31" s="228" customFormat="1" x14ac:dyDescent="0.2">
      <c r="AE18135" s="218"/>
    </row>
    <row r="18136" spans="31:31" s="228" customFormat="1" x14ac:dyDescent="0.2">
      <c r="AE18136" s="218"/>
    </row>
    <row r="18137" spans="31:31" s="228" customFormat="1" x14ac:dyDescent="0.2">
      <c r="AE18137" s="218"/>
    </row>
    <row r="18138" spans="31:31" s="228" customFormat="1" x14ac:dyDescent="0.2">
      <c r="AE18138" s="218"/>
    </row>
    <row r="18139" spans="31:31" s="228" customFormat="1" x14ac:dyDescent="0.2">
      <c r="AE18139" s="218"/>
    </row>
    <row r="18140" spans="31:31" s="228" customFormat="1" x14ac:dyDescent="0.2">
      <c r="AE18140" s="218"/>
    </row>
    <row r="18141" spans="31:31" s="228" customFormat="1" x14ac:dyDescent="0.2">
      <c r="AE18141" s="218"/>
    </row>
    <row r="18142" spans="31:31" s="228" customFormat="1" x14ac:dyDescent="0.2">
      <c r="AE18142" s="218"/>
    </row>
    <row r="18143" spans="31:31" s="228" customFormat="1" x14ac:dyDescent="0.2">
      <c r="AE18143" s="218"/>
    </row>
    <row r="18144" spans="31:31" s="228" customFormat="1" x14ac:dyDescent="0.2">
      <c r="AE18144" s="218"/>
    </row>
    <row r="18145" spans="31:31" s="228" customFormat="1" x14ac:dyDescent="0.2">
      <c r="AE18145" s="218"/>
    </row>
    <row r="18146" spans="31:31" s="228" customFormat="1" x14ac:dyDescent="0.2">
      <c r="AE18146" s="218"/>
    </row>
    <row r="18147" spans="31:31" s="228" customFormat="1" x14ac:dyDescent="0.2">
      <c r="AE18147" s="218"/>
    </row>
    <row r="18148" spans="31:31" s="228" customFormat="1" x14ac:dyDescent="0.2">
      <c r="AE18148" s="218"/>
    </row>
    <row r="18149" spans="31:31" s="228" customFormat="1" x14ac:dyDescent="0.2">
      <c r="AE18149" s="218"/>
    </row>
    <row r="18150" spans="31:31" s="228" customFormat="1" x14ac:dyDescent="0.2">
      <c r="AE18150" s="218"/>
    </row>
    <row r="18151" spans="31:31" s="228" customFormat="1" x14ac:dyDescent="0.2">
      <c r="AE18151" s="218"/>
    </row>
    <row r="18152" spans="31:31" s="228" customFormat="1" x14ac:dyDescent="0.2">
      <c r="AE18152" s="218"/>
    </row>
    <row r="18153" spans="31:31" s="228" customFormat="1" x14ac:dyDescent="0.2">
      <c r="AE18153" s="218"/>
    </row>
    <row r="18154" spans="31:31" s="228" customFormat="1" x14ac:dyDescent="0.2">
      <c r="AE18154" s="218"/>
    </row>
    <row r="18155" spans="31:31" s="228" customFormat="1" x14ac:dyDescent="0.2">
      <c r="AE18155" s="218"/>
    </row>
    <row r="18156" spans="31:31" s="228" customFormat="1" x14ac:dyDescent="0.2">
      <c r="AE18156" s="218"/>
    </row>
    <row r="18157" spans="31:31" s="228" customFormat="1" x14ac:dyDescent="0.2">
      <c r="AE18157" s="218"/>
    </row>
    <row r="18158" spans="31:31" s="228" customFormat="1" x14ac:dyDescent="0.2">
      <c r="AE18158" s="218"/>
    </row>
    <row r="18159" spans="31:31" s="228" customFormat="1" x14ac:dyDescent="0.2">
      <c r="AE18159" s="218"/>
    </row>
    <row r="18160" spans="31:31" s="228" customFormat="1" x14ac:dyDescent="0.2">
      <c r="AE18160" s="218"/>
    </row>
    <row r="18161" spans="31:31" s="228" customFormat="1" x14ac:dyDescent="0.2">
      <c r="AE18161" s="218"/>
    </row>
    <row r="18162" spans="31:31" s="228" customFormat="1" x14ac:dyDescent="0.2">
      <c r="AE18162" s="218"/>
    </row>
    <row r="18163" spans="31:31" s="228" customFormat="1" x14ac:dyDescent="0.2">
      <c r="AE18163" s="218"/>
    </row>
    <row r="18164" spans="31:31" s="228" customFormat="1" x14ac:dyDescent="0.2">
      <c r="AE18164" s="218"/>
    </row>
    <row r="18165" spans="31:31" s="228" customFormat="1" x14ac:dyDescent="0.2">
      <c r="AE18165" s="218"/>
    </row>
    <row r="18166" spans="31:31" s="228" customFormat="1" x14ac:dyDescent="0.2">
      <c r="AE18166" s="218"/>
    </row>
    <row r="18167" spans="31:31" s="228" customFormat="1" x14ac:dyDescent="0.2">
      <c r="AE18167" s="218"/>
    </row>
    <row r="18168" spans="31:31" s="228" customFormat="1" x14ac:dyDescent="0.2">
      <c r="AE18168" s="218"/>
    </row>
    <row r="18169" spans="31:31" s="228" customFormat="1" x14ac:dyDescent="0.2">
      <c r="AE18169" s="218"/>
    </row>
    <row r="18170" spans="31:31" s="228" customFormat="1" x14ac:dyDescent="0.2">
      <c r="AE18170" s="218"/>
    </row>
    <row r="18171" spans="31:31" s="228" customFormat="1" x14ac:dyDescent="0.2">
      <c r="AE18171" s="218"/>
    </row>
    <row r="18172" spans="31:31" s="228" customFormat="1" x14ac:dyDescent="0.2">
      <c r="AE18172" s="218"/>
    </row>
    <row r="18173" spans="31:31" s="228" customFormat="1" x14ac:dyDescent="0.2">
      <c r="AE18173" s="218"/>
    </row>
    <row r="18174" spans="31:31" s="228" customFormat="1" x14ac:dyDescent="0.2">
      <c r="AE18174" s="218"/>
    </row>
    <row r="18175" spans="31:31" s="228" customFormat="1" x14ac:dyDescent="0.2">
      <c r="AE18175" s="218"/>
    </row>
    <row r="18176" spans="31:31" s="228" customFormat="1" x14ac:dyDescent="0.2">
      <c r="AE18176" s="218"/>
    </row>
    <row r="18177" spans="31:31" s="228" customFormat="1" x14ac:dyDescent="0.2">
      <c r="AE18177" s="218"/>
    </row>
    <row r="18178" spans="31:31" s="228" customFormat="1" x14ac:dyDescent="0.2">
      <c r="AE18178" s="218"/>
    </row>
    <row r="18179" spans="31:31" s="228" customFormat="1" x14ac:dyDescent="0.2">
      <c r="AE18179" s="218"/>
    </row>
    <row r="18180" spans="31:31" s="228" customFormat="1" x14ac:dyDescent="0.2">
      <c r="AE18180" s="218"/>
    </row>
    <row r="18181" spans="31:31" s="228" customFormat="1" x14ac:dyDescent="0.2">
      <c r="AE18181" s="218"/>
    </row>
    <row r="18182" spans="31:31" s="228" customFormat="1" x14ac:dyDescent="0.2">
      <c r="AE18182" s="218"/>
    </row>
    <row r="18183" spans="31:31" s="228" customFormat="1" x14ac:dyDescent="0.2">
      <c r="AE18183" s="218"/>
    </row>
    <row r="18184" spans="31:31" s="228" customFormat="1" x14ac:dyDescent="0.2">
      <c r="AE18184" s="218"/>
    </row>
    <row r="18185" spans="31:31" s="228" customFormat="1" x14ac:dyDescent="0.2">
      <c r="AE18185" s="218"/>
    </row>
    <row r="18186" spans="31:31" s="228" customFormat="1" x14ac:dyDescent="0.2">
      <c r="AE18186" s="218"/>
    </row>
    <row r="18187" spans="31:31" s="228" customFormat="1" x14ac:dyDescent="0.2">
      <c r="AE18187" s="218"/>
    </row>
    <row r="18188" spans="31:31" s="228" customFormat="1" x14ac:dyDescent="0.2">
      <c r="AE18188" s="218"/>
    </row>
    <row r="18189" spans="31:31" s="228" customFormat="1" x14ac:dyDescent="0.2">
      <c r="AE18189" s="218"/>
    </row>
    <row r="18190" spans="31:31" s="228" customFormat="1" x14ac:dyDescent="0.2">
      <c r="AE18190" s="218"/>
    </row>
    <row r="18191" spans="31:31" s="228" customFormat="1" x14ac:dyDescent="0.2">
      <c r="AE18191" s="218"/>
    </row>
    <row r="18192" spans="31:31" s="228" customFormat="1" x14ac:dyDescent="0.2">
      <c r="AE18192" s="218"/>
    </row>
    <row r="18193" spans="31:31" s="228" customFormat="1" x14ac:dyDescent="0.2">
      <c r="AE18193" s="218"/>
    </row>
    <row r="18194" spans="31:31" s="228" customFormat="1" x14ac:dyDescent="0.2">
      <c r="AE18194" s="218"/>
    </row>
    <row r="18195" spans="31:31" s="228" customFormat="1" x14ac:dyDescent="0.2">
      <c r="AE18195" s="218"/>
    </row>
    <row r="18196" spans="31:31" s="228" customFormat="1" x14ac:dyDescent="0.2">
      <c r="AE18196" s="218"/>
    </row>
    <row r="18197" spans="31:31" s="228" customFormat="1" x14ac:dyDescent="0.2">
      <c r="AE18197" s="218"/>
    </row>
    <row r="18198" spans="31:31" s="228" customFormat="1" x14ac:dyDescent="0.2">
      <c r="AE18198" s="218"/>
    </row>
    <row r="18199" spans="31:31" s="228" customFormat="1" x14ac:dyDescent="0.2">
      <c r="AE18199" s="218"/>
    </row>
    <row r="18200" spans="31:31" s="228" customFormat="1" x14ac:dyDescent="0.2">
      <c r="AE18200" s="218"/>
    </row>
    <row r="18201" spans="31:31" s="228" customFormat="1" x14ac:dyDescent="0.2">
      <c r="AE18201" s="218"/>
    </row>
    <row r="18202" spans="31:31" s="228" customFormat="1" x14ac:dyDescent="0.2">
      <c r="AE18202" s="218"/>
    </row>
    <row r="18203" spans="31:31" s="228" customFormat="1" x14ac:dyDescent="0.2">
      <c r="AE18203" s="218"/>
    </row>
    <row r="18204" spans="31:31" s="228" customFormat="1" x14ac:dyDescent="0.2">
      <c r="AE18204" s="218"/>
    </row>
    <row r="18205" spans="31:31" s="228" customFormat="1" x14ac:dyDescent="0.2">
      <c r="AE18205" s="218"/>
    </row>
    <row r="18206" spans="31:31" s="228" customFormat="1" x14ac:dyDescent="0.2">
      <c r="AE18206" s="218"/>
    </row>
    <row r="18207" spans="31:31" s="228" customFormat="1" x14ac:dyDescent="0.2">
      <c r="AE18207" s="218"/>
    </row>
    <row r="18208" spans="31:31" s="228" customFormat="1" x14ac:dyDescent="0.2">
      <c r="AE18208" s="218"/>
    </row>
    <row r="18209" spans="31:31" s="228" customFormat="1" x14ac:dyDescent="0.2">
      <c r="AE18209" s="218"/>
    </row>
    <row r="18210" spans="31:31" s="228" customFormat="1" x14ac:dyDescent="0.2">
      <c r="AE18210" s="218"/>
    </row>
    <row r="18211" spans="31:31" s="228" customFormat="1" x14ac:dyDescent="0.2">
      <c r="AE18211" s="218"/>
    </row>
    <row r="18212" spans="31:31" s="228" customFormat="1" x14ac:dyDescent="0.2">
      <c r="AE18212" s="218"/>
    </row>
    <row r="18213" spans="31:31" s="228" customFormat="1" x14ac:dyDescent="0.2">
      <c r="AE18213" s="218"/>
    </row>
    <row r="18214" spans="31:31" s="228" customFormat="1" x14ac:dyDescent="0.2">
      <c r="AE18214" s="218"/>
    </row>
    <row r="18215" spans="31:31" s="228" customFormat="1" x14ac:dyDescent="0.2">
      <c r="AE18215" s="218"/>
    </row>
    <row r="18216" spans="31:31" s="228" customFormat="1" x14ac:dyDescent="0.2">
      <c r="AE18216" s="218"/>
    </row>
    <row r="18217" spans="31:31" s="228" customFormat="1" x14ac:dyDescent="0.2">
      <c r="AE18217" s="218"/>
    </row>
    <row r="18218" spans="31:31" s="228" customFormat="1" x14ac:dyDescent="0.2">
      <c r="AE18218" s="218"/>
    </row>
    <row r="18219" spans="31:31" s="228" customFormat="1" x14ac:dyDescent="0.2">
      <c r="AE18219" s="218"/>
    </row>
    <row r="18220" spans="31:31" s="228" customFormat="1" x14ac:dyDescent="0.2">
      <c r="AE18220" s="218"/>
    </row>
    <row r="18221" spans="31:31" s="228" customFormat="1" x14ac:dyDescent="0.2">
      <c r="AE18221" s="218"/>
    </row>
    <row r="18222" spans="31:31" s="228" customFormat="1" x14ac:dyDescent="0.2">
      <c r="AE18222" s="218"/>
    </row>
    <row r="18223" spans="31:31" s="228" customFormat="1" x14ac:dyDescent="0.2">
      <c r="AE18223" s="218"/>
    </row>
    <row r="18224" spans="31:31" s="228" customFormat="1" x14ac:dyDescent="0.2">
      <c r="AE18224" s="218"/>
    </row>
    <row r="18225" spans="31:31" s="228" customFormat="1" x14ac:dyDescent="0.2">
      <c r="AE18225" s="218"/>
    </row>
    <row r="18226" spans="31:31" s="228" customFormat="1" x14ac:dyDescent="0.2">
      <c r="AE18226" s="218"/>
    </row>
    <row r="18227" spans="31:31" s="228" customFormat="1" x14ac:dyDescent="0.2">
      <c r="AE18227" s="218"/>
    </row>
    <row r="18228" spans="31:31" s="228" customFormat="1" x14ac:dyDescent="0.2">
      <c r="AE18228" s="218"/>
    </row>
    <row r="18229" spans="31:31" s="228" customFormat="1" x14ac:dyDescent="0.2">
      <c r="AE18229" s="218"/>
    </row>
    <row r="18230" spans="31:31" s="228" customFormat="1" x14ac:dyDescent="0.2">
      <c r="AE18230" s="218"/>
    </row>
    <row r="18231" spans="31:31" s="228" customFormat="1" x14ac:dyDescent="0.2">
      <c r="AE18231" s="218"/>
    </row>
    <row r="18232" spans="31:31" s="228" customFormat="1" x14ac:dyDescent="0.2">
      <c r="AE18232" s="218"/>
    </row>
    <row r="18233" spans="31:31" s="228" customFormat="1" x14ac:dyDescent="0.2">
      <c r="AE18233" s="218"/>
    </row>
    <row r="18234" spans="31:31" s="228" customFormat="1" x14ac:dyDescent="0.2">
      <c r="AE18234" s="218"/>
    </row>
    <row r="18235" spans="31:31" s="228" customFormat="1" x14ac:dyDescent="0.2">
      <c r="AE18235" s="218"/>
    </row>
    <row r="18236" spans="31:31" s="228" customFormat="1" x14ac:dyDescent="0.2">
      <c r="AE18236" s="218"/>
    </row>
    <row r="18237" spans="31:31" s="228" customFormat="1" x14ac:dyDescent="0.2">
      <c r="AE18237" s="218"/>
    </row>
    <row r="18238" spans="31:31" s="228" customFormat="1" x14ac:dyDescent="0.2">
      <c r="AE18238" s="218"/>
    </row>
    <row r="18239" spans="31:31" s="228" customFormat="1" x14ac:dyDescent="0.2">
      <c r="AE18239" s="218"/>
    </row>
    <row r="18240" spans="31:31" s="228" customFormat="1" x14ac:dyDescent="0.2">
      <c r="AE18240" s="218"/>
    </row>
    <row r="18241" spans="31:31" s="228" customFormat="1" x14ac:dyDescent="0.2">
      <c r="AE18241" s="218"/>
    </row>
    <row r="18242" spans="31:31" s="228" customFormat="1" x14ac:dyDescent="0.2">
      <c r="AE18242" s="218"/>
    </row>
    <row r="18243" spans="31:31" s="228" customFormat="1" x14ac:dyDescent="0.2">
      <c r="AE18243" s="218"/>
    </row>
    <row r="18244" spans="31:31" s="228" customFormat="1" x14ac:dyDescent="0.2">
      <c r="AE18244" s="218"/>
    </row>
    <row r="18245" spans="31:31" s="228" customFormat="1" x14ac:dyDescent="0.2">
      <c r="AE18245" s="218"/>
    </row>
    <row r="18246" spans="31:31" s="228" customFormat="1" x14ac:dyDescent="0.2">
      <c r="AE18246" s="218"/>
    </row>
    <row r="18247" spans="31:31" s="228" customFormat="1" x14ac:dyDescent="0.2">
      <c r="AE18247" s="218"/>
    </row>
    <row r="18248" spans="31:31" s="228" customFormat="1" x14ac:dyDescent="0.2">
      <c r="AE18248" s="218"/>
    </row>
    <row r="18249" spans="31:31" s="228" customFormat="1" x14ac:dyDescent="0.2">
      <c r="AE18249" s="218"/>
    </row>
    <row r="18250" spans="31:31" s="228" customFormat="1" x14ac:dyDescent="0.2">
      <c r="AE18250" s="218"/>
    </row>
    <row r="18251" spans="31:31" s="228" customFormat="1" x14ac:dyDescent="0.2">
      <c r="AE18251" s="218"/>
    </row>
    <row r="18252" spans="31:31" s="228" customFormat="1" x14ac:dyDescent="0.2">
      <c r="AE18252" s="218"/>
    </row>
    <row r="18253" spans="31:31" s="228" customFormat="1" x14ac:dyDescent="0.2">
      <c r="AE18253" s="218"/>
    </row>
    <row r="18254" spans="31:31" s="228" customFormat="1" x14ac:dyDescent="0.2">
      <c r="AE18254" s="218"/>
    </row>
    <row r="18255" spans="31:31" s="228" customFormat="1" x14ac:dyDescent="0.2">
      <c r="AE18255" s="218"/>
    </row>
    <row r="18256" spans="31:31" s="228" customFormat="1" x14ac:dyDescent="0.2">
      <c r="AE18256" s="218"/>
    </row>
    <row r="18257" spans="31:31" s="228" customFormat="1" x14ac:dyDescent="0.2">
      <c r="AE18257" s="218"/>
    </row>
    <row r="18258" spans="31:31" s="228" customFormat="1" x14ac:dyDescent="0.2">
      <c r="AE18258" s="218"/>
    </row>
    <row r="18259" spans="31:31" s="228" customFormat="1" x14ac:dyDescent="0.2">
      <c r="AE18259" s="218"/>
    </row>
    <row r="18260" spans="31:31" s="228" customFormat="1" x14ac:dyDescent="0.2">
      <c r="AE18260" s="218"/>
    </row>
    <row r="18261" spans="31:31" s="228" customFormat="1" x14ac:dyDescent="0.2">
      <c r="AE18261" s="218"/>
    </row>
    <row r="18262" spans="31:31" s="228" customFormat="1" x14ac:dyDescent="0.2">
      <c r="AE18262" s="218"/>
    </row>
    <row r="18263" spans="31:31" s="228" customFormat="1" x14ac:dyDescent="0.2">
      <c r="AE18263" s="218"/>
    </row>
    <row r="18264" spans="31:31" s="228" customFormat="1" x14ac:dyDescent="0.2">
      <c r="AE18264" s="218"/>
    </row>
    <row r="18265" spans="31:31" s="228" customFormat="1" x14ac:dyDescent="0.2">
      <c r="AE18265" s="218"/>
    </row>
    <row r="18266" spans="31:31" s="228" customFormat="1" x14ac:dyDescent="0.2">
      <c r="AE18266" s="218"/>
    </row>
    <row r="18267" spans="31:31" s="228" customFormat="1" x14ac:dyDescent="0.2">
      <c r="AE18267" s="218"/>
    </row>
    <row r="18268" spans="31:31" s="228" customFormat="1" x14ac:dyDescent="0.2">
      <c r="AE18268" s="218"/>
    </row>
    <row r="18269" spans="31:31" s="228" customFormat="1" x14ac:dyDescent="0.2">
      <c r="AE18269" s="218"/>
    </row>
    <row r="18270" spans="31:31" s="228" customFormat="1" x14ac:dyDescent="0.2">
      <c r="AE18270" s="218"/>
    </row>
    <row r="18271" spans="31:31" s="228" customFormat="1" x14ac:dyDescent="0.2">
      <c r="AE18271" s="218"/>
    </row>
    <row r="18272" spans="31:31" s="228" customFormat="1" x14ac:dyDescent="0.2">
      <c r="AE18272" s="218"/>
    </row>
    <row r="18273" spans="31:31" s="228" customFormat="1" x14ac:dyDescent="0.2">
      <c r="AE18273" s="218"/>
    </row>
    <row r="18274" spans="31:31" s="228" customFormat="1" x14ac:dyDescent="0.2">
      <c r="AE18274" s="218"/>
    </row>
    <row r="18275" spans="31:31" s="228" customFormat="1" x14ac:dyDescent="0.2">
      <c r="AE18275" s="218"/>
    </row>
    <row r="18276" spans="31:31" s="228" customFormat="1" x14ac:dyDescent="0.2">
      <c r="AE18276" s="218"/>
    </row>
    <row r="18277" spans="31:31" s="228" customFormat="1" x14ac:dyDescent="0.2">
      <c r="AE18277" s="218"/>
    </row>
    <row r="18278" spans="31:31" s="228" customFormat="1" x14ac:dyDescent="0.2">
      <c r="AE18278" s="218"/>
    </row>
    <row r="18279" spans="31:31" s="228" customFormat="1" x14ac:dyDescent="0.2">
      <c r="AE18279" s="218"/>
    </row>
    <row r="18280" spans="31:31" s="228" customFormat="1" x14ac:dyDescent="0.2">
      <c r="AE18280" s="218"/>
    </row>
    <row r="18281" spans="31:31" s="228" customFormat="1" x14ac:dyDescent="0.2">
      <c r="AE18281" s="218"/>
    </row>
    <row r="18282" spans="31:31" s="228" customFormat="1" x14ac:dyDescent="0.2">
      <c r="AE18282" s="218"/>
    </row>
    <row r="18283" spans="31:31" s="228" customFormat="1" x14ac:dyDescent="0.2">
      <c r="AE18283" s="218"/>
    </row>
    <row r="18284" spans="31:31" s="228" customFormat="1" x14ac:dyDescent="0.2">
      <c r="AE18284" s="218"/>
    </row>
    <row r="18285" spans="31:31" s="228" customFormat="1" x14ac:dyDescent="0.2">
      <c r="AE18285" s="218"/>
    </row>
    <row r="18286" spans="31:31" s="228" customFormat="1" x14ac:dyDescent="0.2">
      <c r="AE18286" s="218"/>
    </row>
    <row r="18287" spans="31:31" s="228" customFormat="1" x14ac:dyDescent="0.2">
      <c r="AE18287" s="218"/>
    </row>
    <row r="18288" spans="31:31" s="228" customFormat="1" x14ac:dyDescent="0.2">
      <c r="AE18288" s="218"/>
    </row>
    <row r="18289" spans="31:31" s="228" customFormat="1" x14ac:dyDescent="0.2">
      <c r="AE18289" s="218"/>
    </row>
    <row r="18290" spans="31:31" s="228" customFormat="1" x14ac:dyDescent="0.2">
      <c r="AE18290" s="218"/>
    </row>
    <row r="18291" spans="31:31" s="228" customFormat="1" x14ac:dyDescent="0.2">
      <c r="AE18291" s="218"/>
    </row>
    <row r="18292" spans="31:31" s="228" customFormat="1" x14ac:dyDescent="0.2">
      <c r="AE18292" s="218"/>
    </row>
    <row r="18293" spans="31:31" s="228" customFormat="1" x14ac:dyDescent="0.2">
      <c r="AE18293" s="218"/>
    </row>
    <row r="18294" spans="31:31" s="228" customFormat="1" x14ac:dyDescent="0.2">
      <c r="AE18294" s="218"/>
    </row>
    <row r="18295" spans="31:31" s="228" customFormat="1" x14ac:dyDescent="0.2">
      <c r="AE18295" s="218"/>
    </row>
    <row r="18296" spans="31:31" s="228" customFormat="1" x14ac:dyDescent="0.2">
      <c r="AE18296" s="218"/>
    </row>
    <row r="18297" spans="31:31" s="228" customFormat="1" x14ac:dyDescent="0.2">
      <c r="AE18297" s="218"/>
    </row>
    <row r="18298" spans="31:31" s="228" customFormat="1" x14ac:dyDescent="0.2">
      <c r="AE18298" s="218"/>
    </row>
    <row r="18299" spans="31:31" s="228" customFormat="1" x14ac:dyDescent="0.2">
      <c r="AE18299" s="218"/>
    </row>
    <row r="18300" spans="31:31" s="228" customFormat="1" x14ac:dyDescent="0.2">
      <c r="AE18300" s="218"/>
    </row>
    <row r="18301" spans="31:31" s="228" customFormat="1" x14ac:dyDescent="0.2">
      <c r="AE18301" s="218"/>
    </row>
    <row r="18302" spans="31:31" s="228" customFormat="1" x14ac:dyDescent="0.2">
      <c r="AE18302" s="218"/>
    </row>
    <row r="18303" spans="31:31" s="228" customFormat="1" x14ac:dyDescent="0.2">
      <c r="AE18303" s="218"/>
    </row>
    <row r="18304" spans="31:31" s="228" customFormat="1" x14ac:dyDescent="0.2">
      <c r="AE18304" s="218"/>
    </row>
    <row r="18305" spans="31:31" s="228" customFormat="1" x14ac:dyDescent="0.2">
      <c r="AE18305" s="218"/>
    </row>
    <row r="18306" spans="31:31" s="228" customFormat="1" x14ac:dyDescent="0.2">
      <c r="AE18306" s="218"/>
    </row>
    <row r="18307" spans="31:31" s="228" customFormat="1" x14ac:dyDescent="0.2">
      <c r="AE18307" s="218"/>
    </row>
    <row r="18308" spans="31:31" s="228" customFormat="1" x14ac:dyDescent="0.2">
      <c r="AE18308" s="218"/>
    </row>
    <row r="18309" spans="31:31" s="228" customFormat="1" x14ac:dyDescent="0.2">
      <c r="AE18309" s="218"/>
    </row>
    <row r="18310" spans="31:31" s="228" customFormat="1" x14ac:dyDescent="0.2">
      <c r="AE18310" s="218"/>
    </row>
    <row r="18311" spans="31:31" s="228" customFormat="1" x14ac:dyDescent="0.2">
      <c r="AE18311" s="218"/>
    </row>
    <row r="18312" spans="31:31" s="228" customFormat="1" x14ac:dyDescent="0.2">
      <c r="AE18312" s="218"/>
    </row>
    <row r="18313" spans="31:31" s="228" customFormat="1" x14ac:dyDescent="0.2">
      <c r="AE18313" s="218"/>
    </row>
    <row r="18314" spans="31:31" s="228" customFormat="1" x14ac:dyDescent="0.2">
      <c r="AE18314" s="218"/>
    </row>
    <row r="18315" spans="31:31" s="228" customFormat="1" x14ac:dyDescent="0.2">
      <c r="AE18315" s="218"/>
    </row>
    <row r="18316" spans="31:31" s="228" customFormat="1" x14ac:dyDescent="0.2">
      <c r="AE18316" s="218"/>
    </row>
    <row r="18317" spans="31:31" s="228" customFormat="1" x14ac:dyDescent="0.2">
      <c r="AE18317" s="218"/>
    </row>
    <row r="18318" spans="31:31" s="228" customFormat="1" x14ac:dyDescent="0.2">
      <c r="AE18318" s="218"/>
    </row>
    <row r="18319" spans="31:31" s="228" customFormat="1" x14ac:dyDescent="0.2">
      <c r="AE18319" s="218"/>
    </row>
    <row r="18320" spans="31:31" s="228" customFormat="1" x14ac:dyDescent="0.2">
      <c r="AE18320" s="218"/>
    </row>
    <row r="18321" spans="31:31" s="228" customFormat="1" x14ac:dyDescent="0.2">
      <c r="AE18321" s="218"/>
    </row>
    <row r="18322" spans="31:31" s="228" customFormat="1" x14ac:dyDescent="0.2">
      <c r="AE18322" s="218"/>
    </row>
    <row r="18323" spans="31:31" s="228" customFormat="1" x14ac:dyDescent="0.2">
      <c r="AE18323" s="218"/>
    </row>
    <row r="18324" spans="31:31" s="228" customFormat="1" x14ac:dyDescent="0.2">
      <c r="AE18324" s="218"/>
    </row>
    <row r="18325" spans="31:31" s="228" customFormat="1" x14ac:dyDescent="0.2">
      <c r="AE18325" s="218"/>
    </row>
    <row r="18326" spans="31:31" s="228" customFormat="1" x14ac:dyDescent="0.2">
      <c r="AE18326" s="218"/>
    </row>
    <row r="18327" spans="31:31" s="228" customFormat="1" x14ac:dyDescent="0.2">
      <c r="AE18327" s="218"/>
    </row>
    <row r="18328" spans="31:31" s="228" customFormat="1" x14ac:dyDescent="0.2">
      <c r="AE18328" s="218"/>
    </row>
    <row r="18329" spans="31:31" s="228" customFormat="1" x14ac:dyDescent="0.2">
      <c r="AE18329" s="218"/>
    </row>
    <row r="18330" spans="31:31" s="228" customFormat="1" x14ac:dyDescent="0.2">
      <c r="AE18330" s="218"/>
    </row>
    <row r="18331" spans="31:31" s="228" customFormat="1" x14ac:dyDescent="0.2">
      <c r="AE18331" s="218"/>
    </row>
    <row r="18332" spans="31:31" s="228" customFormat="1" x14ac:dyDescent="0.2">
      <c r="AE18332" s="218"/>
    </row>
    <row r="18333" spans="31:31" s="228" customFormat="1" x14ac:dyDescent="0.2">
      <c r="AE18333" s="218"/>
    </row>
    <row r="18334" spans="31:31" s="228" customFormat="1" x14ac:dyDescent="0.2">
      <c r="AE18334" s="218"/>
    </row>
    <row r="18335" spans="31:31" s="228" customFormat="1" x14ac:dyDescent="0.2">
      <c r="AE18335" s="218"/>
    </row>
    <row r="18336" spans="31:31" s="228" customFormat="1" x14ac:dyDescent="0.2">
      <c r="AE18336" s="218"/>
    </row>
    <row r="18337" spans="31:31" s="228" customFormat="1" x14ac:dyDescent="0.2">
      <c r="AE18337" s="218"/>
    </row>
    <row r="18338" spans="31:31" s="228" customFormat="1" x14ac:dyDescent="0.2">
      <c r="AE18338" s="218"/>
    </row>
    <row r="18339" spans="31:31" s="228" customFormat="1" x14ac:dyDescent="0.2">
      <c r="AE18339" s="218"/>
    </row>
    <row r="18340" spans="31:31" s="228" customFormat="1" x14ac:dyDescent="0.2">
      <c r="AE18340" s="218"/>
    </row>
    <row r="18341" spans="31:31" s="228" customFormat="1" x14ac:dyDescent="0.2">
      <c r="AE18341" s="218"/>
    </row>
    <row r="18342" spans="31:31" s="228" customFormat="1" x14ac:dyDescent="0.2">
      <c r="AE18342" s="218"/>
    </row>
    <row r="18343" spans="31:31" s="228" customFormat="1" x14ac:dyDescent="0.2">
      <c r="AE18343" s="218"/>
    </row>
    <row r="18344" spans="31:31" s="228" customFormat="1" x14ac:dyDescent="0.2">
      <c r="AE18344" s="218"/>
    </row>
    <row r="18345" spans="31:31" s="228" customFormat="1" x14ac:dyDescent="0.2">
      <c r="AE18345" s="218"/>
    </row>
    <row r="18346" spans="31:31" s="228" customFormat="1" x14ac:dyDescent="0.2">
      <c r="AE18346" s="218"/>
    </row>
    <row r="18347" spans="31:31" s="228" customFormat="1" x14ac:dyDescent="0.2">
      <c r="AE18347" s="218"/>
    </row>
    <row r="18348" spans="31:31" s="228" customFormat="1" x14ac:dyDescent="0.2">
      <c r="AE18348" s="218"/>
    </row>
    <row r="18349" spans="31:31" s="228" customFormat="1" x14ac:dyDescent="0.2">
      <c r="AE18349" s="218"/>
    </row>
    <row r="18350" spans="31:31" s="228" customFormat="1" x14ac:dyDescent="0.2">
      <c r="AE18350" s="218"/>
    </row>
    <row r="18351" spans="31:31" s="228" customFormat="1" x14ac:dyDescent="0.2">
      <c r="AE18351" s="218"/>
    </row>
    <row r="18352" spans="31:31" s="228" customFormat="1" x14ac:dyDescent="0.2">
      <c r="AE18352" s="218"/>
    </row>
    <row r="18353" spans="31:31" s="228" customFormat="1" x14ac:dyDescent="0.2">
      <c r="AE18353" s="218"/>
    </row>
    <row r="18354" spans="31:31" s="228" customFormat="1" x14ac:dyDescent="0.2">
      <c r="AE18354" s="218"/>
    </row>
    <row r="18355" spans="31:31" s="228" customFormat="1" x14ac:dyDescent="0.2">
      <c r="AE18355" s="218"/>
    </row>
    <row r="18356" spans="31:31" s="228" customFormat="1" x14ac:dyDescent="0.2">
      <c r="AE18356" s="218"/>
    </row>
    <row r="18357" spans="31:31" s="228" customFormat="1" x14ac:dyDescent="0.2">
      <c r="AE18357" s="218"/>
    </row>
    <row r="18358" spans="31:31" s="228" customFormat="1" x14ac:dyDescent="0.2">
      <c r="AE18358" s="218"/>
    </row>
    <row r="18359" spans="31:31" s="228" customFormat="1" x14ac:dyDescent="0.2">
      <c r="AE18359" s="218"/>
    </row>
    <row r="18360" spans="31:31" s="228" customFormat="1" x14ac:dyDescent="0.2">
      <c r="AE18360" s="218"/>
    </row>
    <row r="18361" spans="31:31" s="228" customFormat="1" x14ac:dyDescent="0.2">
      <c r="AE18361" s="218"/>
    </row>
    <row r="18362" spans="31:31" s="228" customFormat="1" x14ac:dyDescent="0.2">
      <c r="AE18362" s="218"/>
    </row>
    <row r="18363" spans="31:31" s="228" customFormat="1" x14ac:dyDescent="0.2">
      <c r="AE18363" s="218"/>
    </row>
    <row r="18364" spans="31:31" s="228" customFormat="1" x14ac:dyDescent="0.2">
      <c r="AE18364" s="218"/>
    </row>
    <row r="18365" spans="31:31" s="228" customFormat="1" x14ac:dyDescent="0.2">
      <c r="AE18365" s="218"/>
    </row>
    <row r="18366" spans="31:31" s="228" customFormat="1" x14ac:dyDescent="0.2">
      <c r="AE18366" s="218"/>
    </row>
    <row r="18367" spans="31:31" s="228" customFormat="1" x14ac:dyDescent="0.2">
      <c r="AE18367" s="218"/>
    </row>
    <row r="18368" spans="31:31" s="228" customFormat="1" x14ac:dyDescent="0.2">
      <c r="AE18368" s="218"/>
    </row>
    <row r="18369" spans="31:31" s="228" customFormat="1" x14ac:dyDescent="0.2">
      <c r="AE18369" s="218"/>
    </row>
    <row r="18370" spans="31:31" s="228" customFormat="1" x14ac:dyDescent="0.2">
      <c r="AE18370" s="218"/>
    </row>
    <row r="18371" spans="31:31" s="228" customFormat="1" x14ac:dyDescent="0.2">
      <c r="AE18371" s="218"/>
    </row>
    <row r="18372" spans="31:31" s="228" customFormat="1" x14ac:dyDescent="0.2">
      <c r="AE18372" s="218"/>
    </row>
    <row r="18373" spans="31:31" s="228" customFormat="1" x14ac:dyDescent="0.2">
      <c r="AE18373" s="218"/>
    </row>
    <row r="18374" spans="31:31" s="228" customFormat="1" x14ac:dyDescent="0.2">
      <c r="AE18374" s="218"/>
    </row>
    <row r="18375" spans="31:31" s="228" customFormat="1" x14ac:dyDescent="0.2">
      <c r="AE18375" s="218"/>
    </row>
    <row r="18376" spans="31:31" s="228" customFormat="1" x14ac:dyDescent="0.2">
      <c r="AE18376" s="218"/>
    </row>
    <row r="18377" spans="31:31" s="228" customFormat="1" x14ac:dyDescent="0.2">
      <c r="AE18377" s="218"/>
    </row>
    <row r="18378" spans="31:31" s="228" customFormat="1" x14ac:dyDescent="0.2">
      <c r="AE18378" s="218"/>
    </row>
    <row r="18379" spans="31:31" s="228" customFormat="1" x14ac:dyDescent="0.2">
      <c r="AE18379" s="218"/>
    </row>
    <row r="18380" spans="31:31" s="228" customFormat="1" x14ac:dyDescent="0.2">
      <c r="AE18380" s="218"/>
    </row>
    <row r="18381" spans="31:31" s="228" customFormat="1" x14ac:dyDescent="0.2">
      <c r="AE18381" s="218"/>
    </row>
    <row r="18382" spans="31:31" s="228" customFormat="1" x14ac:dyDescent="0.2">
      <c r="AE18382" s="218"/>
    </row>
    <row r="18383" spans="31:31" s="228" customFormat="1" x14ac:dyDescent="0.2">
      <c r="AE18383" s="218"/>
    </row>
    <row r="18384" spans="31:31" s="228" customFormat="1" x14ac:dyDescent="0.2">
      <c r="AE18384" s="218"/>
    </row>
    <row r="18385" spans="31:31" s="228" customFormat="1" x14ac:dyDescent="0.2">
      <c r="AE18385" s="218"/>
    </row>
    <row r="18386" spans="31:31" s="228" customFormat="1" x14ac:dyDescent="0.2">
      <c r="AE18386" s="218"/>
    </row>
    <row r="18387" spans="31:31" s="228" customFormat="1" x14ac:dyDescent="0.2">
      <c r="AE18387" s="218"/>
    </row>
    <row r="18388" spans="31:31" s="228" customFormat="1" x14ac:dyDescent="0.2">
      <c r="AE18388" s="218"/>
    </row>
    <row r="18389" spans="31:31" s="228" customFormat="1" x14ac:dyDescent="0.2">
      <c r="AE18389" s="218"/>
    </row>
    <row r="18390" spans="31:31" s="228" customFormat="1" x14ac:dyDescent="0.2">
      <c r="AE18390" s="218"/>
    </row>
    <row r="18391" spans="31:31" s="228" customFormat="1" x14ac:dyDescent="0.2">
      <c r="AE18391" s="218"/>
    </row>
    <row r="18392" spans="31:31" s="228" customFormat="1" x14ac:dyDescent="0.2">
      <c r="AE18392" s="218"/>
    </row>
    <row r="18393" spans="31:31" s="228" customFormat="1" x14ac:dyDescent="0.2">
      <c r="AE18393" s="218"/>
    </row>
    <row r="18394" spans="31:31" s="228" customFormat="1" x14ac:dyDescent="0.2">
      <c r="AE18394" s="218"/>
    </row>
    <row r="18395" spans="31:31" s="228" customFormat="1" x14ac:dyDescent="0.2">
      <c r="AE18395" s="218"/>
    </row>
    <row r="18396" spans="31:31" s="228" customFormat="1" x14ac:dyDescent="0.2">
      <c r="AE18396" s="218"/>
    </row>
    <row r="18397" spans="31:31" s="228" customFormat="1" x14ac:dyDescent="0.2">
      <c r="AE18397" s="218"/>
    </row>
    <row r="18398" spans="31:31" s="228" customFormat="1" x14ac:dyDescent="0.2">
      <c r="AE18398" s="218"/>
    </row>
    <row r="18399" spans="31:31" s="228" customFormat="1" x14ac:dyDescent="0.2">
      <c r="AE18399" s="218"/>
    </row>
    <row r="18400" spans="31:31" s="228" customFormat="1" x14ac:dyDescent="0.2">
      <c r="AE18400" s="218"/>
    </row>
    <row r="18401" spans="31:31" s="228" customFormat="1" x14ac:dyDescent="0.2">
      <c r="AE18401" s="218"/>
    </row>
    <row r="18402" spans="31:31" s="228" customFormat="1" x14ac:dyDescent="0.2">
      <c r="AE18402" s="218"/>
    </row>
    <row r="18403" spans="31:31" s="228" customFormat="1" x14ac:dyDescent="0.2">
      <c r="AE18403" s="218"/>
    </row>
    <row r="18404" spans="31:31" s="228" customFormat="1" x14ac:dyDescent="0.2">
      <c r="AE18404" s="218"/>
    </row>
    <row r="18405" spans="31:31" s="228" customFormat="1" x14ac:dyDescent="0.2">
      <c r="AE18405" s="218"/>
    </row>
    <row r="18406" spans="31:31" s="228" customFormat="1" x14ac:dyDescent="0.2">
      <c r="AE18406" s="218"/>
    </row>
    <row r="18407" spans="31:31" s="228" customFormat="1" x14ac:dyDescent="0.2">
      <c r="AE18407" s="218"/>
    </row>
    <row r="18408" spans="31:31" s="228" customFormat="1" x14ac:dyDescent="0.2">
      <c r="AE18408" s="218"/>
    </row>
    <row r="18409" spans="31:31" s="228" customFormat="1" x14ac:dyDescent="0.2">
      <c r="AE18409" s="218"/>
    </row>
    <row r="18410" spans="31:31" s="228" customFormat="1" x14ac:dyDescent="0.2">
      <c r="AE18410" s="218"/>
    </row>
    <row r="18411" spans="31:31" s="228" customFormat="1" x14ac:dyDescent="0.2">
      <c r="AE18411" s="218"/>
    </row>
    <row r="18412" spans="31:31" s="228" customFormat="1" x14ac:dyDescent="0.2">
      <c r="AE18412" s="218"/>
    </row>
    <row r="18413" spans="31:31" s="228" customFormat="1" x14ac:dyDescent="0.2">
      <c r="AE18413" s="218"/>
    </row>
    <row r="18414" spans="31:31" s="228" customFormat="1" x14ac:dyDescent="0.2">
      <c r="AE18414" s="218"/>
    </row>
    <row r="18415" spans="31:31" s="228" customFormat="1" x14ac:dyDescent="0.2">
      <c r="AE18415" s="218"/>
    </row>
    <row r="18416" spans="31:31" s="228" customFormat="1" x14ac:dyDescent="0.2">
      <c r="AE18416" s="218"/>
    </row>
    <row r="18417" spans="31:31" s="228" customFormat="1" x14ac:dyDescent="0.2">
      <c r="AE18417" s="218"/>
    </row>
    <row r="18418" spans="31:31" s="228" customFormat="1" x14ac:dyDescent="0.2">
      <c r="AE18418" s="218"/>
    </row>
    <row r="18419" spans="31:31" s="228" customFormat="1" x14ac:dyDescent="0.2">
      <c r="AE18419" s="218"/>
    </row>
    <row r="18420" spans="31:31" s="228" customFormat="1" x14ac:dyDescent="0.2">
      <c r="AE18420" s="218"/>
    </row>
    <row r="18421" spans="31:31" s="228" customFormat="1" x14ac:dyDescent="0.2">
      <c r="AE18421" s="218"/>
    </row>
    <row r="18422" spans="31:31" s="228" customFormat="1" x14ac:dyDescent="0.2">
      <c r="AE18422" s="218"/>
    </row>
    <row r="18423" spans="31:31" s="228" customFormat="1" x14ac:dyDescent="0.2">
      <c r="AE18423" s="218"/>
    </row>
    <row r="18424" spans="31:31" s="228" customFormat="1" x14ac:dyDescent="0.2">
      <c r="AE18424" s="218"/>
    </row>
    <row r="18425" spans="31:31" s="228" customFormat="1" x14ac:dyDescent="0.2">
      <c r="AE18425" s="218"/>
    </row>
    <row r="18426" spans="31:31" s="228" customFormat="1" x14ac:dyDescent="0.2">
      <c r="AE18426" s="218"/>
    </row>
    <row r="18427" spans="31:31" s="228" customFormat="1" x14ac:dyDescent="0.2">
      <c r="AE18427" s="218"/>
    </row>
    <row r="18428" spans="31:31" s="228" customFormat="1" x14ac:dyDescent="0.2">
      <c r="AE18428" s="218"/>
    </row>
    <row r="18429" spans="31:31" s="228" customFormat="1" x14ac:dyDescent="0.2">
      <c r="AE18429" s="218"/>
    </row>
    <row r="18430" spans="31:31" s="228" customFormat="1" x14ac:dyDescent="0.2">
      <c r="AE18430" s="218"/>
    </row>
    <row r="18431" spans="31:31" s="228" customFormat="1" x14ac:dyDescent="0.2">
      <c r="AE18431" s="218"/>
    </row>
    <row r="18432" spans="31:31" s="228" customFormat="1" x14ac:dyDescent="0.2">
      <c r="AE18432" s="218"/>
    </row>
    <row r="18433" spans="31:31" s="228" customFormat="1" x14ac:dyDescent="0.2">
      <c r="AE18433" s="218"/>
    </row>
    <row r="18434" spans="31:31" s="228" customFormat="1" x14ac:dyDescent="0.2">
      <c r="AE18434" s="218"/>
    </row>
    <row r="18435" spans="31:31" s="228" customFormat="1" x14ac:dyDescent="0.2">
      <c r="AE18435" s="218"/>
    </row>
    <row r="18436" spans="31:31" s="228" customFormat="1" x14ac:dyDescent="0.2">
      <c r="AE18436" s="218"/>
    </row>
    <row r="18437" spans="31:31" s="228" customFormat="1" x14ac:dyDescent="0.2">
      <c r="AE18437" s="218"/>
    </row>
    <row r="18438" spans="31:31" s="228" customFormat="1" x14ac:dyDescent="0.2">
      <c r="AE18438" s="218"/>
    </row>
    <row r="18439" spans="31:31" s="228" customFormat="1" x14ac:dyDescent="0.2">
      <c r="AE18439" s="218"/>
    </row>
    <row r="18440" spans="31:31" s="228" customFormat="1" x14ac:dyDescent="0.2">
      <c r="AE18440" s="218"/>
    </row>
    <row r="18441" spans="31:31" s="228" customFormat="1" x14ac:dyDescent="0.2">
      <c r="AE18441" s="218"/>
    </row>
    <row r="18442" spans="31:31" s="228" customFormat="1" x14ac:dyDescent="0.2">
      <c r="AE18442" s="218"/>
    </row>
    <row r="18443" spans="31:31" s="228" customFormat="1" x14ac:dyDescent="0.2">
      <c r="AE18443" s="218"/>
    </row>
    <row r="18444" spans="31:31" s="228" customFormat="1" x14ac:dyDescent="0.2">
      <c r="AE18444" s="218"/>
    </row>
    <row r="18445" spans="31:31" s="228" customFormat="1" x14ac:dyDescent="0.2">
      <c r="AE18445" s="218"/>
    </row>
    <row r="18446" spans="31:31" s="228" customFormat="1" x14ac:dyDescent="0.2">
      <c r="AE18446" s="218"/>
    </row>
    <row r="18447" spans="31:31" s="228" customFormat="1" x14ac:dyDescent="0.2">
      <c r="AE18447" s="218"/>
    </row>
    <row r="18448" spans="31:31" s="228" customFormat="1" x14ac:dyDescent="0.2">
      <c r="AE18448" s="218"/>
    </row>
    <row r="18449" spans="31:31" s="228" customFormat="1" x14ac:dyDescent="0.2">
      <c r="AE18449" s="218"/>
    </row>
    <row r="18450" spans="31:31" s="228" customFormat="1" x14ac:dyDescent="0.2">
      <c r="AE18450" s="218"/>
    </row>
    <row r="18451" spans="31:31" s="228" customFormat="1" x14ac:dyDescent="0.2">
      <c r="AE18451" s="218"/>
    </row>
    <row r="18452" spans="31:31" s="228" customFormat="1" x14ac:dyDescent="0.2">
      <c r="AE18452" s="218"/>
    </row>
    <row r="18453" spans="31:31" s="228" customFormat="1" x14ac:dyDescent="0.2">
      <c r="AE18453" s="218"/>
    </row>
    <row r="18454" spans="31:31" s="228" customFormat="1" x14ac:dyDescent="0.2">
      <c r="AE18454" s="218"/>
    </row>
    <row r="18455" spans="31:31" s="228" customFormat="1" x14ac:dyDescent="0.2">
      <c r="AE18455" s="218"/>
    </row>
    <row r="18456" spans="31:31" s="228" customFormat="1" x14ac:dyDescent="0.2">
      <c r="AE18456" s="218"/>
    </row>
    <row r="18457" spans="31:31" s="228" customFormat="1" x14ac:dyDescent="0.2">
      <c r="AE18457" s="218"/>
    </row>
    <row r="18458" spans="31:31" s="228" customFormat="1" x14ac:dyDescent="0.2">
      <c r="AE18458" s="218"/>
    </row>
    <row r="18459" spans="31:31" s="228" customFormat="1" x14ac:dyDescent="0.2">
      <c r="AE18459" s="218"/>
    </row>
    <row r="18460" spans="31:31" s="228" customFormat="1" x14ac:dyDescent="0.2">
      <c r="AE18460" s="218"/>
    </row>
    <row r="18461" spans="31:31" s="228" customFormat="1" x14ac:dyDescent="0.2">
      <c r="AE18461" s="218"/>
    </row>
    <row r="18462" spans="31:31" s="228" customFormat="1" x14ac:dyDescent="0.2">
      <c r="AE18462" s="218"/>
    </row>
    <row r="18463" spans="31:31" s="228" customFormat="1" x14ac:dyDescent="0.2">
      <c r="AE18463" s="218"/>
    </row>
    <row r="18464" spans="31:31" s="228" customFormat="1" x14ac:dyDescent="0.2">
      <c r="AE18464" s="218"/>
    </row>
    <row r="18465" spans="31:31" s="228" customFormat="1" x14ac:dyDescent="0.2">
      <c r="AE18465" s="218"/>
    </row>
    <row r="18466" spans="31:31" s="228" customFormat="1" x14ac:dyDescent="0.2">
      <c r="AE18466" s="218"/>
    </row>
    <row r="18467" spans="31:31" s="228" customFormat="1" x14ac:dyDescent="0.2">
      <c r="AE18467" s="218"/>
    </row>
    <row r="18468" spans="31:31" s="228" customFormat="1" x14ac:dyDescent="0.2">
      <c r="AE18468" s="218"/>
    </row>
    <row r="18469" spans="31:31" s="228" customFormat="1" x14ac:dyDescent="0.2">
      <c r="AE18469" s="218"/>
    </row>
    <row r="18470" spans="31:31" s="228" customFormat="1" x14ac:dyDescent="0.2">
      <c r="AE18470" s="218"/>
    </row>
    <row r="18471" spans="31:31" s="228" customFormat="1" x14ac:dyDescent="0.2">
      <c r="AE18471" s="218"/>
    </row>
    <row r="18472" spans="31:31" s="228" customFormat="1" x14ac:dyDescent="0.2">
      <c r="AE18472" s="218"/>
    </row>
    <row r="18473" spans="31:31" s="228" customFormat="1" x14ac:dyDescent="0.2">
      <c r="AE18473" s="218"/>
    </row>
    <row r="18474" spans="31:31" s="228" customFormat="1" x14ac:dyDescent="0.2">
      <c r="AE18474" s="218"/>
    </row>
    <row r="18475" spans="31:31" s="228" customFormat="1" x14ac:dyDescent="0.2">
      <c r="AE18475" s="218"/>
    </row>
    <row r="18476" spans="31:31" s="228" customFormat="1" x14ac:dyDescent="0.2">
      <c r="AE18476" s="218"/>
    </row>
    <row r="18477" spans="31:31" s="228" customFormat="1" x14ac:dyDescent="0.2">
      <c r="AE18477" s="218"/>
    </row>
    <row r="18478" spans="31:31" s="228" customFormat="1" x14ac:dyDescent="0.2">
      <c r="AE18478" s="218"/>
    </row>
    <row r="18479" spans="31:31" s="228" customFormat="1" x14ac:dyDescent="0.2">
      <c r="AE18479" s="218"/>
    </row>
    <row r="18480" spans="31:31" s="228" customFormat="1" x14ac:dyDescent="0.2">
      <c r="AE18480" s="218"/>
    </row>
    <row r="18481" spans="31:31" s="228" customFormat="1" x14ac:dyDescent="0.2">
      <c r="AE18481" s="218"/>
    </row>
    <row r="18482" spans="31:31" s="228" customFormat="1" x14ac:dyDescent="0.2">
      <c r="AE18482" s="218"/>
    </row>
    <row r="18483" spans="31:31" s="228" customFormat="1" x14ac:dyDescent="0.2">
      <c r="AE18483" s="218"/>
    </row>
    <row r="18484" spans="31:31" s="228" customFormat="1" x14ac:dyDescent="0.2">
      <c r="AE18484" s="218"/>
    </row>
    <row r="18485" spans="31:31" s="228" customFormat="1" x14ac:dyDescent="0.2">
      <c r="AE18485" s="218"/>
    </row>
    <row r="18486" spans="31:31" s="228" customFormat="1" x14ac:dyDescent="0.2">
      <c r="AE18486" s="218"/>
    </row>
    <row r="18487" spans="31:31" s="228" customFormat="1" x14ac:dyDescent="0.2">
      <c r="AE18487" s="218"/>
    </row>
    <row r="18488" spans="31:31" s="228" customFormat="1" x14ac:dyDescent="0.2">
      <c r="AE18488" s="218"/>
    </row>
    <row r="18489" spans="31:31" s="228" customFormat="1" x14ac:dyDescent="0.2">
      <c r="AE18489" s="218"/>
    </row>
    <row r="18490" spans="31:31" s="228" customFormat="1" x14ac:dyDescent="0.2">
      <c r="AE18490" s="218"/>
    </row>
    <row r="18491" spans="31:31" s="228" customFormat="1" x14ac:dyDescent="0.2">
      <c r="AE18491" s="218"/>
    </row>
    <row r="18492" spans="31:31" s="228" customFormat="1" x14ac:dyDescent="0.2">
      <c r="AE18492" s="218"/>
    </row>
    <row r="18493" spans="31:31" s="228" customFormat="1" x14ac:dyDescent="0.2">
      <c r="AE18493" s="218"/>
    </row>
    <row r="18494" spans="31:31" s="228" customFormat="1" x14ac:dyDescent="0.2">
      <c r="AE18494" s="218"/>
    </row>
    <row r="18495" spans="31:31" s="228" customFormat="1" x14ac:dyDescent="0.2">
      <c r="AE18495" s="218"/>
    </row>
    <row r="18496" spans="31:31" s="228" customFormat="1" x14ac:dyDescent="0.2">
      <c r="AE18496" s="218"/>
    </row>
    <row r="18497" spans="31:31" s="228" customFormat="1" x14ac:dyDescent="0.2">
      <c r="AE18497" s="218"/>
    </row>
    <row r="18498" spans="31:31" s="228" customFormat="1" x14ac:dyDescent="0.2">
      <c r="AE18498" s="218"/>
    </row>
    <row r="18499" spans="31:31" s="228" customFormat="1" x14ac:dyDescent="0.2">
      <c r="AE18499" s="218"/>
    </row>
    <row r="18500" spans="31:31" s="228" customFormat="1" x14ac:dyDescent="0.2">
      <c r="AE18500" s="218"/>
    </row>
    <row r="18501" spans="31:31" s="228" customFormat="1" x14ac:dyDescent="0.2">
      <c r="AE18501" s="218"/>
    </row>
    <row r="18502" spans="31:31" s="228" customFormat="1" x14ac:dyDescent="0.2">
      <c r="AE18502" s="218"/>
    </row>
    <row r="18503" spans="31:31" s="228" customFormat="1" x14ac:dyDescent="0.2">
      <c r="AE18503" s="218"/>
    </row>
    <row r="18504" spans="31:31" s="228" customFormat="1" x14ac:dyDescent="0.2">
      <c r="AE18504" s="218"/>
    </row>
    <row r="18505" spans="31:31" s="228" customFormat="1" x14ac:dyDescent="0.2">
      <c r="AE18505" s="218"/>
    </row>
    <row r="18506" spans="31:31" s="228" customFormat="1" x14ac:dyDescent="0.2">
      <c r="AE18506" s="218"/>
    </row>
    <row r="18507" spans="31:31" s="228" customFormat="1" x14ac:dyDescent="0.2">
      <c r="AE18507" s="218"/>
    </row>
    <row r="18508" spans="31:31" s="228" customFormat="1" x14ac:dyDescent="0.2">
      <c r="AE18508" s="218"/>
    </row>
    <row r="18509" spans="31:31" s="228" customFormat="1" x14ac:dyDescent="0.2">
      <c r="AE18509" s="218"/>
    </row>
    <row r="18510" spans="31:31" s="228" customFormat="1" x14ac:dyDescent="0.2">
      <c r="AE18510" s="218"/>
    </row>
    <row r="18511" spans="31:31" s="228" customFormat="1" x14ac:dyDescent="0.2">
      <c r="AE18511" s="218"/>
    </row>
    <row r="18512" spans="31:31" s="228" customFormat="1" x14ac:dyDescent="0.2">
      <c r="AE18512" s="218"/>
    </row>
    <row r="18513" spans="31:31" s="228" customFormat="1" x14ac:dyDescent="0.2">
      <c r="AE18513" s="218"/>
    </row>
    <row r="18514" spans="31:31" s="228" customFormat="1" x14ac:dyDescent="0.2">
      <c r="AE18514" s="218"/>
    </row>
    <row r="18515" spans="31:31" s="228" customFormat="1" x14ac:dyDescent="0.2">
      <c r="AE18515" s="218"/>
    </row>
    <row r="18516" spans="31:31" s="228" customFormat="1" x14ac:dyDescent="0.2">
      <c r="AE18516" s="218"/>
    </row>
    <row r="18517" spans="31:31" s="228" customFormat="1" x14ac:dyDescent="0.2">
      <c r="AE18517" s="218"/>
    </row>
    <row r="18518" spans="31:31" s="228" customFormat="1" x14ac:dyDescent="0.2">
      <c r="AE18518" s="218"/>
    </row>
    <row r="18519" spans="31:31" s="228" customFormat="1" x14ac:dyDescent="0.2">
      <c r="AE18519" s="218"/>
    </row>
    <row r="18520" spans="31:31" s="228" customFormat="1" x14ac:dyDescent="0.2">
      <c r="AE18520" s="218"/>
    </row>
    <row r="18521" spans="31:31" s="228" customFormat="1" x14ac:dyDescent="0.2">
      <c r="AE18521" s="218"/>
    </row>
    <row r="18522" spans="31:31" s="228" customFormat="1" x14ac:dyDescent="0.2">
      <c r="AE18522" s="218"/>
    </row>
    <row r="18523" spans="31:31" s="228" customFormat="1" x14ac:dyDescent="0.2">
      <c r="AE18523" s="218"/>
    </row>
    <row r="18524" spans="31:31" s="228" customFormat="1" x14ac:dyDescent="0.2">
      <c r="AE18524" s="218"/>
    </row>
    <row r="18525" spans="31:31" s="228" customFormat="1" x14ac:dyDescent="0.2">
      <c r="AE18525" s="218"/>
    </row>
    <row r="18526" spans="31:31" s="228" customFormat="1" x14ac:dyDescent="0.2">
      <c r="AE18526" s="218"/>
    </row>
    <row r="18527" spans="31:31" s="228" customFormat="1" x14ac:dyDescent="0.2">
      <c r="AE18527" s="218"/>
    </row>
    <row r="18528" spans="31:31" s="228" customFormat="1" x14ac:dyDescent="0.2">
      <c r="AE18528" s="218"/>
    </row>
    <row r="18529" spans="31:31" s="228" customFormat="1" x14ac:dyDescent="0.2">
      <c r="AE18529" s="218"/>
    </row>
    <row r="18530" spans="31:31" s="228" customFormat="1" x14ac:dyDescent="0.2">
      <c r="AE18530" s="218"/>
    </row>
    <row r="18531" spans="31:31" s="228" customFormat="1" x14ac:dyDescent="0.2">
      <c r="AE18531" s="218"/>
    </row>
    <row r="18532" spans="31:31" s="228" customFormat="1" x14ac:dyDescent="0.2">
      <c r="AE18532" s="218"/>
    </row>
    <row r="18533" spans="31:31" s="228" customFormat="1" x14ac:dyDescent="0.2">
      <c r="AE18533" s="218"/>
    </row>
    <row r="18534" spans="31:31" s="228" customFormat="1" x14ac:dyDescent="0.2">
      <c r="AE18534" s="218"/>
    </row>
    <row r="18535" spans="31:31" s="228" customFormat="1" x14ac:dyDescent="0.2">
      <c r="AE18535" s="218"/>
    </row>
    <row r="18536" spans="31:31" s="228" customFormat="1" x14ac:dyDescent="0.2">
      <c r="AE18536" s="218"/>
    </row>
    <row r="18537" spans="31:31" s="228" customFormat="1" x14ac:dyDescent="0.2">
      <c r="AE18537" s="218"/>
    </row>
    <row r="18538" spans="31:31" s="228" customFormat="1" x14ac:dyDescent="0.2">
      <c r="AE18538" s="218"/>
    </row>
    <row r="18539" spans="31:31" s="228" customFormat="1" x14ac:dyDescent="0.2">
      <c r="AE18539" s="218"/>
    </row>
    <row r="18540" spans="31:31" s="228" customFormat="1" x14ac:dyDescent="0.2">
      <c r="AE18540" s="218"/>
    </row>
    <row r="18541" spans="31:31" s="228" customFormat="1" x14ac:dyDescent="0.2">
      <c r="AE18541" s="218"/>
    </row>
    <row r="18542" spans="31:31" s="228" customFormat="1" x14ac:dyDescent="0.2">
      <c r="AE18542" s="218"/>
    </row>
    <row r="18543" spans="31:31" s="228" customFormat="1" x14ac:dyDescent="0.2">
      <c r="AE18543" s="218"/>
    </row>
    <row r="18544" spans="31:31" s="228" customFormat="1" x14ac:dyDescent="0.2">
      <c r="AE18544" s="218"/>
    </row>
    <row r="18545" spans="31:31" s="228" customFormat="1" x14ac:dyDescent="0.2">
      <c r="AE18545" s="218"/>
    </row>
    <row r="18546" spans="31:31" s="228" customFormat="1" x14ac:dyDescent="0.2">
      <c r="AE18546" s="218"/>
    </row>
    <row r="18547" spans="31:31" s="228" customFormat="1" x14ac:dyDescent="0.2">
      <c r="AE18547" s="218"/>
    </row>
    <row r="18548" spans="31:31" s="228" customFormat="1" x14ac:dyDescent="0.2">
      <c r="AE18548" s="218"/>
    </row>
    <row r="18549" spans="31:31" s="228" customFormat="1" x14ac:dyDescent="0.2">
      <c r="AE18549" s="218"/>
    </row>
    <row r="18550" spans="31:31" s="228" customFormat="1" x14ac:dyDescent="0.2">
      <c r="AE18550" s="218"/>
    </row>
    <row r="18551" spans="31:31" s="228" customFormat="1" x14ac:dyDescent="0.2">
      <c r="AE18551" s="218"/>
    </row>
    <row r="18552" spans="31:31" s="228" customFormat="1" x14ac:dyDescent="0.2">
      <c r="AE18552" s="218"/>
    </row>
    <row r="18553" spans="31:31" s="228" customFormat="1" x14ac:dyDescent="0.2">
      <c r="AE18553" s="218"/>
    </row>
    <row r="18554" spans="31:31" s="228" customFormat="1" x14ac:dyDescent="0.2">
      <c r="AE18554" s="218"/>
    </row>
    <row r="18555" spans="31:31" s="228" customFormat="1" x14ac:dyDescent="0.2">
      <c r="AE18555" s="218"/>
    </row>
    <row r="18556" spans="31:31" s="228" customFormat="1" x14ac:dyDescent="0.2">
      <c r="AE18556" s="218"/>
    </row>
    <row r="18557" spans="31:31" s="228" customFormat="1" x14ac:dyDescent="0.2">
      <c r="AE18557" s="218"/>
    </row>
    <row r="18558" spans="31:31" s="228" customFormat="1" x14ac:dyDescent="0.2">
      <c r="AE18558" s="218"/>
    </row>
    <row r="18559" spans="31:31" s="228" customFormat="1" x14ac:dyDescent="0.2">
      <c r="AE18559" s="218"/>
    </row>
    <row r="18560" spans="31:31" s="228" customFormat="1" x14ac:dyDescent="0.2">
      <c r="AE18560" s="218"/>
    </row>
    <row r="18561" spans="31:31" s="228" customFormat="1" x14ac:dyDescent="0.2">
      <c r="AE18561" s="218"/>
    </row>
    <row r="18562" spans="31:31" s="228" customFormat="1" x14ac:dyDescent="0.2">
      <c r="AE18562" s="218"/>
    </row>
    <row r="18563" spans="31:31" s="228" customFormat="1" x14ac:dyDescent="0.2">
      <c r="AE18563" s="218"/>
    </row>
    <row r="18564" spans="31:31" s="228" customFormat="1" x14ac:dyDescent="0.2">
      <c r="AE18564" s="218"/>
    </row>
    <row r="18565" spans="31:31" s="228" customFormat="1" x14ac:dyDescent="0.2">
      <c r="AE18565" s="218"/>
    </row>
    <row r="18566" spans="31:31" s="228" customFormat="1" x14ac:dyDescent="0.2">
      <c r="AE18566" s="218"/>
    </row>
    <row r="18567" spans="31:31" s="228" customFormat="1" x14ac:dyDescent="0.2">
      <c r="AE18567" s="218"/>
    </row>
    <row r="18568" spans="31:31" s="228" customFormat="1" x14ac:dyDescent="0.2">
      <c r="AE18568" s="218"/>
    </row>
    <row r="18569" spans="31:31" s="228" customFormat="1" x14ac:dyDescent="0.2">
      <c r="AE18569" s="218"/>
    </row>
    <row r="18570" spans="31:31" s="228" customFormat="1" x14ac:dyDescent="0.2">
      <c r="AE18570" s="218"/>
    </row>
    <row r="18571" spans="31:31" s="228" customFormat="1" x14ac:dyDescent="0.2">
      <c r="AE18571" s="218"/>
    </row>
    <row r="18572" spans="31:31" s="228" customFormat="1" x14ac:dyDescent="0.2">
      <c r="AE18572" s="218"/>
    </row>
    <row r="18573" spans="31:31" s="228" customFormat="1" x14ac:dyDescent="0.2">
      <c r="AE18573" s="218"/>
    </row>
    <row r="18574" spans="31:31" s="228" customFormat="1" x14ac:dyDescent="0.2">
      <c r="AE18574" s="218"/>
    </row>
    <row r="18575" spans="31:31" s="228" customFormat="1" x14ac:dyDescent="0.2">
      <c r="AE18575" s="218"/>
    </row>
    <row r="18576" spans="31:31" s="228" customFormat="1" x14ac:dyDescent="0.2">
      <c r="AE18576" s="218"/>
    </row>
    <row r="18577" spans="31:31" s="228" customFormat="1" x14ac:dyDescent="0.2">
      <c r="AE18577" s="218"/>
    </row>
    <row r="18578" spans="31:31" s="228" customFormat="1" x14ac:dyDescent="0.2">
      <c r="AE18578" s="218"/>
    </row>
    <row r="18579" spans="31:31" s="228" customFormat="1" x14ac:dyDescent="0.2">
      <c r="AE18579" s="218"/>
    </row>
    <row r="18580" spans="31:31" s="228" customFormat="1" x14ac:dyDescent="0.2">
      <c r="AE18580" s="218"/>
    </row>
    <row r="18581" spans="31:31" s="228" customFormat="1" x14ac:dyDescent="0.2">
      <c r="AE18581" s="218"/>
    </row>
    <row r="18582" spans="31:31" s="228" customFormat="1" x14ac:dyDescent="0.2">
      <c r="AE18582" s="218"/>
    </row>
    <row r="18583" spans="31:31" s="228" customFormat="1" x14ac:dyDescent="0.2">
      <c r="AE18583" s="218"/>
    </row>
    <row r="18584" spans="31:31" s="228" customFormat="1" x14ac:dyDescent="0.2">
      <c r="AE18584" s="218"/>
    </row>
    <row r="18585" spans="31:31" s="228" customFormat="1" x14ac:dyDescent="0.2">
      <c r="AE18585" s="218"/>
    </row>
    <row r="18586" spans="31:31" s="228" customFormat="1" x14ac:dyDescent="0.2">
      <c r="AE18586" s="218"/>
    </row>
    <row r="18587" spans="31:31" s="228" customFormat="1" x14ac:dyDescent="0.2">
      <c r="AE18587" s="218"/>
    </row>
    <row r="18588" spans="31:31" s="228" customFormat="1" x14ac:dyDescent="0.2">
      <c r="AE18588" s="218"/>
    </row>
    <row r="18589" spans="31:31" s="228" customFormat="1" x14ac:dyDescent="0.2">
      <c r="AE18589" s="218"/>
    </row>
    <row r="18590" spans="31:31" s="228" customFormat="1" x14ac:dyDescent="0.2">
      <c r="AE18590" s="218"/>
    </row>
    <row r="18591" spans="31:31" s="228" customFormat="1" x14ac:dyDescent="0.2">
      <c r="AE18591" s="218"/>
    </row>
    <row r="18592" spans="31:31" s="228" customFormat="1" x14ac:dyDescent="0.2">
      <c r="AE18592" s="218"/>
    </row>
    <row r="18593" spans="31:31" s="228" customFormat="1" x14ac:dyDescent="0.2">
      <c r="AE18593" s="218"/>
    </row>
    <row r="18594" spans="31:31" s="228" customFormat="1" x14ac:dyDescent="0.2">
      <c r="AE18594" s="218"/>
    </row>
    <row r="18595" spans="31:31" s="228" customFormat="1" x14ac:dyDescent="0.2">
      <c r="AE18595" s="218"/>
    </row>
    <row r="18596" spans="31:31" s="228" customFormat="1" x14ac:dyDescent="0.2">
      <c r="AE18596" s="218"/>
    </row>
    <row r="18597" spans="31:31" s="228" customFormat="1" x14ac:dyDescent="0.2">
      <c r="AE18597" s="218"/>
    </row>
    <row r="18598" spans="31:31" s="228" customFormat="1" x14ac:dyDescent="0.2">
      <c r="AE18598" s="218"/>
    </row>
    <row r="18599" spans="31:31" s="228" customFormat="1" x14ac:dyDescent="0.2">
      <c r="AE18599" s="218"/>
    </row>
    <row r="18600" spans="31:31" s="228" customFormat="1" x14ac:dyDescent="0.2">
      <c r="AE18600" s="218"/>
    </row>
    <row r="18601" spans="31:31" s="228" customFormat="1" x14ac:dyDescent="0.2">
      <c r="AE18601" s="218"/>
    </row>
    <row r="18602" spans="31:31" s="228" customFormat="1" x14ac:dyDescent="0.2">
      <c r="AE18602" s="218"/>
    </row>
    <row r="18603" spans="31:31" s="228" customFormat="1" x14ac:dyDescent="0.2">
      <c r="AE18603" s="218"/>
    </row>
    <row r="18604" spans="31:31" s="228" customFormat="1" x14ac:dyDescent="0.2">
      <c r="AE18604" s="218"/>
    </row>
    <row r="18605" spans="31:31" s="228" customFormat="1" x14ac:dyDescent="0.2">
      <c r="AE18605" s="218"/>
    </row>
    <row r="18606" spans="31:31" s="228" customFormat="1" x14ac:dyDescent="0.2">
      <c r="AE18606" s="218"/>
    </row>
    <row r="18607" spans="31:31" s="228" customFormat="1" x14ac:dyDescent="0.2">
      <c r="AE18607" s="218"/>
    </row>
    <row r="18608" spans="31:31" s="228" customFormat="1" x14ac:dyDescent="0.2">
      <c r="AE18608" s="218"/>
    </row>
    <row r="18609" spans="31:31" s="228" customFormat="1" x14ac:dyDescent="0.2">
      <c r="AE18609" s="218"/>
    </row>
    <row r="18610" spans="31:31" s="228" customFormat="1" x14ac:dyDescent="0.2">
      <c r="AE18610" s="218"/>
    </row>
    <row r="18611" spans="31:31" s="228" customFormat="1" x14ac:dyDescent="0.2">
      <c r="AE18611" s="218"/>
    </row>
    <row r="18612" spans="31:31" s="228" customFormat="1" x14ac:dyDescent="0.2">
      <c r="AE18612" s="218"/>
    </row>
    <row r="18613" spans="31:31" s="228" customFormat="1" x14ac:dyDescent="0.2">
      <c r="AE18613" s="218"/>
    </row>
    <row r="18614" spans="31:31" s="228" customFormat="1" x14ac:dyDescent="0.2">
      <c r="AE18614" s="218"/>
    </row>
    <row r="18615" spans="31:31" s="228" customFormat="1" x14ac:dyDescent="0.2">
      <c r="AE18615" s="218"/>
    </row>
    <row r="18616" spans="31:31" s="228" customFormat="1" x14ac:dyDescent="0.2">
      <c r="AE18616" s="218"/>
    </row>
    <row r="18617" spans="31:31" s="228" customFormat="1" x14ac:dyDescent="0.2">
      <c r="AE18617" s="218"/>
    </row>
    <row r="18618" spans="31:31" s="228" customFormat="1" x14ac:dyDescent="0.2">
      <c r="AE18618" s="218"/>
    </row>
    <row r="18619" spans="31:31" s="228" customFormat="1" x14ac:dyDescent="0.2">
      <c r="AE18619" s="218"/>
    </row>
    <row r="18620" spans="31:31" s="228" customFormat="1" x14ac:dyDescent="0.2">
      <c r="AE18620" s="218"/>
    </row>
    <row r="18621" spans="31:31" s="228" customFormat="1" x14ac:dyDescent="0.2">
      <c r="AE18621" s="218"/>
    </row>
    <row r="18622" spans="31:31" s="228" customFormat="1" x14ac:dyDescent="0.2">
      <c r="AE18622" s="218"/>
    </row>
    <row r="18623" spans="31:31" s="228" customFormat="1" x14ac:dyDescent="0.2">
      <c r="AE18623" s="218"/>
    </row>
    <row r="18624" spans="31:31" s="228" customFormat="1" x14ac:dyDescent="0.2">
      <c r="AE18624" s="218"/>
    </row>
    <row r="18625" spans="31:31" s="228" customFormat="1" x14ac:dyDescent="0.2">
      <c r="AE18625" s="218"/>
    </row>
    <row r="18626" spans="31:31" s="228" customFormat="1" x14ac:dyDescent="0.2">
      <c r="AE18626" s="218"/>
    </row>
    <row r="18627" spans="31:31" s="228" customFormat="1" x14ac:dyDescent="0.2">
      <c r="AE18627" s="218"/>
    </row>
    <row r="18628" spans="31:31" s="228" customFormat="1" x14ac:dyDescent="0.2">
      <c r="AE18628" s="218"/>
    </row>
    <row r="18629" spans="31:31" s="228" customFormat="1" x14ac:dyDescent="0.2">
      <c r="AE18629" s="218"/>
    </row>
    <row r="18630" spans="31:31" s="228" customFormat="1" x14ac:dyDescent="0.2">
      <c r="AE18630" s="218"/>
    </row>
    <row r="18631" spans="31:31" s="228" customFormat="1" x14ac:dyDescent="0.2">
      <c r="AE18631" s="218"/>
    </row>
    <row r="18632" spans="31:31" s="228" customFormat="1" x14ac:dyDescent="0.2">
      <c r="AE18632" s="218"/>
    </row>
    <row r="18633" spans="31:31" s="228" customFormat="1" x14ac:dyDescent="0.2">
      <c r="AE18633" s="218"/>
    </row>
    <row r="18634" spans="31:31" s="228" customFormat="1" x14ac:dyDescent="0.2">
      <c r="AE18634" s="218"/>
    </row>
    <row r="18635" spans="31:31" s="228" customFormat="1" x14ac:dyDescent="0.2">
      <c r="AE18635" s="218"/>
    </row>
    <row r="18636" spans="31:31" s="228" customFormat="1" x14ac:dyDescent="0.2">
      <c r="AE18636" s="218"/>
    </row>
    <row r="18637" spans="31:31" s="228" customFormat="1" x14ac:dyDescent="0.2">
      <c r="AE18637" s="218"/>
    </row>
    <row r="18638" spans="31:31" s="228" customFormat="1" x14ac:dyDescent="0.2">
      <c r="AE18638" s="218"/>
    </row>
    <row r="18639" spans="31:31" s="228" customFormat="1" x14ac:dyDescent="0.2">
      <c r="AE18639" s="218"/>
    </row>
    <row r="18640" spans="31:31" s="228" customFormat="1" x14ac:dyDescent="0.2">
      <c r="AE18640" s="218"/>
    </row>
    <row r="18641" spans="31:31" s="228" customFormat="1" x14ac:dyDescent="0.2">
      <c r="AE18641" s="218"/>
    </row>
    <row r="18642" spans="31:31" s="228" customFormat="1" x14ac:dyDescent="0.2">
      <c r="AE18642" s="218"/>
    </row>
    <row r="18643" spans="31:31" s="228" customFormat="1" x14ac:dyDescent="0.2">
      <c r="AE18643" s="218"/>
    </row>
    <row r="18644" spans="31:31" s="228" customFormat="1" x14ac:dyDescent="0.2">
      <c r="AE18644" s="218"/>
    </row>
    <row r="18645" spans="31:31" s="228" customFormat="1" x14ac:dyDescent="0.2">
      <c r="AE18645" s="218"/>
    </row>
    <row r="18646" spans="31:31" s="228" customFormat="1" x14ac:dyDescent="0.2">
      <c r="AE18646" s="218"/>
    </row>
    <row r="18647" spans="31:31" s="228" customFormat="1" x14ac:dyDescent="0.2">
      <c r="AE18647" s="218"/>
    </row>
    <row r="18648" spans="31:31" s="228" customFormat="1" x14ac:dyDescent="0.2">
      <c r="AE18648" s="218"/>
    </row>
    <row r="18649" spans="31:31" s="228" customFormat="1" x14ac:dyDescent="0.2">
      <c r="AE18649" s="218"/>
    </row>
    <row r="18650" spans="31:31" s="228" customFormat="1" x14ac:dyDescent="0.2">
      <c r="AE18650" s="218"/>
    </row>
    <row r="18651" spans="31:31" s="228" customFormat="1" x14ac:dyDescent="0.2">
      <c r="AE18651" s="218"/>
    </row>
    <row r="18652" spans="31:31" s="228" customFormat="1" x14ac:dyDescent="0.2">
      <c r="AE18652" s="218"/>
    </row>
    <row r="18653" spans="31:31" s="228" customFormat="1" x14ac:dyDescent="0.2">
      <c r="AE18653" s="218"/>
    </row>
    <row r="18654" spans="31:31" s="228" customFormat="1" x14ac:dyDescent="0.2">
      <c r="AE18654" s="218"/>
    </row>
    <row r="18655" spans="31:31" s="228" customFormat="1" x14ac:dyDescent="0.2">
      <c r="AE18655" s="218"/>
    </row>
    <row r="18656" spans="31:31" s="228" customFormat="1" x14ac:dyDescent="0.2">
      <c r="AE18656" s="218"/>
    </row>
    <row r="18657" spans="31:31" s="228" customFormat="1" x14ac:dyDescent="0.2">
      <c r="AE18657" s="218"/>
    </row>
    <row r="18658" spans="31:31" s="228" customFormat="1" x14ac:dyDescent="0.2">
      <c r="AE18658" s="218"/>
    </row>
    <row r="18659" spans="31:31" s="228" customFormat="1" x14ac:dyDescent="0.2">
      <c r="AE18659" s="218"/>
    </row>
    <row r="18660" spans="31:31" s="228" customFormat="1" x14ac:dyDescent="0.2">
      <c r="AE18660" s="218"/>
    </row>
    <row r="18661" spans="31:31" s="228" customFormat="1" x14ac:dyDescent="0.2">
      <c r="AE18661" s="218"/>
    </row>
    <row r="18662" spans="31:31" s="228" customFormat="1" x14ac:dyDescent="0.2">
      <c r="AE18662" s="218"/>
    </row>
    <row r="18663" spans="31:31" s="228" customFormat="1" x14ac:dyDescent="0.2">
      <c r="AE18663" s="218"/>
    </row>
    <row r="18664" spans="31:31" s="228" customFormat="1" x14ac:dyDescent="0.2">
      <c r="AE18664" s="218"/>
    </row>
    <row r="18665" spans="31:31" s="228" customFormat="1" x14ac:dyDescent="0.2">
      <c r="AE18665" s="218"/>
    </row>
    <row r="18666" spans="31:31" s="228" customFormat="1" x14ac:dyDescent="0.2">
      <c r="AE18666" s="218"/>
    </row>
    <row r="18667" spans="31:31" s="228" customFormat="1" x14ac:dyDescent="0.2">
      <c r="AE18667" s="218"/>
    </row>
    <row r="18668" spans="31:31" s="228" customFormat="1" x14ac:dyDescent="0.2">
      <c r="AE18668" s="218"/>
    </row>
    <row r="18669" spans="31:31" s="228" customFormat="1" x14ac:dyDescent="0.2">
      <c r="AE18669" s="218"/>
    </row>
    <row r="18670" spans="31:31" s="228" customFormat="1" x14ac:dyDescent="0.2">
      <c r="AE18670" s="218"/>
    </row>
    <row r="18671" spans="31:31" s="228" customFormat="1" x14ac:dyDescent="0.2">
      <c r="AE18671" s="218"/>
    </row>
    <row r="18672" spans="31:31" s="228" customFormat="1" x14ac:dyDescent="0.2">
      <c r="AE18672" s="218"/>
    </row>
    <row r="18673" spans="31:31" s="228" customFormat="1" x14ac:dyDescent="0.2">
      <c r="AE18673" s="218"/>
    </row>
    <row r="18674" spans="31:31" s="228" customFormat="1" x14ac:dyDescent="0.2">
      <c r="AE18674" s="218"/>
    </row>
    <row r="18675" spans="31:31" s="228" customFormat="1" x14ac:dyDescent="0.2">
      <c r="AE18675" s="218"/>
    </row>
    <row r="18676" spans="31:31" s="228" customFormat="1" x14ac:dyDescent="0.2">
      <c r="AE18676" s="218"/>
    </row>
    <row r="18677" spans="31:31" s="228" customFormat="1" x14ac:dyDescent="0.2">
      <c r="AE18677" s="218"/>
    </row>
    <row r="18678" spans="31:31" s="228" customFormat="1" x14ac:dyDescent="0.2">
      <c r="AE18678" s="218"/>
    </row>
    <row r="18679" spans="31:31" s="228" customFormat="1" x14ac:dyDescent="0.2">
      <c r="AE18679" s="218"/>
    </row>
    <row r="18680" spans="31:31" s="228" customFormat="1" x14ac:dyDescent="0.2">
      <c r="AE18680" s="218"/>
    </row>
    <row r="18681" spans="31:31" s="228" customFormat="1" x14ac:dyDescent="0.2">
      <c r="AE18681" s="218"/>
    </row>
    <row r="18682" spans="31:31" s="228" customFormat="1" x14ac:dyDescent="0.2">
      <c r="AE18682" s="218"/>
    </row>
    <row r="18683" spans="31:31" s="228" customFormat="1" x14ac:dyDescent="0.2">
      <c r="AE18683" s="218"/>
    </row>
    <row r="18684" spans="31:31" s="228" customFormat="1" x14ac:dyDescent="0.2">
      <c r="AE18684" s="218"/>
    </row>
    <row r="18685" spans="31:31" s="228" customFormat="1" x14ac:dyDescent="0.2">
      <c r="AE18685" s="218"/>
    </row>
    <row r="18686" spans="31:31" s="228" customFormat="1" x14ac:dyDescent="0.2">
      <c r="AE18686" s="218"/>
    </row>
    <row r="18687" spans="31:31" s="228" customFormat="1" x14ac:dyDescent="0.2">
      <c r="AE18687" s="218"/>
    </row>
    <row r="18688" spans="31:31" s="228" customFormat="1" x14ac:dyDescent="0.2">
      <c r="AE18688" s="218"/>
    </row>
    <row r="18689" spans="31:31" s="228" customFormat="1" x14ac:dyDescent="0.2">
      <c r="AE18689" s="218"/>
    </row>
    <row r="18690" spans="31:31" s="228" customFormat="1" x14ac:dyDescent="0.2">
      <c r="AE18690" s="218"/>
    </row>
    <row r="18691" spans="31:31" s="228" customFormat="1" x14ac:dyDescent="0.2">
      <c r="AE18691" s="218"/>
    </row>
    <row r="18692" spans="31:31" s="228" customFormat="1" x14ac:dyDescent="0.2">
      <c r="AE18692" s="218"/>
    </row>
    <row r="18693" spans="31:31" s="228" customFormat="1" x14ac:dyDescent="0.2">
      <c r="AE18693" s="218"/>
    </row>
    <row r="18694" spans="31:31" s="228" customFormat="1" x14ac:dyDescent="0.2">
      <c r="AE18694" s="218"/>
    </row>
    <row r="18695" spans="31:31" s="228" customFormat="1" x14ac:dyDescent="0.2">
      <c r="AE18695" s="218"/>
    </row>
    <row r="18696" spans="31:31" s="228" customFormat="1" x14ac:dyDescent="0.2">
      <c r="AE18696" s="218"/>
    </row>
    <row r="18697" spans="31:31" s="228" customFormat="1" x14ac:dyDescent="0.2">
      <c r="AE18697" s="218"/>
    </row>
    <row r="18698" spans="31:31" s="228" customFormat="1" x14ac:dyDescent="0.2">
      <c r="AE18698" s="218"/>
    </row>
    <row r="18699" spans="31:31" s="228" customFormat="1" x14ac:dyDescent="0.2">
      <c r="AE18699" s="218"/>
    </row>
    <row r="18700" spans="31:31" s="228" customFormat="1" x14ac:dyDescent="0.2">
      <c r="AE18700" s="218"/>
    </row>
    <row r="18701" spans="31:31" s="228" customFormat="1" x14ac:dyDescent="0.2">
      <c r="AE18701" s="218"/>
    </row>
    <row r="18702" spans="31:31" s="228" customFormat="1" x14ac:dyDescent="0.2">
      <c r="AE18702" s="218"/>
    </row>
    <row r="18703" spans="31:31" s="228" customFormat="1" x14ac:dyDescent="0.2">
      <c r="AE18703" s="218"/>
    </row>
    <row r="18704" spans="31:31" s="228" customFormat="1" x14ac:dyDescent="0.2">
      <c r="AE18704" s="218"/>
    </row>
    <row r="18705" spans="31:31" s="228" customFormat="1" x14ac:dyDescent="0.2">
      <c r="AE18705" s="218"/>
    </row>
    <row r="18706" spans="31:31" s="228" customFormat="1" x14ac:dyDescent="0.2">
      <c r="AE18706" s="218"/>
    </row>
    <row r="18707" spans="31:31" s="228" customFormat="1" x14ac:dyDescent="0.2">
      <c r="AE18707" s="218"/>
    </row>
    <row r="18708" spans="31:31" s="228" customFormat="1" x14ac:dyDescent="0.2">
      <c r="AE18708" s="218"/>
    </row>
    <row r="18709" spans="31:31" s="228" customFormat="1" x14ac:dyDescent="0.2">
      <c r="AE18709" s="218"/>
    </row>
    <row r="18710" spans="31:31" s="228" customFormat="1" x14ac:dyDescent="0.2">
      <c r="AE18710" s="218"/>
    </row>
    <row r="18711" spans="31:31" s="228" customFormat="1" x14ac:dyDescent="0.2">
      <c r="AE18711" s="218"/>
    </row>
    <row r="18712" spans="31:31" s="228" customFormat="1" x14ac:dyDescent="0.2">
      <c r="AE18712" s="218"/>
    </row>
    <row r="18713" spans="31:31" s="228" customFormat="1" x14ac:dyDescent="0.2">
      <c r="AE18713" s="218"/>
    </row>
    <row r="18714" spans="31:31" s="228" customFormat="1" x14ac:dyDescent="0.2">
      <c r="AE18714" s="218"/>
    </row>
    <row r="18715" spans="31:31" s="228" customFormat="1" x14ac:dyDescent="0.2">
      <c r="AE18715" s="218"/>
    </row>
    <row r="18716" spans="31:31" s="228" customFormat="1" x14ac:dyDescent="0.2">
      <c r="AE18716" s="218"/>
    </row>
    <row r="18717" spans="31:31" s="228" customFormat="1" x14ac:dyDescent="0.2">
      <c r="AE18717" s="218"/>
    </row>
    <row r="18718" spans="31:31" s="228" customFormat="1" x14ac:dyDescent="0.2">
      <c r="AE18718" s="218"/>
    </row>
    <row r="18719" spans="31:31" s="228" customFormat="1" x14ac:dyDescent="0.2">
      <c r="AE18719" s="218"/>
    </row>
    <row r="18720" spans="31:31" s="228" customFormat="1" x14ac:dyDescent="0.2">
      <c r="AE18720" s="218"/>
    </row>
    <row r="18721" spans="31:31" s="228" customFormat="1" x14ac:dyDescent="0.2">
      <c r="AE18721" s="218"/>
    </row>
    <row r="18722" spans="31:31" s="228" customFormat="1" x14ac:dyDescent="0.2">
      <c r="AE18722" s="218"/>
    </row>
    <row r="18723" spans="31:31" s="228" customFormat="1" x14ac:dyDescent="0.2">
      <c r="AE18723" s="218"/>
    </row>
    <row r="18724" spans="31:31" s="228" customFormat="1" x14ac:dyDescent="0.2">
      <c r="AE18724" s="218"/>
    </row>
    <row r="18725" spans="31:31" s="228" customFormat="1" x14ac:dyDescent="0.2">
      <c r="AE18725" s="218"/>
    </row>
    <row r="18726" spans="31:31" s="228" customFormat="1" x14ac:dyDescent="0.2">
      <c r="AE18726" s="218"/>
    </row>
    <row r="18727" spans="31:31" s="228" customFormat="1" x14ac:dyDescent="0.2">
      <c r="AE18727" s="218"/>
    </row>
    <row r="18728" spans="31:31" s="228" customFormat="1" x14ac:dyDescent="0.2">
      <c r="AE18728" s="218"/>
    </row>
    <row r="18729" spans="31:31" s="228" customFormat="1" x14ac:dyDescent="0.2">
      <c r="AE18729" s="218"/>
    </row>
    <row r="18730" spans="31:31" s="228" customFormat="1" x14ac:dyDescent="0.2">
      <c r="AE18730" s="218"/>
    </row>
    <row r="18731" spans="31:31" s="228" customFormat="1" x14ac:dyDescent="0.2">
      <c r="AE18731" s="218"/>
    </row>
    <row r="18732" spans="31:31" s="228" customFormat="1" x14ac:dyDescent="0.2">
      <c r="AE18732" s="218"/>
    </row>
    <row r="18733" spans="31:31" s="228" customFormat="1" x14ac:dyDescent="0.2">
      <c r="AE18733" s="218"/>
    </row>
    <row r="18734" spans="31:31" s="228" customFormat="1" x14ac:dyDescent="0.2">
      <c r="AE18734" s="218"/>
    </row>
    <row r="18735" spans="31:31" s="228" customFormat="1" x14ac:dyDescent="0.2">
      <c r="AE18735" s="218"/>
    </row>
    <row r="18736" spans="31:31" s="228" customFormat="1" x14ac:dyDescent="0.2">
      <c r="AE18736" s="218"/>
    </row>
    <row r="18737" spans="31:31" s="228" customFormat="1" x14ac:dyDescent="0.2">
      <c r="AE18737" s="218"/>
    </row>
    <row r="18738" spans="31:31" s="228" customFormat="1" x14ac:dyDescent="0.2">
      <c r="AE18738" s="218"/>
    </row>
    <row r="18739" spans="31:31" s="228" customFormat="1" x14ac:dyDescent="0.2">
      <c r="AE18739" s="218"/>
    </row>
    <row r="18740" spans="31:31" s="228" customFormat="1" x14ac:dyDescent="0.2">
      <c r="AE18740" s="218"/>
    </row>
    <row r="18741" spans="31:31" s="228" customFormat="1" x14ac:dyDescent="0.2">
      <c r="AE18741" s="218"/>
    </row>
    <row r="18742" spans="31:31" s="228" customFormat="1" x14ac:dyDescent="0.2">
      <c r="AE18742" s="218"/>
    </row>
    <row r="18743" spans="31:31" s="228" customFormat="1" x14ac:dyDescent="0.2">
      <c r="AE18743" s="218"/>
    </row>
    <row r="18744" spans="31:31" s="228" customFormat="1" x14ac:dyDescent="0.2">
      <c r="AE18744" s="218"/>
    </row>
    <row r="18745" spans="31:31" s="228" customFormat="1" x14ac:dyDescent="0.2">
      <c r="AE18745" s="218"/>
    </row>
    <row r="18746" spans="31:31" s="228" customFormat="1" x14ac:dyDescent="0.2">
      <c r="AE18746" s="218"/>
    </row>
    <row r="18747" spans="31:31" s="228" customFormat="1" x14ac:dyDescent="0.2">
      <c r="AE18747" s="218"/>
    </row>
    <row r="18748" spans="31:31" s="228" customFormat="1" x14ac:dyDescent="0.2">
      <c r="AE18748" s="218"/>
    </row>
    <row r="18749" spans="31:31" s="228" customFormat="1" x14ac:dyDescent="0.2">
      <c r="AE18749" s="218"/>
    </row>
    <row r="18750" spans="31:31" s="228" customFormat="1" x14ac:dyDescent="0.2">
      <c r="AE18750" s="218"/>
    </row>
    <row r="18751" spans="31:31" s="228" customFormat="1" x14ac:dyDescent="0.2">
      <c r="AE18751" s="218"/>
    </row>
    <row r="18752" spans="31:31" s="228" customFormat="1" x14ac:dyDescent="0.2">
      <c r="AE18752" s="218"/>
    </row>
    <row r="18753" spans="31:31" s="228" customFormat="1" x14ac:dyDescent="0.2">
      <c r="AE18753" s="218"/>
    </row>
    <row r="18754" spans="31:31" s="228" customFormat="1" x14ac:dyDescent="0.2">
      <c r="AE18754" s="218"/>
    </row>
    <row r="18755" spans="31:31" s="228" customFormat="1" x14ac:dyDescent="0.2">
      <c r="AE18755" s="218"/>
    </row>
    <row r="18756" spans="31:31" s="228" customFormat="1" x14ac:dyDescent="0.2">
      <c r="AE18756" s="218"/>
    </row>
    <row r="18757" spans="31:31" s="228" customFormat="1" x14ac:dyDescent="0.2">
      <c r="AE18757" s="218"/>
    </row>
    <row r="18758" spans="31:31" s="228" customFormat="1" x14ac:dyDescent="0.2">
      <c r="AE18758" s="218"/>
    </row>
    <row r="18759" spans="31:31" s="228" customFormat="1" x14ac:dyDescent="0.2">
      <c r="AE18759" s="218"/>
    </row>
    <row r="18760" spans="31:31" s="228" customFormat="1" x14ac:dyDescent="0.2">
      <c r="AE18760" s="218"/>
    </row>
    <row r="18761" spans="31:31" s="228" customFormat="1" x14ac:dyDescent="0.2">
      <c r="AE18761" s="218"/>
    </row>
    <row r="18762" spans="31:31" s="228" customFormat="1" x14ac:dyDescent="0.2">
      <c r="AE18762" s="218"/>
    </row>
    <row r="18763" spans="31:31" s="228" customFormat="1" x14ac:dyDescent="0.2">
      <c r="AE18763" s="218"/>
    </row>
    <row r="18764" spans="31:31" s="228" customFormat="1" x14ac:dyDescent="0.2">
      <c r="AE18764" s="218"/>
    </row>
    <row r="18765" spans="31:31" s="228" customFormat="1" x14ac:dyDescent="0.2">
      <c r="AE18765" s="218"/>
    </row>
    <row r="18766" spans="31:31" s="228" customFormat="1" x14ac:dyDescent="0.2">
      <c r="AE18766" s="218"/>
    </row>
    <row r="18767" spans="31:31" s="228" customFormat="1" x14ac:dyDescent="0.2">
      <c r="AE18767" s="218"/>
    </row>
    <row r="18768" spans="31:31" s="228" customFormat="1" x14ac:dyDescent="0.2">
      <c r="AE18768" s="218"/>
    </row>
    <row r="18769" spans="31:31" s="228" customFormat="1" x14ac:dyDescent="0.2">
      <c r="AE18769" s="218"/>
    </row>
    <row r="18770" spans="31:31" s="228" customFormat="1" x14ac:dyDescent="0.2">
      <c r="AE18770" s="218"/>
    </row>
    <row r="18771" spans="31:31" s="228" customFormat="1" x14ac:dyDescent="0.2">
      <c r="AE18771" s="218"/>
    </row>
    <row r="18772" spans="31:31" s="228" customFormat="1" x14ac:dyDescent="0.2">
      <c r="AE18772" s="218"/>
    </row>
    <row r="18773" spans="31:31" s="228" customFormat="1" x14ac:dyDescent="0.2">
      <c r="AE18773" s="218"/>
    </row>
    <row r="18774" spans="31:31" s="228" customFormat="1" x14ac:dyDescent="0.2">
      <c r="AE18774" s="218"/>
    </row>
    <row r="18775" spans="31:31" s="228" customFormat="1" x14ac:dyDescent="0.2">
      <c r="AE18775" s="218"/>
    </row>
    <row r="18776" spans="31:31" s="228" customFormat="1" x14ac:dyDescent="0.2">
      <c r="AE18776" s="218"/>
    </row>
    <row r="18777" spans="31:31" s="228" customFormat="1" x14ac:dyDescent="0.2">
      <c r="AE18777" s="218"/>
    </row>
    <row r="18778" spans="31:31" s="228" customFormat="1" x14ac:dyDescent="0.2">
      <c r="AE18778" s="218"/>
    </row>
    <row r="18779" spans="31:31" s="228" customFormat="1" x14ac:dyDescent="0.2">
      <c r="AE18779" s="218"/>
    </row>
    <row r="18780" spans="31:31" s="228" customFormat="1" x14ac:dyDescent="0.2">
      <c r="AE18780" s="218"/>
    </row>
    <row r="18781" spans="31:31" s="228" customFormat="1" x14ac:dyDescent="0.2">
      <c r="AE18781" s="218"/>
    </row>
    <row r="18782" spans="31:31" s="228" customFormat="1" x14ac:dyDescent="0.2">
      <c r="AE18782" s="218"/>
    </row>
    <row r="18783" spans="31:31" s="228" customFormat="1" x14ac:dyDescent="0.2">
      <c r="AE18783" s="218"/>
    </row>
    <row r="18784" spans="31:31" s="228" customFormat="1" x14ac:dyDescent="0.2">
      <c r="AE18784" s="218"/>
    </row>
    <row r="18785" spans="31:31" s="228" customFormat="1" x14ac:dyDescent="0.2">
      <c r="AE18785" s="218"/>
    </row>
    <row r="18786" spans="31:31" s="228" customFormat="1" x14ac:dyDescent="0.2">
      <c r="AE18786" s="218"/>
    </row>
    <row r="18787" spans="31:31" s="228" customFormat="1" x14ac:dyDescent="0.2">
      <c r="AE18787" s="218"/>
    </row>
    <row r="18788" spans="31:31" s="228" customFormat="1" x14ac:dyDescent="0.2">
      <c r="AE18788" s="218"/>
    </row>
    <row r="18789" spans="31:31" s="228" customFormat="1" x14ac:dyDescent="0.2">
      <c r="AE18789" s="218"/>
    </row>
    <row r="18790" spans="31:31" s="228" customFormat="1" x14ac:dyDescent="0.2">
      <c r="AE18790" s="218"/>
    </row>
    <row r="18791" spans="31:31" s="228" customFormat="1" x14ac:dyDescent="0.2">
      <c r="AE18791" s="218"/>
    </row>
    <row r="18792" spans="31:31" s="228" customFormat="1" x14ac:dyDescent="0.2">
      <c r="AE18792" s="218"/>
    </row>
    <row r="18793" spans="31:31" s="228" customFormat="1" x14ac:dyDescent="0.2">
      <c r="AE18793" s="218"/>
    </row>
    <row r="18794" spans="31:31" s="228" customFormat="1" x14ac:dyDescent="0.2">
      <c r="AE18794" s="218"/>
    </row>
    <row r="18795" spans="31:31" s="228" customFormat="1" x14ac:dyDescent="0.2">
      <c r="AE18795" s="218"/>
    </row>
    <row r="18796" spans="31:31" s="228" customFormat="1" x14ac:dyDescent="0.2">
      <c r="AE18796" s="218"/>
    </row>
    <row r="18797" spans="31:31" s="228" customFormat="1" x14ac:dyDescent="0.2">
      <c r="AE18797" s="218"/>
    </row>
    <row r="18798" spans="31:31" s="228" customFormat="1" x14ac:dyDescent="0.2">
      <c r="AE18798" s="218"/>
    </row>
    <row r="18799" spans="31:31" s="228" customFormat="1" x14ac:dyDescent="0.2">
      <c r="AE18799" s="218"/>
    </row>
    <row r="18800" spans="31:31" s="228" customFormat="1" x14ac:dyDescent="0.2">
      <c r="AE18800" s="218"/>
    </row>
    <row r="18801" spans="31:31" s="228" customFormat="1" x14ac:dyDescent="0.2">
      <c r="AE18801" s="218"/>
    </row>
    <row r="18802" spans="31:31" s="228" customFormat="1" x14ac:dyDescent="0.2">
      <c r="AE18802" s="218"/>
    </row>
    <row r="18803" spans="31:31" s="228" customFormat="1" x14ac:dyDescent="0.2">
      <c r="AE18803" s="218"/>
    </row>
    <row r="18804" spans="31:31" s="228" customFormat="1" x14ac:dyDescent="0.2">
      <c r="AE18804" s="218"/>
    </row>
    <row r="18805" spans="31:31" s="228" customFormat="1" x14ac:dyDescent="0.2">
      <c r="AE18805" s="218"/>
    </row>
    <row r="18806" spans="31:31" s="228" customFormat="1" x14ac:dyDescent="0.2">
      <c r="AE18806" s="218"/>
    </row>
    <row r="18807" spans="31:31" s="228" customFormat="1" x14ac:dyDescent="0.2">
      <c r="AE18807" s="218"/>
    </row>
    <row r="18808" spans="31:31" s="228" customFormat="1" x14ac:dyDescent="0.2">
      <c r="AE18808" s="218"/>
    </row>
    <row r="18809" spans="31:31" s="228" customFormat="1" x14ac:dyDescent="0.2">
      <c r="AE18809" s="218"/>
    </row>
    <row r="18810" spans="31:31" s="228" customFormat="1" x14ac:dyDescent="0.2">
      <c r="AE18810" s="218"/>
    </row>
    <row r="18811" spans="31:31" s="228" customFormat="1" x14ac:dyDescent="0.2">
      <c r="AE18811" s="218"/>
    </row>
    <row r="18812" spans="31:31" s="228" customFormat="1" x14ac:dyDescent="0.2">
      <c r="AE18812" s="218"/>
    </row>
    <row r="18813" spans="31:31" s="228" customFormat="1" x14ac:dyDescent="0.2">
      <c r="AE18813" s="218"/>
    </row>
    <row r="18814" spans="31:31" s="228" customFormat="1" x14ac:dyDescent="0.2">
      <c r="AE18814" s="218"/>
    </row>
    <row r="18815" spans="31:31" s="228" customFormat="1" x14ac:dyDescent="0.2">
      <c r="AE18815" s="218"/>
    </row>
    <row r="18816" spans="31:31" s="228" customFormat="1" x14ac:dyDescent="0.2">
      <c r="AE18816" s="218"/>
    </row>
    <row r="18817" spans="31:31" s="228" customFormat="1" x14ac:dyDescent="0.2">
      <c r="AE18817" s="218"/>
    </row>
    <row r="18818" spans="31:31" s="228" customFormat="1" x14ac:dyDescent="0.2">
      <c r="AE18818" s="218"/>
    </row>
    <row r="18819" spans="31:31" s="228" customFormat="1" x14ac:dyDescent="0.2">
      <c r="AE18819" s="218"/>
    </row>
    <row r="18820" spans="31:31" s="228" customFormat="1" x14ac:dyDescent="0.2">
      <c r="AE18820" s="218"/>
    </row>
    <row r="18821" spans="31:31" s="228" customFormat="1" x14ac:dyDescent="0.2">
      <c r="AE18821" s="218"/>
    </row>
    <row r="18822" spans="31:31" s="228" customFormat="1" x14ac:dyDescent="0.2">
      <c r="AE18822" s="218"/>
    </row>
    <row r="18823" spans="31:31" s="228" customFormat="1" x14ac:dyDescent="0.2">
      <c r="AE18823" s="218"/>
    </row>
    <row r="18824" spans="31:31" s="228" customFormat="1" x14ac:dyDescent="0.2">
      <c r="AE18824" s="218"/>
    </row>
    <row r="18825" spans="31:31" s="228" customFormat="1" x14ac:dyDescent="0.2">
      <c r="AE18825" s="218"/>
    </row>
    <row r="18826" spans="31:31" s="228" customFormat="1" x14ac:dyDescent="0.2">
      <c r="AE18826" s="218"/>
    </row>
    <row r="18827" spans="31:31" s="228" customFormat="1" x14ac:dyDescent="0.2">
      <c r="AE18827" s="218"/>
    </row>
    <row r="18828" spans="31:31" s="228" customFormat="1" x14ac:dyDescent="0.2">
      <c r="AE18828" s="218"/>
    </row>
    <row r="18829" spans="31:31" s="228" customFormat="1" x14ac:dyDescent="0.2">
      <c r="AE18829" s="218"/>
    </row>
    <row r="18830" spans="31:31" s="228" customFormat="1" x14ac:dyDescent="0.2">
      <c r="AE18830" s="218"/>
    </row>
    <row r="18831" spans="31:31" s="228" customFormat="1" x14ac:dyDescent="0.2">
      <c r="AE18831" s="218"/>
    </row>
    <row r="18832" spans="31:31" s="228" customFormat="1" x14ac:dyDescent="0.2">
      <c r="AE18832" s="218"/>
    </row>
    <row r="18833" spans="31:31" s="228" customFormat="1" x14ac:dyDescent="0.2">
      <c r="AE18833" s="218"/>
    </row>
    <row r="18834" spans="31:31" s="228" customFormat="1" x14ac:dyDescent="0.2">
      <c r="AE18834" s="218"/>
    </row>
    <row r="18835" spans="31:31" s="228" customFormat="1" x14ac:dyDescent="0.2">
      <c r="AE18835" s="218"/>
    </row>
    <row r="18836" spans="31:31" s="228" customFormat="1" x14ac:dyDescent="0.2">
      <c r="AE18836" s="218"/>
    </row>
    <row r="18837" spans="31:31" s="228" customFormat="1" x14ac:dyDescent="0.2">
      <c r="AE18837" s="218"/>
    </row>
    <row r="18838" spans="31:31" s="228" customFormat="1" x14ac:dyDescent="0.2">
      <c r="AE18838" s="218"/>
    </row>
    <row r="18839" spans="31:31" s="228" customFormat="1" x14ac:dyDescent="0.2">
      <c r="AE18839" s="218"/>
    </row>
    <row r="18840" spans="31:31" s="228" customFormat="1" x14ac:dyDescent="0.2">
      <c r="AE18840" s="218"/>
    </row>
    <row r="18841" spans="31:31" s="228" customFormat="1" x14ac:dyDescent="0.2">
      <c r="AE18841" s="218"/>
    </row>
    <row r="18842" spans="31:31" s="228" customFormat="1" x14ac:dyDescent="0.2">
      <c r="AE18842" s="218"/>
    </row>
    <row r="18843" spans="31:31" s="228" customFormat="1" x14ac:dyDescent="0.2">
      <c r="AE18843" s="218"/>
    </row>
    <row r="18844" spans="31:31" s="228" customFormat="1" x14ac:dyDescent="0.2">
      <c r="AE18844" s="218"/>
    </row>
    <row r="18845" spans="31:31" s="228" customFormat="1" x14ac:dyDescent="0.2">
      <c r="AE18845" s="218"/>
    </row>
    <row r="18846" spans="31:31" s="228" customFormat="1" x14ac:dyDescent="0.2">
      <c r="AE18846" s="218"/>
    </row>
    <row r="18847" spans="31:31" s="228" customFormat="1" x14ac:dyDescent="0.2">
      <c r="AE18847" s="218"/>
    </row>
    <row r="18848" spans="31:31" s="228" customFormat="1" x14ac:dyDescent="0.2">
      <c r="AE18848" s="218"/>
    </row>
    <row r="18849" spans="31:31" s="228" customFormat="1" x14ac:dyDescent="0.2">
      <c r="AE18849" s="218"/>
    </row>
    <row r="18850" spans="31:31" s="228" customFormat="1" x14ac:dyDescent="0.2">
      <c r="AE18850" s="218"/>
    </row>
    <row r="18851" spans="31:31" s="228" customFormat="1" x14ac:dyDescent="0.2">
      <c r="AE18851" s="218"/>
    </row>
    <row r="18852" spans="31:31" s="228" customFormat="1" x14ac:dyDescent="0.2">
      <c r="AE18852" s="218"/>
    </row>
    <row r="18853" spans="31:31" s="228" customFormat="1" x14ac:dyDescent="0.2">
      <c r="AE18853" s="218"/>
    </row>
    <row r="18854" spans="31:31" s="228" customFormat="1" x14ac:dyDescent="0.2">
      <c r="AE18854" s="218"/>
    </row>
    <row r="18855" spans="31:31" s="228" customFormat="1" x14ac:dyDescent="0.2">
      <c r="AE18855" s="218"/>
    </row>
    <row r="18856" spans="31:31" s="228" customFormat="1" x14ac:dyDescent="0.2">
      <c r="AE18856" s="218"/>
    </row>
    <row r="18857" spans="31:31" s="228" customFormat="1" x14ac:dyDescent="0.2">
      <c r="AE18857" s="218"/>
    </row>
    <row r="18858" spans="31:31" s="228" customFormat="1" x14ac:dyDescent="0.2">
      <c r="AE18858" s="218"/>
    </row>
    <row r="18859" spans="31:31" s="228" customFormat="1" x14ac:dyDescent="0.2">
      <c r="AE18859" s="218"/>
    </row>
    <row r="18860" spans="31:31" s="228" customFormat="1" x14ac:dyDescent="0.2">
      <c r="AE18860" s="218"/>
    </row>
    <row r="18861" spans="31:31" s="228" customFormat="1" x14ac:dyDescent="0.2">
      <c r="AE18861" s="218"/>
    </row>
    <row r="18862" spans="31:31" s="228" customFormat="1" x14ac:dyDescent="0.2">
      <c r="AE18862" s="218"/>
    </row>
    <row r="18863" spans="31:31" s="228" customFormat="1" x14ac:dyDescent="0.2">
      <c r="AE18863" s="218"/>
    </row>
    <row r="18864" spans="31:31" s="228" customFormat="1" x14ac:dyDescent="0.2">
      <c r="AE18864" s="218"/>
    </row>
    <row r="18865" spans="31:31" s="228" customFormat="1" x14ac:dyDescent="0.2">
      <c r="AE18865" s="218"/>
    </row>
    <row r="18866" spans="31:31" s="228" customFormat="1" x14ac:dyDescent="0.2">
      <c r="AE18866" s="218"/>
    </row>
    <row r="18867" spans="31:31" s="228" customFormat="1" x14ac:dyDescent="0.2">
      <c r="AE18867" s="218"/>
    </row>
    <row r="18868" spans="31:31" s="228" customFormat="1" x14ac:dyDescent="0.2">
      <c r="AE18868" s="218"/>
    </row>
    <row r="18869" spans="31:31" s="228" customFormat="1" x14ac:dyDescent="0.2">
      <c r="AE18869" s="218"/>
    </row>
    <row r="18870" spans="31:31" s="228" customFormat="1" x14ac:dyDescent="0.2">
      <c r="AE18870" s="218"/>
    </row>
    <row r="18871" spans="31:31" s="228" customFormat="1" x14ac:dyDescent="0.2">
      <c r="AE18871" s="218"/>
    </row>
    <row r="18872" spans="31:31" s="228" customFormat="1" x14ac:dyDescent="0.2">
      <c r="AE18872" s="218"/>
    </row>
    <row r="18873" spans="31:31" s="228" customFormat="1" x14ac:dyDescent="0.2">
      <c r="AE18873" s="218"/>
    </row>
    <row r="18874" spans="31:31" s="228" customFormat="1" x14ac:dyDescent="0.2">
      <c r="AE18874" s="218"/>
    </row>
    <row r="18875" spans="31:31" s="228" customFormat="1" x14ac:dyDescent="0.2">
      <c r="AE18875" s="218"/>
    </row>
    <row r="18876" spans="31:31" s="228" customFormat="1" x14ac:dyDescent="0.2">
      <c r="AE18876" s="218"/>
    </row>
    <row r="18877" spans="31:31" s="228" customFormat="1" x14ac:dyDescent="0.2">
      <c r="AE18877" s="218"/>
    </row>
    <row r="18878" spans="31:31" s="228" customFormat="1" x14ac:dyDescent="0.2">
      <c r="AE18878" s="218"/>
    </row>
    <row r="18879" spans="31:31" s="228" customFormat="1" x14ac:dyDescent="0.2">
      <c r="AE18879" s="218"/>
    </row>
    <row r="18880" spans="31:31" s="228" customFormat="1" x14ac:dyDescent="0.2">
      <c r="AE18880" s="218"/>
    </row>
    <row r="18881" spans="31:31" s="228" customFormat="1" x14ac:dyDescent="0.2">
      <c r="AE18881" s="218"/>
    </row>
    <row r="18882" spans="31:31" s="228" customFormat="1" x14ac:dyDescent="0.2">
      <c r="AE18882" s="218"/>
    </row>
    <row r="18883" spans="31:31" s="228" customFormat="1" x14ac:dyDescent="0.2">
      <c r="AE18883" s="218"/>
    </row>
    <row r="18884" spans="31:31" s="228" customFormat="1" x14ac:dyDescent="0.2">
      <c r="AE18884" s="218"/>
    </row>
    <row r="18885" spans="31:31" s="228" customFormat="1" x14ac:dyDescent="0.2">
      <c r="AE18885" s="218"/>
    </row>
    <row r="18886" spans="31:31" s="228" customFormat="1" x14ac:dyDescent="0.2">
      <c r="AE18886" s="218"/>
    </row>
    <row r="18887" spans="31:31" s="228" customFormat="1" x14ac:dyDescent="0.2">
      <c r="AE18887" s="218"/>
    </row>
    <row r="18888" spans="31:31" s="228" customFormat="1" x14ac:dyDescent="0.2">
      <c r="AE18888" s="218"/>
    </row>
    <row r="18889" spans="31:31" s="228" customFormat="1" x14ac:dyDescent="0.2">
      <c r="AE18889" s="218"/>
    </row>
    <row r="18890" spans="31:31" s="228" customFormat="1" x14ac:dyDescent="0.2">
      <c r="AE18890" s="218"/>
    </row>
    <row r="18891" spans="31:31" s="228" customFormat="1" x14ac:dyDescent="0.2">
      <c r="AE18891" s="218"/>
    </row>
    <row r="18892" spans="31:31" s="228" customFormat="1" x14ac:dyDescent="0.2">
      <c r="AE18892" s="218"/>
    </row>
    <row r="18893" spans="31:31" s="228" customFormat="1" x14ac:dyDescent="0.2">
      <c r="AE18893" s="218"/>
    </row>
    <row r="18894" spans="31:31" s="228" customFormat="1" x14ac:dyDescent="0.2">
      <c r="AE18894" s="218"/>
    </row>
    <row r="18895" spans="31:31" s="228" customFormat="1" x14ac:dyDescent="0.2">
      <c r="AE18895" s="218"/>
    </row>
    <row r="18896" spans="31:31" s="228" customFormat="1" x14ac:dyDescent="0.2">
      <c r="AE18896" s="218"/>
    </row>
    <row r="18897" spans="31:31" s="228" customFormat="1" x14ac:dyDescent="0.2">
      <c r="AE18897" s="218"/>
    </row>
    <row r="18898" spans="31:31" s="228" customFormat="1" x14ac:dyDescent="0.2">
      <c r="AE18898" s="218"/>
    </row>
    <row r="18899" spans="31:31" s="228" customFormat="1" x14ac:dyDescent="0.2">
      <c r="AE18899" s="218"/>
    </row>
    <row r="18900" spans="31:31" s="228" customFormat="1" x14ac:dyDescent="0.2">
      <c r="AE18900" s="218"/>
    </row>
    <row r="18901" spans="31:31" s="228" customFormat="1" x14ac:dyDescent="0.2">
      <c r="AE18901" s="218"/>
    </row>
    <row r="18902" spans="31:31" s="228" customFormat="1" x14ac:dyDescent="0.2">
      <c r="AE18902" s="218"/>
    </row>
    <row r="18903" spans="31:31" s="228" customFormat="1" x14ac:dyDescent="0.2">
      <c r="AE18903" s="218"/>
    </row>
    <row r="18904" spans="31:31" s="228" customFormat="1" x14ac:dyDescent="0.2">
      <c r="AE18904" s="218"/>
    </row>
    <row r="18905" spans="31:31" s="228" customFormat="1" x14ac:dyDescent="0.2">
      <c r="AE18905" s="218"/>
    </row>
    <row r="18906" spans="31:31" s="228" customFormat="1" x14ac:dyDescent="0.2">
      <c r="AE18906" s="218"/>
    </row>
    <row r="18907" spans="31:31" s="228" customFormat="1" x14ac:dyDescent="0.2">
      <c r="AE18907" s="218"/>
    </row>
    <row r="18908" spans="31:31" s="228" customFormat="1" x14ac:dyDescent="0.2">
      <c r="AE18908" s="218"/>
    </row>
    <row r="18909" spans="31:31" s="228" customFormat="1" x14ac:dyDescent="0.2">
      <c r="AE18909" s="218"/>
    </row>
    <row r="18910" spans="31:31" s="228" customFormat="1" x14ac:dyDescent="0.2">
      <c r="AE18910" s="218"/>
    </row>
    <row r="18911" spans="31:31" s="228" customFormat="1" x14ac:dyDescent="0.2">
      <c r="AE18911" s="218"/>
    </row>
    <row r="18912" spans="31:31" s="228" customFormat="1" x14ac:dyDescent="0.2">
      <c r="AE18912" s="218"/>
    </row>
    <row r="18913" spans="31:31" s="228" customFormat="1" x14ac:dyDescent="0.2">
      <c r="AE18913" s="218"/>
    </row>
    <row r="18914" spans="31:31" s="228" customFormat="1" x14ac:dyDescent="0.2">
      <c r="AE18914" s="218"/>
    </row>
    <row r="18915" spans="31:31" s="228" customFormat="1" x14ac:dyDescent="0.2">
      <c r="AE18915" s="218"/>
    </row>
    <row r="18916" spans="31:31" s="228" customFormat="1" x14ac:dyDescent="0.2">
      <c r="AE18916" s="218"/>
    </row>
    <row r="18917" spans="31:31" s="228" customFormat="1" x14ac:dyDescent="0.2">
      <c r="AE18917" s="218"/>
    </row>
    <row r="18918" spans="31:31" s="228" customFormat="1" x14ac:dyDescent="0.2">
      <c r="AE18918" s="218"/>
    </row>
    <row r="18919" spans="31:31" s="228" customFormat="1" x14ac:dyDescent="0.2">
      <c r="AE18919" s="218"/>
    </row>
    <row r="18920" spans="31:31" s="228" customFormat="1" x14ac:dyDescent="0.2">
      <c r="AE18920" s="218"/>
    </row>
    <row r="18921" spans="31:31" s="228" customFormat="1" x14ac:dyDescent="0.2">
      <c r="AE18921" s="218"/>
    </row>
    <row r="18922" spans="31:31" s="228" customFormat="1" x14ac:dyDescent="0.2">
      <c r="AE18922" s="218"/>
    </row>
    <row r="18923" spans="31:31" s="228" customFormat="1" x14ac:dyDescent="0.2">
      <c r="AE18923" s="218"/>
    </row>
    <row r="18924" spans="31:31" s="228" customFormat="1" x14ac:dyDescent="0.2">
      <c r="AE18924" s="218"/>
    </row>
    <row r="18925" spans="31:31" s="228" customFormat="1" x14ac:dyDescent="0.2">
      <c r="AE18925" s="218"/>
    </row>
    <row r="18926" spans="31:31" s="228" customFormat="1" x14ac:dyDescent="0.2">
      <c r="AE18926" s="218"/>
    </row>
    <row r="18927" spans="31:31" s="228" customFormat="1" x14ac:dyDescent="0.2">
      <c r="AE18927" s="218"/>
    </row>
    <row r="18928" spans="31:31" s="228" customFormat="1" x14ac:dyDescent="0.2">
      <c r="AE18928" s="218"/>
    </row>
    <row r="18929" spans="31:31" s="228" customFormat="1" x14ac:dyDescent="0.2">
      <c r="AE18929" s="218"/>
    </row>
    <row r="18930" spans="31:31" s="228" customFormat="1" x14ac:dyDescent="0.2">
      <c r="AE18930" s="218"/>
    </row>
    <row r="18931" spans="31:31" s="228" customFormat="1" x14ac:dyDescent="0.2">
      <c r="AE18931" s="218"/>
    </row>
    <row r="18932" spans="31:31" s="228" customFormat="1" x14ac:dyDescent="0.2">
      <c r="AE18932" s="218"/>
    </row>
    <row r="18933" spans="31:31" s="228" customFormat="1" x14ac:dyDescent="0.2">
      <c r="AE18933" s="218"/>
    </row>
    <row r="18934" spans="31:31" s="228" customFormat="1" x14ac:dyDescent="0.2">
      <c r="AE18934" s="218"/>
    </row>
    <row r="18935" spans="31:31" s="228" customFormat="1" x14ac:dyDescent="0.2">
      <c r="AE18935" s="218"/>
    </row>
    <row r="18936" spans="31:31" s="228" customFormat="1" x14ac:dyDescent="0.2">
      <c r="AE18936" s="218"/>
    </row>
    <row r="18937" spans="31:31" s="228" customFormat="1" x14ac:dyDescent="0.2">
      <c r="AE18937" s="218"/>
    </row>
    <row r="18938" spans="31:31" s="228" customFormat="1" x14ac:dyDescent="0.2">
      <c r="AE18938" s="218"/>
    </row>
    <row r="18939" spans="31:31" s="228" customFormat="1" x14ac:dyDescent="0.2">
      <c r="AE18939" s="218"/>
    </row>
    <row r="18940" spans="31:31" s="228" customFormat="1" x14ac:dyDescent="0.2">
      <c r="AE18940" s="218"/>
    </row>
    <row r="18941" spans="31:31" s="228" customFormat="1" x14ac:dyDescent="0.2">
      <c r="AE18941" s="218"/>
    </row>
    <row r="18942" spans="31:31" s="228" customFormat="1" x14ac:dyDescent="0.2">
      <c r="AE18942" s="218"/>
    </row>
    <row r="18943" spans="31:31" s="228" customFormat="1" x14ac:dyDescent="0.2">
      <c r="AE18943" s="218"/>
    </row>
    <row r="18944" spans="31:31" s="228" customFormat="1" x14ac:dyDescent="0.2">
      <c r="AE18944" s="218"/>
    </row>
    <row r="18945" spans="31:31" s="228" customFormat="1" x14ac:dyDescent="0.2">
      <c r="AE18945" s="218"/>
    </row>
    <row r="18946" spans="31:31" s="228" customFormat="1" x14ac:dyDescent="0.2">
      <c r="AE18946" s="218"/>
    </row>
    <row r="18947" spans="31:31" s="228" customFormat="1" x14ac:dyDescent="0.2">
      <c r="AE18947" s="218"/>
    </row>
    <row r="18948" spans="31:31" s="228" customFormat="1" x14ac:dyDescent="0.2">
      <c r="AE18948" s="218"/>
    </row>
    <row r="18949" spans="31:31" s="228" customFormat="1" x14ac:dyDescent="0.2">
      <c r="AE18949" s="218"/>
    </row>
    <row r="18950" spans="31:31" s="228" customFormat="1" x14ac:dyDescent="0.2">
      <c r="AE18950" s="218"/>
    </row>
    <row r="18951" spans="31:31" s="228" customFormat="1" x14ac:dyDescent="0.2">
      <c r="AE18951" s="218"/>
    </row>
    <row r="18952" spans="31:31" s="228" customFormat="1" x14ac:dyDescent="0.2">
      <c r="AE18952" s="218"/>
    </row>
    <row r="18953" spans="31:31" s="228" customFormat="1" x14ac:dyDescent="0.2">
      <c r="AE18953" s="218"/>
    </row>
    <row r="18954" spans="31:31" s="228" customFormat="1" x14ac:dyDescent="0.2">
      <c r="AE18954" s="218"/>
    </row>
    <row r="18955" spans="31:31" s="228" customFormat="1" x14ac:dyDescent="0.2">
      <c r="AE18955" s="218"/>
    </row>
    <row r="18956" spans="31:31" s="228" customFormat="1" x14ac:dyDescent="0.2">
      <c r="AE18956" s="218"/>
    </row>
    <row r="18957" spans="31:31" s="228" customFormat="1" x14ac:dyDescent="0.2">
      <c r="AE18957" s="218"/>
    </row>
    <row r="18958" spans="31:31" s="228" customFormat="1" x14ac:dyDescent="0.2">
      <c r="AE18958" s="218"/>
    </row>
    <row r="18959" spans="31:31" s="228" customFormat="1" x14ac:dyDescent="0.2">
      <c r="AE18959" s="218"/>
    </row>
    <row r="18960" spans="31:31" s="228" customFormat="1" x14ac:dyDescent="0.2">
      <c r="AE18960" s="218"/>
    </row>
    <row r="18961" spans="31:31" s="228" customFormat="1" x14ac:dyDescent="0.2">
      <c r="AE18961" s="218"/>
    </row>
    <row r="18962" spans="31:31" s="228" customFormat="1" x14ac:dyDescent="0.2">
      <c r="AE18962" s="218"/>
    </row>
    <row r="18963" spans="31:31" s="228" customFormat="1" x14ac:dyDescent="0.2">
      <c r="AE18963" s="218"/>
    </row>
    <row r="18964" spans="31:31" s="228" customFormat="1" x14ac:dyDescent="0.2">
      <c r="AE18964" s="218"/>
    </row>
    <row r="18965" spans="31:31" s="228" customFormat="1" x14ac:dyDescent="0.2">
      <c r="AE18965" s="218"/>
    </row>
    <row r="18966" spans="31:31" s="228" customFormat="1" x14ac:dyDescent="0.2">
      <c r="AE18966" s="218"/>
    </row>
    <row r="18967" spans="31:31" s="228" customFormat="1" x14ac:dyDescent="0.2">
      <c r="AE18967" s="218"/>
    </row>
    <row r="18968" spans="31:31" s="228" customFormat="1" x14ac:dyDescent="0.2">
      <c r="AE18968" s="218"/>
    </row>
    <row r="18969" spans="31:31" s="228" customFormat="1" x14ac:dyDescent="0.2">
      <c r="AE18969" s="218"/>
    </row>
    <row r="18970" spans="31:31" s="228" customFormat="1" x14ac:dyDescent="0.2">
      <c r="AE18970" s="218"/>
    </row>
    <row r="18971" spans="31:31" s="228" customFormat="1" x14ac:dyDescent="0.2">
      <c r="AE18971" s="218"/>
    </row>
    <row r="18972" spans="31:31" s="228" customFormat="1" x14ac:dyDescent="0.2">
      <c r="AE18972" s="218"/>
    </row>
    <row r="18973" spans="31:31" s="228" customFormat="1" x14ac:dyDescent="0.2">
      <c r="AE18973" s="218"/>
    </row>
    <row r="18974" spans="31:31" s="228" customFormat="1" x14ac:dyDescent="0.2">
      <c r="AE18974" s="218"/>
    </row>
    <row r="18975" spans="31:31" s="228" customFormat="1" x14ac:dyDescent="0.2">
      <c r="AE18975" s="218"/>
    </row>
    <row r="18976" spans="31:31" s="228" customFormat="1" x14ac:dyDescent="0.2">
      <c r="AE18976" s="218"/>
    </row>
    <row r="18977" spans="31:31" s="228" customFormat="1" x14ac:dyDescent="0.2">
      <c r="AE18977" s="218"/>
    </row>
    <row r="18978" spans="31:31" s="228" customFormat="1" x14ac:dyDescent="0.2">
      <c r="AE18978" s="218"/>
    </row>
    <row r="18979" spans="31:31" s="228" customFormat="1" x14ac:dyDescent="0.2">
      <c r="AE18979" s="218"/>
    </row>
    <row r="18980" spans="31:31" s="228" customFormat="1" x14ac:dyDescent="0.2">
      <c r="AE18980" s="218"/>
    </row>
    <row r="18981" spans="31:31" s="228" customFormat="1" x14ac:dyDescent="0.2">
      <c r="AE18981" s="218"/>
    </row>
    <row r="18982" spans="31:31" s="228" customFormat="1" x14ac:dyDescent="0.2">
      <c r="AE18982" s="218"/>
    </row>
    <row r="18983" spans="31:31" s="228" customFormat="1" x14ac:dyDescent="0.2">
      <c r="AE18983" s="218"/>
    </row>
    <row r="18984" spans="31:31" s="228" customFormat="1" x14ac:dyDescent="0.2">
      <c r="AE18984" s="218"/>
    </row>
    <row r="18985" spans="31:31" s="228" customFormat="1" x14ac:dyDescent="0.2">
      <c r="AE18985" s="218"/>
    </row>
    <row r="18986" spans="31:31" s="228" customFormat="1" x14ac:dyDescent="0.2">
      <c r="AE18986" s="218"/>
    </row>
    <row r="18987" spans="31:31" s="228" customFormat="1" x14ac:dyDescent="0.2">
      <c r="AE18987" s="218"/>
    </row>
    <row r="18988" spans="31:31" s="228" customFormat="1" x14ac:dyDescent="0.2">
      <c r="AE18988" s="218"/>
    </row>
    <row r="18989" spans="31:31" s="228" customFormat="1" x14ac:dyDescent="0.2">
      <c r="AE18989" s="218"/>
    </row>
    <row r="18990" spans="31:31" s="228" customFormat="1" x14ac:dyDescent="0.2">
      <c r="AE18990" s="218"/>
    </row>
    <row r="18991" spans="31:31" s="228" customFormat="1" x14ac:dyDescent="0.2">
      <c r="AE18991" s="218"/>
    </row>
    <row r="18992" spans="31:31" s="228" customFormat="1" x14ac:dyDescent="0.2">
      <c r="AE18992" s="218"/>
    </row>
    <row r="18993" spans="31:31" s="228" customFormat="1" x14ac:dyDescent="0.2">
      <c r="AE18993" s="218"/>
    </row>
    <row r="18994" spans="31:31" s="228" customFormat="1" x14ac:dyDescent="0.2">
      <c r="AE18994" s="218"/>
    </row>
    <row r="18995" spans="31:31" s="228" customFormat="1" x14ac:dyDescent="0.2">
      <c r="AE18995" s="218"/>
    </row>
    <row r="18996" spans="31:31" s="228" customFormat="1" x14ac:dyDescent="0.2">
      <c r="AE18996" s="218"/>
    </row>
    <row r="18997" spans="31:31" s="228" customFormat="1" x14ac:dyDescent="0.2">
      <c r="AE18997" s="218"/>
    </row>
    <row r="18998" spans="31:31" s="228" customFormat="1" x14ac:dyDescent="0.2">
      <c r="AE18998" s="218"/>
    </row>
    <row r="18999" spans="31:31" s="228" customFormat="1" x14ac:dyDescent="0.2">
      <c r="AE18999" s="218"/>
    </row>
    <row r="19000" spans="31:31" s="228" customFormat="1" x14ac:dyDescent="0.2">
      <c r="AE19000" s="218"/>
    </row>
    <row r="19001" spans="31:31" s="228" customFormat="1" x14ac:dyDescent="0.2">
      <c r="AE19001" s="218"/>
    </row>
    <row r="19002" spans="31:31" s="228" customFormat="1" x14ac:dyDescent="0.2">
      <c r="AE19002" s="218"/>
    </row>
    <row r="19003" spans="31:31" s="228" customFormat="1" x14ac:dyDescent="0.2">
      <c r="AE19003" s="218"/>
    </row>
    <row r="19004" spans="31:31" s="228" customFormat="1" x14ac:dyDescent="0.2">
      <c r="AE19004" s="218"/>
    </row>
    <row r="19005" spans="31:31" s="228" customFormat="1" x14ac:dyDescent="0.2">
      <c r="AE19005" s="218"/>
    </row>
    <row r="19006" spans="31:31" s="228" customFormat="1" x14ac:dyDescent="0.2">
      <c r="AE19006" s="218"/>
    </row>
    <row r="19007" spans="31:31" s="228" customFormat="1" x14ac:dyDescent="0.2">
      <c r="AE19007" s="218"/>
    </row>
    <row r="19008" spans="31:31" s="228" customFormat="1" x14ac:dyDescent="0.2">
      <c r="AE19008" s="218"/>
    </row>
    <row r="19009" spans="31:31" s="228" customFormat="1" x14ac:dyDescent="0.2">
      <c r="AE19009" s="218"/>
    </row>
    <row r="19010" spans="31:31" s="228" customFormat="1" x14ac:dyDescent="0.2">
      <c r="AE19010" s="218"/>
    </row>
    <row r="19011" spans="31:31" s="228" customFormat="1" x14ac:dyDescent="0.2">
      <c r="AE19011" s="218"/>
    </row>
    <row r="19012" spans="31:31" s="228" customFormat="1" x14ac:dyDescent="0.2">
      <c r="AE19012" s="218"/>
    </row>
    <row r="19013" spans="31:31" s="228" customFormat="1" x14ac:dyDescent="0.2">
      <c r="AE19013" s="218"/>
    </row>
    <row r="19014" spans="31:31" s="228" customFormat="1" x14ac:dyDescent="0.2">
      <c r="AE19014" s="218"/>
    </row>
    <row r="19015" spans="31:31" s="228" customFormat="1" x14ac:dyDescent="0.2">
      <c r="AE19015" s="218"/>
    </row>
    <row r="19016" spans="31:31" s="228" customFormat="1" x14ac:dyDescent="0.2">
      <c r="AE19016" s="218"/>
    </row>
    <row r="19017" spans="31:31" s="228" customFormat="1" x14ac:dyDescent="0.2">
      <c r="AE19017" s="218"/>
    </row>
    <row r="19018" spans="31:31" s="228" customFormat="1" x14ac:dyDescent="0.2">
      <c r="AE19018" s="218"/>
    </row>
    <row r="19019" spans="31:31" s="228" customFormat="1" x14ac:dyDescent="0.2">
      <c r="AE19019" s="218"/>
    </row>
    <row r="19020" spans="31:31" s="228" customFormat="1" x14ac:dyDescent="0.2">
      <c r="AE19020" s="218"/>
    </row>
    <row r="19021" spans="31:31" s="228" customFormat="1" x14ac:dyDescent="0.2">
      <c r="AE19021" s="218"/>
    </row>
    <row r="19022" spans="31:31" s="228" customFormat="1" x14ac:dyDescent="0.2">
      <c r="AE19022" s="218"/>
    </row>
    <row r="19023" spans="31:31" s="228" customFormat="1" x14ac:dyDescent="0.2">
      <c r="AE19023" s="218"/>
    </row>
    <row r="19024" spans="31:31" s="228" customFormat="1" x14ac:dyDescent="0.2">
      <c r="AE19024" s="218"/>
    </row>
    <row r="19025" spans="31:31" s="228" customFormat="1" x14ac:dyDescent="0.2">
      <c r="AE19025" s="218"/>
    </row>
    <row r="19026" spans="31:31" s="228" customFormat="1" x14ac:dyDescent="0.2">
      <c r="AE19026" s="218"/>
    </row>
    <row r="19027" spans="31:31" s="228" customFormat="1" x14ac:dyDescent="0.2">
      <c r="AE19027" s="218"/>
    </row>
    <row r="19028" spans="31:31" s="228" customFormat="1" x14ac:dyDescent="0.2">
      <c r="AE19028" s="218"/>
    </row>
    <row r="19029" spans="31:31" s="228" customFormat="1" x14ac:dyDescent="0.2">
      <c r="AE19029" s="218"/>
    </row>
    <row r="19030" spans="31:31" s="228" customFormat="1" x14ac:dyDescent="0.2">
      <c r="AE19030" s="218"/>
    </row>
    <row r="19031" spans="31:31" s="228" customFormat="1" x14ac:dyDescent="0.2">
      <c r="AE19031" s="218"/>
    </row>
    <row r="19032" spans="31:31" s="228" customFormat="1" x14ac:dyDescent="0.2">
      <c r="AE19032" s="218"/>
    </row>
    <row r="19033" spans="31:31" s="228" customFormat="1" x14ac:dyDescent="0.2">
      <c r="AE19033" s="218"/>
    </row>
    <row r="19034" spans="31:31" s="228" customFormat="1" x14ac:dyDescent="0.2">
      <c r="AE19034" s="218"/>
    </row>
    <row r="19035" spans="31:31" s="228" customFormat="1" x14ac:dyDescent="0.2">
      <c r="AE19035" s="218"/>
    </row>
    <row r="19036" spans="31:31" s="228" customFormat="1" x14ac:dyDescent="0.2">
      <c r="AE19036" s="218"/>
    </row>
    <row r="19037" spans="31:31" s="228" customFormat="1" x14ac:dyDescent="0.2">
      <c r="AE19037" s="218"/>
    </row>
    <row r="19038" spans="31:31" s="228" customFormat="1" x14ac:dyDescent="0.2">
      <c r="AE19038" s="218"/>
    </row>
    <row r="19039" spans="31:31" s="228" customFormat="1" x14ac:dyDescent="0.2">
      <c r="AE19039" s="218"/>
    </row>
    <row r="19040" spans="31:31" s="228" customFormat="1" x14ac:dyDescent="0.2">
      <c r="AE19040" s="218"/>
    </row>
    <row r="19041" spans="31:31" s="228" customFormat="1" x14ac:dyDescent="0.2">
      <c r="AE19041" s="218"/>
    </row>
    <row r="19042" spans="31:31" s="228" customFormat="1" x14ac:dyDescent="0.2">
      <c r="AE19042" s="218"/>
    </row>
    <row r="19043" spans="31:31" s="228" customFormat="1" x14ac:dyDescent="0.2">
      <c r="AE19043" s="218"/>
    </row>
    <row r="19044" spans="31:31" s="228" customFormat="1" x14ac:dyDescent="0.2">
      <c r="AE19044" s="218"/>
    </row>
    <row r="19045" spans="31:31" s="228" customFormat="1" x14ac:dyDescent="0.2">
      <c r="AE19045" s="218"/>
    </row>
    <row r="19046" spans="31:31" s="228" customFormat="1" x14ac:dyDescent="0.2">
      <c r="AE19046" s="218"/>
    </row>
    <row r="19047" spans="31:31" s="228" customFormat="1" x14ac:dyDescent="0.2">
      <c r="AE19047" s="218"/>
    </row>
    <row r="19048" spans="31:31" s="228" customFormat="1" x14ac:dyDescent="0.2">
      <c r="AE19048" s="218"/>
    </row>
    <row r="19049" spans="31:31" s="228" customFormat="1" x14ac:dyDescent="0.2">
      <c r="AE19049" s="218"/>
    </row>
    <row r="19050" spans="31:31" s="228" customFormat="1" x14ac:dyDescent="0.2">
      <c r="AE19050" s="218"/>
    </row>
    <row r="19051" spans="31:31" s="228" customFormat="1" x14ac:dyDescent="0.2">
      <c r="AE19051" s="218"/>
    </row>
    <row r="19052" spans="31:31" s="228" customFormat="1" x14ac:dyDescent="0.2">
      <c r="AE19052" s="218"/>
    </row>
    <row r="19053" spans="31:31" s="228" customFormat="1" x14ac:dyDescent="0.2">
      <c r="AE19053" s="218"/>
    </row>
    <row r="19054" spans="31:31" s="228" customFormat="1" x14ac:dyDescent="0.2">
      <c r="AE19054" s="218"/>
    </row>
    <row r="19055" spans="31:31" s="228" customFormat="1" x14ac:dyDescent="0.2">
      <c r="AE19055" s="218"/>
    </row>
    <row r="19056" spans="31:31" s="228" customFormat="1" x14ac:dyDescent="0.2">
      <c r="AE19056" s="218"/>
    </row>
    <row r="19057" spans="31:31" s="228" customFormat="1" x14ac:dyDescent="0.2">
      <c r="AE19057" s="218"/>
    </row>
    <row r="19058" spans="31:31" s="228" customFormat="1" x14ac:dyDescent="0.2">
      <c r="AE19058" s="218"/>
    </row>
    <row r="19059" spans="31:31" s="228" customFormat="1" x14ac:dyDescent="0.2">
      <c r="AE19059" s="218"/>
    </row>
    <row r="19060" spans="31:31" s="228" customFormat="1" x14ac:dyDescent="0.2">
      <c r="AE19060" s="218"/>
    </row>
    <row r="19061" spans="31:31" s="228" customFormat="1" x14ac:dyDescent="0.2">
      <c r="AE19061" s="218"/>
    </row>
    <row r="19062" spans="31:31" s="228" customFormat="1" x14ac:dyDescent="0.2">
      <c r="AE19062" s="218"/>
    </row>
    <row r="19063" spans="31:31" s="228" customFormat="1" x14ac:dyDescent="0.2">
      <c r="AE19063" s="218"/>
    </row>
    <row r="19064" spans="31:31" s="228" customFormat="1" x14ac:dyDescent="0.2">
      <c r="AE19064" s="218"/>
    </row>
    <row r="19065" spans="31:31" s="228" customFormat="1" x14ac:dyDescent="0.2">
      <c r="AE19065" s="218"/>
    </row>
    <row r="19066" spans="31:31" s="228" customFormat="1" x14ac:dyDescent="0.2">
      <c r="AE19066" s="218"/>
    </row>
    <row r="19067" spans="31:31" s="228" customFormat="1" x14ac:dyDescent="0.2">
      <c r="AE19067" s="218"/>
    </row>
    <row r="19068" spans="31:31" s="228" customFormat="1" x14ac:dyDescent="0.2">
      <c r="AE19068" s="218"/>
    </row>
    <row r="19069" spans="31:31" s="228" customFormat="1" x14ac:dyDescent="0.2">
      <c r="AE19069" s="218"/>
    </row>
    <row r="19070" spans="31:31" s="228" customFormat="1" x14ac:dyDescent="0.2">
      <c r="AE19070" s="218"/>
    </row>
    <row r="19071" spans="31:31" s="228" customFormat="1" x14ac:dyDescent="0.2">
      <c r="AE19071" s="218"/>
    </row>
    <row r="19072" spans="31:31" s="228" customFormat="1" x14ac:dyDescent="0.2">
      <c r="AE19072" s="218"/>
    </row>
    <row r="19073" spans="31:31" s="228" customFormat="1" x14ac:dyDescent="0.2">
      <c r="AE19073" s="218"/>
    </row>
    <row r="19074" spans="31:31" s="228" customFormat="1" x14ac:dyDescent="0.2">
      <c r="AE19074" s="218"/>
    </row>
    <row r="19075" spans="31:31" s="228" customFormat="1" x14ac:dyDescent="0.2">
      <c r="AE19075" s="218"/>
    </row>
    <row r="19076" spans="31:31" s="228" customFormat="1" x14ac:dyDescent="0.2">
      <c r="AE19076" s="218"/>
    </row>
    <row r="19077" spans="31:31" s="228" customFormat="1" x14ac:dyDescent="0.2">
      <c r="AE19077" s="218"/>
    </row>
    <row r="19078" spans="31:31" s="228" customFormat="1" x14ac:dyDescent="0.2">
      <c r="AE19078" s="218"/>
    </row>
    <row r="19079" spans="31:31" s="228" customFormat="1" x14ac:dyDescent="0.2">
      <c r="AE19079" s="218"/>
    </row>
    <row r="19080" spans="31:31" s="228" customFormat="1" x14ac:dyDescent="0.2">
      <c r="AE19080" s="218"/>
    </row>
    <row r="19081" spans="31:31" s="228" customFormat="1" x14ac:dyDescent="0.2">
      <c r="AE19081" s="218"/>
    </row>
    <row r="19082" spans="31:31" s="228" customFormat="1" x14ac:dyDescent="0.2">
      <c r="AE19082" s="218"/>
    </row>
    <row r="19083" spans="31:31" s="228" customFormat="1" x14ac:dyDescent="0.2">
      <c r="AE19083" s="218"/>
    </row>
    <row r="19084" spans="31:31" s="228" customFormat="1" x14ac:dyDescent="0.2">
      <c r="AE19084" s="218"/>
    </row>
    <row r="19085" spans="31:31" s="228" customFormat="1" x14ac:dyDescent="0.2">
      <c r="AE19085" s="218"/>
    </row>
    <row r="19086" spans="31:31" s="228" customFormat="1" x14ac:dyDescent="0.2">
      <c r="AE19086" s="218"/>
    </row>
    <row r="19087" spans="31:31" s="228" customFormat="1" x14ac:dyDescent="0.2">
      <c r="AE19087" s="218"/>
    </row>
    <row r="19088" spans="31:31" s="228" customFormat="1" x14ac:dyDescent="0.2">
      <c r="AE19088" s="218"/>
    </row>
    <row r="19089" spans="31:31" s="228" customFormat="1" x14ac:dyDescent="0.2">
      <c r="AE19089" s="218"/>
    </row>
    <row r="19090" spans="31:31" s="228" customFormat="1" x14ac:dyDescent="0.2">
      <c r="AE19090" s="218"/>
    </row>
    <row r="19091" spans="31:31" s="228" customFormat="1" x14ac:dyDescent="0.2">
      <c r="AE19091" s="218"/>
    </row>
    <row r="19092" spans="31:31" s="228" customFormat="1" x14ac:dyDescent="0.2">
      <c r="AE19092" s="218"/>
    </row>
    <row r="19093" spans="31:31" s="228" customFormat="1" x14ac:dyDescent="0.2">
      <c r="AE19093" s="218"/>
    </row>
    <row r="19094" spans="31:31" s="228" customFormat="1" x14ac:dyDescent="0.2">
      <c r="AE19094" s="218"/>
    </row>
    <row r="19095" spans="31:31" s="228" customFormat="1" x14ac:dyDescent="0.2">
      <c r="AE19095" s="218"/>
    </row>
    <row r="19096" spans="31:31" s="228" customFormat="1" x14ac:dyDescent="0.2">
      <c r="AE19096" s="218"/>
    </row>
    <row r="19097" spans="31:31" s="228" customFormat="1" x14ac:dyDescent="0.2">
      <c r="AE19097" s="218"/>
    </row>
    <row r="19098" spans="31:31" s="228" customFormat="1" x14ac:dyDescent="0.2">
      <c r="AE19098" s="218"/>
    </row>
    <row r="19099" spans="31:31" s="228" customFormat="1" x14ac:dyDescent="0.2">
      <c r="AE19099" s="218"/>
    </row>
    <row r="19100" spans="31:31" s="228" customFormat="1" x14ac:dyDescent="0.2">
      <c r="AE19100" s="218"/>
    </row>
    <row r="19101" spans="31:31" s="228" customFormat="1" x14ac:dyDescent="0.2">
      <c r="AE19101" s="218"/>
    </row>
    <row r="19102" spans="31:31" s="228" customFormat="1" x14ac:dyDescent="0.2">
      <c r="AE19102" s="218"/>
    </row>
    <row r="19103" spans="31:31" s="228" customFormat="1" x14ac:dyDescent="0.2">
      <c r="AE19103" s="218"/>
    </row>
    <row r="19104" spans="31:31" s="228" customFormat="1" x14ac:dyDescent="0.2">
      <c r="AE19104" s="218"/>
    </row>
    <row r="19105" spans="31:31" s="228" customFormat="1" x14ac:dyDescent="0.2">
      <c r="AE19105" s="218"/>
    </row>
    <row r="19106" spans="31:31" s="228" customFormat="1" x14ac:dyDescent="0.2">
      <c r="AE19106" s="218"/>
    </row>
    <row r="19107" spans="31:31" s="228" customFormat="1" x14ac:dyDescent="0.2">
      <c r="AE19107" s="218"/>
    </row>
    <row r="19108" spans="31:31" s="228" customFormat="1" x14ac:dyDescent="0.2">
      <c r="AE19108" s="218"/>
    </row>
    <row r="19109" spans="31:31" s="228" customFormat="1" x14ac:dyDescent="0.2">
      <c r="AE19109" s="218"/>
    </row>
    <row r="19110" spans="31:31" s="228" customFormat="1" x14ac:dyDescent="0.2">
      <c r="AE19110" s="218"/>
    </row>
    <row r="19111" spans="31:31" s="228" customFormat="1" x14ac:dyDescent="0.2">
      <c r="AE19111" s="218"/>
    </row>
    <row r="19112" spans="31:31" s="228" customFormat="1" x14ac:dyDescent="0.2">
      <c r="AE19112" s="218"/>
    </row>
    <row r="19113" spans="31:31" s="228" customFormat="1" x14ac:dyDescent="0.2">
      <c r="AE19113" s="218"/>
    </row>
    <row r="19114" spans="31:31" s="228" customFormat="1" x14ac:dyDescent="0.2">
      <c r="AE19114" s="218"/>
    </row>
    <row r="19115" spans="31:31" s="228" customFormat="1" x14ac:dyDescent="0.2">
      <c r="AE19115" s="218"/>
    </row>
    <row r="19116" spans="31:31" s="228" customFormat="1" x14ac:dyDescent="0.2">
      <c r="AE19116" s="218"/>
    </row>
    <row r="19117" spans="31:31" s="228" customFormat="1" x14ac:dyDescent="0.2">
      <c r="AE19117" s="218"/>
    </row>
    <row r="19118" spans="31:31" s="228" customFormat="1" x14ac:dyDescent="0.2">
      <c r="AE19118" s="218"/>
    </row>
    <row r="19119" spans="31:31" s="228" customFormat="1" x14ac:dyDescent="0.2">
      <c r="AE19119" s="218"/>
    </row>
    <row r="19120" spans="31:31" s="228" customFormat="1" x14ac:dyDescent="0.2">
      <c r="AE19120" s="218"/>
    </row>
    <row r="19121" spans="31:31" s="228" customFormat="1" x14ac:dyDescent="0.2">
      <c r="AE19121" s="218"/>
    </row>
    <row r="19122" spans="31:31" s="228" customFormat="1" x14ac:dyDescent="0.2">
      <c r="AE19122" s="218"/>
    </row>
    <row r="19123" spans="31:31" s="228" customFormat="1" x14ac:dyDescent="0.2">
      <c r="AE19123" s="218"/>
    </row>
    <row r="19124" spans="31:31" s="228" customFormat="1" x14ac:dyDescent="0.2">
      <c r="AE19124" s="218"/>
    </row>
    <row r="19125" spans="31:31" s="228" customFormat="1" x14ac:dyDescent="0.2">
      <c r="AE19125" s="218"/>
    </row>
    <row r="19126" spans="31:31" s="228" customFormat="1" x14ac:dyDescent="0.2">
      <c r="AE19126" s="218"/>
    </row>
    <row r="19127" spans="31:31" s="228" customFormat="1" x14ac:dyDescent="0.2">
      <c r="AE19127" s="218"/>
    </row>
    <row r="19128" spans="31:31" s="228" customFormat="1" x14ac:dyDescent="0.2">
      <c r="AE19128" s="218"/>
    </row>
    <row r="19129" spans="31:31" s="228" customFormat="1" x14ac:dyDescent="0.2">
      <c r="AE19129" s="218"/>
    </row>
    <row r="19130" spans="31:31" s="228" customFormat="1" x14ac:dyDescent="0.2">
      <c r="AE19130" s="218"/>
    </row>
    <row r="19131" spans="31:31" s="228" customFormat="1" x14ac:dyDescent="0.2">
      <c r="AE19131" s="218"/>
    </row>
    <row r="19132" spans="31:31" s="228" customFormat="1" x14ac:dyDescent="0.2">
      <c r="AE19132" s="218"/>
    </row>
    <row r="19133" spans="31:31" s="228" customFormat="1" x14ac:dyDescent="0.2">
      <c r="AE19133" s="218"/>
    </row>
    <row r="19134" spans="31:31" s="228" customFormat="1" x14ac:dyDescent="0.2">
      <c r="AE19134" s="218"/>
    </row>
    <row r="19135" spans="31:31" s="228" customFormat="1" x14ac:dyDescent="0.2">
      <c r="AE19135" s="218"/>
    </row>
    <row r="19136" spans="31:31" s="228" customFormat="1" x14ac:dyDescent="0.2">
      <c r="AE19136" s="218"/>
    </row>
    <row r="19137" spans="31:31" s="228" customFormat="1" x14ac:dyDescent="0.2">
      <c r="AE19137" s="218"/>
    </row>
    <row r="19138" spans="31:31" s="228" customFormat="1" x14ac:dyDescent="0.2">
      <c r="AE19138" s="218"/>
    </row>
    <row r="19139" spans="31:31" s="228" customFormat="1" x14ac:dyDescent="0.2">
      <c r="AE19139" s="218"/>
    </row>
    <row r="19140" spans="31:31" s="228" customFormat="1" x14ac:dyDescent="0.2">
      <c r="AE19140" s="218"/>
    </row>
    <row r="19141" spans="31:31" s="228" customFormat="1" x14ac:dyDescent="0.2">
      <c r="AE19141" s="218"/>
    </row>
    <row r="19142" spans="31:31" s="228" customFormat="1" x14ac:dyDescent="0.2">
      <c r="AE19142" s="218"/>
    </row>
    <row r="19143" spans="31:31" s="228" customFormat="1" x14ac:dyDescent="0.2">
      <c r="AE19143" s="218"/>
    </row>
    <row r="19144" spans="31:31" s="228" customFormat="1" x14ac:dyDescent="0.2">
      <c r="AE19144" s="218"/>
    </row>
    <row r="19145" spans="31:31" s="228" customFormat="1" x14ac:dyDescent="0.2">
      <c r="AE19145" s="218"/>
    </row>
    <row r="19146" spans="31:31" s="228" customFormat="1" x14ac:dyDescent="0.2">
      <c r="AE19146" s="218"/>
    </row>
    <row r="19147" spans="31:31" s="228" customFormat="1" x14ac:dyDescent="0.2">
      <c r="AE19147" s="218"/>
    </row>
    <row r="19148" spans="31:31" s="228" customFormat="1" x14ac:dyDescent="0.2">
      <c r="AE19148" s="218"/>
    </row>
    <row r="19149" spans="31:31" s="228" customFormat="1" x14ac:dyDescent="0.2">
      <c r="AE19149" s="218"/>
    </row>
    <row r="19150" spans="31:31" s="228" customFormat="1" x14ac:dyDescent="0.2">
      <c r="AE19150" s="218"/>
    </row>
    <row r="19151" spans="31:31" s="228" customFormat="1" x14ac:dyDescent="0.2">
      <c r="AE19151" s="218"/>
    </row>
    <row r="19152" spans="31:31" s="228" customFormat="1" x14ac:dyDescent="0.2">
      <c r="AE19152" s="218"/>
    </row>
    <row r="19153" spans="31:31" s="228" customFormat="1" x14ac:dyDescent="0.2">
      <c r="AE19153" s="218"/>
    </row>
    <row r="19154" spans="31:31" s="228" customFormat="1" x14ac:dyDescent="0.2">
      <c r="AE19154" s="218"/>
    </row>
    <row r="19155" spans="31:31" s="228" customFormat="1" x14ac:dyDescent="0.2">
      <c r="AE19155" s="218"/>
    </row>
    <row r="19156" spans="31:31" s="228" customFormat="1" x14ac:dyDescent="0.2">
      <c r="AE19156" s="218"/>
    </row>
    <row r="19157" spans="31:31" s="228" customFormat="1" x14ac:dyDescent="0.2">
      <c r="AE19157" s="218"/>
    </row>
    <row r="19158" spans="31:31" s="228" customFormat="1" x14ac:dyDescent="0.2">
      <c r="AE19158" s="218"/>
    </row>
    <row r="19159" spans="31:31" s="228" customFormat="1" x14ac:dyDescent="0.2">
      <c r="AE19159" s="218"/>
    </row>
    <row r="19160" spans="31:31" s="228" customFormat="1" x14ac:dyDescent="0.2">
      <c r="AE19160" s="218"/>
    </row>
    <row r="19161" spans="31:31" s="228" customFormat="1" x14ac:dyDescent="0.2">
      <c r="AE19161" s="218"/>
    </row>
    <row r="19162" spans="31:31" s="228" customFormat="1" x14ac:dyDescent="0.2">
      <c r="AE19162" s="218"/>
    </row>
    <row r="19163" spans="31:31" s="228" customFormat="1" x14ac:dyDescent="0.2">
      <c r="AE19163" s="218"/>
    </row>
    <row r="19164" spans="31:31" s="228" customFormat="1" x14ac:dyDescent="0.2">
      <c r="AE19164" s="218"/>
    </row>
    <row r="19165" spans="31:31" s="228" customFormat="1" x14ac:dyDescent="0.2">
      <c r="AE19165" s="218"/>
    </row>
    <row r="19166" spans="31:31" s="228" customFormat="1" x14ac:dyDescent="0.2">
      <c r="AE19166" s="218"/>
    </row>
    <row r="19167" spans="31:31" s="228" customFormat="1" x14ac:dyDescent="0.2">
      <c r="AE19167" s="218"/>
    </row>
    <row r="19168" spans="31:31" s="228" customFormat="1" x14ac:dyDescent="0.2">
      <c r="AE19168" s="218"/>
    </row>
    <row r="19169" spans="31:31" s="228" customFormat="1" x14ac:dyDescent="0.2">
      <c r="AE19169" s="218"/>
    </row>
    <row r="19170" spans="31:31" s="228" customFormat="1" x14ac:dyDescent="0.2">
      <c r="AE19170" s="218"/>
    </row>
    <row r="19171" spans="31:31" s="228" customFormat="1" x14ac:dyDescent="0.2">
      <c r="AE19171" s="218"/>
    </row>
    <row r="19172" spans="31:31" s="228" customFormat="1" x14ac:dyDescent="0.2">
      <c r="AE19172" s="218"/>
    </row>
    <row r="19173" spans="31:31" s="228" customFormat="1" x14ac:dyDescent="0.2">
      <c r="AE19173" s="218"/>
    </row>
    <row r="19174" spans="31:31" s="228" customFormat="1" x14ac:dyDescent="0.2">
      <c r="AE19174" s="218"/>
    </row>
    <row r="19175" spans="31:31" s="228" customFormat="1" x14ac:dyDescent="0.2">
      <c r="AE19175" s="218"/>
    </row>
    <row r="19176" spans="31:31" s="228" customFormat="1" x14ac:dyDescent="0.2">
      <c r="AE19176" s="218"/>
    </row>
    <row r="19177" spans="31:31" s="228" customFormat="1" x14ac:dyDescent="0.2">
      <c r="AE19177" s="218"/>
    </row>
    <row r="19178" spans="31:31" s="228" customFormat="1" x14ac:dyDescent="0.2">
      <c r="AE19178" s="218"/>
    </row>
    <row r="19179" spans="31:31" s="228" customFormat="1" x14ac:dyDescent="0.2">
      <c r="AE19179" s="218"/>
    </row>
    <row r="19180" spans="31:31" s="228" customFormat="1" x14ac:dyDescent="0.2">
      <c r="AE19180" s="218"/>
    </row>
    <row r="19181" spans="31:31" s="228" customFormat="1" x14ac:dyDescent="0.2">
      <c r="AE19181" s="218"/>
    </row>
    <row r="19182" spans="31:31" s="228" customFormat="1" x14ac:dyDescent="0.2">
      <c r="AE19182" s="218"/>
    </row>
    <row r="19183" spans="31:31" s="228" customFormat="1" x14ac:dyDescent="0.2">
      <c r="AE19183" s="218"/>
    </row>
    <row r="19184" spans="31:31" s="228" customFormat="1" x14ac:dyDescent="0.2">
      <c r="AE19184" s="218"/>
    </row>
    <row r="19185" spans="31:31" s="228" customFormat="1" x14ac:dyDescent="0.2">
      <c r="AE19185" s="218"/>
    </row>
    <row r="19186" spans="31:31" s="228" customFormat="1" x14ac:dyDescent="0.2">
      <c r="AE19186" s="218"/>
    </row>
    <row r="19187" spans="31:31" s="228" customFormat="1" x14ac:dyDescent="0.2">
      <c r="AE19187" s="218"/>
    </row>
    <row r="19188" spans="31:31" s="228" customFormat="1" x14ac:dyDescent="0.2">
      <c r="AE19188" s="218"/>
    </row>
    <row r="19189" spans="31:31" s="228" customFormat="1" x14ac:dyDescent="0.2">
      <c r="AE19189" s="218"/>
    </row>
    <row r="19190" spans="31:31" s="228" customFormat="1" x14ac:dyDescent="0.2">
      <c r="AE19190" s="218"/>
    </row>
    <row r="19191" spans="31:31" s="228" customFormat="1" x14ac:dyDescent="0.2">
      <c r="AE19191" s="218"/>
    </row>
    <row r="19192" spans="31:31" s="228" customFormat="1" x14ac:dyDescent="0.2">
      <c r="AE19192" s="218"/>
    </row>
    <row r="19193" spans="31:31" s="228" customFormat="1" x14ac:dyDescent="0.2">
      <c r="AE19193" s="218"/>
    </row>
    <row r="19194" spans="31:31" s="228" customFormat="1" x14ac:dyDescent="0.2">
      <c r="AE19194" s="218"/>
    </row>
    <row r="19195" spans="31:31" s="228" customFormat="1" x14ac:dyDescent="0.2">
      <c r="AE19195" s="218"/>
    </row>
    <row r="19196" spans="31:31" s="228" customFormat="1" x14ac:dyDescent="0.2">
      <c r="AE19196" s="218"/>
    </row>
    <row r="19197" spans="31:31" s="228" customFormat="1" x14ac:dyDescent="0.2">
      <c r="AE19197" s="218"/>
    </row>
    <row r="19198" spans="31:31" s="228" customFormat="1" x14ac:dyDescent="0.2">
      <c r="AE19198" s="218"/>
    </row>
    <row r="19199" spans="31:31" s="228" customFormat="1" x14ac:dyDescent="0.2">
      <c r="AE19199" s="218"/>
    </row>
    <row r="19200" spans="31:31" s="228" customFormat="1" x14ac:dyDescent="0.2">
      <c r="AE19200" s="218"/>
    </row>
    <row r="19201" spans="31:31" s="228" customFormat="1" x14ac:dyDescent="0.2">
      <c r="AE19201" s="218"/>
    </row>
    <row r="19202" spans="31:31" s="228" customFormat="1" x14ac:dyDescent="0.2">
      <c r="AE19202" s="218"/>
    </row>
    <row r="19203" spans="31:31" s="228" customFormat="1" x14ac:dyDescent="0.2">
      <c r="AE19203" s="218"/>
    </row>
    <row r="19204" spans="31:31" s="228" customFormat="1" x14ac:dyDescent="0.2">
      <c r="AE19204" s="218"/>
    </row>
    <row r="19205" spans="31:31" s="228" customFormat="1" x14ac:dyDescent="0.2">
      <c r="AE19205" s="218"/>
    </row>
    <row r="19206" spans="31:31" s="228" customFormat="1" x14ac:dyDescent="0.2">
      <c r="AE19206" s="218"/>
    </row>
    <row r="19207" spans="31:31" s="228" customFormat="1" x14ac:dyDescent="0.2">
      <c r="AE19207" s="218"/>
    </row>
    <row r="19208" spans="31:31" s="228" customFormat="1" x14ac:dyDescent="0.2">
      <c r="AE19208" s="218"/>
    </row>
    <row r="19209" spans="31:31" s="228" customFormat="1" x14ac:dyDescent="0.2">
      <c r="AE19209" s="218"/>
    </row>
    <row r="19210" spans="31:31" s="228" customFormat="1" x14ac:dyDescent="0.2">
      <c r="AE19210" s="218"/>
    </row>
    <row r="19211" spans="31:31" s="228" customFormat="1" x14ac:dyDescent="0.2">
      <c r="AE19211" s="218"/>
    </row>
    <row r="19212" spans="31:31" s="228" customFormat="1" x14ac:dyDescent="0.2">
      <c r="AE19212" s="218"/>
    </row>
    <row r="19213" spans="31:31" s="228" customFormat="1" x14ac:dyDescent="0.2">
      <c r="AE19213" s="218"/>
    </row>
    <row r="19214" spans="31:31" s="228" customFormat="1" x14ac:dyDescent="0.2">
      <c r="AE19214" s="218"/>
    </row>
    <row r="19215" spans="31:31" s="228" customFormat="1" x14ac:dyDescent="0.2">
      <c r="AE19215" s="218"/>
    </row>
    <row r="19216" spans="31:31" s="228" customFormat="1" x14ac:dyDescent="0.2">
      <c r="AE19216" s="218"/>
    </row>
    <row r="19217" spans="31:31" s="228" customFormat="1" x14ac:dyDescent="0.2">
      <c r="AE19217" s="218"/>
    </row>
    <row r="19218" spans="31:31" s="228" customFormat="1" x14ac:dyDescent="0.2">
      <c r="AE19218" s="218"/>
    </row>
    <row r="19219" spans="31:31" s="228" customFormat="1" x14ac:dyDescent="0.2">
      <c r="AE19219" s="218"/>
    </row>
    <row r="19220" spans="31:31" s="228" customFormat="1" x14ac:dyDescent="0.2">
      <c r="AE19220" s="218"/>
    </row>
    <row r="19221" spans="31:31" s="228" customFormat="1" x14ac:dyDescent="0.2">
      <c r="AE19221" s="218"/>
    </row>
    <row r="19222" spans="31:31" s="228" customFormat="1" x14ac:dyDescent="0.2">
      <c r="AE19222" s="218"/>
    </row>
    <row r="19223" spans="31:31" s="228" customFormat="1" x14ac:dyDescent="0.2">
      <c r="AE19223" s="218"/>
    </row>
    <row r="19224" spans="31:31" s="228" customFormat="1" x14ac:dyDescent="0.2">
      <c r="AE19224" s="218"/>
    </row>
    <row r="19225" spans="31:31" s="228" customFormat="1" x14ac:dyDescent="0.2">
      <c r="AE19225" s="218"/>
    </row>
    <row r="19226" spans="31:31" s="228" customFormat="1" x14ac:dyDescent="0.2">
      <c r="AE19226" s="218"/>
    </row>
    <row r="19227" spans="31:31" s="228" customFormat="1" x14ac:dyDescent="0.2">
      <c r="AE19227" s="218"/>
    </row>
    <row r="19228" spans="31:31" s="228" customFormat="1" x14ac:dyDescent="0.2">
      <c r="AE19228" s="218"/>
    </row>
    <row r="19229" spans="31:31" s="228" customFormat="1" x14ac:dyDescent="0.2">
      <c r="AE19229" s="218"/>
    </row>
    <row r="19230" spans="31:31" s="228" customFormat="1" x14ac:dyDescent="0.2">
      <c r="AE19230" s="218"/>
    </row>
    <row r="19231" spans="31:31" s="228" customFormat="1" x14ac:dyDescent="0.2">
      <c r="AE19231" s="218"/>
    </row>
    <row r="19232" spans="31:31" s="228" customFormat="1" x14ac:dyDescent="0.2">
      <c r="AE19232" s="218"/>
    </row>
    <row r="19233" spans="31:31" s="228" customFormat="1" x14ac:dyDescent="0.2">
      <c r="AE19233" s="218"/>
    </row>
    <row r="19234" spans="31:31" s="228" customFormat="1" x14ac:dyDescent="0.2">
      <c r="AE19234" s="218"/>
    </row>
    <row r="19235" spans="31:31" s="228" customFormat="1" x14ac:dyDescent="0.2">
      <c r="AE19235" s="218"/>
    </row>
    <row r="19236" spans="31:31" s="228" customFormat="1" x14ac:dyDescent="0.2">
      <c r="AE19236" s="218"/>
    </row>
    <row r="19237" spans="31:31" s="228" customFormat="1" x14ac:dyDescent="0.2">
      <c r="AE19237" s="218"/>
    </row>
    <row r="19238" spans="31:31" s="228" customFormat="1" x14ac:dyDescent="0.2">
      <c r="AE19238" s="218"/>
    </row>
    <row r="19239" spans="31:31" s="228" customFormat="1" x14ac:dyDescent="0.2">
      <c r="AE19239" s="218"/>
    </row>
    <row r="19240" spans="31:31" s="228" customFormat="1" x14ac:dyDescent="0.2">
      <c r="AE19240" s="218"/>
    </row>
    <row r="19241" spans="31:31" s="228" customFormat="1" x14ac:dyDescent="0.2">
      <c r="AE19241" s="218"/>
    </row>
    <row r="19242" spans="31:31" s="228" customFormat="1" x14ac:dyDescent="0.2">
      <c r="AE19242" s="218"/>
    </row>
    <row r="19243" spans="31:31" s="228" customFormat="1" x14ac:dyDescent="0.2">
      <c r="AE19243" s="218"/>
    </row>
    <row r="19244" spans="31:31" s="228" customFormat="1" x14ac:dyDescent="0.2">
      <c r="AE19244" s="218"/>
    </row>
    <row r="19245" spans="31:31" s="228" customFormat="1" x14ac:dyDescent="0.2">
      <c r="AE19245" s="218"/>
    </row>
    <row r="19246" spans="31:31" s="228" customFormat="1" x14ac:dyDescent="0.2">
      <c r="AE19246" s="218"/>
    </row>
    <row r="19247" spans="31:31" s="228" customFormat="1" x14ac:dyDescent="0.2">
      <c r="AE19247" s="218"/>
    </row>
    <row r="19248" spans="31:31" s="228" customFormat="1" x14ac:dyDescent="0.2">
      <c r="AE19248" s="218"/>
    </row>
    <row r="19249" spans="31:31" s="228" customFormat="1" x14ac:dyDescent="0.2">
      <c r="AE19249" s="218"/>
    </row>
    <row r="19250" spans="31:31" s="228" customFormat="1" x14ac:dyDescent="0.2">
      <c r="AE19250" s="218"/>
    </row>
    <row r="19251" spans="31:31" s="228" customFormat="1" x14ac:dyDescent="0.2">
      <c r="AE19251" s="218"/>
    </row>
    <row r="19252" spans="31:31" s="228" customFormat="1" x14ac:dyDescent="0.2">
      <c r="AE19252" s="218"/>
    </row>
    <row r="19253" spans="31:31" s="228" customFormat="1" x14ac:dyDescent="0.2">
      <c r="AE19253" s="218"/>
    </row>
    <row r="19254" spans="31:31" s="228" customFormat="1" x14ac:dyDescent="0.2">
      <c r="AE19254" s="218"/>
    </row>
    <row r="19255" spans="31:31" s="228" customFormat="1" x14ac:dyDescent="0.2">
      <c r="AE19255" s="218"/>
    </row>
    <row r="19256" spans="31:31" s="228" customFormat="1" x14ac:dyDescent="0.2">
      <c r="AE19256" s="218"/>
    </row>
    <row r="19257" spans="31:31" s="228" customFormat="1" x14ac:dyDescent="0.2">
      <c r="AE19257" s="218"/>
    </row>
    <row r="19258" spans="31:31" s="228" customFormat="1" x14ac:dyDescent="0.2">
      <c r="AE19258" s="218"/>
    </row>
    <row r="19259" spans="31:31" s="228" customFormat="1" x14ac:dyDescent="0.2">
      <c r="AE19259" s="218"/>
    </row>
    <row r="19260" spans="31:31" s="228" customFormat="1" x14ac:dyDescent="0.2">
      <c r="AE19260" s="218"/>
    </row>
    <row r="19261" spans="31:31" s="228" customFormat="1" x14ac:dyDescent="0.2">
      <c r="AE19261" s="218"/>
    </row>
    <row r="19262" spans="31:31" s="228" customFormat="1" x14ac:dyDescent="0.2">
      <c r="AE19262" s="218"/>
    </row>
    <row r="19263" spans="31:31" s="228" customFormat="1" x14ac:dyDescent="0.2">
      <c r="AE19263" s="218"/>
    </row>
    <row r="19264" spans="31:31" s="228" customFormat="1" x14ac:dyDescent="0.2">
      <c r="AE19264" s="218"/>
    </row>
    <row r="19265" spans="31:31" s="228" customFormat="1" x14ac:dyDescent="0.2">
      <c r="AE19265" s="218"/>
    </row>
    <row r="19266" spans="31:31" s="228" customFormat="1" x14ac:dyDescent="0.2">
      <c r="AE19266" s="218"/>
    </row>
    <row r="19267" spans="31:31" s="228" customFormat="1" x14ac:dyDescent="0.2">
      <c r="AE19267" s="218"/>
    </row>
    <row r="19268" spans="31:31" s="228" customFormat="1" x14ac:dyDescent="0.2">
      <c r="AE19268" s="218"/>
    </row>
    <row r="19269" spans="31:31" s="228" customFormat="1" x14ac:dyDescent="0.2">
      <c r="AE19269" s="218"/>
    </row>
    <row r="19270" spans="31:31" s="228" customFormat="1" x14ac:dyDescent="0.2">
      <c r="AE19270" s="218"/>
    </row>
    <row r="19271" spans="31:31" s="228" customFormat="1" x14ac:dyDescent="0.2">
      <c r="AE19271" s="218"/>
    </row>
    <row r="19272" spans="31:31" s="228" customFormat="1" x14ac:dyDescent="0.2">
      <c r="AE19272" s="218"/>
    </row>
    <row r="19273" spans="31:31" s="228" customFormat="1" x14ac:dyDescent="0.2">
      <c r="AE19273" s="218"/>
    </row>
    <row r="19274" spans="31:31" s="228" customFormat="1" x14ac:dyDescent="0.2">
      <c r="AE19274" s="218"/>
    </row>
    <row r="19275" spans="31:31" s="228" customFormat="1" x14ac:dyDescent="0.2">
      <c r="AE19275" s="218"/>
    </row>
    <row r="19276" spans="31:31" s="228" customFormat="1" x14ac:dyDescent="0.2">
      <c r="AE19276" s="218"/>
    </row>
    <row r="19277" spans="31:31" s="228" customFormat="1" x14ac:dyDescent="0.2">
      <c r="AE19277" s="218"/>
    </row>
    <row r="19278" spans="31:31" s="228" customFormat="1" x14ac:dyDescent="0.2">
      <c r="AE19278" s="218"/>
    </row>
    <row r="19279" spans="31:31" s="228" customFormat="1" x14ac:dyDescent="0.2">
      <c r="AE19279" s="218"/>
    </row>
    <row r="19280" spans="31:31" s="228" customFormat="1" x14ac:dyDescent="0.2">
      <c r="AE19280" s="218"/>
    </row>
    <row r="19281" spans="31:31" s="228" customFormat="1" x14ac:dyDescent="0.2">
      <c r="AE19281" s="218"/>
    </row>
    <row r="19282" spans="31:31" s="228" customFormat="1" x14ac:dyDescent="0.2">
      <c r="AE19282" s="218"/>
    </row>
    <row r="19283" spans="31:31" s="228" customFormat="1" x14ac:dyDescent="0.2">
      <c r="AE19283" s="218"/>
    </row>
    <row r="19284" spans="31:31" s="228" customFormat="1" x14ac:dyDescent="0.2">
      <c r="AE19284" s="218"/>
    </row>
    <row r="19285" spans="31:31" s="228" customFormat="1" x14ac:dyDescent="0.2">
      <c r="AE19285" s="218"/>
    </row>
    <row r="19286" spans="31:31" s="228" customFormat="1" x14ac:dyDescent="0.2">
      <c r="AE19286" s="218"/>
    </row>
    <row r="19287" spans="31:31" s="228" customFormat="1" x14ac:dyDescent="0.2">
      <c r="AE19287" s="218"/>
    </row>
    <row r="19288" spans="31:31" s="228" customFormat="1" x14ac:dyDescent="0.2">
      <c r="AE19288" s="218"/>
    </row>
    <row r="19289" spans="31:31" s="228" customFormat="1" x14ac:dyDescent="0.2">
      <c r="AE19289" s="218"/>
    </row>
    <row r="19290" spans="31:31" s="228" customFormat="1" x14ac:dyDescent="0.2">
      <c r="AE19290" s="218"/>
    </row>
    <row r="19291" spans="31:31" s="228" customFormat="1" x14ac:dyDescent="0.2">
      <c r="AE19291" s="218"/>
    </row>
    <row r="19292" spans="31:31" s="228" customFormat="1" x14ac:dyDescent="0.2">
      <c r="AE19292" s="218"/>
    </row>
    <row r="19293" spans="31:31" s="228" customFormat="1" x14ac:dyDescent="0.2">
      <c r="AE19293" s="218"/>
    </row>
    <row r="19294" spans="31:31" s="228" customFormat="1" x14ac:dyDescent="0.2">
      <c r="AE19294" s="218"/>
    </row>
    <row r="19295" spans="31:31" s="228" customFormat="1" x14ac:dyDescent="0.2">
      <c r="AE19295" s="218"/>
    </row>
    <row r="19296" spans="31:31" s="228" customFormat="1" x14ac:dyDescent="0.2">
      <c r="AE19296" s="218"/>
    </row>
    <row r="19297" spans="31:31" s="228" customFormat="1" x14ac:dyDescent="0.2">
      <c r="AE19297" s="218"/>
    </row>
    <row r="19298" spans="31:31" s="228" customFormat="1" x14ac:dyDescent="0.2">
      <c r="AE19298" s="218"/>
    </row>
    <row r="19299" spans="31:31" s="228" customFormat="1" x14ac:dyDescent="0.2">
      <c r="AE19299" s="218"/>
    </row>
    <row r="19300" spans="31:31" s="228" customFormat="1" x14ac:dyDescent="0.2">
      <c r="AE19300" s="218"/>
    </row>
    <row r="19301" spans="31:31" s="228" customFormat="1" x14ac:dyDescent="0.2">
      <c r="AE19301" s="218"/>
    </row>
    <row r="19302" spans="31:31" s="228" customFormat="1" x14ac:dyDescent="0.2">
      <c r="AE19302" s="218"/>
    </row>
    <row r="19303" spans="31:31" s="228" customFormat="1" x14ac:dyDescent="0.2">
      <c r="AE19303" s="218"/>
    </row>
    <row r="19304" spans="31:31" s="228" customFormat="1" x14ac:dyDescent="0.2">
      <c r="AE19304" s="218"/>
    </row>
    <row r="19305" spans="31:31" s="228" customFormat="1" x14ac:dyDescent="0.2">
      <c r="AE19305" s="218"/>
    </row>
    <row r="19306" spans="31:31" s="228" customFormat="1" x14ac:dyDescent="0.2">
      <c r="AE19306" s="218"/>
    </row>
    <row r="19307" spans="31:31" s="228" customFormat="1" x14ac:dyDescent="0.2">
      <c r="AE19307" s="218"/>
    </row>
    <row r="19308" spans="31:31" s="228" customFormat="1" x14ac:dyDescent="0.2">
      <c r="AE19308" s="218"/>
    </row>
    <row r="19309" spans="31:31" s="228" customFormat="1" x14ac:dyDescent="0.2">
      <c r="AE19309" s="218"/>
    </row>
    <row r="19310" spans="31:31" s="228" customFormat="1" x14ac:dyDescent="0.2">
      <c r="AE19310" s="218"/>
    </row>
    <row r="19311" spans="31:31" s="228" customFormat="1" x14ac:dyDescent="0.2">
      <c r="AE19311" s="218"/>
    </row>
    <row r="19312" spans="31:31" s="228" customFormat="1" x14ac:dyDescent="0.2">
      <c r="AE19312" s="218"/>
    </row>
    <row r="19313" spans="31:31" s="228" customFormat="1" x14ac:dyDescent="0.2">
      <c r="AE19313" s="218"/>
    </row>
    <row r="19314" spans="31:31" s="228" customFormat="1" x14ac:dyDescent="0.2">
      <c r="AE19314" s="218"/>
    </row>
    <row r="19315" spans="31:31" s="228" customFormat="1" x14ac:dyDescent="0.2">
      <c r="AE19315" s="218"/>
    </row>
    <row r="19316" spans="31:31" s="228" customFormat="1" x14ac:dyDescent="0.2">
      <c r="AE19316" s="218"/>
    </row>
    <row r="19317" spans="31:31" s="228" customFormat="1" x14ac:dyDescent="0.2">
      <c r="AE19317" s="218"/>
    </row>
    <row r="19318" spans="31:31" s="228" customFormat="1" x14ac:dyDescent="0.2">
      <c r="AE19318" s="218"/>
    </row>
    <row r="19319" spans="31:31" s="228" customFormat="1" x14ac:dyDescent="0.2">
      <c r="AE19319" s="218"/>
    </row>
    <row r="19320" spans="31:31" s="228" customFormat="1" x14ac:dyDescent="0.2">
      <c r="AE19320" s="218"/>
    </row>
    <row r="19321" spans="31:31" s="228" customFormat="1" x14ac:dyDescent="0.2">
      <c r="AE19321" s="218"/>
    </row>
    <row r="19322" spans="31:31" s="228" customFormat="1" x14ac:dyDescent="0.2">
      <c r="AE19322" s="218"/>
    </row>
    <row r="19323" spans="31:31" s="228" customFormat="1" x14ac:dyDescent="0.2">
      <c r="AE19323" s="218"/>
    </row>
    <row r="19324" spans="31:31" s="228" customFormat="1" x14ac:dyDescent="0.2">
      <c r="AE19324" s="218"/>
    </row>
    <row r="19325" spans="31:31" s="228" customFormat="1" x14ac:dyDescent="0.2">
      <c r="AE19325" s="218"/>
    </row>
    <row r="19326" spans="31:31" s="228" customFormat="1" x14ac:dyDescent="0.2">
      <c r="AE19326" s="218"/>
    </row>
    <row r="19327" spans="31:31" s="228" customFormat="1" x14ac:dyDescent="0.2">
      <c r="AE19327" s="218"/>
    </row>
    <row r="19328" spans="31:31" s="228" customFormat="1" x14ac:dyDescent="0.2">
      <c r="AE19328" s="218"/>
    </row>
    <row r="19329" spans="31:31" s="228" customFormat="1" x14ac:dyDescent="0.2">
      <c r="AE19329" s="218"/>
    </row>
    <row r="19330" spans="31:31" s="228" customFormat="1" x14ac:dyDescent="0.2">
      <c r="AE19330" s="218"/>
    </row>
    <row r="19331" spans="31:31" s="228" customFormat="1" x14ac:dyDescent="0.2">
      <c r="AE19331" s="218"/>
    </row>
    <row r="19332" spans="31:31" s="228" customFormat="1" x14ac:dyDescent="0.2">
      <c r="AE19332" s="218"/>
    </row>
    <row r="19333" spans="31:31" s="228" customFormat="1" x14ac:dyDescent="0.2">
      <c r="AE19333" s="218"/>
    </row>
    <row r="19334" spans="31:31" s="228" customFormat="1" x14ac:dyDescent="0.2">
      <c r="AE19334" s="218"/>
    </row>
    <row r="19335" spans="31:31" s="228" customFormat="1" x14ac:dyDescent="0.2">
      <c r="AE19335" s="218"/>
    </row>
    <row r="19336" spans="31:31" s="228" customFormat="1" x14ac:dyDescent="0.2">
      <c r="AE19336" s="218"/>
    </row>
    <row r="19337" spans="31:31" s="228" customFormat="1" x14ac:dyDescent="0.2">
      <c r="AE19337" s="218"/>
    </row>
    <row r="19338" spans="31:31" s="228" customFormat="1" x14ac:dyDescent="0.2">
      <c r="AE19338" s="218"/>
    </row>
    <row r="19339" spans="31:31" s="228" customFormat="1" x14ac:dyDescent="0.2">
      <c r="AE19339" s="218"/>
    </row>
    <row r="19340" spans="31:31" s="228" customFormat="1" x14ac:dyDescent="0.2">
      <c r="AE19340" s="218"/>
    </row>
    <row r="19341" spans="31:31" s="228" customFormat="1" x14ac:dyDescent="0.2">
      <c r="AE19341" s="218"/>
    </row>
    <row r="19342" spans="31:31" s="228" customFormat="1" x14ac:dyDescent="0.2">
      <c r="AE19342" s="218"/>
    </row>
    <row r="19343" spans="31:31" s="228" customFormat="1" x14ac:dyDescent="0.2">
      <c r="AE19343" s="218"/>
    </row>
    <row r="19344" spans="31:31" s="228" customFormat="1" x14ac:dyDescent="0.2">
      <c r="AE19344" s="218"/>
    </row>
    <row r="19345" spans="31:31" s="228" customFormat="1" x14ac:dyDescent="0.2">
      <c r="AE19345" s="218"/>
    </row>
    <row r="19346" spans="31:31" s="228" customFormat="1" x14ac:dyDescent="0.2">
      <c r="AE19346" s="218"/>
    </row>
    <row r="19347" spans="31:31" s="228" customFormat="1" x14ac:dyDescent="0.2">
      <c r="AE19347" s="218"/>
    </row>
    <row r="19348" spans="31:31" s="228" customFormat="1" x14ac:dyDescent="0.2">
      <c r="AE19348" s="218"/>
    </row>
    <row r="19349" spans="31:31" s="228" customFormat="1" x14ac:dyDescent="0.2">
      <c r="AE19349" s="218"/>
    </row>
    <row r="19350" spans="31:31" s="228" customFormat="1" x14ac:dyDescent="0.2">
      <c r="AE19350" s="218"/>
    </row>
    <row r="19351" spans="31:31" s="228" customFormat="1" x14ac:dyDescent="0.2">
      <c r="AE19351" s="218"/>
    </row>
    <row r="19352" spans="31:31" s="228" customFormat="1" x14ac:dyDescent="0.2">
      <c r="AE19352" s="218"/>
    </row>
    <row r="19353" spans="31:31" s="228" customFormat="1" x14ac:dyDescent="0.2">
      <c r="AE19353" s="218"/>
    </row>
    <row r="19354" spans="31:31" s="228" customFormat="1" x14ac:dyDescent="0.2">
      <c r="AE19354" s="218"/>
    </row>
    <row r="19355" spans="31:31" s="228" customFormat="1" x14ac:dyDescent="0.2">
      <c r="AE19355" s="218"/>
    </row>
    <row r="19356" spans="31:31" s="228" customFormat="1" x14ac:dyDescent="0.2">
      <c r="AE19356" s="218"/>
    </row>
    <row r="19357" spans="31:31" s="228" customFormat="1" x14ac:dyDescent="0.2">
      <c r="AE19357" s="218"/>
    </row>
    <row r="19358" spans="31:31" s="228" customFormat="1" x14ac:dyDescent="0.2">
      <c r="AE19358" s="218"/>
    </row>
    <row r="19359" spans="31:31" s="228" customFormat="1" x14ac:dyDescent="0.2">
      <c r="AE19359" s="218"/>
    </row>
    <row r="19360" spans="31:31" s="228" customFormat="1" x14ac:dyDescent="0.2">
      <c r="AE19360" s="218"/>
    </row>
    <row r="19361" spans="31:31" s="228" customFormat="1" x14ac:dyDescent="0.2">
      <c r="AE19361" s="218"/>
    </row>
    <row r="19362" spans="31:31" s="228" customFormat="1" x14ac:dyDescent="0.2">
      <c r="AE19362" s="218"/>
    </row>
    <row r="19363" spans="31:31" s="228" customFormat="1" x14ac:dyDescent="0.2">
      <c r="AE19363" s="218"/>
    </row>
    <row r="19364" spans="31:31" s="228" customFormat="1" x14ac:dyDescent="0.2">
      <c r="AE19364" s="218"/>
    </row>
    <row r="19365" spans="31:31" s="228" customFormat="1" x14ac:dyDescent="0.2">
      <c r="AE19365" s="218"/>
    </row>
    <row r="19366" spans="31:31" s="228" customFormat="1" x14ac:dyDescent="0.2">
      <c r="AE19366" s="218"/>
    </row>
    <row r="19367" spans="31:31" s="228" customFormat="1" x14ac:dyDescent="0.2">
      <c r="AE19367" s="218"/>
    </row>
    <row r="19368" spans="31:31" s="228" customFormat="1" x14ac:dyDescent="0.2">
      <c r="AE19368" s="218"/>
    </row>
    <row r="19369" spans="31:31" s="228" customFormat="1" x14ac:dyDescent="0.2">
      <c r="AE19369" s="218"/>
    </row>
    <row r="19370" spans="31:31" s="228" customFormat="1" x14ac:dyDescent="0.2">
      <c r="AE19370" s="218"/>
    </row>
    <row r="19371" spans="31:31" s="228" customFormat="1" x14ac:dyDescent="0.2">
      <c r="AE19371" s="218"/>
    </row>
    <row r="19372" spans="31:31" s="228" customFormat="1" x14ac:dyDescent="0.2">
      <c r="AE19372" s="218"/>
    </row>
    <row r="19373" spans="31:31" s="228" customFormat="1" x14ac:dyDescent="0.2">
      <c r="AE19373" s="218"/>
    </row>
    <row r="19374" spans="31:31" s="228" customFormat="1" x14ac:dyDescent="0.2">
      <c r="AE19374" s="218"/>
    </row>
    <row r="19375" spans="31:31" s="228" customFormat="1" x14ac:dyDescent="0.2">
      <c r="AE19375" s="218"/>
    </row>
    <row r="19376" spans="31:31" s="228" customFormat="1" x14ac:dyDescent="0.2">
      <c r="AE19376" s="218"/>
    </row>
    <row r="19377" spans="31:31" s="228" customFormat="1" x14ac:dyDescent="0.2">
      <c r="AE19377" s="218"/>
    </row>
    <row r="19378" spans="31:31" s="228" customFormat="1" x14ac:dyDescent="0.2">
      <c r="AE19378" s="218"/>
    </row>
    <row r="19379" spans="31:31" s="228" customFormat="1" x14ac:dyDescent="0.2">
      <c r="AE19379" s="218"/>
    </row>
    <row r="19380" spans="31:31" s="228" customFormat="1" x14ac:dyDescent="0.2">
      <c r="AE19380" s="218"/>
    </row>
    <row r="19381" spans="31:31" s="228" customFormat="1" x14ac:dyDescent="0.2">
      <c r="AE19381" s="218"/>
    </row>
    <row r="19382" spans="31:31" s="228" customFormat="1" x14ac:dyDescent="0.2">
      <c r="AE19382" s="218"/>
    </row>
    <row r="19383" spans="31:31" s="228" customFormat="1" x14ac:dyDescent="0.2">
      <c r="AE19383" s="218"/>
    </row>
    <row r="19384" spans="31:31" s="228" customFormat="1" x14ac:dyDescent="0.2">
      <c r="AE19384" s="218"/>
    </row>
    <row r="19385" spans="31:31" s="228" customFormat="1" x14ac:dyDescent="0.2">
      <c r="AE19385" s="218"/>
    </row>
    <row r="19386" spans="31:31" s="228" customFormat="1" x14ac:dyDescent="0.2">
      <c r="AE19386" s="218"/>
    </row>
    <row r="19387" spans="31:31" s="228" customFormat="1" x14ac:dyDescent="0.2">
      <c r="AE19387" s="218"/>
    </row>
    <row r="19388" spans="31:31" s="228" customFormat="1" x14ac:dyDescent="0.2">
      <c r="AE19388" s="218"/>
    </row>
    <row r="19389" spans="31:31" s="228" customFormat="1" x14ac:dyDescent="0.2">
      <c r="AE19389" s="218"/>
    </row>
    <row r="19390" spans="31:31" s="228" customFormat="1" x14ac:dyDescent="0.2">
      <c r="AE19390" s="218"/>
    </row>
    <row r="19391" spans="31:31" s="228" customFormat="1" x14ac:dyDescent="0.2">
      <c r="AE19391" s="218"/>
    </row>
    <row r="19392" spans="31:31" s="228" customFormat="1" x14ac:dyDescent="0.2">
      <c r="AE19392" s="218"/>
    </row>
    <row r="19393" spans="31:31" s="228" customFormat="1" x14ac:dyDescent="0.2">
      <c r="AE19393" s="218"/>
    </row>
    <row r="19394" spans="31:31" s="228" customFormat="1" x14ac:dyDescent="0.2">
      <c r="AE19394" s="218"/>
    </row>
    <row r="19395" spans="31:31" s="228" customFormat="1" x14ac:dyDescent="0.2">
      <c r="AE19395" s="218"/>
    </row>
    <row r="19396" spans="31:31" s="228" customFormat="1" x14ac:dyDescent="0.2">
      <c r="AE19396" s="218"/>
    </row>
    <row r="19397" spans="31:31" s="228" customFormat="1" x14ac:dyDescent="0.2">
      <c r="AE19397" s="218"/>
    </row>
    <row r="19398" spans="31:31" s="228" customFormat="1" x14ac:dyDescent="0.2">
      <c r="AE19398" s="218"/>
    </row>
    <row r="19399" spans="31:31" s="228" customFormat="1" x14ac:dyDescent="0.2">
      <c r="AE19399" s="218"/>
    </row>
    <row r="19400" spans="31:31" s="228" customFormat="1" x14ac:dyDescent="0.2">
      <c r="AE19400" s="218"/>
    </row>
    <row r="19401" spans="31:31" s="228" customFormat="1" x14ac:dyDescent="0.2">
      <c r="AE19401" s="218"/>
    </row>
    <row r="19402" spans="31:31" s="228" customFormat="1" x14ac:dyDescent="0.2">
      <c r="AE19402" s="218"/>
    </row>
    <row r="19403" spans="31:31" s="228" customFormat="1" x14ac:dyDescent="0.2">
      <c r="AE19403" s="218"/>
    </row>
    <row r="19404" spans="31:31" s="228" customFormat="1" x14ac:dyDescent="0.2">
      <c r="AE19404" s="218"/>
    </row>
    <row r="19405" spans="31:31" s="228" customFormat="1" x14ac:dyDescent="0.2">
      <c r="AE19405" s="218"/>
    </row>
    <row r="19406" spans="31:31" s="228" customFormat="1" x14ac:dyDescent="0.2">
      <c r="AE19406" s="218"/>
    </row>
    <row r="19407" spans="31:31" s="228" customFormat="1" x14ac:dyDescent="0.2">
      <c r="AE19407" s="218"/>
    </row>
    <row r="19408" spans="31:31" s="228" customFormat="1" x14ac:dyDescent="0.2">
      <c r="AE19408" s="218"/>
    </row>
    <row r="19409" spans="31:31" s="228" customFormat="1" x14ac:dyDescent="0.2">
      <c r="AE19409" s="218"/>
    </row>
    <row r="19410" spans="31:31" s="228" customFormat="1" x14ac:dyDescent="0.2">
      <c r="AE19410" s="218"/>
    </row>
    <row r="19411" spans="31:31" s="228" customFormat="1" x14ac:dyDescent="0.2">
      <c r="AE19411" s="218"/>
    </row>
    <row r="19412" spans="31:31" s="228" customFormat="1" x14ac:dyDescent="0.2">
      <c r="AE19412" s="218"/>
    </row>
    <row r="19413" spans="31:31" s="228" customFormat="1" x14ac:dyDescent="0.2">
      <c r="AE19413" s="218"/>
    </row>
    <row r="19414" spans="31:31" s="228" customFormat="1" x14ac:dyDescent="0.2">
      <c r="AE19414" s="218"/>
    </row>
    <row r="19415" spans="31:31" s="228" customFormat="1" x14ac:dyDescent="0.2">
      <c r="AE19415" s="218"/>
    </row>
    <row r="19416" spans="31:31" s="228" customFormat="1" x14ac:dyDescent="0.2">
      <c r="AE19416" s="218"/>
    </row>
    <row r="19417" spans="31:31" s="228" customFormat="1" x14ac:dyDescent="0.2">
      <c r="AE19417" s="218"/>
    </row>
    <row r="19418" spans="31:31" s="228" customFormat="1" x14ac:dyDescent="0.2">
      <c r="AE19418" s="218"/>
    </row>
    <row r="19419" spans="31:31" s="228" customFormat="1" x14ac:dyDescent="0.2">
      <c r="AE19419" s="218"/>
    </row>
    <row r="19420" spans="31:31" s="228" customFormat="1" x14ac:dyDescent="0.2">
      <c r="AE19420" s="218"/>
    </row>
    <row r="19421" spans="31:31" s="228" customFormat="1" x14ac:dyDescent="0.2">
      <c r="AE19421" s="218"/>
    </row>
    <row r="19422" spans="31:31" s="228" customFormat="1" x14ac:dyDescent="0.2">
      <c r="AE19422" s="218"/>
    </row>
    <row r="19423" spans="31:31" s="228" customFormat="1" x14ac:dyDescent="0.2">
      <c r="AE19423" s="218"/>
    </row>
    <row r="19424" spans="31:31" s="228" customFormat="1" x14ac:dyDescent="0.2">
      <c r="AE19424" s="218"/>
    </row>
    <row r="19425" spans="31:31" s="228" customFormat="1" x14ac:dyDescent="0.2">
      <c r="AE19425" s="218"/>
    </row>
    <row r="19426" spans="31:31" s="228" customFormat="1" x14ac:dyDescent="0.2">
      <c r="AE19426" s="218"/>
    </row>
    <row r="19427" spans="31:31" s="228" customFormat="1" x14ac:dyDescent="0.2">
      <c r="AE19427" s="218"/>
    </row>
    <row r="19428" spans="31:31" s="228" customFormat="1" x14ac:dyDescent="0.2">
      <c r="AE19428" s="218"/>
    </row>
    <row r="19429" spans="31:31" s="228" customFormat="1" x14ac:dyDescent="0.2">
      <c r="AE19429" s="218"/>
    </row>
    <row r="19430" spans="31:31" s="228" customFormat="1" x14ac:dyDescent="0.2">
      <c r="AE19430" s="218"/>
    </row>
    <row r="19431" spans="31:31" s="228" customFormat="1" x14ac:dyDescent="0.2">
      <c r="AE19431" s="218"/>
    </row>
    <row r="19432" spans="31:31" s="228" customFormat="1" x14ac:dyDescent="0.2">
      <c r="AE19432" s="218"/>
    </row>
    <row r="19433" spans="31:31" s="228" customFormat="1" x14ac:dyDescent="0.2">
      <c r="AE19433" s="218"/>
    </row>
    <row r="19434" spans="31:31" s="228" customFormat="1" x14ac:dyDescent="0.2">
      <c r="AE19434" s="218"/>
    </row>
    <row r="19435" spans="31:31" s="228" customFormat="1" x14ac:dyDescent="0.2">
      <c r="AE19435" s="218"/>
    </row>
    <row r="19436" spans="31:31" s="228" customFormat="1" x14ac:dyDescent="0.2">
      <c r="AE19436" s="218"/>
    </row>
    <row r="19437" spans="31:31" s="228" customFormat="1" x14ac:dyDescent="0.2">
      <c r="AE19437" s="218"/>
    </row>
    <row r="19438" spans="31:31" s="228" customFormat="1" x14ac:dyDescent="0.2">
      <c r="AE19438" s="218"/>
    </row>
    <row r="19439" spans="31:31" s="228" customFormat="1" x14ac:dyDescent="0.2">
      <c r="AE19439" s="218"/>
    </row>
    <row r="19440" spans="31:31" s="228" customFormat="1" x14ac:dyDescent="0.2">
      <c r="AE19440" s="218"/>
    </row>
    <row r="19441" spans="31:31" s="228" customFormat="1" x14ac:dyDescent="0.2">
      <c r="AE19441" s="218"/>
    </row>
    <row r="19442" spans="31:31" s="228" customFormat="1" x14ac:dyDescent="0.2">
      <c r="AE19442" s="218"/>
    </row>
    <row r="19443" spans="31:31" s="228" customFormat="1" x14ac:dyDescent="0.2">
      <c r="AE19443" s="218"/>
    </row>
    <row r="19444" spans="31:31" s="228" customFormat="1" x14ac:dyDescent="0.2">
      <c r="AE19444" s="218"/>
    </row>
    <row r="19445" spans="31:31" s="228" customFormat="1" x14ac:dyDescent="0.2">
      <c r="AE19445" s="218"/>
    </row>
    <row r="19446" spans="31:31" s="228" customFormat="1" x14ac:dyDescent="0.2">
      <c r="AE19446" s="218"/>
    </row>
    <row r="19447" spans="31:31" s="228" customFormat="1" x14ac:dyDescent="0.2">
      <c r="AE19447" s="218"/>
    </row>
    <row r="19448" spans="31:31" s="228" customFormat="1" x14ac:dyDescent="0.2">
      <c r="AE19448" s="218"/>
    </row>
    <row r="19449" spans="31:31" s="228" customFormat="1" x14ac:dyDescent="0.2">
      <c r="AE19449" s="218"/>
    </row>
    <row r="19450" spans="31:31" s="228" customFormat="1" x14ac:dyDescent="0.2">
      <c r="AE19450" s="218"/>
    </row>
    <row r="19451" spans="31:31" s="228" customFormat="1" x14ac:dyDescent="0.2">
      <c r="AE19451" s="218"/>
    </row>
    <row r="19452" spans="31:31" s="228" customFormat="1" x14ac:dyDescent="0.2">
      <c r="AE19452" s="218"/>
    </row>
    <row r="19453" spans="31:31" s="228" customFormat="1" x14ac:dyDescent="0.2">
      <c r="AE19453" s="218"/>
    </row>
    <row r="19454" spans="31:31" s="228" customFormat="1" x14ac:dyDescent="0.2">
      <c r="AE19454" s="218"/>
    </row>
    <row r="19455" spans="31:31" s="228" customFormat="1" x14ac:dyDescent="0.2">
      <c r="AE19455" s="218"/>
    </row>
    <row r="19456" spans="31:31" s="228" customFormat="1" x14ac:dyDescent="0.2">
      <c r="AE19456" s="218"/>
    </row>
    <row r="19457" spans="31:31" s="228" customFormat="1" x14ac:dyDescent="0.2">
      <c r="AE19457" s="218"/>
    </row>
    <row r="19458" spans="31:31" s="228" customFormat="1" x14ac:dyDescent="0.2">
      <c r="AE19458" s="218"/>
    </row>
    <row r="19459" spans="31:31" s="228" customFormat="1" x14ac:dyDescent="0.2">
      <c r="AE19459" s="218"/>
    </row>
    <row r="19460" spans="31:31" s="228" customFormat="1" x14ac:dyDescent="0.2">
      <c r="AE19460" s="218"/>
    </row>
    <row r="19461" spans="31:31" s="228" customFormat="1" x14ac:dyDescent="0.2">
      <c r="AE19461" s="218"/>
    </row>
    <row r="19462" spans="31:31" s="228" customFormat="1" x14ac:dyDescent="0.2">
      <c r="AE19462" s="218"/>
    </row>
    <row r="19463" spans="31:31" s="228" customFormat="1" x14ac:dyDescent="0.2">
      <c r="AE19463" s="218"/>
    </row>
    <row r="19464" spans="31:31" s="228" customFormat="1" x14ac:dyDescent="0.2">
      <c r="AE19464" s="218"/>
    </row>
    <row r="19465" spans="31:31" s="228" customFormat="1" x14ac:dyDescent="0.2">
      <c r="AE19465" s="218"/>
    </row>
    <row r="19466" spans="31:31" s="228" customFormat="1" x14ac:dyDescent="0.2">
      <c r="AE19466" s="218"/>
    </row>
    <row r="19467" spans="31:31" s="228" customFormat="1" x14ac:dyDescent="0.2">
      <c r="AE19467" s="218"/>
    </row>
    <row r="19468" spans="31:31" s="228" customFormat="1" x14ac:dyDescent="0.2">
      <c r="AE19468" s="218"/>
    </row>
    <row r="19469" spans="31:31" s="228" customFormat="1" x14ac:dyDescent="0.2">
      <c r="AE19469" s="218"/>
    </row>
    <row r="19470" spans="31:31" s="228" customFormat="1" x14ac:dyDescent="0.2">
      <c r="AE19470" s="218"/>
    </row>
    <row r="19471" spans="31:31" s="228" customFormat="1" x14ac:dyDescent="0.2">
      <c r="AE19471" s="218"/>
    </row>
    <row r="19472" spans="31:31" s="228" customFormat="1" x14ac:dyDescent="0.2">
      <c r="AE19472" s="218"/>
    </row>
    <row r="19473" spans="31:31" s="228" customFormat="1" x14ac:dyDescent="0.2">
      <c r="AE19473" s="218"/>
    </row>
    <row r="19474" spans="31:31" s="228" customFormat="1" x14ac:dyDescent="0.2">
      <c r="AE19474" s="218"/>
    </row>
    <row r="19475" spans="31:31" s="228" customFormat="1" x14ac:dyDescent="0.2">
      <c r="AE19475" s="218"/>
    </row>
    <row r="19476" spans="31:31" s="228" customFormat="1" x14ac:dyDescent="0.2">
      <c r="AE19476" s="218"/>
    </row>
    <row r="19477" spans="31:31" s="228" customFormat="1" x14ac:dyDescent="0.2">
      <c r="AE19477" s="218"/>
    </row>
    <row r="19478" spans="31:31" s="228" customFormat="1" x14ac:dyDescent="0.2">
      <c r="AE19478" s="218"/>
    </row>
    <row r="19479" spans="31:31" s="228" customFormat="1" x14ac:dyDescent="0.2">
      <c r="AE19479" s="218"/>
    </row>
    <row r="19480" spans="31:31" s="228" customFormat="1" x14ac:dyDescent="0.2">
      <c r="AE19480" s="218"/>
    </row>
    <row r="19481" spans="31:31" s="228" customFormat="1" x14ac:dyDescent="0.2">
      <c r="AE19481" s="218"/>
    </row>
    <row r="19482" spans="31:31" s="228" customFormat="1" x14ac:dyDescent="0.2">
      <c r="AE19482" s="218"/>
    </row>
    <row r="19483" spans="31:31" s="228" customFormat="1" x14ac:dyDescent="0.2">
      <c r="AE19483" s="218"/>
    </row>
    <row r="19484" spans="31:31" s="228" customFormat="1" x14ac:dyDescent="0.2">
      <c r="AE19484" s="218"/>
    </row>
    <row r="19485" spans="31:31" s="228" customFormat="1" x14ac:dyDescent="0.2">
      <c r="AE19485" s="218"/>
    </row>
    <row r="19486" spans="31:31" s="228" customFormat="1" x14ac:dyDescent="0.2">
      <c r="AE19486" s="218"/>
    </row>
    <row r="19487" spans="31:31" s="228" customFormat="1" x14ac:dyDescent="0.2">
      <c r="AE19487" s="218"/>
    </row>
    <row r="19488" spans="31:31" s="228" customFormat="1" x14ac:dyDescent="0.2">
      <c r="AE19488" s="218"/>
    </row>
    <row r="19489" spans="31:31" s="228" customFormat="1" x14ac:dyDescent="0.2">
      <c r="AE19489" s="218"/>
    </row>
    <row r="19490" spans="31:31" s="228" customFormat="1" x14ac:dyDescent="0.2">
      <c r="AE19490" s="218"/>
    </row>
    <row r="19491" spans="31:31" s="228" customFormat="1" x14ac:dyDescent="0.2">
      <c r="AE19491" s="218"/>
    </row>
    <row r="19492" spans="31:31" s="228" customFormat="1" x14ac:dyDescent="0.2">
      <c r="AE19492" s="218"/>
    </row>
    <row r="19493" spans="31:31" s="228" customFormat="1" x14ac:dyDescent="0.2">
      <c r="AE19493" s="218"/>
    </row>
    <row r="19494" spans="31:31" s="228" customFormat="1" x14ac:dyDescent="0.2">
      <c r="AE19494" s="218"/>
    </row>
    <row r="19495" spans="31:31" s="228" customFormat="1" x14ac:dyDescent="0.2">
      <c r="AE19495" s="218"/>
    </row>
    <row r="19496" spans="31:31" s="228" customFormat="1" x14ac:dyDescent="0.2">
      <c r="AE19496" s="218"/>
    </row>
    <row r="19497" spans="31:31" s="228" customFormat="1" x14ac:dyDescent="0.2">
      <c r="AE19497" s="218"/>
    </row>
    <row r="19498" spans="31:31" s="228" customFormat="1" x14ac:dyDescent="0.2">
      <c r="AE19498" s="218"/>
    </row>
    <row r="19499" spans="31:31" s="228" customFormat="1" x14ac:dyDescent="0.2">
      <c r="AE19499" s="218"/>
    </row>
    <row r="19500" spans="31:31" s="228" customFormat="1" x14ac:dyDescent="0.2">
      <c r="AE19500" s="218"/>
    </row>
    <row r="19501" spans="31:31" s="228" customFormat="1" x14ac:dyDescent="0.2">
      <c r="AE19501" s="218"/>
    </row>
    <row r="19502" spans="31:31" s="228" customFormat="1" x14ac:dyDescent="0.2">
      <c r="AE19502" s="218"/>
    </row>
    <row r="19503" spans="31:31" s="228" customFormat="1" x14ac:dyDescent="0.2">
      <c r="AE19503" s="218"/>
    </row>
    <row r="19504" spans="31:31" s="228" customFormat="1" x14ac:dyDescent="0.2">
      <c r="AE19504" s="218"/>
    </row>
    <row r="19505" spans="31:31" s="228" customFormat="1" x14ac:dyDescent="0.2">
      <c r="AE19505" s="218"/>
    </row>
    <row r="19506" spans="31:31" s="228" customFormat="1" x14ac:dyDescent="0.2">
      <c r="AE19506" s="218"/>
    </row>
    <row r="19507" spans="31:31" s="228" customFormat="1" x14ac:dyDescent="0.2">
      <c r="AE19507" s="218"/>
    </row>
    <row r="19508" spans="31:31" s="228" customFormat="1" x14ac:dyDescent="0.2">
      <c r="AE19508" s="218"/>
    </row>
    <row r="19509" spans="31:31" s="228" customFormat="1" x14ac:dyDescent="0.2">
      <c r="AE19509" s="218"/>
    </row>
    <row r="19510" spans="31:31" s="228" customFormat="1" x14ac:dyDescent="0.2">
      <c r="AE19510" s="218"/>
    </row>
    <row r="19511" spans="31:31" s="228" customFormat="1" x14ac:dyDescent="0.2">
      <c r="AE19511" s="218"/>
    </row>
    <row r="19512" spans="31:31" s="228" customFormat="1" x14ac:dyDescent="0.2">
      <c r="AE19512" s="218"/>
    </row>
    <row r="19513" spans="31:31" s="228" customFormat="1" x14ac:dyDescent="0.2">
      <c r="AE19513" s="218"/>
    </row>
    <row r="19514" spans="31:31" s="228" customFormat="1" x14ac:dyDescent="0.2">
      <c r="AE19514" s="218"/>
    </row>
    <row r="19515" spans="31:31" s="228" customFormat="1" x14ac:dyDescent="0.2">
      <c r="AE19515" s="218"/>
    </row>
    <row r="19516" spans="31:31" s="228" customFormat="1" x14ac:dyDescent="0.2">
      <c r="AE19516" s="218"/>
    </row>
    <row r="19517" spans="31:31" s="228" customFormat="1" x14ac:dyDescent="0.2">
      <c r="AE19517" s="218"/>
    </row>
    <row r="19518" spans="31:31" s="228" customFormat="1" x14ac:dyDescent="0.2">
      <c r="AE19518" s="218"/>
    </row>
    <row r="19519" spans="31:31" s="228" customFormat="1" x14ac:dyDescent="0.2">
      <c r="AE19519" s="218"/>
    </row>
    <row r="19520" spans="31:31" s="228" customFormat="1" x14ac:dyDescent="0.2">
      <c r="AE19520" s="218"/>
    </row>
    <row r="19521" spans="31:31" s="228" customFormat="1" x14ac:dyDescent="0.2">
      <c r="AE19521" s="218"/>
    </row>
    <row r="19522" spans="31:31" s="228" customFormat="1" x14ac:dyDescent="0.2">
      <c r="AE19522" s="218"/>
    </row>
    <row r="19523" spans="31:31" s="228" customFormat="1" x14ac:dyDescent="0.2">
      <c r="AE19523" s="218"/>
    </row>
    <row r="19524" spans="31:31" s="228" customFormat="1" x14ac:dyDescent="0.2">
      <c r="AE19524" s="218"/>
    </row>
    <row r="19525" spans="31:31" s="228" customFormat="1" x14ac:dyDescent="0.2">
      <c r="AE19525" s="218"/>
    </row>
    <row r="19526" spans="31:31" s="228" customFormat="1" x14ac:dyDescent="0.2">
      <c r="AE19526" s="218"/>
    </row>
    <row r="19527" spans="31:31" s="228" customFormat="1" x14ac:dyDescent="0.2">
      <c r="AE19527" s="218"/>
    </row>
    <row r="19528" spans="31:31" s="228" customFormat="1" x14ac:dyDescent="0.2">
      <c r="AE19528" s="218"/>
    </row>
    <row r="19529" spans="31:31" s="228" customFormat="1" x14ac:dyDescent="0.2">
      <c r="AE19529" s="218"/>
    </row>
    <row r="19530" spans="31:31" s="228" customFormat="1" x14ac:dyDescent="0.2">
      <c r="AE19530" s="218"/>
    </row>
    <row r="19531" spans="31:31" s="228" customFormat="1" x14ac:dyDescent="0.2">
      <c r="AE19531" s="218"/>
    </row>
    <row r="19532" spans="31:31" s="228" customFormat="1" x14ac:dyDescent="0.2">
      <c r="AE19532" s="218"/>
    </row>
    <row r="19533" spans="31:31" s="228" customFormat="1" x14ac:dyDescent="0.2">
      <c r="AE19533" s="218"/>
    </row>
    <row r="19534" spans="31:31" s="228" customFormat="1" x14ac:dyDescent="0.2">
      <c r="AE19534" s="218"/>
    </row>
    <row r="19535" spans="31:31" s="228" customFormat="1" x14ac:dyDescent="0.2">
      <c r="AE19535" s="218"/>
    </row>
    <row r="19536" spans="31:31" s="228" customFormat="1" x14ac:dyDescent="0.2">
      <c r="AE19536" s="218"/>
    </row>
    <row r="19537" spans="31:31" s="228" customFormat="1" x14ac:dyDescent="0.2">
      <c r="AE19537" s="218"/>
    </row>
    <row r="19538" spans="31:31" s="228" customFormat="1" x14ac:dyDescent="0.2">
      <c r="AE19538" s="218"/>
    </row>
    <row r="19539" spans="31:31" s="228" customFormat="1" x14ac:dyDescent="0.2">
      <c r="AE19539" s="218"/>
    </row>
    <row r="19540" spans="31:31" s="228" customFormat="1" x14ac:dyDescent="0.2">
      <c r="AE19540" s="218"/>
    </row>
    <row r="19541" spans="31:31" s="228" customFormat="1" x14ac:dyDescent="0.2">
      <c r="AE19541" s="218"/>
    </row>
    <row r="19542" spans="31:31" s="228" customFormat="1" x14ac:dyDescent="0.2">
      <c r="AE19542" s="218"/>
    </row>
    <row r="19543" spans="31:31" s="228" customFormat="1" x14ac:dyDescent="0.2">
      <c r="AE19543" s="218"/>
    </row>
    <row r="19544" spans="31:31" s="228" customFormat="1" x14ac:dyDescent="0.2">
      <c r="AE19544" s="218"/>
    </row>
    <row r="19545" spans="31:31" s="228" customFormat="1" x14ac:dyDescent="0.2">
      <c r="AE19545" s="218"/>
    </row>
    <row r="19546" spans="31:31" s="228" customFormat="1" x14ac:dyDescent="0.2">
      <c r="AE19546" s="218"/>
    </row>
    <row r="19547" spans="31:31" s="228" customFormat="1" x14ac:dyDescent="0.2">
      <c r="AE19547" s="218"/>
    </row>
    <row r="19548" spans="31:31" s="228" customFormat="1" x14ac:dyDescent="0.2">
      <c r="AE19548" s="218"/>
    </row>
    <row r="19549" spans="31:31" s="228" customFormat="1" x14ac:dyDescent="0.2">
      <c r="AE19549" s="218"/>
    </row>
    <row r="19550" spans="31:31" s="228" customFormat="1" x14ac:dyDescent="0.2">
      <c r="AE19550" s="218"/>
    </row>
    <row r="19551" spans="31:31" s="228" customFormat="1" x14ac:dyDescent="0.2">
      <c r="AE19551" s="218"/>
    </row>
    <row r="19552" spans="31:31" s="228" customFormat="1" x14ac:dyDescent="0.2">
      <c r="AE19552" s="218"/>
    </row>
    <row r="19553" spans="31:31" s="228" customFormat="1" x14ac:dyDescent="0.2">
      <c r="AE19553" s="218"/>
    </row>
    <row r="19554" spans="31:31" s="228" customFormat="1" x14ac:dyDescent="0.2">
      <c r="AE19554" s="218"/>
    </row>
    <row r="19555" spans="31:31" s="228" customFormat="1" x14ac:dyDescent="0.2">
      <c r="AE19555" s="218"/>
    </row>
    <row r="19556" spans="31:31" s="228" customFormat="1" x14ac:dyDescent="0.2">
      <c r="AE19556" s="218"/>
    </row>
    <row r="19557" spans="31:31" s="228" customFormat="1" x14ac:dyDescent="0.2">
      <c r="AE19557" s="218"/>
    </row>
    <row r="19558" spans="31:31" s="228" customFormat="1" x14ac:dyDescent="0.2">
      <c r="AE19558" s="218"/>
    </row>
    <row r="19559" spans="31:31" s="228" customFormat="1" x14ac:dyDescent="0.2">
      <c r="AE19559" s="218"/>
    </row>
    <row r="19560" spans="31:31" s="228" customFormat="1" x14ac:dyDescent="0.2">
      <c r="AE19560" s="218"/>
    </row>
    <row r="19561" spans="31:31" s="228" customFormat="1" x14ac:dyDescent="0.2">
      <c r="AE19561" s="218"/>
    </row>
    <row r="19562" spans="31:31" s="228" customFormat="1" x14ac:dyDescent="0.2">
      <c r="AE19562" s="218"/>
    </row>
    <row r="19563" spans="31:31" s="228" customFormat="1" x14ac:dyDescent="0.2">
      <c r="AE19563" s="218"/>
    </row>
    <row r="19564" spans="31:31" s="228" customFormat="1" x14ac:dyDescent="0.2">
      <c r="AE19564" s="218"/>
    </row>
    <row r="19565" spans="31:31" s="228" customFormat="1" x14ac:dyDescent="0.2">
      <c r="AE19565" s="218"/>
    </row>
    <row r="19566" spans="31:31" s="228" customFormat="1" x14ac:dyDescent="0.2">
      <c r="AE19566" s="218"/>
    </row>
    <row r="19567" spans="31:31" s="228" customFormat="1" x14ac:dyDescent="0.2">
      <c r="AE19567" s="218"/>
    </row>
    <row r="19568" spans="31:31" s="228" customFormat="1" x14ac:dyDescent="0.2">
      <c r="AE19568" s="218"/>
    </row>
    <row r="19569" spans="31:31" s="228" customFormat="1" x14ac:dyDescent="0.2">
      <c r="AE19569" s="218"/>
    </row>
    <row r="19570" spans="31:31" s="228" customFormat="1" x14ac:dyDescent="0.2">
      <c r="AE19570" s="218"/>
    </row>
    <row r="19571" spans="31:31" s="228" customFormat="1" x14ac:dyDescent="0.2">
      <c r="AE19571" s="218"/>
    </row>
    <row r="19572" spans="31:31" s="228" customFormat="1" x14ac:dyDescent="0.2">
      <c r="AE19572" s="218"/>
    </row>
    <row r="19573" spans="31:31" s="228" customFormat="1" x14ac:dyDescent="0.2">
      <c r="AE19573" s="218"/>
    </row>
    <row r="19574" spans="31:31" s="228" customFormat="1" x14ac:dyDescent="0.2">
      <c r="AE19574" s="218"/>
    </row>
    <row r="19575" spans="31:31" s="228" customFormat="1" x14ac:dyDescent="0.2">
      <c r="AE19575" s="218"/>
    </row>
    <row r="19576" spans="31:31" s="228" customFormat="1" x14ac:dyDescent="0.2">
      <c r="AE19576" s="218"/>
    </row>
    <row r="19577" spans="31:31" s="228" customFormat="1" x14ac:dyDescent="0.2">
      <c r="AE19577" s="218"/>
    </row>
    <row r="19578" spans="31:31" s="228" customFormat="1" x14ac:dyDescent="0.2">
      <c r="AE19578" s="218"/>
    </row>
    <row r="19579" spans="31:31" s="228" customFormat="1" x14ac:dyDescent="0.2">
      <c r="AE19579" s="218"/>
    </row>
    <row r="19580" spans="31:31" s="228" customFormat="1" x14ac:dyDescent="0.2">
      <c r="AE19580" s="218"/>
    </row>
    <row r="19581" spans="31:31" s="228" customFormat="1" x14ac:dyDescent="0.2">
      <c r="AE19581" s="218"/>
    </row>
    <row r="19582" spans="31:31" s="228" customFormat="1" x14ac:dyDescent="0.2">
      <c r="AE19582" s="218"/>
    </row>
    <row r="19583" spans="31:31" s="228" customFormat="1" x14ac:dyDescent="0.2">
      <c r="AE19583" s="218"/>
    </row>
    <row r="19584" spans="31:31" s="228" customFormat="1" x14ac:dyDescent="0.2">
      <c r="AE19584" s="218"/>
    </row>
    <row r="19585" spans="31:31" s="228" customFormat="1" x14ac:dyDescent="0.2">
      <c r="AE19585" s="218"/>
    </row>
    <row r="19586" spans="31:31" s="228" customFormat="1" x14ac:dyDescent="0.2">
      <c r="AE19586" s="218"/>
    </row>
    <row r="19587" spans="31:31" s="228" customFormat="1" x14ac:dyDescent="0.2">
      <c r="AE19587" s="218"/>
    </row>
    <row r="19588" spans="31:31" s="228" customFormat="1" x14ac:dyDescent="0.2">
      <c r="AE19588" s="218"/>
    </row>
    <row r="19589" spans="31:31" s="228" customFormat="1" x14ac:dyDescent="0.2">
      <c r="AE19589" s="218"/>
    </row>
    <row r="19590" spans="31:31" s="228" customFormat="1" x14ac:dyDescent="0.2">
      <c r="AE19590" s="218"/>
    </row>
    <row r="19591" spans="31:31" s="228" customFormat="1" x14ac:dyDescent="0.2">
      <c r="AE19591" s="218"/>
    </row>
    <row r="19592" spans="31:31" s="228" customFormat="1" x14ac:dyDescent="0.2">
      <c r="AE19592" s="218"/>
    </row>
    <row r="19593" spans="31:31" s="228" customFormat="1" x14ac:dyDescent="0.2">
      <c r="AE19593" s="218"/>
    </row>
    <row r="19594" spans="31:31" s="228" customFormat="1" x14ac:dyDescent="0.2">
      <c r="AE19594" s="218"/>
    </row>
    <row r="19595" spans="31:31" s="228" customFormat="1" x14ac:dyDescent="0.2">
      <c r="AE19595" s="218"/>
    </row>
    <row r="19596" spans="31:31" s="228" customFormat="1" x14ac:dyDescent="0.2">
      <c r="AE19596" s="218"/>
    </row>
    <row r="19597" spans="31:31" s="228" customFormat="1" x14ac:dyDescent="0.2">
      <c r="AE19597" s="218"/>
    </row>
    <row r="19598" spans="31:31" s="228" customFormat="1" x14ac:dyDescent="0.2">
      <c r="AE19598" s="218"/>
    </row>
    <row r="19599" spans="31:31" s="228" customFormat="1" x14ac:dyDescent="0.2">
      <c r="AE19599" s="218"/>
    </row>
    <row r="19600" spans="31:31" s="228" customFormat="1" x14ac:dyDescent="0.2">
      <c r="AE19600" s="218"/>
    </row>
    <row r="19601" spans="31:31" s="228" customFormat="1" x14ac:dyDescent="0.2">
      <c r="AE19601" s="218"/>
    </row>
    <row r="19602" spans="31:31" s="228" customFormat="1" x14ac:dyDescent="0.2">
      <c r="AE19602" s="218"/>
    </row>
    <row r="19603" spans="31:31" s="228" customFormat="1" x14ac:dyDescent="0.2">
      <c r="AE19603" s="218"/>
    </row>
    <row r="19604" spans="31:31" s="228" customFormat="1" x14ac:dyDescent="0.2">
      <c r="AE19604" s="218"/>
    </row>
    <row r="19605" spans="31:31" s="228" customFormat="1" x14ac:dyDescent="0.2">
      <c r="AE19605" s="218"/>
    </row>
    <row r="19606" spans="31:31" s="228" customFormat="1" x14ac:dyDescent="0.2">
      <c r="AE19606" s="218"/>
    </row>
    <row r="19607" spans="31:31" s="228" customFormat="1" x14ac:dyDescent="0.2">
      <c r="AE19607" s="218"/>
    </row>
    <row r="19608" spans="31:31" s="228" customFormat="1" x14ac:dyDescent="0.2">
      <c r="AE19608" s="218"/>
    </row>
    <row r="19609" spans="31:31" s="228" customFormat="1" x14ac:dyDescent="0.2">
      <c r="AE19609" s="218"/>
    </row>
    <row r="19610" spans="31:31" s="228" customFormat="1" x14ac:dyDescent="0.2">
      <c r="AE19610" s="218"/>
    </row>
    <row r="19611" spans="31:31" s="228" customFormat="1" x14ac:dyDescent="0.2">
      <c r="AE19611" s="218"/>
    </row>
    <row r="19612" spans="31:31" s="228" customFormat="1" x14ac:dyDescent="0.2">
      <c r="AE19612" s="218"/>
    </row>
    <row r="19613" spans="31:31" s="228" customFormat="1" x14ac:dyDescent="0.2">
      <c r="AE19613" s="218"/>
    </row>
    <row r="19614" spans="31:31" s="228" customFormat="1" x14ac:dyDescent="0.2">
      <c r="AE19614" s="218"/>
    </row>
    <row r="19615" spans="31:31" s="228" customFormat="1" x14ac:dyDescent="0.2">
      <c r="AE19615" s="218"/>
    </row>
    <row r="19616" spans="31:31" s="228" customFormat="1" x14ac:dyDescent="0.2">
      <c r="AE19616" s="218"/>
    </row>
    <row r="19617" spans="31:31" s="228" customFormat="1" x14ac:dyDescent="0.2">
      <c r="AE19617" s="218"/>
    </row>
    <row r="19618" spans="31:31" s="228" customFormat="1" x14ac:dyDescent="0.2">
      <c r="AE19618" s="218"/>
    </row>
    <row r="19619" spans="31:31" s="228" customFormat="1" x14ac:dyDescent="0.2">
      <c r="AE19619" s="218"/>
    </row>
    <row r="19620" spans="31:31" s="228" customFormat="1" x14ac:dyDescent="0.2">
      <c r="AE19620" s="218"/>
    </row>
    <row r="19621" spans="31:31" s="228" customFormat="1" x14ac:dyDescent="0.2">
      <c r="AE19621" s="218"/>
    </row>
    <row r="19622" spans="31:31" s="228" customFormat="1" x14ac:dyDescent="0.2">
      <c r="AE19622" s="218"/>
    </row>
    <row r="19623" spans="31:31" s="228" customFormat="1" x14ac:dyDescent="0.2">
      <c r="AE19623" s="218"/>
    </row>
    <row r="19624" spans="31:31" s="228" customFormat="1" x14ac:dyDescent="0.2">
      <c r="AE19624" s="218"/>
    </row>
    <row r="19625" spans="31:31" s="228" customFormat="1" x14ac:dyDescent="0.2">
      <c r="AE19625" s="218"/>
    </row>
    <row r="19626" spans="31:31" s="228" customFormat="1" x14ac:dyDescent="0.2">
      <c r="AE19626" s="218"/>
    </row>
    <row r="19627" spans="31:31" s="228" customFormat="1" x14ac:dyDescent="0.2">
      <c r="AE19627" s="218"/>
    </row>
    <row r="19628" spans="31:31" s="228" customFormat="1" x14ac:dyDescent="0.2">
      <c r="AE19628" s="218"/>
    </row>
    <row r="19629" spans="31:31" s="228" customFormat="1" x14ac:dyDescent="0.2">
      <c r="AE19629" s="218"/>
    </row>
    <row r="19630" spans="31:31" s="228" customFormat="1" x14ac:dyDescent="0.2">
      <c r="AE19630" s="218"/>
    </row>
    <row r="19631" spans="31:31" s="228" customFormat="1" x14ac:dyDescent="0.2">
      <c r="AE19631" s="218"/>
    </row>
    <row r="19632" spans="31:31" s="228" customFormat="1" x14ac:dyDescent="0.2">
      <c r="AE19632" s="218"/>
    </row>
    <row r="19633" spans="31:31" s="228" customFormat="1" x14ac:dyDescent="0.2">
      <c r="AE19633" s="218"/>
    </row>
    <row r="19634" spans="31:31" s="228" customFormat="1" x14ac:dyDescent="0.2">
      <c r="AE19634" s="218"/>
    </row>
    <row r="19635" spans="31:31" s="228" customFormat="1" x14ac:dyDescent="0.2">
      <c r="AE19635" s="218"/>
    </row>
    <row r="19636" spans="31:31" s="228" customFormat="1" x14ac:dyDescent="0.2">
      <c r="AE19636" s="218"/>
    </row>
    <row r="19637" spans="31:31" s="228" customFormat="1" x14ac:dyDescent="0.2">
      <c r="AE19637" s="218"/>
    </row>
    <row r="19638" spans="31:31" s="228" customFormat="1" x14ac:dyDescent="0.2">
      <c r="AE19638" s="218"/>
    </row>
    <row r="19639" spans="31:31" s="228" customFormat="1" x14ac:dyDescent="0.2">
      <c r="AE19639" s="218"/>
    </row>
    <row r="19640" spans="31:31" s="228" customFormat="1" x14ac:dyDescent="0.2">
      <c r="AE19640" s="218"/>
    </row>
    <row r="19641" spans="31:31" s="228" customFormat="1" x14ac:dyDescent="0.2">
      <c r="AE19641" s="218"/>
    </row>
    <row r="19642" spans="31:31" s="228" customFormat="1" x14ac:dyDescent="0.2">
      <c r="AE19642" s="218"/>
    </row>
    <row r="19643" spans="31:31" s="228" customFormat="1" x14ac:dyDescent="0.2">
      <c r="AE19643" s="218"/>
    </row>
    <row r="19644" spans="31:31" s="228" customFormat="1" x14ac:dyDescent="0.2">
      <c r="AE19644" s="218"/>
    </row>
    <row r="19645" spans="31:31" s="228" customFormat="1" x14ac:dyDescent="0.2">
      <c r="AE19645" s="218"/>
    </row>
    <row r="19646" spans="31:31" s="228" customFormat="1" x14ac:dyDescent="0.2">
      <c r="AE19646" s="218"/>
    </row>
    <row r="19647" spans="31:31" s="228" customFormat="1" x14ac:dyDescent="0.2">
      <c r="AE19647" s="218"/>
    </row>
    <row r="19648" spans="31:31" s="228" customFormat="1" x14ac:dyDescent="0.2">
      <c r="AE19648" s="218"/>
    </row>
    <row r="19649" spans="31:31" s="228" customFormat="1" x14ac:dyDescent="0.2">
      <c r="AE19649" s="218"/>
    </row>
    <row r="19650" spans="31:31" s="228" customFormat="1" x14ac:dyDescent="0.2">
      <c r="AE19650" s="218"/>
    </row>
    <row r="19651" spans="31:31" s="228" customFormat="1" x14ac:dyDescent="0.2">
      <c r="AE19651" s="218"/>
    </row>
    <row r="19652" spans="31:31" s="228" customFormat="1" x14ac:dyDescent="0.2">
      <c r="AE19652" s="218"/>
    </row>
    <row r="19653" spans="31:31" s="228" customFormat="1" x14ac:dyDescent="0.2">
      <c r="AE19653" s="218"/>
    </row>
    <row r="19654" spans="31:31" s="228" customFormat="1" x14ac:dyDescent="0.2">
      <c r="AE19654" s="218"/>
    </row>
    <row r="19655" spans="31:31" s="228" customFormat="1" x14ac:dyDescent="0.2">
      <c r="AE19655" s="218"/>
    </row>
    <row r="19656" spans="31:31" s="228" customFormat="1" x14ac:dyDescent="0.2">
      <c r="AE19656" s="218"/>
    </row>
    <row r="19657" spans="31:31" s="228" customFormat="1" x14ac:dyDescent="0.2">
      <c r="AE19657" s="218"/>
    </row>
    <row r="19658" spans="31:31" s="228" customFormat="1" x14ac:dyDescent="0.2">
      <c r="AE19658" s="218"/>
    </row>
    <row r="19659" spans="31:31" s="228" customFormat="1" x14ac:dyDescent="0.2">
      <c r="AE19659" s="218"/>
    </row>
    <row r="19660" spans="31:31" s="228" customFormat="1" x14ac:dyDescent="0.2">
      <c r="AE19660" s="218"/>
    </row>
    <row r="19661" spans="31:31" s="228" customFormat="1" x14ac:dyDescent="0.2">
      <c r="AE19661" s="218"/>
    </row>
    <row r="19662" spans="31:31" s="228" customFormat="1" x14ac:dyDescent="0.2">
      <c r="AE19662" s="218"/>
    </row>
    <row r="19663" spans="31:31" s="228" customFormat="1" x14ac:dyDescent="0.2">
      <c r="AE19663" s="218"/>
    </row>
    <row r="19664" spans="31:31" s="228" customFormat="1" x14ac:dyDescent="0.2">
      <c r="AE19664" s="218"/>
    </row>
    <row r="19665" spans="31:31" s="228" customFormat="1" x14ac:dyDescent="0.2">
      <c r="AE19665" s="218"/>
    </row>
    <row r="19666" spans="31:31" s="228" customFormat="1" x14ac:dyDescent="0.2">
      <c r="AE19666" s="218"/>
    </row>
    <row r="19667" spans="31:31" s="228" customFormat="1" x14ac:dyDescent="0.2">
      <c r="AE19667" s="218"/>
    </row>
    <row r="19668" spans="31:31" s="228" customFormat="1" x14ac:dyDescent="0.2">
      <c r="AE19668" s="218"/>
    </row>
    <row r="19669" spans="31:31" s="228" customFormat="1" x14ac:dyDescent="0.2">
      <c r="AE19669" s="218"/>
    </row>
    <row r="19670" spans="31:31" s="228" customFormat="1" x14ac:dyDescent="0.2">
      <c r="AE19670" s="218"/>
    </row>
    <row r="19671" spans="31:31" s="228" customFormat="1" x14ac:dyDescent="0.2">
      <c r="AE19671" s="218"/>
    </row>
    <row r="19672" spans="31:31" s="228" customFormat="1" x14ac:dyDescent="0.2">
      <c r="AE19672" s="218"/>
    </row>
    <row r="19673" spans="31:31" s="228" customFormat="1" x14ac:dyDescent="0.2">
      <c r="AE19673" s="218"/>
    </row>
    <row r="19674" spans="31:31" s="228" customFormat="1" x14ac:dyDescent="0.2">
      <c r="AE19674" s="218"/>
    </row>
    <row r="19675" spans="31:31" s="228" customFormat="1" x14ac:dyDescent="0.2">
      <c r="AE19675" s="218"/>
    </row>
    <row r="19676" spans="31:31" s="228" customFormat="1" x14ac:dyDescent="0.2">
      <c r="AE19676" s="218"/>
    </row>
    <row r="19677" spans="31:31" s="228" customFormat="1" x14ac:dyDescent="0.2">
      <c r="AE19677" s="218"/>
    </row>
    <row r="19678" spans="31:31" s="228" customFormat="1" x14ac:dyDescent="0.2">
      <c r="AE19678" s="218"/>
    </row>
    <row r="19679" spans="31:31" s="228" customFormat="1" x14ac:dyDescent="0.2">
      <c r="AE19679" s="218"/>
    </row>
    <row r="19680" spans="31:31" s="228" customFormat="1" x14ac:dyDescent="0.2">
      <c r="AE19680" s="218"/>
    </row>
    <row r="19681" spans="31:31" s="228" customFormat="1" x14ac:dyDescent="0.2">
      <c r="AE19681" s="218"/>
    </row>
    <row r="19682" spans="31:31" s="228" customFormat="1" x14ac:dyDescent="0.2">
      <c r="AE19682" s="218"/>
    </row>
    <row r="19683" spans="31:31" s="228" customFormat="1" x14ac:dyDescent="0.2">
      <c r="AE19683" s="218"/>
    </row>
    <row r="19684" spans="31:31" s="228" customFormat="1" x14ac:dyDescent="0.2">
      <c r="AE19684" s="218"/>
    </row>
    <row r="19685" spans="31:31" s="228" customFormat="1" x14ac:dyDescent="0.2">
      <c r="AE19685" s="218"/>
    </row>
    <row r="19686" spans="31:31" s="228" customFormat="1" x14ac:dyDescent="0.2">
      <c r="AE19686" s="218"/>
    </row>
    <row r="19687" spans="31:31" s="228" customFormat="1" x14ac:dyDescent="0.2">
      <c r="AE19687" s="218"/>
    </row>
    <row r="19688" spans="31:31" s="228" customFormat="1" x14ac:dyDescent="0.2">
      <c r="AE19688" s="218"/>
    </row>
    <row r="19689" spans="31:31" s="228" customFormat="1" x14ac:dyDescent="0.2">
      <c r="AE19689" s="218"/>
    </row>
    <row r="19690" spans="31:31" s="228" customFormat="1" x14ac:dyDescent="0.2">
      <c r="AE19690" s="218"/>
    </row>
    <row r="19691" spans="31:31" s="228" customFormat="1" x14ac:dyDescent="0.2">
      <c r="AE19691" s="218"/>
    </row>
    <row r="19692" spans="31:31" s="228" customFormat="1" x14ac:dyDescent="0.2">
      <c r="AE19692" s="218"/>
    </row>
    <row r="19693" spans="31:31" s="228" customFormat="1" x14ac:dyDescent="0.2">
      <c r="AE19693" s="218"/>
    </row>
    <row r="19694" spans="31:31" s="228" customFormat="1" x14ac:dyDescent="0.2">
      <c r="AE19694" s="218"/>
    </row>
    <row r="19695" spans="31:31" s="228" customFormat="1" x14ac:dyDescent="0.2">
      <c r="AE19695" s="218"/>
    </row>
    <row r="19696" spans="31:31" s="228" customFormat="1" x14ac:dyDescent="0.2">
      <c r="AE19696" s="218"/>
    </row>
    <row r="19697" spans="31:31" s="228" customFormat="1" x14ac:dyDescent="0.2">
      <c r="AE19697" s="218"/>
    </row>
    <row r="19698" spans="31:31" s="228" customFormat="1" x14ac:dyDescent="0.2">
      <c r="AE19698" s="218"/>
    </row>
    <row r="19699" spans="31:31" s="228" customFormat="1" x14ac:dyDescent="0.2">
      <c r="AE19699" s="218"/>
    </row>
    <row r="19700" spans="31:31" s="228" customFormat="1" x14ac:dyDescent="0.2">
      <c r="AE19700" s="218"/>
    </row>
    <row r="19701" spans="31:31" s="228" customFormat="1" x14ac:dyDescent="0.2">
      <c r="AE19701" s="218"/>
    </row>
    <row r="19702" spans="31:31" s="228" customFormat="1" x14ac:dyDescent="0.2">
      <c r="AE19702" s="218"/>
    </row>
    <row r="19703" spans="31:31" s="228" customFormat="1" x14ac:dyDescent="0.2">
      <c r="AE19703" s="218"/>
    </row>
    <row r="19704" spans="31:31" s="228" customFormat="1" x14ac:dyDescent="0.2">
      <c r="AE19704" s="218"/>
    </row>
    <row r="19705" spans="31:31" s="228" customFormat="1" x14ac:dyDescent="0.2">
      <c r="AE19705" s="218"/>
    </row>
    <row r="19706" spans="31:31" s="228" customFormat="1" x14ac:dyDescent="0.2">
      <c r="AE19706" s="218"/>
    </row>
    <row r="19707" spans="31:31" s="228" customFormat="1" x14ac:dyDescent="0.2">
      <c r="AE19707" s="218"/>
    </row>
    <row r="19708" spans="31:31" s="228" customFormat="1" x14ac:dyDescent="0.2">
      <c r="AE19708" s="218"/>
    </row>
    <row r="19709" spans="31:31" s="228" customFormat="1" x14ac:dyDescent="0.2">
      <c r="AE19709" s="218"/>
    </row>
    <row r="19710" spans="31:31" s="228" customFormat="1" x14ac:dyDescent="0.2">
      <c r="AE19710" s="218"/>
    </row>
    <row r="19711" spans="31:31" s="228" customFormat="1" x14ac:dyDescent="0.2">
      <c r="AE19711" s="218"/>
    </row>
    <row r="19712" spans="31:31" s="228" customFormat="1" x14ac:dyDescent="0.2">
      <c r="AE19712" s="218"/>
    </row>
    <row r="19713" spans="31:31" s="228" customFormat="1" x14ac:dyDescent="0.2">
      <c r="AE19713" s="218"/>
    </row>
    <row r="19714" spans="31:31" s="228" customFormat="1" x14ac:dyDescent="0.2">
      <c r="AE19714" s="218"/>
    </row>
    <row r="19715" spans="31:31" s="228" customFormat="1" x14ac:dyDescent="0.2">
      <c r="AE19715" s="218"/>
    </row>
    <row r="19716" spans="31:31" s="228" customFormat="1" x14ac:dyDescent="0.2">
      <c r="AE19716" s="218"/>
    </row>
    <row r="19717" spans="31:31" s="228" customFormat="1" x14ac:dyDescent="0.2">
      <c r="AE19717" s="218"/>
    </row>
    <row r="19718" spans="31:31" s="228" customFormat="1" x14ac:dyDescent="0.2">
      <c r="AE19718" s="218"/>
    </row>
    <row r="19719" spans="31:31" s="228" customFormat="1" x14ac:dyDescent="0.2">
      <c r="AE19719" s="218"/>
    </row>
    <row r="19720" spans="31:31" s="228" customFormat="1" x14ac:dyDescent="0.2">
      <c r="AE19720" s="218"/>
    </row>
    <row r="19721" spans="31:31" s="228" customFormat="1" x14ac:dyDescent="0.2">
      <c r="AE19721" s="218"/>
    </row>
    <row r="19722" spans="31:31" s="228" customFormat="1" x14ac:dyDescent="0.2">
      <c r="AE19722" s="218"/>
    </row>
    <row r="19723" spans="31:31" s="228" customFormat="1" x14ac:dyDescent="0.2">
      <c r="AE19723" s="218"/>
    </row>
    <row r="19724" spans="31:31" s="228" customFormat="1" x14ac:dyDescent="0.2">
      <c r="AE19724" s="218"/>
    </row>
    <row r="19725" spans="31:31" s="228" customFormat="1" x14ac:dyDescent="0.2">
      <c r="AE19725" s="218"/>
    </row>
    <row r="19726" spans="31:31" s="228" customFormat="1" x14ac:dyDescent="0.2">
      <c r="AE19726" s="218"/>
    </row>
    <row r="19727" spans="31:31" s="228" customFormat="1" x14ac:dyDescent="0.2">
      <c r="AE19727" s="218"/>
    </row>
    <row r="19728" spans="31:31" s="228" customFormat="1" x14ac:dyDescent="0.2">
      <c r="AE19728" s="218"/>
    </row>
    <row r="19729" spans="31:31" s="228" customFormat="1" x14ac:dyDescent="0.2">
      <c r="AE19729" s="218"/>
    </row>
    <row r="19730" spans="31:31" s="228" customFormat="1" x14ac:dyDescent="0.2">
      <c r="AE19730" s="218"/>
    </row>
    <row r="19731" spans="31:31" s="228" customFormat="1" x14ac:dyDescent="0.2">
      <c r="AE19731" s="218"/>
    </row>
    <row r="19732" spans="31:31" s="228" customFormat="1" x14ac:dyDescent="0.2">
      <c r="AE19732" s="218"/>
    </row>
    <row r="19733" spans="31:31" s="228" customFormat="1" x14ac:dyDescent="0.2">
      <c r="AE19733" s="218"/>
    </row>
    <row r="19734" spans="31:31" s="228" customFormat="1" x14ac:dyDescent="0.2">
      <c r="AE19734" s="218"/>
    </row>
    <row r="19735" spans="31:31" s="228" customFormat="1" x14ac:dyDescent="0.2">
      <c r="AE19735" s="218"/>
    </row>
    <row r="19736" spans="31:31" s="228" customFormat="1" x14ac:dyDescent="0.2">
      <c r="AE19736" s="218"/>
    </row>
    <row r="19737" spans="31:31" s="228" customFormat="1" x14ac:dyDescent="0.2">
      <c r="AE19737" s="218"/>
    </row>
    <row r="19738" spans="31:31" s="228" customFormat="1" x14ac:dyDescent="0.2">
      <c r="AE19738" s="218"/>
    </row>
    <row r="19739" spans="31:31" s="228" customFormat="1" x14ac:dyDescent="0.2">
      <c r="AE19739" s="218"/>
    </row>
    <row r="19740" spans="31:31" s="228" customFormat="1" x14ac:dyDescent="0.2">
      <c r="AE19740" s="218"/>
    </row>
    <row r="19741" spans="31:31" s="228" customFormat="1" x14ac:dyDescent="0.2">
      <c r="AE19741" s="218"/>
    </row>
    <row r="19742" spans="31:31" s="228" customFormat="1" x14ac:dyDescent="0.2">
      <c r="AE19742" s="218"/>
    </row>
    <row r="19743" spans="31:31" s="228" customFormat="1" x14ac:dyDescent="0.2">
      <c r="AE19743" s="218"/>
    </row>
    <row r="19744" spans="31:31" s="228" customFormat="1" x14ac:dyDescent="0.2">
      <c r="AE19744" s="218"/>
    </row>
    <row r="19745" spans="31:31" s="228" customFormat="1" x14ac:dyDescent="0.2">
      <c r="AE19745" s="218"/>
    </row>
    <row r="19746" spans="31:31" s="228" customFormat="1" x14ac:dyDescent="0.2">
      <c r="AE19746" s="218"/>
    </row>
    <row r="19747" spans="31:31" s="228" customFormat="1" x14ac:dyDescent="0.2">
      <c r="AE19747" s="218"/>
    </row>
    <row r="19748" spans="31:31" s="228" customFormat="1" x14ac:dyDescent="0.2">
      <c r="AE19748" s="218"/>
    </row>
    <row r="19749" spans="31:31" s="228" customFormat="1" x14ac:dyDescent="0.2">
      <c r="AE19749" s="218"/>
    </row>
    <row r="19750" spans="31:31" s="228" customFormat="1" x14ac:dyDescent="0.2">
      <c r="AE19750" s="218"/>
    </row>
    <row r="19751" spans="31:31" s="228" customFormat="1" x14ac:dyDescent="0.2">
      <c r="AE19751" s="218"/>
    </row>
    <row r="19752" spans="31:31" s="228" customFormat="1" x14ac:dyDescent="0.2">
      <c r="AE19752" s="218"/>
    </row>
    <row r="19753" spans="31:31" s="228" customFormat="1" x14ac:dyDescent="0.2">
      <c r="AE19753" s="218"/>
    </row>
    <row r="19754" spans="31:31" s="228" customFormat="1" x14ac:dyDescent="0.2">
      <c r="AE19754" s="218"/>
    </row>
    <row r="19755" spans="31:31" s="228" customFormat="1" x14ac:dyDescent="0.2">
      <c r="AE19755" s="218"/>
    </row>
    <row r="19756" spans="31:31" s="228" customFormat="1" x14ac:dyDescent="0.2">
      <c r="AE19756" s="218"/>
    </row>
    <row r="19757" spans="31:31" s="228" customFormat="1" x14ac:dyDescent="0.2">
      <c r="AE19757" s="218"/>
    </row>
    <row r="19758" spans="31:31" s="228" customFormat="1" x14ac:dyDescent="0.2">
      <c r="AE19758" s="218"/>
    </row>
    <row r="19759" spans="31:31" s="228" customFormat="1" x14ac:dyDescent="0.2">
      <c r="AE19759" s="218"/>
    </row>
    <row r="19760" spans="31:31" s="228" customFormat="1" x14ac:dyDescent="0.2">
      <c r="AE19760" s="218"/>
    </row>
    <row r="19761" spans="31:31" s="228" customFormat="1" x14ac:dyDescent="0.2">
      <c r="AE19761" s="218"/>
    </row>
    <row r="19762" spans="31:31" s="228" customFormat="1" x14ac:dyDescent="0.2">
      <c r="AE19762" s="218"/>
    </row>
    <row r="19763" spans="31:31" s="228" customFormat="1" x14ac:dyDescent="0.2">
      <c r="AE19763" s="218"/>
    </row>
    <row r="19764" spans="31:31" s="228" customFormat="1" x14ac:dyDescent="0.2">
      <c r="AE19764" s="218"/>
    </row>
    <row r="19765" spans="31:31" s="228" customFormat="1" x14ac:dyDescent="0.2">
      <c r="AE19765" s="218"/>
    </row>
    <row r="19766" spans="31:31" s="228" customFormat="1" x14ac:dyDescent="0.2">
      <c r="AE19766" s="218"/>
    </row>
    <row r="19767" spans="31:31" s="228" customFormat="1" x14ac:dyDescent="0.2">
      <c r="AE19767" s="218"/>
    </row>
    <row r="19768" spans="31:31" s="228" customFormat="1" x14ac:dyDescent="0.2">
      <c r="AE19768" s="218"/>
    </row>
    <row r="19769" spans="31:31" s="228" customFormat="1" x14ac:dyDescent="0.2">
      <c r="AE19769" s="218"/>
    </row>
    <row r="19770" spans="31:31" s="228" customFormat="1" x14ac:dyDescent="0.2">
      <c r="AE19770" s="218"/>
    </row>
    <row r="19771" spans="31:31" s="228" customFormat="1" x14ac:dyDescent="0.2">
      <c r="AE19771" s="218"/>
    </row>
    <row r="19772" spans="31:31" s="228" customFormat="1" x14ac:dyDescent="0.2">
      <c r="AE19772" s="218"/>
    </row>
    <row r="19773" spans="31:31" s="228" customFormat="1" x14ac:dyDescent="0.2">
      <c r="AE19773" s="218"/>
    </row>
    <row r="19774" spans="31:31" s="228" customFormat="1" x14ac:dyDescent="0.2">
      <c r="AE19774" s="218"/>
    </row>
    <row r="19775" spans="31:31" s="228" customFormat="1" x14ac:dyDescent="0.2">
      <c r="AE19775" s="218"/>
    </row>
    <row r="19776" spans="31:31" s="228" customFormat="1" x14ac:dyDescent="0.2">
      <c r="AE19776" s="218"/>
    </row>
    <row r="19777" spans="31:31" s="228" customFormat="1" x14ac:dyDescent="0.2">
      <c r="AE19777" s="218"/>
    </row>
    <row r="19778" spans="31:31" s="228" customFormat="1" x14ac:dyDescent="0.2">
      <c r="AE19778" s="218"/>
    </row>
    <row r="19779" spans="31:31" s="228" customFormat="1" x14ac:dyDescent="0.2">
      <c r="AE19779" s="218"/>
    </row>
    <row r="19780" spans="31:31" s="228" customFormat="1" x14ac:dyDescent="0.2">
      <c r="AE19780" s="218"/>
    </row>
    <row r="19781" spans="31:31" s="228" customFormat="1" x14ac:dyDescent="0.2">
      <c r="AE19781" s="218"/>
    </row>
    <row r="19782" spans="31:31" s="228" customFormat="1" x14ac:dyDescent="0.2">
      <c r="AE19782" s="218"/>
    </row>
    <row r="19783" spans="31:31" s="228" customFormat="1" x14ac:dyDescent="0.2">
      <c r="AE19783" s="218"/>
    </row>
    <row r="19784" spans="31:31" s="228" customFormat="1" x14ac:dyDescent="0.2">
      <c r="AE19784" s="218"/>
    </row>
    <row r="19785" spans="31:31" s="228" customFormat="1" x14ac:dyDescent="0.2">
      <c r="AE19785" s="218"/>
    </row>
    <row r="19786" spans="31:31" s="228" customFormat="1" x14ac:dyDescent="0.2">
      <c r="AE19786" s="218"/>
    </row>
    <row r="19787" spans="31:31" s="228" customFormat="1" x14ac:dyDescent="0.2">
      <c r="AE19787" s="218"/>
    </row>
    <row r="19788" spans="31:31" s="228" customFormat="1" x14ac:dyDescent="0.2">
      <c r="AE19788" s="218"/>
    </row>
    <row r="19789" spans="31:31" s="228" customFormat="1" x14ac:dyDescent="0.2">
      <c r="AE19789" s="218"/>
    </row>
    <row r="19790" spans="31:31" s="228" customFormat="1" x14ac:dyDescent="0.2">
      <c r="AE19790" s="218"/>
    </row>
    <row r="19791" spans="31:31" s="228" customFormat="1" x14ac:dyDescent="0.2">
      <c r="AE19791" s="218"/>
    </row>
    <row r="19792" spans="31:31" s="228" customFormat="1" x14ac:dyDescent="0.2">
      <c r="AE19792" s="218"/>
    </row>
    <row r="19793" spans="31:31" s="228" customFormat="1" x14ac:dyDescent="0.2">
      <c r="AE19793" s="218"/>
    </row>
    <row r="19794" spans="31:31" s="228" customFormat="1" x14ac:dyDescent="0.2">
      <c r="AE19794" s="218"/>
    </row>
    <row r="19795" spans="31:31" s="228" customFormat="1" x14ac:dyDescent="0.2">
      <c r="AE19795" s="218"/>
    </row>
    <row r="19796" spans="31:31" s="228" customFormat="1" x14ac:dyDescent="0.2">
      <c r="AE19796" s="218"/>
    </row>
    <row r="19797" spans="31:31" s="228" customFormat="1" x14ac:dyDescent="0.2">
      <c r="AE19797" s="218"/>
    </row>
    <row r="19798" spans="31:31" s="228" customFormat="1" x14ac:dyDescent="0.2">
      <c r="AE19798" s="218"/>
    </row>
    <row r="19799" spans="31:31" s="228" customFormat="1" x14ac:dyDescent="0.2">
      <c r="AE19799" s="218"/>
    </row>
    <row r="19800" spans="31:31" s="228" customFormat="1" x14ac:dyDescent="0.2">
      <c r="AE19800" s="218"/>
    </row>
    <row r="19801" spans="31:31" s="228" customFormat="1" x14ac:dyDescent="0.2">
      <c r="AE19801" s="218"/>
    </row>
    <row r="19802" spans="31:31" s="228" customFormat="1" x14ac:dyDescent="0.2">
      <c r="AE19802" s="218"/>
    </row>
    <row r="19803" spans="31:31" s="228" customFormat="1" x14ac:dyDescent="0.2">
      <c r="AE19803" s="218"/>
    </row>
    <row r="19804" spans="31:31" s="228" customFormat="1" x14ac:dyDescent="0.2">
      <c r="AE19804" s="218"/>
    </row>
    <row r="19805" spans="31:31" s="228" customFormat="1" x14ac:dyDescent="0.2">
      <c r="AE19805" s="218"/>
    </row>
    <row r="19806" spans="31:31" s="228" customFormat="1" x14ac:dyDescent="0.2">
      <c r="AE19806" s="218"/>
    </row>
    <row r="19807" spans="31:31" s="228" customFormat="1" x14ac:dyDescent="0.2">
      <c r="AE19807" s="218"/>
    </row>
    <row r="19808" spans="31:31" s="228" customFormat="1" x14ac:dyDescent="0.2">
      <c r="AE19808" s="218"/>
    </row>
    <row r="19809" spans="31:31" s="228" customFormat="1" x14ac:dyDescent="0.2">
      <c r="AE19809" s="218"/>
    </row>
    <row r="19810" spans="31:31" s="228" customFormat="1" x14ac:dyDescent="0.2">
      <c r="AE19810" s="218"/>
    </row>
    <row r="19811" spans="31:31" s="228" customFormat="1" x14ac:dyDescent="0.2">
      <c r="AE19811" s="218"/>
    </row>
    <row r="19812" spans="31:31" s="228" customFormat="1" x14ac:dyDescent="0.2">
      <c r="AE19812" s="218"/>
    </row>
    <row r="19813" spans="31:31" s="228" customFormat="1" x14ac:dyDescent="0.2">
      <c r="AE19813" s="218"/>
    </row>
    <row r="19814" spans="31:31" s="228" customFormat="1" x14ac:dyDescent="0.2">
      <c r="AE19814" s="218"/>
    </row>
    <row r="19815" spans="31:31" s="228" customFormat="1" x14ac:dyDescent="0.2">
      <c r="AE19815" s="218"/>
    </row>
    <row r="19816" spans="31:31" s="228" customFormat="1" x14ac:dyDescent="0.2">
      <c r="AE19816" s="218"/>
    </row>
    <row r="19817" spans="31:31" s="228" customFormat="1" x14ac:dyDescent="0.2">
      <c r="AE19817" s="218"/>
    </row>
    <row r="19818" spans="31:31" s="228" customFormat="1" x14ac:dyDescent="0.2">
      <c r="AE19818" s="218"/>
    </row>
    <row r="19819" spans="31:31" s="228" customFormat="1" x14ac:dyDescent="0.2">
      <c r="AE19819" s="218"/>
    </row>
    <row r="19820" spans="31:31" s="228" customFormat="1" x14ac:dyDescent="0.2">
      <c r="AE19820" s="218"/>
    </row>
    <row r="19821" spans="31:31" s="228" customFormat="1" x14ac:dyDescent="0.2">
      <c r="AE19821" s="218"/>
    </row>
    <row r="19822" spans="31:31" s="228" customFormat="1" x14ac:dyDescent="0.2">
      <c r="AE19822" s="218"/>
    </row>
    <row r="19823" spans="31:31" s="228" customFormat="1" x14ac:dyDescent="0.2">
      <c r="AE19823" s="218"/>
    </row>
    <row r="19824" spans="31:31" s="228" customFormat="1" x14ac:dyDescent="0.2">
      <c r="AE19824" s="218"/>
    </row>
    <row r="19825" spans="31:31" s="228" customFormat="1" x14ac:dyDescent="0.2">
      <c r="AE19825" s="218"/>
    </row>
    <row r="19826" spans="31:31" s="228" customFormat="1" x14ac:dyDescent="0.2">
      <c r="AE19826" s="218"/>
    </row>
    <row r="19827" spans="31:31" s="228" customFormat="1" x14ac:dyDescent="0.2">
      <c r="AE19827" s="218"/>
    </row>
    <row r="19828" spans="31:31" s="228" customFormat="1" x14ac:dyDescent="0.2">
      <c r="AE19828" s="218"/>
    </row>
    <row r="19829" spans="31:31" s="228" customFormat="1" x14ac:dyDescent="0.2">
      <c r="AE19829" s="218"/>
    </row>
    <row r="19830" spans="31:31" s="228" customFormat="1" x14ac:dyDescent="0.2">
      <c r="AE19830" s="218"/>
    </row>
    <row r="19831" spans="31:31" s="228" customFormat="1" x14ac:dyDescent="0.2">
      <c r="AE19831" s="218"/>
    </row>
    <row r="19832" spans="31:31" s="228" customFormat="1" x14ac:dyDescent="0.2">
      <c r="AE19832" s="218"/>
    </row>
    <row r="19833" spans="31:31" s="228" customFormat="1" x14ac:dyDescent="0.2">
      <c r="AE19833" s="218"/>
    </row>
    <row r="19834" spans="31:31" s="228" customFormat="1" x14ac:dyDescent="0.2">
      <c r="AE19834" s="218"/>
    </row>
    <row r="19835" spans="31:31" s="228" customFormat="1" x14ac:dyDescent="0.2">
      <c r="AE19835" s="218"/>
    </row>
    <row r="19836" spans="31:31" s="228" customFormat="1" x14ac:dyDescent="0.2">
      <c r="AE19836" s="218"/>
    </row>
    <row r="19837" spans="31:31" s="228" customFormat="1" x14ac:dyDescent="0.2">
      <c r="AE19837" s="218"/>
    </row>
    <row r="19838" spans="31:31" s="228" customFormat="1" x14ac:dyDescent="0.2">
      <c r="AE19838" s="218"/>
    </row>
    <row r="19839" spans="31:31" s="228" customFormat="1" x14ac:dyDescent="0.2">
      <c r="AE19839" s="218"/>
    </row>
    <row r="19840" spans="31:31" s="228" customFormat="1" x14ac:dyDescent="0.2">
      <c r="AE19840" s="218"/>
    </row>
    <row r="19841" spans="31:31" s="228" customFormat="1" x14ac:dyDescent="0.2">
      <c r="AE19841" s="218"/>
    </row>
    <row r="19842" spans="31:31" s="228" customFormat="1" x14ac:dyDescent="0.2">
      <c r="AE19842" s="218"/>
    </row>
    <row r="19843" spans="31:31" s="228" customFormat="1" x14ac:dyDescent="0.2">
      <c r="AE19843" s="218"/>
    </row>
    <row r="19844" spans="31:31" s="228" customFormat="1" x14ac:dyDescent="0.2">
      <c r="AE19844" s="218"/>
    </row>
    <row r="19845" spans="31:31" s="228" customFormat="1" x14ac:dyDescent="0.2">
      <c r="AE19845" s="218"/>
    </row>
    <row r="19846" spans="31:31" s="228" customFormat="1" x14ac:dyDescent="0.2">
      <c r="AE19846" s="218"/>
    </row>
    <row r="19847" spans="31:31" s="228" customFormat="1" x14ac:dyDescent="0.2">
      <c r="AE19847" s="218"/>
    </row>
    <row r="19848" spans="31:31" s="228" customFormat="1" x14ac:dyDescent="0.2">
      <c r="AE19848" s="218"/>
    </row>
    <row r="19849" spans="31:31" s="228" customFormat="1" x14ac:dyDescent="0.2">
      <c r="AE19849" s="218"/>
    </row>
    <row r="19850" spans="31:31" s="228" customFormat="1" x14ac:dyDescent="0.2">
      <c r="AE19850" s="218"/>
    </row>
    <row r="19851" spans="31:31" s="228" customFormat="1" x14ac:dyDescent="0.2">
      <c r="AE19851" s="218"/>
    </row>
    <row r="19852" spans="31:31" s="228" customFormat="1" x14ac:dyDescent="0.2">
      <c r="AE19852" s="218"/>
    </row>
    <row r="19853" spans="31:31" s="228" customFormat="1" x14ac:dyDescent="0.2">
      <c r="AE19853" s="218"/>
    </row>
    <row r="19854" spans="31:31" s="228" customFormat="1" x14ac:dyDescent="0.2">
      <c r="AE19854" s="218"/>
    </row>
    <row r="19855" spans="31:31" s="228" customFormat="1" x14ac:dyDescent="0.2">
      <c r="AE19855" s="218"/>
    </row>
    <row r="19856" spans="31:31" s="228" customFormat="1" x14ac:dyDescent="0.2">
      <c r="AE19856" s="218"/>
    </row>
    <row r="19857" spans="31:31" s="228" customFormat="1" x14ac:dyDescent="0.2">
      <c r="AE19857" s="218"/>
    </row>
    <row r="19858" spans="31:31" s="228" customFormat="1" x14ac:dyDescent="0.2">
      <c r="AE19858" s="218"/>
    </row>
    <row r="19859" spans="31:31" s="228" customFormat="1" x14ac:dyDescent="0.2">
      <c r="AE19859" s="218"/>
    </row>
    <row r="19860" spans="31:31" s="228" customFormat="1" x14ac:dyDescent="0.2">
      <c r="AE19860" s="218"/>
    </row>
    <row r="19861" spans="31:31" s="228" customFormat="1" x14ac:dyDescent="0.2">
      <c r="AE19861" s="218"/>
    </row>
    <row r="19862" spans="31:31" s="228" customFormat="1" x14ac:dyDescent="0.2">
      <c r="AE19862" s="218"/>
    </row>
    <row r="19863" spans="31:31" s="228" customFormat="1" x14ac:dyDescent="0.2">
      <c r="AE19863" s="218"/>
    </row>
    <row r="19864" spans="31:31" s="228" customFormat="1" x14ac:dyDescent="0.2">
      <c r="AE19864" s="218"/>
    </row>
    <row r="19865" spans="31:31" s="228" customFormat="1" x14ac:dyDescent="0.2">
      <c r="AE19865" s="218"/>
    </row>
    <row r="19866" spans="31:31" s="228" customFormat="1" x14ac:dyDescent="0.2">
      <c r="AE19866" s="218"/>
    </row>
    <row r="19867" spans="31:31" s="228" customFormat="1" x14ac:dyDescent="0.2">
      <c r="AE19867" s="218"/>
    </row>
    <row r="19868" spans="31:31" s="228" customFormat="1" x14ac:dyDescent="0.2">
      <c r="AE19868" s="218"/>
    </row>
    <row r="19869" spans="31:31" s="228" customFormat="1" x14ac:dyDescent="0.2">
      <c r="AE19869" s="218"/>
    </row>
    <row r="19870" spans="31:31" s="228" customFormat="1" x14ac:dyDescent="0.2">
      <c r="AE19870" s="218"/>
    </row>
    <row r="19871" spans="31:31" s="228" customFormat="1" x14ac:dyDescent="0.2">
      <c r="AE19871" s="218"/>
    </row>
    <row r="19872" spans="31:31" s="228" customFormat="1" x14ac:dyDescent="0.2">
      <c r="AE19872" s="218"/>
    </row>
    <row r="19873" spans="31:31" s="228" customFormat="1" x14ac:dyDescent="0.2">
      <c r="AE19873" s="218"/>
    </row>
    <row r="19874" spans="31:31" s="228" customFormat="1" x14ac:dyDescent="0.2">
      <c r="AE19874" s="218"/>
    </row>
    <row r="19875" spans="31:31" s="228" customFormat="1" x14ac:dyDescent="0.2">
      <c r="AE19875" s="218"/>
    </row>
    <row r="19876" spans="31:31" s="228" customFormat="1" x14ac:dyDescent="0.2">
      <c r="AE19876" s="218"/>
    </row>
    <row r="19877" spans="31:31" s="228" customFormat="1" x14ac:dyDescent="0.2">
      <c r="AE19877" s="218"/>
    </row>
    <row r="19878" spans="31:31" s="228" customFormat="1" x14ac:dyDescent="0.2">
      <c r="AE19878" s="218"/>
    </row>
    <row r="19879" spans="31:31" s="228" customFormat="1" x14ac:dyDescent="0.2">
      <c r="AE19879" s="218"/>
    </row>
    <row r="19880" spans="31:31" s="228" customFormat="1" x14ac:dyDescent="0.2">
      <c r="AE19880" s="218"/>
    </row>
    <row r="19881" spans="31:31" s="228" customFormat="1" x14ac:dyDescent="0.2">
      <c r="AE19881" s="218"/>
    </row>
    <row r="19882" spans="31:31" s="228" customFormat="1" x14ac:dyDescent="0.2">
      <c r="AE19882" s="218"/>
    </row>
    <row r="19883" spans="31:31" s="228" customFormat="1" x14ac:dyDescent="0.2">
      <c r="AE19883" s="218"/>
    </row>
    <row r="19884" spans="31:31" s="228" customFormat="1" x14ac:dyDescent="0.2">
      <c r="AE19884" s="218"/>
    </row>
    <row r="19885" spans="31:31" s="228" customFormat="1" x14ac:dyDescent="0.2">
      <c r="AE19885" s="218"/>
    </row>
    <row r="19886" spans="31:31" s="228" customFormat="1" x14ac:dyDescent="0.2">
      <c r="AE19886" s="218"/>
    </row>
    <row r="19887" spans="31:31" s="228" customFormat="1" x14ac:dyDescent="0.2">
      <c r="AE19887" s="218"/>
    </row>
    <row r="19888" spans="31:31" s="228" customFormat="1" x14ac:dyDescent="0.2">
      <c r="AE19888" s="218"/>
    </row>
    <row r="19889" spans="31:31" s="228" customFormat="1" x14ac:dyDescent="0.2">
      <c r="AE19889" s="218"/>
    </row>
    <row r="19890" spans="31:31" s="228" customFormat="1" x14ac:dyDescent="0.2">
      <c r="AE19890" s="218"/>
    </row>
    <row r="19891" spans="31:31" s="228" customFormat="1" x14ac:dyDescent="0.2">
      <c r="AE19891" s="218"/>
    </row>
    <row r="19892" spans="31:31" s="228" customFormat="1" x14ac:dyDescent="0.2">
      <c r="AE19892" s="218"/>
    </row>
    <row r="19893" spans="31:31" s="228" customFormat="1" x14ac:dyDescent="0.2">
      <c r="AE19893" s="218"/>
    </row>
    <row r="19894" spans="31:31" s="228" customFormat="1" x14ac:dyDescent="0.2">
      <c r="AE19894" s="218"/>
    </row>
    <row r="19895" spans="31:31" s="228" customFormat="1" x14ac:dyDescent="0.2">
      <c r="AE19895" s="218"/>
    </row>
    <row r="19896" spans="31:31" s="228" customFormat="1" x14ac:dyDescent="0.2">
      <c r="AE19896" s="218"/>
    </row>
    <row r="19897" spans="31:31" s="228" customFormat="1" x14ac:dyDescent="0.2">
      <c r="AE19897" s="218"/>
    </row>
    <row r="19898" spans="31:31" s="228" customFormat="1" x14ac:dyDescent="0.2">
      <c r="AE19898" s="218"/>
    </row>
    <row r="19899" spans="31:31" s="228" customFormat="1" x14ac:dyDescent="0.2">
      <c r="AE19899" s="218"/>
    </row>
    <row r="19900" spans="31:31" s="228" customFormat="1" x14ac:dyDescent="0.2">
      <c r="AE19900" s="218"/>
    </row>
    <row r="19901" spans="31:31" s="228" customFormat="1" x14ac:dyDescent="0.2">
      <c r="AE19901" s="218"/>
    </row>
    <row r="19902" spans="31:31" s="228" customFormat="1" x14ac:dyDescent="0.2">
      <c r="AE19902" s="218"/>
    </row>
    <row r="19903" spans="31:31" s="228" customFormat="1" x14ac:dyDescent="0.2">
      <c r="AE19903" s="218"/>
    </row>
    <row r="19904" spans="31:31" s="228" customFormat="1" x14ac:dyDescent="0.2">
      <c r="AE19904" s="218"/>
    </row>
    <row r="19905" spans="31:31" s="228" customFormat="1" x14ac:dyDescent="0.2">
      <c r="AE19905" s="218"/>
    </row>
    <row r="19906" spans="31:31" s="228" customFormat="1" x14ac:dyDescent="0.2">
      <c r="AE19906" s="218"/>
    </row>
    <row r="19907" spans="31:31" s="228" customFormat="1" x14ac:dyDescent="0.2">
      <c r="AE19907" s="218"/>
    </row>
    <row r="19908" spans="31:31" s="228" customFormat="1" x14ac:dyDescent="0.2">
      <c r="AE19908" s="218"/>
    </row>
    <row r="19909" spans="31:31" s="228" customFormat="1" x14ac:dyDescent="0.2">
      <c r="AE19909" s="218"/>
    </row>
    <row r="19910" spans="31:31" s="228" customFormat="1" x14ac:dyDescent="0.2">
      <c r="AE19910" s="218"/>
    </row>
    <row r="19911" spans="31:31" s="228" customFormat="1" x14ac:dyDescent="0.2">
      <c r="AE19911" s="218"/>
    </row>
    <row r="19912" spans="31:31" s="228" customFormat="1" x14ac:dyDescent="0.2">
      <c r="AE19912" s="218"/>
    </row>
    <row r="19913" spans="31:31" s="228" customFormat="1" x14ac:dyDescent="0.2">
      <c r="AE19913" s="218"/>
    </row>
    <row r="19914" spans="31:31" s="228" customFormat="1" x14ac:dyDescent="0.2">
      <c r="AE19914" s="218"/>
    </row>
    <row r="19915" spans="31:31" s="228" customFormat="1" x14ac:dyDescent="0.2">
      <c r="AE19915" s="218"/>
    </row>
    <row r="19916" spans="31:31" s="228" customFormat="1" x14ac:dyDescent="0.2">
      <c r="AE19916" s="218"/>
    </row>
    <row r="19917" spans="31:31" s="228" customFormat="1" x14ac:dyDescent="0.2">
      <c r="AE19917" s="218"/>
    </row>
    <row r="19918" spans="31:31" s="228" customFormat="1" x14ac:dyDescent="0.2">
      <c r="AE19918" s="218"/>
    </row>
    <row r="19919" spans="31:31" s="228" customFormat="1" x14ac:dyDescent="0.2">
      <c r="AE19919" s="218"/>
    </row>
    <row r="19920" spans="31:31" s="228" customFormat="1" x14ac:dyDescent="0.2">
      <c r="AE19920" s="218"/>
    </row>
    <row r="19921" spans="31:31" s="228" customFormat="1" x14ac:dyDescent="0.2">
      <c r="AE19921" s="218"/>
    </row>
    <row r="19922" spans="31:31" s="228" customFormat="1" x14ac:dyDescent="0.2">
      <c r="AE19922" s="218"/>
    </row>
    <row r="19923" spans="31:31" s="228" customFormat="1" x14ac:dyDescent="0.2">
      <c r="AE19923" s="218"/>
    </row>
    <row r="19924" spans="31:31" s="228" customFormat="1" x14ac:dyDescent="0.2">
      <c r="AE19924" s="218"/>
    </row>
    <row r="19925" spans="31:31" s="228" customFormat="1" x14ac:dyDescent="0.2">
      <c r="AE19925" s="218"/>
    </row>
    <row r="19926" spans="31:31" s="228" customFormat="1" x14ac:dyDescent="0.2">
      <c r="AE19926" s="218"/>
    </row>
    <row r="19927" spans="31:31" s="228" customFormat="1" x14ac:dyDescent="0.2">
      <c r="AE19927" s="218"/>
    </row>
    <row r="19928" spans="31:31" s="228" customFormat="1" x14ac:dyDescent="0.2">
      <c r="AE19928" s="218"/>
    </row>
    <row r="19929" spans="31:31" s="228" customFormat="1" x14ac:dyDescent="0.2">
      <c r="AE19929" s="218"/>
    </row>
    <row r="19930" spans="31:31" s="228" customFormat="1" x14ac:dyDescent="0.2">
      <c r="AE19930" s="218"/>
    </row>
    <row r="19931" spans="31:31" s="228" customFormat="1" x14ac:dyDescent="0.2">
      <c r="AE19931" s="218"/>
    </row>
    <row r="19932" spans="31:31" s="228" customFormat="1" x14ac:dyDescent="0.2">
      <c r="AE19932" s="218"/>
    </row>
    <row r="19933" spans="31:31" s="228" customFormat="1" x14ac:dyDescent="0.2">
      <c r="AE19933" s="218"/>
    </row>
    <row r="19934" spans="31:31" s="228" customFormat="1" x14ac:dyDescent="0.2">
      <c r="AE19934" s="218"/>
    </row>
    <row r="19935" spans="31:31" s="228" customFormat="1" x14ac:dyDescent="0.2">
      <c r="AE19935" s="218"/>
    </row>
    <row r="19936" spans="31:31" s="228" customFormat="1" x14ac:dyDescent="0.2">
      <c r="AE19936" s="218"/>
    </row>
    <row r="19937" spans="31:31" s="228" customFormat="1" x14ac:dyDescent="0.2">
      <c r="AE19937" s="218"/>
    </row>
    <row r="19938" spans="31:31" s="228" customFormat="1" x14ac:dyDescent="0.2">
      <c r="AE19938" s="218"/>
    </row>
    <row r="19939" spans="31:31" s="228" customFormat="1" x14ac:dyDescent="0.2">
      <c r="AE19939" s="218"/>
    </row>
    <row r="19940" spans="31:31" s="228" customFormat="1" x14ac:dyDescent="0.2">
      <c r="AE19940" s="218"/>
    </row>
    <row r="19941" spans="31:31" s="228" customFormat="1" x14ac:dyDescent="0.2">
      <c r="AE19941" s="218"/>
    </row>
    <row r="19942" spans="31:31" s="228" customFormat="1" x14ac:dyDescent="0.2">
      <c r="AE19942" s="218"/>
    </row>
    <row r="19943" spans="31:31" s="228" customFormat="1" x14ac:dyDescent="0.2">
      <c r="AE19943" s="218"/>
    </row>
    <row r="19944" spans="31:31" s="228" customFormat="1" x14ac:dyDescent="0.2">
      <c r="AE19944" s="218"/>
    </row>
    <row r="19945" spans="31:31" s="228" customFormat="1" x14ac:dyDescent="0.2">
      <c r="AE19945" s="218"/>
    </row>
    <row r="19946" spans="31:31" s="228" customFormat="1" x14ac:dyDescent="0.2">
      <c r="AE19946" s="218"/>
    </row>
    <row r="19947" spans="31:31" s="228" customFormat="1" x14ac:dyDescent="0.2">
      <c r="AE19947" s="218"/>
    </row>
    <row r="19948" spans="31:31" s="228" customFormat="1" x14ac:dyDescent="0.2">
      <c r="AE19948" s="218"/>
    </row>
    <row r="19949" spans="31:31" s="228" customFormat="1" x14ac:dyDescent="0.2">
      <c r="AE19949" s="218"/>
    </row>
    <row r="19950" spans="31:31" s="228" customFormat="1" x14ac:dyDescent="0.2">
      <c r="AE19950" s="218"/>
    </row>
    <row r="19951" spans="31:31" s="228" customFormat="1" x14ac:dyDescent="0.2">
      <c r="AE19951" s="218"/>
    </row>
    <row r="19952" spans="31:31" s="228" customFormat="1" x14ac:dyDescent="0.2">
      <c r="AE19952" s="218"/>
    </row>
    <row r="19953" spans="31:31" s="228" customFormat="1" x14ac:dyDescent="0.2">
      <c r="AE19953" s="218"/>
    </row>
    <row r="19954" spans="31:31" s="228" customFormat="1" x14ac:dyDescent="0.2">
      <c r="AE19954" s="218"/>
    </row>
    <row r="19955" spans="31:31" s="228" customFormat="1" x14ac:dyDescent="0.2">
      <c r="AE19955" s="218"/>
    </row>
    <row r="19956" spans="31:31" s="228" customFormat="1" x14ac:dyDescent="0.2">
      <c r="AE19956" s="218"/>
    </row>
    <row r="19957" spans="31:31" s="228" customFormat="1" x14ac:dyDescent="0.2">
      <c r="AE19957" s="218"/>
    </row>
    <row r="19958" spans="31:31" s="228" customFormat="1" x14ac:dyDescent="0.2">
      <c r="AE19958" s="218"/>
    </row>
    <row r="19959" spans="31:31" s="228" customFormat="1" x14ac:dyDescent="0.2">
      <c r="AE19959" s="218"/>
    </row>
    <row r="19960" spans="31:31" s="228" customFormat="1" x14ac:dyDescent="0.2">
      <c r="AE19960" s="218"/>
    </row>
    <row r="19961" spans="31:31" s="228" customFormat="1" x14ac:dyDescent="0.2">
      <c r="AE19961" s="218"/>
    </row>
    <row r="19962" spans="31:31" s="228" customFormat="1" x14ac:dyDescent="0.2">
      <c r="AE19962" s="218"/>
    </row>
    <row r="19963" spans="31:31" s="228" customFormat="1" x14ac:dyDescent="0.2">
      <c r="AE19963" s="218"/>
    </row>
    <row r="19964" spans="31:31" s="228" customFormat="1" x14ac:dyDescent="0.2">
      <c r="AE19964" s="218"/>
    </row>
    <row r="19965" spans="31:31" s="228" customFormat="1" x14ac:dyDescent="0.2">
      <c r="AE19965" s="218"/>
    </row>
    <row r="19966" spans="31:31" s="228" customFormat="1" x14ac:dyDescent="0.2">
      <c r="AE19966" s="218"/>
    </row>
    <row r="19967" spans="31:31" s="228" customFormat="1" x14ac:dyDescent="0.2">
      <c r="AE19967" s="218"/>
    </row>
    <row r="19968" spans="31:31" s="228" customFormat="1" x14ac:dyDescent="0.2">
      <c r="AE19968" s="218"/>
    </row>
    <row r="19969" spans="31:31" s="228" customFormat="1" x14ac:dyDescent="0.2">
      <c r="AE19969" s="218"/>
    </row>
    <row r="19970" spans="31:31" s="228" customFormat="1" x14ac:dyDescent="0.2">
      <c r="AE19970" s="218"/>
    </row>
    <row r="19971" spans="31:31" s="228" customFormat="1" x14ac:dyDescent="0.2">
      <c r="AE19971" s="218"/>
    </row>
    <row r="19972" spans="31:31" s="228" customFormat="1" x14ac:dyDescent="0.2">
      <c r="AE19972" s="218"/>
    </row>
    <row r="19973" spans="31:31" s="228" customFormat="1" x14ac:dyDescent="0.2">
      <c r="AE19973" s="218"/>
    </row>
    <row r="19974" spans="31:31" s="228" customFormat="1" x14ac:dyDescent="0.2">
      <c r="AE19974" s="218"/>
    </row>
    <row r="19975" spans="31:31" s="228" customFormat="1" x14ac:dyDescent="0.2">
      <c r="AE19975" s="218"/>
    </row>
    <row r="19976" spans="31:31" s="228" customFormat="1" x14ac:dyDescent="0.2">
      <c r="AE19976" s="218"/>
    </row>
    <row r="19977" spans="31:31" s="228" customFormat="1" x14ac:dyDescent="0.2">
      <c r="AE19977" s="218"/>
    </row>
    <row r="19978" spans="31:31" s="228" customFormat="1" x14ac:dyDescent="0.2">
      <c r="AE19978" s="218"/>
    </row>
    <row r="19979" spans="31:31" s="228" customFormat="1" x14ac:dyDescent="0.2">
      <c r="AE19979" s="218"/>
    </row>
    <row r="19980" spans="31:31" s="228" customFormat="1" x14ac:dyDescent="0.2">
      <c r="AE19980" s="218"/>
    </row>
    <row r="19981" spans="31:31" s="228" customFormat="1" x14ac:dyDescent="0.2">
      <c r="AE19981" s="218"/>
    </row>
    <row r="19982" spans="31:31" s="228" customFormat="1" x14ac:dyDescent="0.2">
      <c r="AE19982" s="218"/>
    </row>
    <row r="19983" spans="31:31" s="228" customFormat="1" x14ac:dyDescent="0.2">
      <c r="AE19983" s="218"/>
    </row>
    <row r="19984" spans="31:31" s="228" customFormat="1" x14ac:dyDescent="0.2">
      <c r="AE19984" s="218"/>
    </row>
    <row r="19985" spans="31:31" s="228" customFormat="1" x14ac:dyDescent="0.2">
      <c r="AE19985" s="218"/>
    </row>
    <row r="19986" spans="31:31" s="228" customFormat="1" x14ac:dyDescent="0.2">
      <c r="AE19986" s="218"/>
    </row>
    <row r="19987" spans="31:31" s="228" customFormat="1" x14ac:dyDescent="0.2">
      <c r="AE19987" s="218"/>
    </row>
    <row r="19988" spans="31:31" s="228" customFormat="1" x14ac:dyDescent="0.2">
      <c r="AE19988" s="218"/>
    </row>
    <row r="19989" spans="31:31" s="228" customFormat="1" x14ac:dyDescent="0.2">
      <c r="AE19989" s="218"/>
    </row>
    <row r="19990" spans="31:31" s="228" customFormat="1" x14ac:dyDescent="0.2">
      <c r="AE19990" s="218"/>
    </row>
    <row r="19991" spans="31:31" s="228" customFormat="1" x14ac:dyDescent="0.2">
      <c r="AE19991" s="218"/>
    </row>
    <row r="19992" spans="31:31" s="228" customFormat="1" x14ac:dyDescent="0.2">
      <c r="AE19992" s="218"/>
    </row>
    <row r="19993" spans="31:31" s="228" customFormat="1" x14ac:dyDescent="0.2">
      <c r="AE19993" s="218"/>
    </row>
    <row r="19994" spans="31:31" s="228" customFormat="1" x14ac:dyDescent="0.2">
      <c r="AE19994" s="218"/>
    </row>
    <row r="19995" spans="31:31" s="228" customFormat="1" x14ac:dyDescent="0.2">
      <c r="AE19995" s="218"/>
    </row>
    <row r="19996" spans="31:31" s="228" customFormat="1" x14ac:dyDescent="0.2">
      <c r="AE19996" s="218"/>
    </row>
    <row r="19997" spans="31:31" s="228" customFormat="1" x14ac:dyDescent="0.2">
      <c r="AE19997" s="218"/>
    </row>
    <row r="19998" spans="31:31" s="228" customFormat="1" x14ac:dyDescent="0.2">
      <c r="AE19998" s="218"/>
    </row>
    <row r="19999" spans="31:31" s="228" customFormat="1" x14ac:dyDescent="0.2">
      <c r="AE19999" s="218"/>
    </row>
    <row r="20000" spans="31:31" s="228" customFormat="1" x14ac:dyDescent="0.2">
      <c r="AE20000" s="218"/>
    </row>
    <row r="20001" spans="31:31" s="228" customFormat="1" x14ac:dyDescent="0.2">
      <c r="AE20001" s="218"/>
    </row>
    <row r="20002" spans="31:31" s="228" customFormat="1" x14ac:dyDescent="0.2">
      <c r="AE20002" s="218"/>
    </row>
    <row r="20003" spans="31:31" s="228" customFormat="1" x14ac:dyDescent="0.2">
      <c r="AE20003" s="218"/>
    </row>
    <row r="20004" spans="31:31" s="228" customFormat="1" x14ac:dyDescent="0.2">
      <c r="AE20004" s="218"/>
    </row>
    <row r="20005" spans="31:31" s="228" customFormat="1" x14ac:dyDescent="0.2">
      <c r="AE20005" s="218"/>
    </row>
    <row r="20006" spans="31:31" s="228" customFormat="1" x14ac:dyDescent="0.2">
      <c r="AE20006" s="218"/>
    </row>
    <row r="20007" spans="31:31" s="228" customFormat="1" x14ac:dyDescent="0.2">
      <c r="AE20007" s="218"/>
    </row>
    <row r="20008" spans="31:31" s="228" customFormat="1" x14ac:dyDescent="0.2">
      <c r="AE20008" s="218"/>
    </row>
    <row r="20009" spans="31:31" s="228" customFormat="1" x14ac:dyDescent="0.2">
      <c r="AE20009" s="218"/>
    </row>
    <row r="20010" spans="31:31" s="228" customFormat="1" x14ac:dyDescent="0.2">
      <c r="AE20010" s="218"/>
    </row>
    <row r="20011" spans="31:31" s="228" customFormat="1" x14ac:dyDescent="0.2">
      <c r="AE20011" s="218"/>
    </row>
    <row r="20012" spans="31:31" s="228" customFormat="1" x14ac:dyDescent="0.2">
      <c r="AE20012" s="218"/>
    </row>
    <row r="20013" spans="31:31" s="228" customFormat="1" x14ac:dyDescent="0.2">
      <c r="AE20013" s="218"/>
    </row>
    <row r="20014" spans="31:31" s="228" customFormat="1" x14ac:dyDescent="0.2">
      <c r="AE20014" s="218"/>
    </row>
    <row r="20015" spans="31:31" s="228" customFormat="1" x14ac:dyDescent="0.2">
      <c r="AE20015" s="218"/>
    </row>
    <row r="20016" spans="31:31" s="228" customFormat="1" x14ac:dyDescent="0.2">
      <c r="AE20016" s="218"/>
    </row>
    <row r="20017" spans="31:31" s="228" customFormat="1" x14ac:dyDescent="0.2">
      <c r="AE20017" s="218"/>
    </row>
    <row r="20018" spans="31:31" s="228" customFormat="1" x14ac:dyDescent="0.2">
      <c r="AE20018" s="218"/>
    </row>
    <row r="20019" spans="31:31" s="228" customFormat="1" x14ac:dyDescent="0.2">
      <c r="AE20019" s="218"/>
    </row>
    <row r="20020" spans="31:31" s="228" customFormat="1" x14ac:dyDescent="0.2">
      <c r="AE20020" s="218"/>
    </row>
    <row r="20021" spans="31:31" s="228" customFormat="1" x14ac:dyDescent="0.2">
      <c r="AE20021" s="218"/>
    </row>
    <row r="20022" spans="31:31" s="228" customFormat="1" x14ac:dyDescent="0.2">
      <c r="AE20022" s="218"/>
    </row>
    <row r="20023" spans="31:31" s="228" customFormat="1" x14ac:dyDescent="0.2">
      <c r="AE20023" s="218"/>
    </row>
    <row r="20024" spans="31:31" s="228" customFormat="1" x14ac:dyDescent="0.2">
      <c r="AE20024" s="218"/>
    </row>
    <row r="20025" spans="31:31" s="228" customFormat="1" x14ac:dyDescent="0.2">
      <c r="AE20025" s="218"/>
    </row>
    <row r="20026" spans="31:31" s="228" customFormat="1" x14ac:dyDescent="0.2">
      <c r="AE20026" s="218"/>
    </row>
    <row r="20027" spans="31:31" s="228" customFormat="1" x14ac:dyDescent="0.2">
      <c r="AE20027" s="218"/>
    </row>
    <row r="20028" spans="31:31" s="228" customFormat="1" x14ac:dyDescent="0.2">
      <c r="AE20028" s="218"/>
    </row>
    <row r="20029" spans="31:31" s="228" customFormat="1" x14ac:dyDescent="0.2">
      <c r="AE20029" s="218"/>
    </row>
    <row r="20030" spans="31:31" s="228" customFormat="1" x14ac:dyDescent="0.2">
      <c r="AE20030" s="218"/>
    </row>
    <row r="20031" spans="31:31" s="228" customFormat="1" x14ac:dyDescent="0.2">
      <c r="AE20031" s="218"/>
    </row>
    <row r="20032" spans="31:31" s="228" customFormat="1" x14ac:dyDescent="0.2">
      <c r="AE20032" s="218"/>
    </row>
    <row r="20033" spans="31:31" s="228" customFormat="1" x14ac:dyDescent="0.2">
      <c r="AE20033" s="218"/>
    </row>
    <row r="20034" spans="31:31" s="228" customFormat="1" x14ac:dyDescent="0.2">
      <c r="AE20034" s="218"/>
    </row>
    <row r="20035" spans="31:31" s="228" customFormat="1" x14ac:dyDescent="0.2">
      <c r="AE20035" s="218"/>
    </row>
    <row r="20036" spans="31:31" s="228" customFormat="1" x14ac:dyDescent="0.2">
      <c r="AE20036" s="218"/>
    </row>
    <row r="20037" spans="31:31" s="228" customFormat="1" x14ac:dyDescent="0.2">
      <c r="AE20037" s="218"/>
    </row>
    <row r="20038" spans="31:31" s="228" customFormat="1" x14ac:dyDescent="0.2">
      <c r="AE20038" s="218"/>
    </row>
    <row r="20039" spans="31:31" s="228" customFormat="1" x14ac:dyDescent="0.2">
      <c r="AE20039" s="218"/>
    </row>
    <row r="20040" spans="31:31" s="228" customFormat="1" x14ac:dyDescent="0.2">
      <c r="AE20040" s="218"/>
    </row>
    <row r="20041" spans="31:31" s="228" customFormat="1" x14ac:dyDescent="0.2">
      <c r="AE20041" s="218"/>
    </row>
    <row r="20042" spans="31:31" s="228" customFormat="1" x14ac:dyDescent="0.2">
      <c r="AE20042" s="218"/>
    </row>
    <row r="20043" spans="31:31" s="228" customFormat="1" x14ac:dyDescent="0.2">
      <c r="AE20043" s="218"/>
    </row>
    <row r="20044" spans="31:31" s="228" customFormat="1" x14ac:dyDescent="0.2">
      <c r="AE20044" s="218"/>
    </row>
    <row r="20045" spans="31:31" s="228" customFormat="1" x14ac:dyDescent="0.2">
      <c r="AE20045" s="218"/>
    </row>
    <row r="20046" spans="31:31" s="228" customFormat="1" x14ac:dyDescent="0.2">
      <c r="AE20046" s="218"/>
    </row>
    <row r="20047" spans="31:31" s="228" customFormat="1" x14ac:dyDescent="0.2">
      <c r="AE20047" s="218"/>
    </row>
    <row r="20048" spans="31:31" s="228" customFormat="1" x14ac:dyDescent="0.2">
      <c r="AE20048" s="218"/>
    </row>
    <row r="20049" spans="31:31" s="228" customFormat="1" x14ac:dyDescent="0.2">
      <c r="AE20049" s="218"/>
    </row>
    <row r="20050" spans="31:31" s="228" customFormat="1" x14ac:dyDescent="0.2">
      <c r="AE20050" s="218"/>
    </row>
    <row r="20051" spans="31:31" s="228" customFormat="1" x14ac:dyDescent="0.2">
      <c r="AE20051" s="218"/>
    </row>
    <row r="20052" spans="31:31" s="228" customFormat="1" x14ac:dyDescent="0.2">
      <c r="AE20052" s="218"/>
    </row>
    <row r="20053" spans="31:31" s="228" customFormat="1" x14ac:dyDescent="0.2">
      <c r="AE20053" s="218"/>
    </row>
    <row r="20054" spans="31:31" s="228" customFormat="1" x14ac:dyDescent="0.2">
      <c r="AE20054" s="218"/>
    </row>
    <row r="20055" spans="31:31" s="228" customFormat="1" x14ac:dyDescent="0.2">
      <c r="AE20055" s="218"/>
    </row>
    <row r="20056" spans="31:31" s="228" customFormat="1" x14ac:dyDescent="0.2">
      <c r="AE20056" s="218"/>
    </row>
    <row r="20057" spans="31:31" s="228" customFormat="1" x14ac:dyDescent="0.2">
      <c r="AE20057" s="218"/>
    </row>
    <row r="20058" spans="31:31" s="228" customFormat="1" x14ac:dyDescent="0.2">
      <c r="AE20058" s="218"/>
    </row>
    <row r="20059" spans="31:31" s="228" customFormat="1" x14ac:dyDescent="0.2">
      <c r="AE20059" s="218"/>
    </row>
    <row r="20060" spans="31:31" s="228" customFormat="1" x14ac:dyDescent="0.2">
      <c r="AE20060" s="218"/>
    </row>
    <row r="20061" spans="31:31" s="228" customFormat="1" x14ac:dyDescent="0.2">
      <c r="AE20061" s="218"/>
    </row>
    <row r="20062" spans="31:31" s="228" customFormat="1" x14ac:dyDescent="0.2">
      <c r="AE20062" s="218"/>
    </row>
    <row r="20063" spans="31:31" s="228" customFormat="1" x14ac:dyDescent="0.2">
      <c r="AE20063" s="218"/>
    </row>
    <row r="20064" spans="31:31" s="228" customFormat="1" x14ac:dyDescent="0.2">
      <c r="AE20064" s="218"/>
    </row>
    <row r="20065" spans="31:31" s="228" customFormat="1" x14ac:dyDescent="0.2">
      <c r="AE20065" s="218"/>
    </row>
    <row r="20066" spans="31:31" s="228" customFormat="1" x14ac:dyDescent="0.2">
      <c r="AE20066" s="218"/>
    </row>
    <row r="20067" spans="31:31" s="228" customFormat="1" x14ac:dyDescent="0.2">
      <c r="AE20067" s="218"/>
    </row>
    <row r="20068" spans="31:31" s="228" customFormat="1" x14ac:dyDescent="0.2">
      <c r="AE20068" s="218"/>
    </row>
    <row r="20069" spans="31:31" s="228" customFormat="1" x14ac:dyDescent="0.2">
      <c r="AE20069" s="218"/>
    </row>
    <row r="20070" spans="31:31" s="228" customFormat="1" x14ac:dyDescent="0.2">
      <c r="AE20070" s="218"/>
    </row>
    <row r="20071" spans="31:31" s="228" customFormat="1" x14ac:dyDescent="0.2">
      <c r="AE20071" s="218"/>
    </row>
    <row r="20072" spans="31:31" s="228" customFormat="1" x14ac:dyDescent="0.2">
      <c r="AE20072" s="218"/>
    </row>
    <row r="20073" spans="31:31" s="228" customFormat="1" x14ac:dyDescent="0.2">
      <c r="AE20073" s="218"/>
    </row>
    <row r="20074" spans="31:31" s="228" customFormat="1" x14ac:dyDescent="0.2">
      <c r="AE20074" s="218"/>
    </row>
    <row r="20075" spans="31:31" s="228" customFormat="1" x14ac:dyDescent="0.2">
      <c r="AE20075" s="218"/>
    </row>
    <row r="20076" spans="31:31" s="228" customFormat="1" x14ac:dyDescent="0.2">
      <c r="AE20076" s="218"/>
    </row>
    <row r="20077" spans="31:31" s="228" customFormat="1" x14ac:dyDescent="0.2">
      <c r="AE20077" s="218"/>
    </row>
    <row r="20078" spans="31:31" s="228" customFormat="1" x14ac:dyDescent="0.2">
      <c r="AE20078" s="218"/>
    </row>
    <row r="20079" spans="31:31" s="228" customFormat="1" x14ac:dyDescent="0.2">
      <c r="AE20079" s="218"/>
    </row>
    <row r="20080" spans="31:31" s="228" customFormat="1" x14ac:dyDescent="0.2">
      <c r="AE20080" s="218"/>
    </row>
    <row r="20081" spans="31:31" s="228" customFormat="1" x14ac:dyDescent="0.2">
      <c r="AE20081" s="218"/>
    </row>
    <row r="20082" spans="31:31" s="228" customFormat="1" x14ac:dyDescent="0.2">
      <c r="AE20082" s="218"/>
    </row>
    <row r="20083" spans="31:31" s="228" customFormat="1" x14ac:dyDescent="0.2">
      <c r="AE20083" s="218"/>
    </row>
    <row r="20084" spans="31:31" s="228" customFormat="1" x14ac:dyDescent="0.2">
      <c r="AE20084" s="218"/>
    </row>
    <row r="20085" spans="31:31" s="228" customFormat="1" x14ac:dyDescent="0.2">
      <c r="AE20085" s="218"/>
    </row>
    <row r="20086" spans="31:31" s="228" customFormat="1" x14ac:dyDescent="0.2">
      <c r="AE20086" s="218"/>
    </row>
    <row r="20087" spans="31:31" s="228" customFormat="1" x14ac:dyDescent="0.2">
      <c r="AE20087" s="218"/>
    </row>
    <row r="20088" spans="31:31" s="228" customFormat="1" x14ac:dyDescent="0.2">
      <c r="AE20088" s="218"/>
    </row>
    <row r="20089" spans="31:31" s="228" customFormat="1" x14ac:dyDescent="0.2">
      <c r="AE20089" s="218"/>
    </row>
    <row r="20090" spans="31:31" s="228" customFormat="1" x14ac:dyDescent="0.2">
      <c r="AE20090" s="218"/>
    </row>
    <row r="20091" spans="31:31" s="228" customFormat="1" x14ac:dyDescent="0.2">
      <c r="AE20091" s="218"/>
    </row>
    <row r="20092" spans="31:31" s="228" customFormat="1" x14ac:dyDescent="0.2">
      <c r="AE20092" s="218"/>
    </row>
    <row r="20093" spans="31:31" s="228" customFormat="1" x14ac:dyDescent="0.2">
      <c r="AE20093" s="218"/>
    </row>
    <row r="20094" spans="31:31" s="228" customFormat="1" x14ac:dyDescent="0.2">
      <c r="AE20094" s="218"/>
    </row>
    <row r="20095" spans="31:31" s="228" customFormat="1" x14ac:dyDescent="0.2">
      <c r="AE20095" s="218"/>
    </row>
    <row r="20096" spans="31:31" s="228" customFormat="1" x14ac:dyDescent="0.2">
      <c r="AE20096" s="218"/>
    </row>
    <row r="20097" spans="31:31" s="228" customFormat="1" x14ac:dyDescent="0.2">
      <c r="AE20097" s="218"/>
    </row>
    <row r="20098" spans="31:31" s="228" customFormat="1" x14ac:dyDescent="0.2">
      <c r="AE20098" s="218"/>
    </row>
    <row r="20099" spans="31:31" s="228" customFormat="1" x14ac:dyDescent="0.2">
      <c r="AE20099" s="218"/>
    </row>
    <row r="20100" spans="31:31" s="228" customFormat="1" x14ac:dyDescent="0.2">
      <c r="AE20100" s="218"/>
    </row>
    <row r="20101" spans="31:31" s="228" customFormat="1" x14ac:dyDescent="0.2">
      <c r="AE20101" s="218"/>
    </row>
    <row r="20102" spans="31:31" s="228" customFormat="1" x14ac:dyDescent="0.2">
      <c r="AE20102" s="218"/>
    </row>
    <row r="20103" spans="31:31" s="228" customFormat="1" x14ac:dyDescent="0.2">
      <c r="AE20103" s="218"/>
    </row>
    <row r="20104" spans="31:31" s="228" customFormat="1" x14ac:dyDescent="0.2">
      <c r="AE20104" s="218"/>
    </row>
    <row r="20105" spans="31:31" s="228" customFormat="1" x14ac:dyDescent="0.2">
      <c r="AE20105" s="218"/>
    </row>
    <row r="20106" spans="31:31" s="228" customFormat="1" x14ac:dyDescent="0.2">
      <c r="AE20106" s="218"/>
    </row>
    <row r="20107" spans="31:31" s="228" customFormat="1" x14ac:dyDescent="0.2">
      <c r="AE20107" s="218"/>
    </row>
    <row r="20108" spans="31:31" s="228" customFormat="1" x14ac:dyDescent="0.2">
      <c r="AE20108" s="218"/>
    </row>
    <row r="20109" spans="31:31" s="228" customFormat="1" x14ac:dyDescent="0.2">
      <c r="AE20109" s="218"/>
    </row>
    <row r="20110" spans="31:31" s="228" customFormat="1" x14ac:dyDescent="0.2">
      <c r="AE20110" s="218"/>
    </row>
    <row r="20111" spans="31:31" s="228" customFormat="1" x14ac:dyDescent="0.2">
      <c r="AE20111" s="218"/>
    </row>
    <row r="20112" spans="31:31" s="228" customFormat="1" x14ac:dyDescent="0.2">
      <c r="AE20112" s="218"/>
    </row>
    <row r="20113" spans="31:31" s="228" customFormat="1" x14ac:dyDescent="0.2">
      <c r="AE20113" s="218"/>
    </row>
    <row r="20114" spans="31:31" s="228" customFormat="1" x14ac:dyDescent="0.2">
      <c r="AE20114" s="218"/>
    </row>
    <row r="20115" spans="31:31" s="228" customFormat="1" x14ac:dyDescent="0.2">
      <c r="AE20115" s="218"/>
    </row>
    <row r="20116" spans="31:31" s="228" customFormat="1" x14ac:dyDescent="0.2">
      <c r="AE20116" s="218"/>
    </row>
    <row r="20117" spans="31:31" s="228" customFormat="1" x14ac:dyDescent="0.2">
      <c r="AE20117" s="218"/>
    </row>
    <row r="20118" spans="31:31" s="228" customFormat="1" x14ac:dyDescent="0.2">
      <c r="AE20118" s="218"/>
    </row>
    <row r="20119" spans="31:31" s="228" customFormat="1" x14ac:dyDescent="0.2">
      <c r="AE20119" s="218"/>
    </row>
    <row r="20120" spans="31:31" s="228" customFormat="1" x14ac:dyDescent="0.2">
      <c r="AE20120" s="218"/>
    </row>
    <row r="20121" spans="31:31" s="228" customFormat="1" x14ac:dyDescent="0.2">
      <c r="AE20121" s="218"/>
    </row>
    <row r="20122" spans="31:31" s="228" customFormat="1" x14ac:dyDescent="0.2">
      <c r="AE20122" s="218"/>
    </row>
    <row r="20123" spans="31:31" s="228" customFormat="1" x14ac:dyDescent="0.2">
      <c r="AE20123" s="218"/>
    </row>
    <row r="20124" spans="31:31" s="228" customFormat="1" x14ac:dyDescent="0.2">
      <c r="AE20124" s="218"/>
    </row>
    <row r="20125" spans="31:31" s="228" customFormat="1" x14ac:dyDescent="0.2">
      <c r="AE20125" s="218"/>
    </row>
    <row r="20126" spans="31:31" s="228" customFormat="1" x14ac:dyDescent="0.2">
      <c r="AE20126" s="218"/>
    </row>
    <row r="20127" spans="31:31" s="228" customFormat="1" x14ac:dyDescent="0.2">
      <c r="AE20127" s="218"/>
    </row>
    <row r="20128" spans="31:31" s="228" customFormat="1" x14ac:dyDescent="0.2">
      <c r="AE20128" s="218"/>
    </row>
    <row r="20129" spans="31:31" s="228" customFormat="1" x14ac:dyDescent="0.2">
      <c r="AE20129" s="218"/>
    </row>
    <row r="20130" spans="31:31" s="228" customFormat="1" x14ac:dyDescent="0.2">
      <c r="AE20130" s="218"/>
    </row>
    <row r="20131" spans="31:31" s="228" customFormat="1" x14ac:dyDescent="0.2">
      <c r="AE20131" s="218"/>
    </row>
    <row r="20132" spans="31:31" s="228" customFormat="1" x14ac:dyDescent="0.2">
      <c r="AE20132" s="218"/>
    </row>
    <row r="20133" spans="31:31" s="228" customFormat="1" x14ac:dyDescent="0.2">
      <c r="AE20133" s="218"/>
    </row>
    <row r="20134" spans="31:31" s="228" customFormat="1" x14ac:dyDescent="0.2">
      <c r="AE20134" s="218"/>
    </row>
    <row r="20135" spans="31:31" s="228" customFormat="1" x14ac:dyDescent="0.2">
      <c r="AE20135" s="218"/>
    </row>
    <row r="20136" spans="31:31" s="228" customFormat="1" x14ac:dyDescent="0.2">
      <c r="AE20136" s="218"/>
    </row>
    <row r="20137" spans="31:31" s="228" customFormat="1" x14ac:dyDescent="0.2">
      <c r="AE20137" s="218"/>
    </row>
    <row r="20138" spans="31:31" s="228" customFormat="1" x14ac:dyDescent="0.2">
      <c r="AE20138" s="218"/>
    </row>
    <row r="20139" spans="31:31" s="228" customFormat="1" x14ac:dyDescent="0.2">
      <c r="AE20139" s="218"/>
    </row>
    <row r="20140" spans="31:31" s="228" customFormat="1" x14ac:dyDescent="0.2">
      <c r="AE20140" s="218"/>
    </row>
    <row r="20141" spans="31:31" s="228" customFormat="1" x14ac:dyDescent="0.2">
      <c r="AE20141" s="218"/>
    </row>
    <row r="20142" spans="31:31" s="228" customFormat="1" x14ac:dyDescent="0.2">
      <c r="AE20142" s="218"/>
    </row>
    <row r="20143" spans="31:31" s="228" customFormat="1" x14ac:dyDescent="0.2">
      <c r="AE20143" s="218"/>
    </row>
    <row r="20144" spans="31:31" s="228" customFormat="1" x14ac:dyDescent="0.2">
      <c r="AE20144" s="218"/>
    </row>
    <row r="20145" spans="31:31" s="228" customFormat="1" x14ac:dyDescent="0.2">
      <c r="AE20145" s="218"/>
    </row>
    <row r="20146" spans="31:31" s="228" customFormat="1" x14ac:dyDescent="0.2">
      <c r="AE20146" s="218"/>
    </row>
    <row r="20147" spans="31:31" s="228" customFormat="1" x14ac:dyDescent="0.2">
      <c r="AE20147" s="218"/>
    </row>
    <row r="20148" spans="31:31" s="228" customFormat="1" x14ac:dyDescent="0.2">
      <c r="AE20148" s="218"/>
    </row>
    <row r="20149" spans="31:31" s="228" customFormat="1" x14ac:dyDescent="0.2">
      <c r="AE20149" s="218"/>
    </row>
    <row r="20150" spans="31:31" s="228" customFormat="1" x14ac:dyDescent="0.2">
      <c r="AE20150" s="218"/>
    </row>
    <row r="20151" spans="31:31" s="228" customFormat="1" x14ac:dyDescent="0.2">
      <c r="AE20151" s="218"/>
    </row>
    <row r="20152" spans="31:31" s="228" customFormat="1" x14ac:dyDescent="0.2">
      <c r="AE20152" s="218"/>
    </row>
    <row r="20153" spans="31:31" s="228" customFormat="1" x14ac:dyDescent="0.2">
      <c r="AE20153" s="218"/>
    </row>
    <row r="20154" spans="31:31" s="228" customFormat="1" x14ac:dyDescent="0.2">
      <c r="AE20154" s="218"/>
    </row>
    <row r="20155" spans="31:31" s="228" customFormat="1" x14ac:dyDescent="0.2">
      <c r="AE20155" s="218"/>
    </row>
    <row r="20156" spans="31:31" s="228" customFormat="1" x14ac:dyDescent="0.2">
      <c r="AE20156" s="218"/>
    </row>
    <row r="20157" spans="31:31" s="228" customFormat="1" x14ac:dyDescent="0.2">
      <c r="AE20157" s="218"/>
    </row>
    <row r="20158" spans="31:31" s="228" customFormat="1" x14ac:dyDescent="0.2">
      <c r="AE20158" s="218"/>
    </row>
    <row r="20159" spans="31:31" s="228" customFormat="1" x14ac:dyDescent="0.2">
      <c r="AE20159" s="218"/>
    </row>
    <row r="20160" spans="31:31" s="228" customFormat="1" x14ac:dyDescent="0.2">
      <c r="AE20160" s="218"/>
    </row>
    <row r="20161" spans="31:31" s="228" customFormat="1" x14ac:dyDescent="0.2">
      <c r="AE20161" s="218"/>
    </row>
    <row r="20162" spans="31:31" s="228" customFormat="1" x14ac:dyDescent="0.2">
      <c r="AE20162" s="218"/>
    </row>
    <row r="20163" spans="31:31" s="228" customFormat="1" x14ac:dyDescent="0.2">
      <c r="AE20163" s="218"/>
    </row>
    <row r="20164" spans="31:31" s="228" customFormat="1" x14ac:dyDescent="0.2">
      <c r="AE20164" s="218"/>
    </row>
    <row r="20165" spans="31:31" s="228" customFormat="1" x14ac:dyDescent="0.2">
      <c r="AE20165" s="218"/>
    </row>
    <row r="20166" spans="31:31" s="228" customFormat="1" x14ac:dyDescent="0.2">
      <c r="AE20166" s="218"/>
    </row>
    <row r="20167" spans="31:31" s="228" customFormat="1" x14ac:dyDescent="0.2">
      <c r="AE20167" s="218"/>
    </row>
    <row r="20168" spans="31:31" s="228" customFormat="1" x14ac:dyDescent="0.2">
      <c r="AE20168" s="218"/>
    </row>
    <row r="20169" spans="31:31" s="228" customFormat="1" x14ac:dyDescent="0.2">
      <c r="AE20169" s="218"/>
    </row>
    <row r="20170" spans="31:31" s="228" customFormat="1" x14ac:dyDescent="0.2">
      <c r="AE20170" s="218"/>
    </row>
    <row r="20171" spans="31:31" s="228" customFormat="1" x14ac:dyDescent="0.2">
      <c r="AE20171" s="218"/>
    </row>
    <row r="20172" spans="31:31" s="228" customFormat="1" x14ac:dyDescent="0.2">
      <c r="AE20172" s="218"/>
    </row>
    <row r="20173" spans="31:31" s="228" customFormat="1" x14ac:dyDescent="0.2">
      <c r="AE20173" s="218"/>
    </row>
    <row r="20174" spans="31:31" s="228" customFormat="1" x14ac:dyDescent="0.2">
      <c r="AE20174" s="218"/>
    </row>
    <row r="20175" spans="31:31" s="228" customFormat="1" x14ac:dyDescent="0.2">
      <c r="AE20175" s="218"/>
    </row>
    <row r="20176" spans="31:31" s="228" customFormat="1" x14ac:dyDescent="0.2">
      <c r="AE20176" s="218"/>
    </row>
    <row r="20177" spans="31:31" s="228" customFormat="1" x14ac:dyDescent="0.2">
      <c r="AE20177" s="218"/>
    </row>
    <row r="20178" spans="31:31" s="228" customFormat="1" x14ac:dyDescent="0.2">
      <c r="AE20178" s="218"/>
    </row>
    <row r="20179" spans="31:31" s="228" customFormat="1" x14ac:dyDescent="0.2">
      <c r="AE20179" s="218"/>
    </row>
    <row r="20180" spans="31:31" s="228" customFormat="1" x14ac:dyDescent="0.2">
      <c r="AE20180" s="218"/>
    </row>
    <row r="20181" spans="31:31" s="228" customFormat="1" x14ac:dyDescent="0.2">
      <c r="AE20181" s="218"/>
    </row>
    <row r="20182" spans="31:31" s="228" customFormat="1" x14ac:dyDescent="0.2">
      <c r="AE20182" s="218"/>
    </row>
    <row r="20183" spans="31:31" s="228" customFormat="1" x14ac:dyDescent="0.2">
      <c r="AE20183" s="218"/>
    </row>
    <row r="20184" spans="31:31" s="228" customFormat="1" x14ac:dyDescent="0.2">
      <c r="AE20184" s="218"/>
    </row>
    <row r="20185" spans="31:31" s="228" customFormat="1" x14ac:dyDescent="0.2">
      <c r="AE20185" s="218"/>
    </row>
    <row r="20186" spans="31:31" s="228" customFormat="1" x14ac:dyDescent="0.2">
      <c r="AE20186" s="218"/>
    </row>
    <row r="20187" spans="31:31" s="228" customFormat="1" x14ac:dyDescent="0.2">
      <c r="AE20187" s="218"/>
    </row>
    <row r="20188" spans="31:31" s="228" customFormat="1" x14ac:dyDescent="0.2">
      <c r="AE20188" s="218"/>
    </row>
    <row r="20189" spans="31:31" s="228" customFormat="1" x14ac:dyDescent="0.2">
      <c r="AE20189" s="218"/>
    </row>
    <row r="20190" spans="31:31" s="228" customFormat="1" x14ac:dyDescent="0.2">
      <c r="AE20190" s="218"/>
    </row>
    <row r="20191" spans="31:31" s="228" customFormat="1" x14ac:dyDescent="0.2">
      <c r="AE20191" s="218"/>
    </row>
    <row r="20192" spans="31:31" s="228" customFormat="1" x14ac:dyDescent="0.2">
      <c r="AE20192" s="218"/>
    </row>
    <row r="20193" spans="31:31" s="228" customFormat="1" x14ac:dyDescent="0.2">
      <c r="AE20193" s="218"/>
    </row>
    <row r="20194" spans="31:31" s="228" customFormat="1" x14ac:dyDescent="0.2">
      <c r="AE20194" s="218"/>
    </row>
    <row r="20195" spans="31:31" s="228" customFormat="1" x14ac:dyDescent="0.2">
      <c r="AE20195" s="218"/>
    </row>
    <row r="20196" spans="31:31" s="228" customFormat="1" x14ac:dyDescent="0.2">
      <c r="AE20196" s="218"/>
    </row>
    <row r="20197" spans="31:31" s="228" customFormat="1" x14ac:dyDescent="0.2">
      <c r="AE20197" s="218"/>
    </row>
    <row r="20198" spans="31:31" s="228" customFormat="1" x14ac:dyDescent="0.2">
      <c r="AE20198" s="218"/>
    </row>
    <row r="20199" spans="31:31" s="228" customFormat="1" x14ac:dyDescent="0.2">
      <c r="AE20199" s="218"/>
    </row>
    <row r="20200" spans="31:31" s="228" customFormat="1" x14ac:dyDescent="0.2">
      <c r="AE20200" s="218"/>
    </row>
    <row r="20201" spans="31:31" s="228" customFormat="1" x14ac:dyDescent="0.2">
      <c r="AE20201" s="218"/>
    </row>
    <row r="20202" spans="31:31" s="228" customFormat="1" x14ac:dyDescent="0.2">
      <c r="AE20202" s="218"/>
    </row>
    <row r="20203" spans="31:31" s="228" customFormat="1" x14ac:dyDescent="0.2">
      <c r="AE20203" s="218"/>
    </row>
    <row r="20204" spans="31:31" s="228" customFormat="1" x14ac:dyDescent="0.2">
      <c r="AE20204" s="218"/>
    </row>
    <row r="20205" spans="31:31" s="228" customFormat="1" x14ac:dyDescent="0.2">
      <c r="AE20205" s="218"/>
    </row>
    <row r="20206" spans="31:31" s="228" customFormat="1" x14ac:dyDescent="0.2">
      <c r="AE20206" s="218"/>
    </row>
    <row r="20207" spans="31:31" s="228" customFormat="1" x14ac:dyDescent="0.2">
      <c r="AE20207" s="218"/>
    </row>
    <row r="20208" spans="31:31" s="228" customFormat="1" x14ac:dyDescent="0.2">
      <c r="AE20208" s="218"/>
    </row>
    <row r="20209" spans="31:31" s="228" customFormat="1" x14ac:dyDescent="0.2">
      <c r="AE20209" s="218"/>
    </row>
    <row r="20210" spans="31:31" s="228" customFormat="1" x14ac:dyDescent="0.2">
      <c r="AE20210" s="218"/>
    </row>
    <row r="20211" spans="31:31" s="228" customFormat="1" x14ac:dyDescent="0.2">
      <c r="AE20211" s="218"/>
    </row>
    <row r="20212" spans="31:31" s="228" customFormat="1" x14ac:dyDescent="0.2">
      <c r="AE20212" s="218"/>
    </row>
    <row r="20213" spans="31:31" s="228" customFormat="1" x14ac:dyDescent="0.2">
      <c r="AE20213" s="218"/>
    </row>
    <row r="20214" spans="31:31" s="228" customFormat="1" x14ac:dyDescent="0.2">
      <c r="AE20214" s="218"/>
    </row>
    <row r="20215" spans="31:31" s="228" customFormat="1" x14ac:dyDescent="0.2">
      <c r="AE20215" s="218"/>
    </row>
    <row r="20216" spans="31:31" s="228" customFormat="1" x14ac:dyDescent="0.2">
      <c r="AE20216" s="218"/>
    </row>
    <row r="20217" spans="31:31" s="228" customFormat="1" x14ac:dyDescent="0.2">
      <c r="AE20217" s="218"/>
    </row>
    <row r="20218" spans="31:31" s="228" customFormat="1" x14ac:dyDescent="0.2">
      <c r="AE20218" s="218"/>
    </row>
    <row r="20219" spans="31:31" s="228" customFormat="1" x14ac:dyDescent="0.2">
      <c r="AE20219" s="218"/>
    </row>
    <row r="20220" spans="31:31" s="228" customFormat="1" x14ac:dyDescent="0.2">
      <c r="AE20220" s="218"/>
    </row>
    <row r="20221" spans="31:31" s="228" customFormat="1" x14ac:dyDescent="0.2">
      <c r="AE20221" s="218"/>
    </row>
    <row r="20222" spans="31:31" s="228" customFormat="1" x14ac:dyDescent="0.2">
      <c r="AE20222" s="218"/>
    </row>
    <row r="20223" spans="31:31" s="228" customFormat="1" x14ac:dyDescent="0.2">
      <c r="AE20223" s="218"/>
    </row>
    <row r="20224" spans="31:31" s="228" customFormat="1" x14ac:dyDescent="0.2">
      <c r="AE20224" s="218"/>
    </row>
    <row r="20225" spans="31:31" s="228" customFormat="1" x14ac:dyDescent="0.2">
      <c r="AE20225" s="218"/>
    </row>
    <row r="20226" spans="31:31" s="228" customFormat="1" x14ac:dyDescent="0.2">
      <c r="AE20226" s="218"/>
    </row>
    <row r="20227" spans="31:31" s="228" customFormat="1" x14ac:dyDescent="0.2">
      <c r="AE20227" s="218"/>
    </row>
    <row r="20228" spans="31:31" s="228" customFormat="1" x14ac:dyDescent="0.2">
      <c r="AE20228" s="218"/>
    </row>
    <row r="20229" spans="31:31" s="228" customFormat="1" x14ac:dyDescent="0.2">
      <c r="AE20229" s="218"/>
    </row>
    <row r="20230" spans="31:31" s="228" customFormat="1" x14ac:dyDescent="0.2">
      <c r="AE20230" s="218"/>
    </row>
    <row r="20231" spans="31:31" s="228" customFormat="1" x14ac:dyDescent="0.2">
      <c r="AE20231" s="218"/>
    </row>
    <row r="20232" spans="31:31" s="228" customFormat="1" x14ac:dyDescent="0.2">
      <c r="AE20232" s="218"/>
    </row>
    <row r="20233" spans="31:31" s="228" customFormat="1" x14ac:dyDescent="0.2">
      <c r="AE20233" s="218"/>
    </row>
    <row r="20234" spans="31:31" s="228" customFormat="1" x14ac:dyDescent="0.2">
      <c r="AE20234" s="218"/>
    </row>
    <row r="20235" spans="31:31" s="228" customFormat="1" x14ac:dyDescent="0.2">
      <c r="AE20235" s="218"/>
    </row>
    <row r="20236" spans="31:31" s="228" customFormat="1" x14ac:dyDescent="0.2">
      <c r="AE20236" s="218"/>
    </row>
    <row r="20237" spans="31:31" s="228" customFormat="1" x14ac:dyDescent="0.2">
      <c r="AE20237" s="218"/>
    </row>
    <row r="20238" spans="31:31" s="228" customFormat="1" x14ac:dyDescent="0.2">
      <c r="AE20238" s="218"/>
    </row>
    <row r="20239" spans="31:31" s="228" customFormat="1" x14ac:dyDescent="0.2">
      <c r="AE20239" s="218"/>
    </row>
    <row r="20240" spans="31:31" s="228" customFormat="1" x14ac:dyDescent="0.2">
      <c r="AE20240" s="218"/>
    </row>
    <row r="20241" spans="31:31" s="228" customFormat="1" x14ac:dyDescent="0.2">
      <c r="AE20241" s="218"/>
    </row>
    <row r="20242" spans="31:31" s="228" customFormat="1" x14ac:dyDescent="0.2">
      <c r="AE20242" s="218"/>
    </row>
    <row r="20243" spans="31:31" s="228" customFormat="1" x14ac:dyDescent="0.2">
      <c r="AE20243" s="218"/>
    </row>
    <row r="20244" spans="31:31" s="228" customFormat="1" x14ac:dyDescent="0.2">
      <c r="AE20244" s="218"/>
    </row>
    <row r="20245" spans="31:31" s="228" customFormat="1" x14ac:dyDescent="0.2">
      <c r="AE20245" s="218"/>
    </row>
    <row r="20246" spans="31:31" s="228" customFormat="1" x14ac:dyDescent="0.2">
      <c r="AE20246" s="218"/>
    </row>
    <row r="20247" spans="31:31" s="228" customFormat="1" x14ac:dyDescent="0.2">
      <c r="AE20247" s="218"/>
    </row>
    <row r="20248" spans="31:31" s="228" customFormat="1" x14ac:dyDescent="0.2">
      <c r="AE20248" s="218"/>
    </row>
    <row r="20249" spans="31:31" s="228" customFormat="1" x14ac:dyDescent="0.2">
      <c r="AE20249" s="218"/>
    </row>
    <row r="20250" spans="31:31" s="228" customFormat="1" x14ac:dyDescent="0.2">
      <c r="AE20250" s="218"/>
    </row>
    <row r="20251" spans="31:31" s="228" customFormat="1" x14ac:dyDescent="0.2">
      <c r="AE20251" s="218"/>
    </row>
    <row r="20252" spans="31:31" s="228" customFormat="1" x14ac:dyDescent="0.2">
      <c r="AE20252" s="218"/>
    </row>
    <row r="20253" spans="31:31" s="228" customFormat="1" x14ac:dyDescent="0.2">
      <c r="AE20253" s="218"/>
    </row>
    <row r="20254" spans="31:31" s="228" customFormat="1" x14ac:dyDescent="0.2">
      <c r="AE20254" s="218"/>
    </row>
    <row r="20255" spans="31:31" s="228" customFormat="1" x14ac:dyDescent="0.2">
      <c r="AE20255" s="218"/>
    </row>
    <row r="20256" spans="31:31" s="228" customFormat="1" x14ac:dyDescent="0.2">
      <c r="AE20256" s="218"/>
    </row>
    <row r="20257" spans="31:31" s="228" customFormat="1" x14ac:dyDescent="0.2">
      <c r="AE20257" s="218"/>
    </row>
    <row r="20258" spans="31:31" s="228" customFormat="1" x14ac:dyDescent="0.2">
      <c r="AE20258" s="218"/>
    </row>
    <row r="20259" spans="31:31" s="228" customFormat="1" x14ac:dyDescent="0.2">
      <c r="AE20259" s="218"/>
    </row>
    <row r="20260" spans="31:31" s="228" customFormat="1" x14ac:dyDescent="0.2">
      <c r="AE20260" s="218"/>
    </row>
    <row r="20261" spans="31:31" s="228" customFormat="1" x14ac:dyDescent="0.2">
      <c r="AE20261" s="218"/>
    </row>
    <row r="20262" spans="31:31" s="228" customFormat="1" x14ac:dyDescent="0.2">
      <c r="AE20262" s="218"/>
    </row>
    <row r="20263" spans="31:31" s="228" customFormat="1" x14ac:dyDescent="0.2">
      <c r="AE20263" s="218"/>
    </row>
    <row r="20264" spans="31:31" s="228" customFormat="1" x14ac:dyDescent="0.2">
      <c r="AE20264" s="218"/>
    </row>
    <row r="20265" spans="31:31" s="228" customFormat="1" x14ac:dyDescent="0.2">
      <c r="AE20265" s="218"/>
    </row>
    <row r="20266" spans="31:31" s="228" customFormat="1" x14ac:dyDescent="0.2">
      <c r="AE20266" s="218"/>
    </row>
    <row r="20267" spans="31:31" s="228" customFormat="1" x14ac:dyDescent="0.2">
      <c r="AE20267" s="218"/>
    </row>
    <row r="20268" spans="31:31" s="228" customFormat="1" x14ac:dyDescent="0.2">
      <c r="AE20268" s="218"/>
    </row>
    <row r="20269" spans="31:31" s="228" customFormat="1" x14ac:dyDescent="0.2">
      <c r="AE20269" s="218"/>
    </row>
    <row r="20270" spans="31:31" s="228" customFormat="1" x14ac:dyDescent="0.2">
      <c r="AE20270" s="218"/>
    </row>
    <row r="20271" spans="31:31" s="228" customFormat="1" x14ac:dyDescent="0.2">
      <c r="AE20271" s="218"/>
    </row>
    <row r="20272" spans="31:31" s="228" customFormat="1" x14ac:dyDescent="0.2">
      <c r="AE20272" s="218"/>
    </row>
    <row r="20273" spans="31:31" s="228" customFormat="1" x14ac:dyDescent="0.2">
      <c r="AE20273" s="218"/>
    </row>
    <row r="20274" spans="31:31" s="228" customFormat="1" x14ac:dyDescent="0.2">
      <c r="AE20274" s="218"/>
    </row>
    <row r="20275" spans="31:31" s="228" customFormat="1" x14ac:dyDescent="0.2">
      <c r="AE20275" s="218"/>
    </row>
    <row r="20276" spans="31:31" s="228" customFormat="1" x14ac:dyDescent="0.2">
      <c r="AE20276" s="218"/>
    </row>
    <row r="20277" spans="31:31" s="228" customFormat="1" x14ac:dyDescent="0.2">
      <c r="AE20277" s="218"/>
    </row>
    <row r="20278" spans="31:31" s="228" customFormat="1" x14ac:dyDescent="0.2">
      <c r="AE20278" s="218"/>
    </row>
    <row r="20279" spans="31:31" s="228" customFormat="1" x14ac:dyDescent="0.2">
      <c r="AE20279" s="218"/>
    </row>
    <row r="20280" spans="31:31" s="228" customFormat="1" x14ac:dyDescent="0.2">
      <c r="AE20280" s="218"/>
    </row>
    <row r="20281" spans="31:31" s="228" customFormat="1" x14ac:dyDescent="0.2">
      <c r="AE20281" s="218"/>
    </row>
    <row r="20282" spans="31:31" s="228" customFormat="1" x14ac:dyDescent="0.2">
      <c r="AE20282" s="218"/>
    </row>
    <row r="20283" spans="31:31" s="228" customFormat="1" x14ac:dyDescent="0.2">
      <c r="AE20283" s="218"/>
    </row>
    <row r="20284" spans="31:31" s="228" customFormat="1" x14ac:dyDescent="0.2">
      <c r="AE20284" s="218"/>
    </row>
    <row r="20285" spans="31:31" s="228" customFormat="1" x14ac:dyDescent="0.2">
      <c r="AE20285" s="218"/>
    </row>
    <row r="20286" spans="31:31" s="228" customFormat="1" x14ac:dyDescent="0.2">
      <c r="AE20286" s="218"/>
    </row>
    <row r="20287" spans="31:31" s="228" customFormat="1" x14ac:dyDescent="0.2">
      <c r="AE20287" s="218"/>
    </row>
    <row r="20288" spans="31:31" s="228" customFormat="1" x14ac:dyDescent="0.2">
      <c r="AE20288" s="218"/>
    </row>
    <row r="20289" spans="31:31" s="228" customFormat="1" x14ac:dyDescent="0.2">
      <c r="AE20289" s="218"/>
    </row>
    <row r="20290" spans="31:31" s="228" customFormat="1" x14ac:dyDescent="0.2">
      <c r="AE20290" s="218"/>
    </row>
    <row r="20291" spans="31:31" s="228" customFormat="1" x14ac:dyDescent="0.2">
      <c r="AE20291" s="218"/>
    </row>
    <row r="20292" spans="31:31" s="228" customFormat="1" x14ac:dyDescent="0.2">
      <c r="AE20292" s="218"/>
    </row>
    <row r="20293" spans="31:31" s="228" customFormat="1" x14ac:dyDescent="0.2">
      <c r="AE20293" s="218"/>
    </row>
    <row r="20294" spans="31:31" s="228" customFormat="1" x14ac:dyDescent="0.2">
      <c r="AE20294" s="218"/>
    </row>
    <row r="20295" spans="31:31" s="228" customFormat="1" x14ac:dyDescent="0.2">
      <c r="AE20295" s="218"/>
    </row>
    <row r="20296" spans="31:31" s="228" customFormat="1" x14ac:dyDescent="0.2">
      <c r="AE20296" s="218"/>
    </row>
    <row r="20297" spans="31:31" s="228" customFormat="1" x14ac:dyDescent="0.2">
      <c r="AE20297" s="218"/>
    </row>
    <row r="20298" spans="31:31" s="228" customFormat="1" x14ac:dyDescent="0.2">
      <c r="AE20298" s="218"/>
    </row>
    <row r="20299" spans="31:31" s="228" customFormat="1" x14ac:dyDescent="0.2">
      <c r="AE20299" s="218"/>
    </row>
    <row r="20300" spans="31:31" s="228" customFormat="1" x14ac:dyDescent="0.2">
      <c r="AE20300" s="218"/>
    </row>
    <row r="20301" spans="31:31" s="228" customFormat="1" x14ac:dyDescent="0.2">
      <c r="AE20301" s="218"/>
    </row>
    <row r="20302" spans="31:31" s="228" customFormat="1" x14ac:dyDescent="0.2">
      <c r="AE20302" s="218"/>
    </row>
    <row r="20303" spans="31:31" s="228" customFormat="1" x14ac:dyDescent="0.2">
      <c r="AE20303" s="218"/>
    </row>
    <row r="20304" spans="31:31" s="228" customFormat="1" x14ac:dyDescent="0.2">
      <c r="AE20304" s="218"/>
    </row>
    <row r="20305" spans="31:31" s="228" customFormat="1" x14ac:dyDescent="0.2">
      <c r="AE20305" s="218"/>
    </row>
    <row r="20306" spans="31:31" s="228" customFormat="1" x14ac:dyDescent="0.2">
      <c r="AE20306" s="218"/>
    </row>
    <row r="20307" spans="31:31" s="228" customFormat="1" x14ac:dyDescent="0.2">
      <c r="AE20307" s="218"/>
    </row>
    <row r="20308" spans="31:31" s="228" customFormat="1" x14ac:dyDescent="0.2">
      <c r="AE20308" s="218"/>
    </row>
    <row r="20309" spans="31:31" s="228" customFormat="1" x14ac:dyDescent="0.2">
      <c r="AE20309" s="218"/>
    </row>
    <row r="20310" spans="31:31" s="228" customFormat="1" x14ac:dyDescent="0.2">
      <c r="AE20310" s="218"/>
    </row>
    <row r="20311" spans="31:31" s="228" customFormat="1" x14ac:dyDescent="0.2">
      <c r="AE20311" s="218"/>
    </row>
    <row r="20312" spans="31:31" s="228" customFormat="1" x14ac:dyDescent="0.2">
      <c r="AE20312" s="218"/>
    </row>
    <row r="20313" spans="31:31" s="228" customFormat="1" x14ac:dyDescent="0.2">
      <c r="AE20313" s="218"/>
    </row>
    <row r="20314" spans="31:31" s="228" customFormat="1" x14ac:dyDescent="0.2">
      <c r="AE20314" s="218"/>
    </row>
    <row r="20315" spans="31:31" s="228" customFormat="1" x14ac:dyDescent="0.2">
      <c r="AE20315" s="218"/>
    </row>
    <row r="20316" spans="31:31" s="228" customFormat="1" x14ac:dyDescent="0.2">
      <c r="AE20316" s="218"/>
    </row>
    <row r="20317" spans="31:31" s="228" customFormat="1" x14ac:dyDescent="0.2">
      <c r="AE20317" s="218"/>
    </row>
    <row r="20318" spans="31:31" s="228" customFormat="1" x14ac:dyDescent="0.2">
      <c r="AE20318" s="218"/>
    </row>
    <row r="20319" spans="31:31" s="228" customFormat="1" x14ac:dyDescent="0.2">
      <c r="AE20319" s="218"/>
    </row>
    <row r="20320" spans="31:31" s="228" customFormat="1" x14ac:dyDescent="0.2">
      <c r="AE20320" s="218"/>
    </row>
    <row r="20321" spans="31:31" s="228" customFormat="1" x14ac:dyDescent="0.2">
      <c r="AE20321" s="218"/>
    </row>
    <row r="20322" spans="31:31" s="228" customFormat="1" x14ac:dyDescent="0.2">
      <c r="AE20322" s="218"/>
    </row>
    <row r="20323" spans="31:31" s="228" customFormat="1" x14ac:dyDescent="0.2">
      <c r="AE20323" s="218"/>
    </row>
    <row r="20324" spans="31:31" s="228" customFormat="1" x14ac:dyDescent="0.2">
      <c r="AE20324" s="218"/>
    </row>
    <row r="20325" spans="31:31" s="228" customFormat="1" x14ac:dyDescent="0.2">
      <c r="AE20325" s="218"/>
    </row>
    <row r="20326" spans="31:31" s="228" customFormat="1" x14ac:dyDescent="0.2">
      <c r="AE20326" s="218"/>
    </row>
    <row r="20327" spans="31:31" s="228" customFormat="1" x14ac:dyDescent="0.2">
      <c r="AE20327" s="218"/>
    </row>
    <row r="20328" spans="31:31" s="228" customFormat="1" x14ac:dyDescent="0.2">
      <c r="AE20328" s="218"/>
    </row>
    <row r="20329" spans="31:31" s="228" customFormat="1" x14ac:dyDescent="0.2">
      <c r="AE20329" s="218"/>
    </row>
    <row r="20330" spans="31:31" s="228" customFormat="1" x14ac:dyDescent="0.2">
      <c r="AE20330" s="218"/>
    </row>
    <row r="20331" spans="31:31" s="228" customFormat="1" x14ac:dyDescent="0.2">
      <c r="AE20331" s="218"/>
    </row>
    <row r="20332" spans="31:31" s="228" customFormat="1" x14ac:dyDescent="0.2">
      <c r="AE20332" s="218"/>
    </row>
    <row r="20333" spans="31:31" s="228" customFormat="1" x14ac:dyDescent="0.2">
      <c r="AE20333" s="218"/>
    </row>
    <row r="20334" spans="31:31" s="228" customFormat="1" x14ac:dyDescent="0.2">
      <c r="AE20334" s="218"/>
    </row>
    <row r="20335" spans="31:31" s="228" customFormat="1" x14ac:dyDescent="0.2">
      <c r="AE20335" s="218"/>
    </row>
    <row r="20336" spans="31:31" s="228" customFormat="1" x14ac:dyDescent="0.2">
      <c r="AE20336" s="218"/>
    </row>
    <row r="20337" spans="31:31" s="228" customFormat="1" x14ac:dyDescent="0.2">
      <c r="AE20337" s="218"/>
    </row>
    <row r="20338" spans="31:31" s="228" customFormat="1" x14ac:dyDescent="0.2">
      <c r="AE20338" s="218"/>
    </row>
    <row r="20339" spans="31:31" s="228" customFormat="1" x14ac:dyDescent="0.2">
      <c r="AE20339" s="218"/>
    </row>
    <row r="20340" spans="31:31" s="228" customFormat="1" x14ac:dyDescent="0.2">
      <c r="AE20340" s="218"/>
    </row>
    <row r="20341" spans="31:31" s="228" customFormat="1" x14ac:dyDescent="0.2">
      <c r="AE20341" s="218"/>
    </row>
    <row r="20342" spans="31:31" s="228" customFormat="1" x14ac:dyDescent="0.2">
      <c r="AE20342" s="218"/>
    </row>
    <row r="20343" spans="31:31" s="228" customFormat="1" x14ac:dyDescent="0.2">
      <c r="AE20343" s="218"/>
    </row>
    <row r="20344" spans="31:31" s="228" customFormat="1" x14ac:dyDescent="0.2">
      <c r="AE20344" s="218"/>
    </row>
    <row r="20345" spans="31:31" s="228" customFormat="1" x14ac:dyDescent="0.2">
      <c r="AE20345" s="218"/>
    </row>
    <row r="20346" spans="31:31" s="228" customFormat="1" x14ac:dyDescent="0.2">
      <c r="AE20346" s="218"/>
    </row>
    <row r="20347" spans="31:31" s="228" customFormat="1" x14ac:dyDescent="0.2">
      <c r="AE20347" s="218"/>
    </row>
    <row r="20348" spans="31:31" s="228" customFormat="1" x14ac:dyDescent="0.2">
      <c r="AE20348" s="218"/>
    </row>
    <row r="20349" spans="31:31" s="228" customFormat="1" x14ac:dyDescent="0.2">
      <c r="AE20349" s="218"/>
    </row>
    <row r="20350" spans="31:31" s="228" customFormat="1" x14ac:dyDescent="0.2">
      <c r="AE20350" s="218"/>
    </row>
    <row r="20351" spans="31:31" s="228" customFormat="1" x14ac:dyDescent="0.2">
      <c r="AE20351" s="218"/>
    </row>
    <row r="20352" spans="31:31" s="228" customFormat="1" x14ac:dyDescent="0.2">
      <c r="AE20352" s="218"/>
    </row>
    <row r="20353" spans="31:31" s="228" customFormat="1" x14ac:dyDescent="0.2">
      <c r="AE20353" s="218"/>
    </row>
    <row r="20354" spans="31:31" s="228" customFormat="1" x14ac:dyDescent="0.2">
      <c r="AE20354" s="218"/>
    </row>
    <row r="20355" spans="31:31" s="228" customFormat="1" x14ac:dyDescent="0.2">
      <c r="AE20355" s="218"/>
    </row>
    <row r="20356" spans="31:31" s="228" customFormat="1" x14ac:dyDescent="0.2">
      <c r="AE20356" s="218"/>
    </row>
    <row r="20357" spans="31:31" s="228" customFormat="1" x14ac:dyDescent="0.2">
      <c r="AE20357" s="218"/>
    </row>
    <row r="20358" spans="31:31" s="228" customFormat="1" x14ac:dyDescent="0.2">
      <c r="AE20358" s="218"/>
    </row>
    <row r="20359" spans="31:31" s="228" customFormat="1" x14ac:dyDescent="0.2">
      <c r="AE20359" s="218"/>
    </row>
    <row r="20360" spans="31:31" s="228" customFormat="1" x14ac:dyDescent="0.2">
      <c r="AE20360" s="218"/>
    </row>
    <row r="20361" spans="31:31" s="228" customFormat="1" x14ac:dyDescent="0.2">
      <c r="AE20361" s="218"/>
    </row>
    <row r="20362" spans="31:31" s="228" customFormat="1" x14ac:dyDescent="0.2">
      <c r="AE20362" s="218"/>
    </row>
    <row r="20363" spans="31:31" s="228" customFormat="1" x14ac:dyDescent="0.2">
      <c r="AE20363" s="218"/>
    </row>
    <row r="20364" spans="31:31" s="228" customFormat="1" x14ac:dyDescent="0.2">
      <c r="AE20364" s="218"/>
    </row>
    <row r="20365" spans="31:31" s="228" customFormat="1" x14ac:dyDescent="0.2">
      <c r="AE20365" s="218"/>
    </row>
    <row r="20366" spans="31:31" s="228" customFormat="1" x14ac:dyDescent="0.2">
      <c r="AE20366" s="218"/>
    </row>
    <row r="20367" spans="31:31" s="228" customFormat="1" x14ac:dyDescent="0.2">
      <c r="AE20367" s="218"/>
    </row>
    <row r="20368" spans="31:31" s="228" customFormat="1" x14ac:dyDescent="0.2">
      <c r="AE20368" s="218"/>
    </row>
    <row r="20369" spans="31:31" s="228" customFormat="1" x14ac:dyDescent="0.2">
      <c r="AE20369" s="218"/>
    </row>
    <row r="20370" spans="31:31" s="228" customFormat="1" x14ac:dyDescent="0.2">
      <c r="AE20370" s="218"/>
    </row>
    <row r="20371" spans="31:31" s="228" customFormat="1" x14ac:dyDescent="0.2">
      <c r="AE20371" s="218"/>
    </row>
    <row r="20372" spans="31:31" s="228" customFormat="1" x14ac:dyDescent="0.2">
      <c r="AE20372" s="218"/>
    </row>
    <row r="20373" spans="31:31" s="228" customFormat="1" x14ac:dyDescent="0.2">
      <c r="AE20373" s="218"/>
    </row>
    <row r="20374" spans="31:31" s="228" customFormat="1" x14ac:dyDescent="0.2">
      <c r="AE20374" s="218"/>
    </row>
    <row r="20375" spans="31:31" s="228" customFormat="1" x14ac:dyDescent="0.2">
      <c r="AE20375" s="218"/>
    </row>
    <row r="20376" spans="31:31" s="228" customFormat="1" x14ac:dyDescent="0.2">
      <c r="AE20376" s="218"/>
    </row>
    <row r="20377" spans="31:31" s="228" customFormat="1" x14ac:dyDescent="0.2">
      <c r="AE20377" s="218"/>
    </row>
    <row r="20378" spans="31:31" s="228" customFormat="1" x14ac:dyDescent="0.2">
      <c r="AE20378" s="218"/>
    </row>
    <row r="20379" spans="31:31" s="228" customFormat="1" x14ac:dyDescent="0.2">
      <c r="AE20379" s="218"/>
    </row>
    <row r="20380" spans="31:31" s="228" customFormat="1" x14ac:dyDescent="0.2">
      <c r="AE20380" s="218"/>
    </row>
    <row r="20381" spans="31:31" s="228" customFormat="1" x14ac:dyDescent="0.2">
      <c r="AE20381" s="218"/>
    </row>
    <row r="20382" spans="31:31" s="228" customFormat="1" x14ac:dyDescent="0.2">
      <c r="AE20382" s="218"/>
    </row>
    <row r="20383" spans="31:31" s="228" customFormat="1" x14ac:dyDescent="0.2">
      <c r="AE20383" s="218"/>
    </row>
    <row r="20384" spans="31:31" s="228" customFormat="1" x14ac:dyDescent="0.2">
      <c r="AE20384" s="218"/>
    </row>
    <row r="20385" spans="31:31" s="228" customFormat="1" x14ac:dyDescent="0.2">
      <c r="AE20385" s="218"/>
    </row>
    <row r="20386" spans="31:31" s="228" customFormat="1" x14ac:dyDescent="0.2">
      <c r="AE20386" s="218"/>
    </row>
    <row r="20387" spans="31:31" s="228" customFormat="1" x14ac:dyDescent="0.2">
      <c r="AE20387" s="218"/>
    </row>
    <row r="20388" spans="31:31" s="228" customFormat="1" x14ac:dyDescent="0.2">
      <c r="AE20388" s="218"/>
    </row>
    <row r="20389" spans="31:31" s="228" customFormat="1" x14ac:dyDescent="0.2">
      <c r="AE20389" s="218"/>
    </row>
    <row r="20390" spans="31:31" s="228" customFormat="1" x14ac:dyDescent="0.2">
      <c r="AE20390" s="218"/>
    </row>
    <row r="20391" spans="31:31" s="228" customFormat="1" x14ac:dyDescent="0.2">
      <c r="AE20391" s="218"/>
    </row>
    <row r="20392" spans="31:31" s="228" customFormat="1" x14ac:dyDescent="0.2">
      <c r="AE20392" s="218"/>
    </row>
    <row r="20393" spans="31:31" s="228" customFormat="1" x14ac:dyDescent="0.2">
      <c r="AE20393" s="218"/>
    </row>
    <row r="20394" spans="31:31" s="228" customFormat="1" x14ac:dyDescent="0.2">
      <c r="AE20394" s="218"/>
    </row>
    <row r="20395" spans="31:31" s="228" customFormat="1" x14ac:dyDescent="0.2">
      <c r="AE20395" s="218"/>
    </row>
    <row r="20396" spans="31:31" s="228" customFormat="1" x14ac:dyDescent="0.2">
      <c r="AE20396" s="218"/>
    </row>
    <row r="20397" spans="31:31" s="228" customFormat="1" x14ac:dyDescent="0.2">
      <c r="AE20397" s="218"/>
    </row>
    <row r="20398" spans="31:31" s="228" customFormat="1" x14ac:dyDescent="0.2">
      <c r="AE20398" s="218"/>
    </row>
    <row r="20399" spans="31:31" s="228" customFormat="1" x14ac:dyDescent="0.2">
      <c r="AE20399" s="218"/>
    </row>
    <row r="20400" spans="31:31" s="228" customFormat="1" x14ac:dyDescent="0.2">
      <c r="AE20400" s="218"/>
    </row>
    <row r="20401" spans="31:31" s="228" customFormat="1" x14ac:dyDescent="0.2">
      <c r="AE20401" s="218"/>
    </row>
    <row r="20402" spans="31:31" s="228" customFormat="1" x14ac:dyDescent="0.2">
      <c r="AE20402" s="218"/>
    </row>
    <row r="20403" spans="31:31" s="228" customFormat="1" x14ac:dyDescent="0.2">
      <c r="AE20403" s="218"/>
    </row>
    <row r="20404" spans="31:31" s="228" customFormat="1" x14ac:dyDescent="0.2">
      <c r="AE20404" s="218"/>
    </row>
    <row r="20405" spans="31:31" s="228" customFormat="1" x14ac:dyDescent="0.2">
      <c r="AE20405" s="218"/>
    </row>
    <row r="20406" spans="31:31" s="228" customFormat="1" x14ac:dyDescent="0.2">
      <c r="AE20406" s="218"/>
    </row>
    <row r="20407" spans="31:31" s="228" customFormat="1" x14ac:dyDescent="0.2">
      <c r="AE20407" s="218"/>
    </row>
    <row r="20408" spans="31:31" s="228" customFormat="1" x14ac:dyDescent="0.2">
      <c r="AE20408" s="218"/>
    </row>
    <row r="20409" spans="31:31" s="228" customFormat="1" x14ac:dyDescent="0.2">
      <c r="AE20409" s="218"/>
    </row>
    <row r="20410" spans="31:31" s="228" customFormat="1" x14ac:dyDescent="0.2">
      <c r="AE20410" s="218"/>
    </row>
    <row r="20411" spans="31:31" s="228" customFormat="1" x14ac:dyDescent="0.2">
      <c r="AE20411" s="218"/>
    </row>
    <row r="20412" spans="31:31" s="228" customFormat="1" x14ac:dyDescent="0.2">
      <c r="AE20412" s="218"/>
    </row>
    <row r="20413" spans="31:31" s="228" customFormat="1" x14ac:dyDescent="0.2">
      <c r="AE20413" s="218"/>
    </row>
    <row r="20414" spans="31:31" s="228" customFormat="1" x14ac:dyDescent="0.2">
      <c r="AE20414" s="218"/>
    </row>
    <row r="20415" spans="31:31" s="228" customFormat="1" x14ac:dyDescent="0.2">
      <c r="AE20415" s="218"/>
    </row>
    <row r="20416" spans="31:31" s="228" customFormat="1" x14ac:dyDescent="0.2">
      <c r="AE20416" s="218"/>
    </row>
    <row r="20417" spans="31:31" s="228" customFormat="1" x14ac:dyDescent="0.2">
      <c r="AE20417" s="218"/>
    </row>
    <row r="20418" spans="31:31" s="228" customFormat="1" x14ac:dyDescent="0.2">
      <c r="AE20418" s="218"/>
    </row>
    <row r="20419" spans="31:31" s="228" customFormat="1" x14ac:dyDescent="0.2">
      <c r="AE20419" s="218"/>
    </row>
    <row r="20420" spans="31:31" s="228" customFormat="1" x14ac:dyDescent="0.2">
      <c r="AE20420" s="218"/>
    </row>
    <row r="20421" spans="31:31" s="228" customFormat="1" x14ac:dyDescent="0.2">
      <c r="AE20421" s="218"/>
    </row>
    <row r="20422" spans="31:31" s="228" customFormat="1" x14ac:dyDescent="0.2">
      <c r="AE20422" s="218"/>
    </row>
    <row r="20423" spans="31:31" s="228" customFormat="1" x14ac:dyDescent="0.2">
      <c r="AE20423" s="218"/>
    </row>
    <row r="20424" spans="31:31" s="228" customFormat="1" x14ac:dyDescent="0.2">
      <c r="AE20424" s="218"/>
    </row>
    <row r="20425" spans="31:31" s="228" customFormat="1" x14ac:dyDescent="0.2">
      <c r="AE20425" s="218"/>
    </row>
    <row r="20426" spans="31:31" s="228" customFormat="1" x14ac:dyDescent="0.2">
      <c r="AE20426" s="218"/>
    </row>
    <row r="20427" spans="31:31" s="228" customFormat="1" x14ac:dyDescent="0.2">
      <c r="AE20427" s="218"/>
    </row>
    <row r="20428" spans="31:31" s="228" customFormat="1" x14ac:dyDescent="0.2">
      <c r="AE20428" s="218"/>
    </row>
    <row r="20429" spans="31:31" s="228" customFormat="1" x14ac:dyDescent="0.2">
      <c r="AE20429" s="218"/>
    </row>
    <row r="20430" spans="31:31" s="228" customFormat="1" x14ac:dyDescent="0.2">
      <c r="AE20430" s="218"/>
    </row>
    <row r="20431" spans="31:31" s="228" customFormat="1" x14ac:dyDescent="0.2">
      <c r="AE20431" s="218"/>
    </row>
    <row r="20432" spans="31:31" s="228" customFormat="1" x14ac:dyDescent="0.2">
      <c r="AE20432" s="218"/>
    </row>
    <row r="20433" spans="31:31" s="228" customFormat="1" x14ac:dyDescent="0.2">
      <c r="AE20433" s="218"/>
    </row>
    <row r="20434" spans="31:31" s="228" customFormat="1" x14ac:dyDescent="0.2">
      <c r="AE20434" s="218"/>
    </row>
    <row r="20435" spans="31:31" s="228" customFormat="1" x14ac:dyDescent="0.2">
      <c r="AE20435" s="218"/>
    </row>
    <row r="20436" spans="31:31" s="228" customFormat="1" x14ac:dyDescent="0.2">
      <c r="AE20436" s="218"/>
    </row>
    <row r="20437" spans="31:31" s="228" customFormat="1" x14ac:dyDescent="0.2">
      <c r="AE20437" s="218"/>
    </row>
    <row r="20438" spans="31:31" s="228" customFormat="1" x14ac:dyDescent="0.2">
      <c r="AE20438" s="218"/>
    </row>
    <row r="20439" spans="31:31" s="228" customFormat="1" x14ac:dyDescent="0.2">
      <c r="AE20439" s="218"/>
    </row>
    <row r="20440" spans="31:31" s="228" customFormat="1" x14ac:dyDescent="0.2">
      <c r="AE20440" s="218"/>
    </row>
    <row r="20441" spans="31:31" s="228" customFormat="1" x14ac:dyDescent="0.2">
      <c r="AE20441" s="218"/>
    </row>
    <row r="20442" spans="31:31" s="228" customFormat="1" x14ac:dyDescent="0.2">
      <c r="AE20442" s="218"/>
    </row>
    <row r="20443" spans="31:31" s="228" customFormat="1" x14ac:dyDescent="0.2">
      <c r="AE20443" s="218"/>
    </row>
    <row r="20444" spans="31:31" s="228" customFormat="1" x14ac:dyDescent="0.2">
      <c r="AE20444" s="218"/>
    </row>
    <row r="20445" spans="31:31" s="228" customFormat="1" x14ac:dyDescent="0.2">
      <c r="AE20445" s="218"/>
    </row>
    <row r="20446" spans="31:31" s="228" customFormat="1" x14ac:dyDescent="0.2">
      <c r="AE20446" s="218"/>
    </row>
    <row r="20447" spans="31:31" s="228" customFormat="1" x14ac:dyDescent="0.2">
      <c r="AE20447" s="218"/>
    </row>
    <row r="20448" spans="31:31" s="228" customFormat="1" x14ac:dyDescent="0.2">
      <c r="AE20448" s="218"/>
    </row>
    <row r="20449" spans="31:31" s="228" customFormat="1" x14ac:dyDescent="0.2">
      <c r="AE20449" s="218"/>
    </row>
    <row r="20450" spans="31:31" s="228" customFormat="1" x14ac:dyDescent="0.2">
      <c r="AE20450" s="218"/>
    </row>
    <row r="20451" spans="31:31" s="228" customFormat="1" x14ac:dyDescent="0.2">
      <c r="AE20451" s="218"/>
    </row>
    <row r="20452" spans="31:31" s="228" customFormat="1" x14ac:dyDescent="0.2">
      <c r="AE20452" s="218"/>
    </row>
    <row r="20453" spans="31:31" s="228" customFormat="1" x14ac:dyDescent="0.2">
      <c r="AE20453" s="218"/>
    </row>
    <row r="20454" spans="31:31" s="228" customFormat="1" x14ac:dyDescent="0.2">
      <c r="AE20454" s="218"/>
    </row>
    <row r="20455" spans="31:31" s="228" customFormat="1" x14ac:dyDescent="0.2">
      <c r="AE20455" s="218"/>
    </row>
    <row r="20456" spans="31:31" s="228" customFormat="1" x14ac:dyDescent="0.2">
      <c r="AE20456" s="218"/>
    </row>
    <row r="20457" spans="31:31" s="228" customFormat="1" x14ac:dyDescent="0.2">
      <c r="AE20457" s="218"/>
    </row>
    <row r="20458" spans="31:31" s="228" customFormat="1" x14ac:dyDescent="0.2">
      <c r="AE20458" s="218"/>
    </row>
    <row r="20459" spans="31:31" s="228" customFormat="1" x14ac:dyDescent="0.2">
      <c r="AE20459" s="218"/>
    </row>
    <row r="20460" spans="31:31" s="228" customFormat="1" x14ac:dyDescent="0.2">
      <c r="AE20460" s="218"/>
    </row>
    <row r="20461" spans="31:31" s="228" customFormat="1" x14ac:dyDescent="0.2">
      <c r="AE20461" s="218"/>
    </row>
    <row r="20462" spans="31:31" s="228" customFormat="1" x14ac:dyDescent="0.2">
      <c r="AE20462" s="218"/>
    </row>
    <row r="20463" spans="31:31" s="228" customFormat="1" x14ac:dyDescent="0.2">
      <c r="AE20463" s="218"/>
    </row>
    <row r="20464" spans="31:31" s="228" customFormat="1" x14ac:dyDescent="0.2">
      <c r="AE20464" s="218"/>
    </row>
    <row r="20465" spans="31:31" s="228" customFormat="1" x14ac:dyDescent="0.2">
      <c r="AE20465" s="218"/>
    </row>
    <row r="20466" spans="31:31" s="228" customFormat="1" x14ac:dyDescent="0.2">
      <c r="AE20466" s="218"/>
    </row>
    <row r="20467" spans="31:31" s="228" customFormat="1" x14ac:dyDescent="0.2">
      <c r="AE20467" s="218"/>
    </row>
    <row r="20468" spans="31:31" s="228" customFormat="1" x14ac:dyDescent="0.2">
      <c r="AE20468" s="218"/>
    </row>
    <row r="20469" spans="31:31" s="228" customFormat="1" x14ac:dyDescent="0.2">
      <c r="AE20469" s="218"/>
    </row>
    <row r="20470" spans="31:31" s="228" customFormat="1" x14ac:dyDescent="0.2">
      <c r="AE20470" s="218"/>
    </row>
    <row r="20471" spans="31:31" s="228" customFormat="1" x14ac:dyDescent="0.2">
      <c r="AE20471" s="218"/>
    </row>
    <row r="20472" spans="31:31" s="228" customFormat="1" x14ac:dyDescent="0.2">
      <c r="AE20472" s="218"/>
    </row>
    <row r="20473" spans="31:31" s="228" customFormat="1" x14ac:dyDescent="0.2">
      <c r="AE20473" s="218"/>
    </row>
    <row r="20474" spans="31:31" s="228" customFormat="1" x14ac:dyDescent="0.2">
      <c r="AE20474" s="218"/>
    </row>
    <row r="20475" spans="31:31" s="228" customFormat="1" x14ac:dyDescent="0.2">
      <c r="AE20475" s="218"/>
    </row>
    <row r="20476" spans="31:31" s="228" customFormat="1" x14ac:dyDescent="0.2">
      <c r="AE20476" s="218"/>
    </row>
    <row r="20477" spans="31:31" s="228" customFormat="1" x14ac:dyDescent="0.2">
      <c r="AE20477" s="218"/>
    </row>
    <row r="20478" spans="31:31" s="228" customFormat="1" x14ac:dyDescent="0.2">
      <c r="AE20478" s="218"/>
    </row>
    <row r="20479" spans="31:31" s="228" customFormat="1" x14ac:dyDescent="0.2">
      <c r="AE20479" s="218"/>
    </row>
    <row r="20480" spans="31:31" s="228" customFormat="1" x14ac:dyDescent="0.2">
      <c r="AE20480" s="218"/>
    </row>
    <row r="20481" spans="31:31" s="228" customFormat="1" x14ac:dyDescent="0.2">
      <c r="AE20481" s="218"/>
    </row>
    <row r="20482" spans="31:31" s="228" customFormat="1" x14ac:dyDescent="0.2">
      <c r="AE20482" s="218"/>
    </row>
    <row r="20483" spans="31:31" s="228" customFormat="1" x14ac:dyDescent="0.2">
      <c r="AE20483" s="218"/>
    </row>
    <row r="20484" spans="31:31" s="228" customFormat="1" x14ac:dyDescent="0.2">
      <c r="AE20484" s="218"/>
    </row>
    <row r="20485" spans="31:31" s="228" customFormat="1" x14ac:dyDescent="0.2">
      <c r="AE20485" s="218"/>
    </row>
    <row r="20486" spans="31:31" s="228" customFormat="1" x14ac:dyDescent="0.2">
      <c r="AE20486" s="218"/>
    </row>
    <row r="20487" spans="31:31" s="228" customFormat="1" x14ac:dyDescent="0.2">
      <c r="AE20487" s="218"/>
    </row>
    <row r="20488" spans="31:31" s="228" customFormat="1" x14ac:dyDescent="0.2">
      <c r="AE20488" s="218"/>
    </row>
    <row r="20489" spans="31:31" s="228" customFormat="1" x14ac:dyDescent="0.2">
      <c r="AE20489" s="218"/>
    </row>
    <row r="20490" spans="31:31" s="228" customFormat="1" x14ac:dyDescent="0.2">
      <c r="AE20490" s="218"/>
    </row>
    <row r="20491" spans="31:31" s="228" customFormat="1" x14ac:dyDescent="0.2">
      <c r="AE20491" s="218"/>
    </row>
    <row r="20492" spans="31:31" s="228" customFormat="1" x14ac:dyDescent="0.2">
      <c r="AE20492" s="218"/>
    </row>
    <row r="20493" spans="31:31" s="228" customFormat="1" x14ac:dyDescent="0.2">
      <c r="AE20493" s="218"/>
    </row>
    <row r="20494" spans="31:31" s="228" customFormat="1" x14ac:dyDescent="0.2">
      <c r="AE20494" s="218"/>
    </row>
    <row r="20495" spans="31:31" s="228" customFormat="1" x14ac:dyDescent="0.2">
      <c r="AE20495" s="218"/>
    </row>
    <row r="20496" spans="31:31" s="228" customFormat="1" x14ac:dyDescent="0.2">
      <c r="AE20496" s="218"/>
    </row>
    <row r="20497" spans="31:31" s="228" customFormat="1" x14ac:dyDescent="0.2">
      <c r="AE20497" s="218"/>
    </row>
    <row r="20498" spans="31:31" s="228" customFormat="1" x14ac:dyDescent="0.2">
      <c r="AE20498" s="218"/>
    </row>
    <row r="20499" spans="31:31" s="228" customFormat="1" x14ac:dyDescent="0.2">
      <c r="AE20499" s="218"/>
    </row>
    <row r="20500" spans="31:31" s="228" customFormat="1" x14ac:dyDescent="0.2">
      <c r="AE20500" s="218"/>
    </row>
    <row r="20501" spans="31:31" s="228" customFormat="1" x14ac:dyDescent="0.2">
      <c r="AE20501" s="218"/>
    </row>
    <row r="20502" spans="31:31" s="228" customFormat="1" x14ac:dyDescent="0.2">
      <c r="AE20502" s="218"/>
    </row>
    <row r="20503" spans="31:31" s="228" customFormat="1" x14ac:dyDescent="0.2">
      <c r="AE20503" s="218"/>
    </row>
    <row r="20504" spans="31:31" s="228" customFormat="1" x14ac:dyDescent="0.2">
      <c r="AE20504" s="218"/>
    </row>
    <row r="20505" spans="31:31" s="228" customFormat="1" x14ac:dyDescent="0.2">
      <c r="AE20505" s="218"/>
    </row>
    <row r="20506" spans="31:31" s="228" customFormat="1" x14ac:dyDescent="0.2">
      <c r="AE20506" s="218"/>
    </row>
    <row r="20507" spans="31:31" s="228" customFormat="1" x14ac:dyDescent="0.2">
      <c r="AE20507" s="218"/>
    </row>
    <row r="20508" spans="31:31" s="228" customFormat="1" x14ac:dyDescent="0.2">
      <c r="AE20508" s="218"/>
    </row>
    <row r="20509" spans="31:31" s="228" customFormat="1" x14ac:dyDescent="0.2">
      <c r="AE20509" s="218"/>
    </row>
    <row r="20510" spans="31:31" s="228" customFormat="1" x14ac:dyDescent="0.2">
      <c r="AE20510" s="218"/>
    </row>
    <row r="20511" spans="31:31" s="228" customFormat="1" x14ac:dyDescent="0.2">
      <c r="AE20511" s="218"/>
    </row>
    <row r="20512" spans="31:31" s="228" customFormat="1" x14ac:dyDescent="0.2">
      <c r="AE20512" s="218"/>
    </row>
    <row r="20513" spans="31:31" s="228" customFormat="1" x14ac:dyDescent="0.2">
      <c r="AE20513" s="218"/>
    </row>
    <row r="20514" spans="31:31" s="228" customFormat="1" x14ac:dyDescent="0.2">
      <c r="AE20514" s="218"/>
    </row>
    <row r="20515" spans="31:31" s="228" customFormat="1" x14ac:dyDescent="0.2">
      <c r="AE20515" s="218"/>
    </row>
    <row r="20516" spans="31:31" s="228" customFormat="1" x14ac:dyDescent="0.2">
      <c r="AE20516" s="218"/>
    </row>
    <row r="20517" spans="31:31" s="228" customFormat="1" x14ac:dyDescent="0.2">
      <c r="AE20517" s="218"/>
    </row>
    <row r="20518" spans="31:31" s="228" customFormat="1" x14ac:dyDescent="0.2">
      <c r="AE20518" s="218"/>
    </row>
    <row r="20519" spans="31:31" s="228" customFormat="1" x14ac:dyDescent="0.2">
      <c r="AE20519" s="218"/>
    </row>
    <row r="20520" spans="31:31" s="228" customFormat="1" x14ac:dyDescent="0.2">
      <c r="AE20520" s="218"/>
    </row>
    <row r="20521" spans="31:31" s="228" customFormat="1" x14ac:dyDescent="0.2">
      <c r="AE20521" s="218"/>
    </row>
    <row r="20522" spans="31:31" s="228" customFormat="1" x14ac:dyDescent="0.2">
      <c r="AE20522" s="218"/>
    </row>
    <row r="20523" spans="31:31" s="228" customFormat="1" x14ac:dyDescent="0.2">
      <c r="AE20523" s="218"/>
    </row>
    <row r="20524" spans="31:31" s="228" customFormat="1" x14ac:dyDescent="0.2">
      <c r="AE20524" s="218"/>
    </row>
    <row r="20525" spans="31:31" s="228" customFormat="1" x14ac:dyDescent="0.2">
      <c r="AE20525" s="218"/>
    </row>
    <row r="20526" spans="31:31" s="228" customFormat="1" x14ac:dyDescent="0.2">
      <c r="AE20526" s="218"/>
    </row>
    <row r="20527" spans="31:31" s="228" customFormat="1" x14ac:dyDescent="0.2">
      <c r="AE20527" s="218"/>
    </row>
    <row r="20528" spans="31:31" s="228" customFormat="1" x14ac:dyDescent="0.2">
      <c r="AE20528" s="218"/>
    </row>
    <row r="20529" spans="31:31" s="228" customFormat="1" x14ac:dyDescent="0.2">
      <c r="AE20529" s="218"/>
    </row>
    <row r="20530" spans="31:31" s="228" customFormat="1" x14ac:dyDescent="0.2">
      <c r="AE20530" s="218"/>
    </row>
    <row r="20531" spans="31:31" s="228" customFormat="1" x14ac:dyDescent="0.2">
      <c r="AE20531" s="218"/>
    </row>
    <row r="20532" spans="31:31" s="228" customFormat="1" x14ac:dyDescent="0.2">
      <c r="AE20532" s="218"/>
    </row>
    <row r="20533" spans="31:31" s="228" customFormat="1" x14ac:dyDescent="0.2">
      <c r="AE20533" s="218"/>
    </row>
    <row r="20534" spans="31:31" s="228" customFormat="1" x14ac:dyDescent="0.2">
      <c r="AE20534" s="218"/>
    </row>
    <row r="20535" spans="31:31" s="228" customFormat="1" x14ac:dyDescent="0.2">
      <c r="AE20535" s="218"/>
    </row>
    <row r="20536" spans="31:31" s="228" customFormat="1" x14ac:dyDescent="0.2">
      <c r="AE20536" s="218"/>
    </row>
    <row r="20537" spans="31:31" s="228" customFormat="1" x14ac:dyDescent="0.2">
      <c r="AE20537" s="218"/>
    </row>
    <row r="20538" spans="31:31" s="228" customFormat="1" x14ac:dyDescent="0.2">
      <c r="AE20538" s="218"/>
    </row>
    <row r="20539" spans="31:31" s="228" customFormat="1" x14ac:dyDescent="0.2">
      <c r="AE20539" s="218"/>
    </row>
    <row r="20540" spans="31:31" s="228" customFormat="1" x14ac:dyDescent="0.2">
      <c r="AE20540" s="218"/>
    </row>
    <row r="20541" spans="31:31" s="228" customFormat="1" x14ac:dyDescent="0.2">
      <c r="AE20541" s="218"/>
    </row>
    <row r="20542" spans="31:31" s="228" customFormat="1" x14ac:dyDescent="0.2">
      <c r="AE20542" s="218"/>
    </row>
    <row r="20543" spans="31:31" s="228" customFormat="1" x14ac:dyDescent="0.2">
      <c r="AE20543" s="218"/>
    </row>
    <row r="20544" spans="31:31" s="228" customFormat="1" x14ac:dyDescent="0.2">
      <c r="AE20544" s="218"/>
    </row>
    <row r="20545" spans="31:31" s="228" customFormat="1" x14ac:dyDescent="0.2">
      <c r="AE20545" s="218"/>
    </row>
    <row r="20546" spans="31:31" s="228" customFormat="1" x14ac:dyDescent="0.2">
      <c r="AE20546" s="218"/>
    </row>
    <row r="20547" spans="31:31" s="228" customFormat="1" x14ac:dyDescent="0.2">
      <c r="AE20547" s="218"/>
    </row>
    <row r="20548" spans="31:31" s="228" customFormat="1" x14ac:dyDescent="0.2">
      <c r="AE20548" s="218"/>
    </row>
    <row r="20549" spans="31:31" s="228" customFormat="1" x14ac:dyDescent="0.2">
      <c r="AE20549" s="218"/>
    </row>
    <row r="20550" spans="31:31" s="228" customFormat="1" x14ac:dyDescent="0.2">
      <c r="AE20550" s="218"/>
    </row>
    <row r="20551" spans="31:31" s="228" customFormat="1" x14ac:dyDescent="0.2">
      <c r="AE20551" s="218"/>
    </row>
    <row r="20552" spans="31:31" s="228" customFormat="1" x14ac:dyDescent="0.2">
      <c r="AE20552" s="218"/>
    </row>
    <row r="20553" spans="31:31" s="228" customFormat="1" x14ac:dyDescent="0.2">
      <c r="AE20553" s="218"/>
    </row>
    <row r="20554" spans="31:31" s="228" customFormat="1" x14ac:dyDescent="0.2">
      <c r="AE20554" s="218"/>
    </row>
    <row r="20555" spans="31:31" s="228" customFormat="1" x14ac:dyDescent="0.2">
      <c r="AE20555" s="218"/>
    </row>
    <row r="20556" spans="31:31" s="228" customFormat="1" x14ac:dyDescent="0.2">
      <c r="AE20556" s="218"/>
    </row>
    <row r="20557" spans="31:31" s="228" customFormat="1" x14ac:dyDescent="0.2">
      <c r="AE20557" s="218"/>
    </row>
    <row r="20558" spans="31:31" s="228" customFormat="1" x14ac:dyDescent="0.2">
      <c r="AE20558" s="218"/>
    </row>
    <row r="20559" spans="31:31" s="228" customFormat="1" x14ac:dyDescent="0.2">
      <c r="AE20559" s="218"/>
    </row>
    <row r="20560" spans="31:31" s="228" customFormat="1" x14ac:dyDescent="0.2">
      <c r="AE20560" s="218"/>
    </row>
    <row r="20561" spans="31:31" s="228" customFormat="1" x14ac:dyDescent="0.2">
      <c r="AE20561" s="218"/>
    </row>
    <row r="20562" spans="31:31" s="228" customFormat="1" x14ac:dyDescent="0.2">
      <c r="AE20562" s="218"/>
    </row>
    <row r="20563" spans="31:31" s="228" customFormat="1" x14ac:dyDescent="0.2">
      <c r="AE20563" s="218"/>
    </row>
    <row r="20564" spans="31:31" s="228" customFormat="1" x14ac:dyDescent="0.2">
      <c r="AE20564" s="218"/>
    </row>
    <row r="20565" spans="31:31" s="228" customFormat="1" x14ac:dyDescent="0.2">
      <c r="AE20565" s="218"/>
    </row>
    <row r="20566" spans="31:31" s="228" customFormat="1" x14ac:dyDescent="0.2">
      <c r="AE20566" s="218"/>
    </row>
    <row r="20567" spans="31:31" s="228" customFormat="1" x14ac:dyDescent="0.2">
      <c r="AE20567" s="218"/>
    </row>
    <row r="20568" spans="31:31" s="228" customFormat="1" x14ac:dyDescent="0.2">
      <c r="AE20568" s="218"/>
    </row>
    <row r="20569" spans="31:31" s="228" customFormat="1" x14ac:dyDescent="0.2">
      <c r="AE20569" s="218"/>
    </row>
    <row r="20570" spans="31:31" s="228" customFormat="1" x14ac:dyDescent="0.2">
      <c r="AE20570" s="218"/>
    </row>
    <row r="20571" spans="31:31" s="228" customFormat="1" x14ac:dyDescent="0.2">
      <c r="AE20571" s="218"/>
    </row>
    <row r="20572" spans="31:31" s="228" customFormat="1" x14ac:dyDescent="0.2">
      <c r="AE20572" s="218"/>
    </row>
    <row r="20573" spans="31:31" s="228" customFormat="1" x14ac:dyDescent="0.2">
      <c r="AE20573" s="218"/>
    </row>
    <row r="20574" spans="31:31" s="228" customFormat="1" x14ac:dyDescent="0.2">
      <c r="AE20574" s="218"/>
    </row>
    <row r="20575" spans="31:31" s="228" customFormat="1" x14ac:dyDescent="0.2">
      <c r="AE20575" s="218"/>
    </row>
    <row r="20576" spans="31:31" s="228" customFormat="1" x14ac:dyDescent="0.2">
      <c r="AE20576" s="218"/>
    </row>
    <row r="20577" spans="31:31" s="228" customFormat="1" x14ac:dyDescent="0.2">
      <c r="AE20577" s="218"/>
    </row>
    <row r="20578" spans="31:31" s="228" customFormat="1" x14ac:dyDescent="0.2">
      <c r="AE20578" s="218"/>
    </row>
    <row r="20579" spans="31:31" s="228" customFormat="1" x14ac:dyDescent="0.2">
      <c r="AE20579" s="218"/>
    </row>
    <row r="20580" spans="31:31" s="228" customFormat="1" x14ac:dyDescent="0.2">
      <c r="AE20580" s="218"/>
    </row>
    <row r="20581" spans="31:31" s="228" customFormat="1" x14ac:dyDescent="0.2">
      <c r="AE20581" s="218"/>
    </row>
    <row r="20582" spans="31:31" s="228" customFormat="1" x14ac:dyDescent="0.2">
      <c r="AE20582" s="218"/>
    </row>
    <row r="20583" spans="31:31" s="228" customFormat="1" x14ac:dyDescent="0.2">
      <c r="AE20583" s="218"/>
    </row>
    <row r="20584" spans="31:31" s="228" customFormat="1" x14ac:dyDescent="0.2">
      <c r="AE20584" s="218"/>
    </row>
    <row r="20585" spans="31:31" s="228" customFormat="1" x14ac:dyDescent="0.2">
      <c r="AE20585" s="218"/>
    </row>
    <row r="20586" spans="31:31" s="228" customFormat="1" x14ac:dyDescent="0.2">
      <c r="AE20586" s="218"/>
    </row>
    <row r="20587" spans="31:31" s="228" customFormat="1" x14ac:dyDescent="0.2">
      <c r="AE20587" s="218"/>
    </row>
    <row r="20588" spans="31:31" s="228" customFormat="1" x14ac:dyDescent="0.2">
      <c r="AE20588" s="218"/>
    </row>
    <row r="20589" spans="31:31" s="228" customFormat="1" x14ac:dyDescent="0.2">
      <c r="AE20589" s="218"/>
    </row>
    <row r="20590" spans="31:31" s="228" customFormat="1" x14ac:dyDescent="0.2">
      <c r="AE20590" s="218"/>
    </row>
    <row r="20591" spans="31:31" s="228" customFormat="1" x14ac:dyDescent="0.2">
      <c r="AE20591" s="218"/>
    </row>
    <row r="20592" spans="31:31" s="228" customFormat="1" x14ac:dyDescent="0.2">
      <c r="AE20592" s="218"/>
    </row>
    <row r="20593" spans="31:31" s="228" customFormat="1" x14ac:dyDescent="0.2">
      <c r="AE20593" s="218"/>
    </row>
    <row r="20594" spans="31:31" s="228" customFormat="1" x14ac:dyDescent="0.2">
      <c r="AE20594" s="218"/>
    </row>
    <row r="20595" spans="31:31" s="228" customFormat="1" x14ac:dyDescent="0.2">
      <c r="AE20595" s="218"/>
    </row>
    <row r="20596" spans="31:31" s="228" customFormat="1" x14ac:dyDescent="0.2">
      <c r="AE20596" s="218"/>
    </row>
    <row r="20597" spans="31:31" s="228" customFormat="1" x14ac:dyDescent="0.2">
      <c r="AE20597" s="218"/>
    </row>
    <row r="20598" spans="31:31" s="228" customFormat="1" x14ac:dyDescent="0.2">
      <c r="AE20598" s="218"/>
    </row>
    <row r="20599" spans="31:31" s="228" customFormat="1" x14ac:dyDescent="0.2">
      <c r="AE20599" s="218"/>
    </row>
    <row r="20600" spans="31:31" s="228" customFormat="1" x14ac:dyDescent="0.2">
      <c r="AE20600" s="218"/>
    </row>
    <row r="20601" spans="31:31" s="228" customFormat="1" x14ac:dyDescent="0.2">
      <c r="AE20601" s="218"/>
    </row>
    <row r="20602" spans="31:31" s="228" customFormat="1" x14ac:dyDescent="0.2">
      <c r="AE20602" s="218"/>
    </row>
    <row r="20603" spans="31:31" s="228" customFormat="1" x14ac:dyDescent="0.2">
      <c r="AE20603" s="218"/>
    </row>
    <row r="20604" spans="31:31" s="228" customFormat="1" x14ac:dyDescent="0.2">
      <c r="AE20604" s="218"/>
    </row>
    <row r="20605" spans="31:31" s="228" customFormat="1" x14ac:dyDescent="0.2">
      <c r="AE20605" s="218"/>
    </row>
    <row r="20606" spans="31:31" s="228" customFormat="1" x14ac:dyDescent="0.2">
      <c r="AE20606" s="218"/>
    </row>
    <row r="20607" spans="31:31" s="228" customFormat="1" x14ac:dyDescent="0.2">
      <c r="AE20607" s="218"/>
    </row>
    <row r="20608" spans="31:31" s="228" customFormat="1" x14ac:dyDescent="0.2">
      <c r="AE20608" s="218"/>
    </row>
    <row r="20609" spans="31:31" s="228" customFormat="1" x14ac:dyDescent="0.2">
      <c r="AE20609" s="218"/>
    </row>
    <row r="20610" spans="31:31" s="228" customFormat="1" x14ac:dyDescent="0.2">
      <c r="AE20610" s="218"/>
    </row>
    <row r="20611" spans="31:31" s="228" customFormat="1" x14ac:dyDescent="0.2">
      <c r="AE20611" s="218"/>
    </row>
    <row r="20612" spans="31:31" s="228" customFormat="1" x14ac:dyDescent="0.2">
      <c r="AE20612" s="218"/>
    </row>
    <row r="20613" spans="31:31" s="228" customFormat="1" x14ac:dyDescent="0.2">
      <c r="AE20613" s="218"/>
    </row>
    <row r="20614" spans="31:31" s="228" customFormat="1" x14ac:dyDescent="0.2">
      <c r="AE20614" s="218"/>
    </row>
    <row r="20615" spans="31:31" s="228" customFormat="1" x14ac:dyDescent="0.2">
      <c r="AE20615" s="218"/>
    </row>
    <row r="20616" spans="31:31" s="228" customFormat="1" x14ac:dyDescent="0.2">
      <c r="AE20616" s="218"/>
    </row>
    <row r="20617" spans="31:31" s="228" customFormat="1" x14ac:dyDescent="0.2">
      <c r="AE20617" s="218"/>
    </row>
    <row r="20618" spans="31:31" s="228" customFormat="1" x14ac:dyDescent="0.2">
      <c r="AE20618" s="218"/>
    </row>
    <row r="20619" spans="31:31" s="228" customFormat="1" x14ac:dyDescent="0.2">
      <c r="AE20619" s="218"/>
    </row>
    <row r="20620" spans="31:31" s="228" customFormat="1" x14ac:dyDescent="0.2">
      <c r="AE20620" s="218"/>
    </row>
    <row r="20621" spans="31:31" s="228" customFormat="1" x14ac:dyDescent="0.2">
      <c r="AE20621" s="218"/>
    </row>
    <row r="20622" spans="31:31" s="228" customFormat="1" x14ac:dyDescent="0.2">
      <c r="AE20622" s="218"/>
    </row>
    <row r="20623" spans="31:31" s="228" customFormat="1" x14ac:dyDescent="0.2">
      <c r="AE20623" s="218"/>
    </row>
    <row r="20624" spans="31:31" s="228" customFormat="1" x14ac:dyDescent="0.2">
      <c r="AE20624" s="218"/>
    </row>
    <row r="20625" spans="31:31" s="228" customFormat="1" x14ac:dyDescent="0.2">
      <c r="AE20625" s="218"/>
    </row>
    <row r="20626" spans="31:31" s="228" customFormat="1" x14ac:dyDescent="0.2">
      <c r="AE20626" s="218"/>
    </row>
    <row r="20627" spans="31:31" s="228" customFormat="1" x14ac:dyDescent="0.2">
      <c r="AE20627" s="218"/>
    </row>
    <row r="20628" spans="31:31" s="228" customFormat="1" x14ac:dyDescent="0.2">
      <c r="AE20628" s="218"/>
    </row>
    <row r="20629" spans="31:31" s="228" customFormat="1" x14ac:dyDescent="0.2">
      <c r="AE20629" s="218"/>
    </row>
    <row r="20630" spans="31:31" s="228" customFormat="1" x14ac:dyDescent="0.2">
      <c r="AE20630" s="218"/>
    </row>
    <row r="20631" spans="31:31" s="228" customFormat="1" x14ac:dyDescent="0.2">
      <c r="AE20631" s="218"/>
    </row>
    <row r="20632" spans="31:31" s="228" customFormat="1" x14ac:dyDescent="0.2">
      <c r="AE20632" s="218"/>
    </row>
    <row r="20633" spans="31:31" s="228" customFormat="1" x14ac:dyDescent="0.2">
      <c r="AE20633" s="218"/>
    </row>
    <row r="20634" spans="31:31" s="228" customFormat="1" x14ac:dyDescent="0.2">
      <c r="AE20634" s="218"/>
    </row>
    <row r="20635" spans="31:31" s="228" customFormat="1" x14ac:dyDescent="0.2">
      <c r="AE20635" s="218"/>
    </row>
    <row r="20636" spans="31:31" s="228" customFormat="1" x14ac:dyDescent="0.2">
      <c r="AE20636" s="218"/>
    </row>
    <row r="20637" spans="31:31" s="228" customFormat="1" x14ac:dyDescent="0.2">
      <c r="AE20637" s="218"/>
    </row>
    <row r="20638" spans="31:31" s="228" customFormat="1" x14ac:dyDescent="0.2">
      <c r="AE20638" s="218"/>
    </row>
    <row r="20639" spans="31:31" s="228" customFormat="1" x14ac:dyDescent="0.2">
      <c r="AE20639" s="218"/>
    </row>
    <row r="20640" spans="31:31" s="228" customFormat="1" x14ac:dyDescent="0.2">
      <c r="AE20640" s="218"/>
    </row>
    <row r="20641" spans="31:31" s="228" customFormat="1" x14ac:dyDescent="0.2">
      <c r="AE20641" s="218"/>
    </row>
    <row r="20642" spans="31:31" s="228" customFormat="1" x14ac:dyDescent="0.2">
      <c r="AE20642" s="218"/>
    </row>
    <row r="20643" spans="31:31" s="228" customFormat="1" x14ac:dyDescent="0.2">
      <c r="AE20643" s="218"/>
    </row>
    <row r="20644" spans="31:31" s="228" customFormat="1" x14ac:dyDescent="0.2">
      <c r="AE20644" s="218"/>
    </row>
    <row r="20645" spans="31:31" s="228" customFormat="1" x14ac:dyDescent="0.2">
      <c r="AE20645" s="218"/>
    </row>
    <row r="20646" spans="31:31" s="228" customFormat="1" x14ac:dyDescent="0.2">
      <c r="AE20646" s="218"/>
    </row>
    <row r="20647" spans="31:31" s="228" customFormat="1" x14ac:dyDescent="0.2">
      <c r="AE20647" s="218"/>
    </row>
    <row r="20648" spans="31:31" s="228" customFormat="1" x14ac:dyDescent="0.2">
      <c r="AE20648" s="218"/>
    </row>
    <row r="20649" spans="31:31" s="228" customFormat="1" x14ac:dyDescent="0.2">
      <c r="AE20649" s="218"/>
    </row>
    <row r="20650" spans="31:31" s="228" customFormat="1" x14ac:dyDescent="0.2">
      <c r="AE20650" s="218"/>
    </row>
    <row r="20651" spans="31:31" s="228" customFormat="1" x14ac:dyDescent="0.2">
      <c r="AE20651" s="218"/>
    </row>
    <row r="20652" spans="31:31" s="228" customFormat="1" x14ac:dyDescent="0.2">
      <c r="AE20652" s="218"/>
    </row>
    <row r="20653" spans="31:31" s="228" customFormat="1" x14ac:dyDescent="0.2">
      <c r="AE20653" s="218"/>
    </row>
    <row r="20654" spans="31:31" s="228" customFormat="1" x14ac:dyDescent="0.2">
      <c r="AE20654" s="218"/>
    </row>
    <row r="20655" spans="31:31" s="228" customFormat="1" x14ac:dyDescent="0.2">
      <c r="AE20655" s="218"/>
    </row>
    <row r="20656" spans="31:31" s="228" customFormat="1" x14ac:dyDescent="0.2">
      <c r="AE20656" s="218"/>
    </row>
    <row r="20657" spans="31:31" s="228" customFormat="1" x14ac:dyDescent="0.2">
      <c r="AE20657" s="218"/>
    </row>
    <row r="20658" spans="31:31" s="228" customFormat="1" x14ac:dyDescent="0.2">
      <c r="AE20658" s="218"/>
    </row>
    <row r="20659" spans="31:31" s="228" customFormat="1" x14ac:dyDescent="0.2">
      <c r="AE20659" s="218"/>
    </row>
    <row r="20660" spans="31:31" s="228" customFormat="1" x14ac:dyDescent="0.2">
      <c r="AE20660" s="218"/>
    </row>
    <row r="20661" spans="31:31" s="228" customFormat="1" x14ac:dyDescent="0.2">
      <c r="AE20661" s="218"/>
    </row>
    <row r="20662" spans="31:31" s="228" customFormat="1" x14ac:dyDescent="0.2">
      <c r="AE20662" s="218"/>
    </row>
    <row r="20663" spans="31:31" s="228" customFormat="1" x14ac:dyDescent="0.2">
      <c r="AE20663" s="218"/>
    </row>
    <row r="20664" spans="31:31" s="228" customFormat="1" x14ac:dyDescent="0.2">
      <c r="AE20664" s="218"/>
    </row>
    <row r="20665" spans="31:31" s="228" customFormat="1" x14ac:dyDescent="0.2">
      <c r="AE20665" s="218"/>
    </row>
    <row r="20666" spans="31:31" s="228" customFormat="1" x14ac:dyDescent="0.2">
      <c r="AE20666" s="218"/>
    </row>
    <row r="20667" spans="31:31" s="228" customFormat="1" x14ac:dyDescent="0.2">
      <c r="AE20667" s="218"/>
    </row>
    <row r="20668" spans="31:31" s="228" customFormat="1" x14ac:dyDescent="0.2">
      <c r="AE20668" s="218"/>
    </row>
    <row r="20669" spans="31:31" s="228" customFormat="1" x14ac:dyDescent="0.2">
      <c r="AE20669" s="218"/>
    </row>
    <row r="20670" spans="31:31" s="228" customFormat="1" x14ac:dyDescent="0.2">
      <c r="AE20670" s="218"/>
    </row>
    <row r="20671" spans="31:31" s="228" customFormat="1" x14ac:dyDescent="0.2">
      <c r="AE20671" s="218"/>
    </row>
    <row r="20672" spans="31:31" s="228" customFormat="1" x14ac:dyDescent="0.2">
      <c r="AE20672" s="218"/>
    </row>
    <row r="20673" spans="31:31" s="228" customFormat="1" x14ac:dyDescent="0.2">
      <c r="AE20673" s="218"/>
    </row>
    <row r="20674" spans="31:31" s="228" customFormat="1" x14ac:dyDescent="0.2">
      <c r="AE20674" s="218"/>
    </row>
    <row r="20675" spans="31:31" s="228" customFormat="1" x14ac:dyDescent="0.2">
      <c r="AE20675" s="218"/>
    </row>
    <row r="20676" spans="31:31" s="228" customFormat="1" x14ac:dyDescent="0.2">
      <c r="AE20676" s="218"/>
    </row>
    <row r="20677" spans="31:31" s="228" customFormat="1" x14ac:dyDescent="0.2">
      <c r="AE20677" s="218"/>
    </row>
    <row r="20678" spans="31:31" s="228" customFormat="1" x14ac:dyDescent="0.2">
      <c r="AE20678" s="218"/>
    </row>
    <row r="20679" spans="31:31" s="228" customFormat="1" x14ac:dyDescent="0.2">
      <c r="AE20679" s="218"/>
    </row>
    <row r="20680" spans="31:31" s="228" customFormat="1" x14ac:dyDescent="0.2">
      <c r="AE20680" s="218"/>
    </row>
    <row r="20681" spans="31:31" s="228" customFormat="1" x14ac:dyDescent="0.2">
      <c r="AE20681" s="218"/>
    </row>
    <row r="20682" spans="31:31" s="228" customFormat="1" x14ac:dyDescent="0.2">
      <c r="AE20682" s="218"/>
    </row>
    <row r="20683" spans="31:31" s="228" customFormat="1" x14ac:dyDescent="0.2">
      <c r="AE20683" s="218"/>
    </row>
    <row r="20684" spans="31:31" s="228" customFormat="1" x14ac:dyDescent="0.2">
      <c r="AE20684" s="218"/>
    </row>
    <row r="20685" spans="31:31" s="228" customFormat="1" x14ac:dyDescent="0.2">
      <c r="AE20685" s="218"/>
    </row>
    <row r="20686" spans="31:31" s="228" customFormat="1" x14ac:dyDescent="0.2">
      <c r="AE20686" s="218"/>
    </row>
    <row r="20687" spans="31:31" s="228" customFormat="1" x14ac:dyDescent="0.2">
      <c r="AE20687" s="218"/>
    </row>
    <row r="20688" spans="31:31" s="228" customFormat="1" x14ac:dyDescent="0.2">
      <c r="AE20688" s="218"/>
    </row>
    <row r="20689" spans="31:31" s="228" customFormat="1" x14ac:dyDescent="0.2">
      <c r="AE20689" s="218"/>
    </row>
    <row r="20690" spans="31:31" s="228" customFormat="1" x14ac:dyDescent="0.2">
      <c r="AE20690" s="218"/>
    </row>
    <row r="20691" spans="31:31" s="228" customFormat="1" x14ac:dyDescent="0.2">
      <c r="AE20691" s="218"/>
    </row>
    <row r="20692" spans="31:31" s="228" customFormat="1" x14ac:dyDescent="0.2">
      <c r="AE20692" s="218"/>
    </row>
    <row r="20693" spans="31:31" s="228" customFormat="1" x14ac:dyDescent="0.2">
      <c r="AE20693" s="218"/>
    </row>
    <row r="20694" spans="31:31" s="228" customFormat="1" x14ac:dyDescent="0.2">
      <c r="AE20694" s="218"/>
    </row>
    <row r="20695" spans="31:31" s="228" customFormat="1" x14ac:dyDescent="0.2">
      <c r="AE20695" s="218"/>
    </row>
    <row r="20696" spans="31:31" s="228" customFormat="1" x14ac:dyDescent="0.2">
      <c r="AE20696" s="218"/>
    </row>
    <row r="20697" spans="31:31" s="228" customFormat="1" x14ac:dyDescent="0.2">
      <c r="AE20697" s="218"/>
    </row>
    <row r="20698" spans="31:31" s="228" customFormat="1" x14ac:dyDescent="0.2">
      <c r="AE20698" s="218"/>
    </row>
    <row r="20699" spans="31:31" s="228" customFormat="1" x14ac:dyDescent="0.2">
      <c r="AE20699" s="218"/>
    </row>
    <row r="20700" spans="31:31" s="228" customFormat="1" x14ac:dyDescent="0.2">
      <c r="AE20700" s="218"/>
    </row>
    <row r="20701" spans="31:31" s="228" customFormat="1" x14ac:dyDescent="0.2">
      <c r="AE20701" s="218"/>
    </row>
    <row r="20702" spans="31:31" s="228" customFormat="1" x14ac:dyDescent="0.2">
      <c r="AE20702" s="218"/>
    </row>
    <row r="20703" spans="31:31" s="228" customFormat="1" x14ac:dyDescent="0.2">
      <c r="AE20703" s="218"/>
    </row>
    <row r="20704" spans="31:31" s="228" customFormat="1" x14ac:dyDescent="0.2">
      <c r="AE20704" s="218"/>
    </row>
    <row r="20705" spans="31:31" s="228" customFormat="1" x14ac:dyDescent="0.2">
      <c r="AE20705" s="218"/>
    </row>
    <row r="20706" spans="31:31" s="228" customFormat="1" x14ac:dyDescent="0.2">
      <c r="AE20706" s="218"/>
    </row>
    <row r="20707" spans="31:31" s="228" customFormat="1" x14ac:dyDescent="0.2">
      <c r="AE20707" s="218"/>
    </row>
    <row r="20708" spans="31:31" s="228" customFormat="1" x14ac:dyDescent="0.2">
      <c r="AE20708" s="218"/>
    </row>
    <row r="20709" spans="31:31" s="228" customFormat="1" x14ac:dyDescent="0.2">
      <c r="AE20709" s="218"/>
    </row>
    <row r="20710" spans="31:31" s="228" customFormat="1" x14ac:dyDescent="0.2">
      <c r="AE20710" s="218"/>
    </row>
    <row r="20711" spans="31:31" s="228" customFormat="1" x14ac:dyDescent="0.2">
      <c r="AE20711" s="218"/>
    </row>
    <row r="20712" spans="31:31" s="228" customFormat="1" x14ac:dyDescent="0.2">
      <c r="AE20712" s="218"/>
    </row>
    <row r="20713" spans="31:31" s="228" customFormat="1" x14ac:dyDescent="0.2">
      <c r="AE20713" s="218"/>
    </row>
    <row r="20714" spans="31:31" s="228" customFormat="1" x14ac:dyDescent="0.2">
      <c r="AE20714" s="218"/>
    </row>
    <row r="20715" spans="31:31" s="228" customFormat="1" x14ac:dyDescent="0.2">
      <c r="AE20715" s="218"/>
    </row>
    <row r="20716" spans="31:31" s="228" customFormat="1" x14ac:dyDescent="0.2">
      <c r="AE20716" s="218"/>
    </row>
    <row r="20717" spans="31:31" s="228" customFormat="1" x14ac:dyDescent="0.2">
      <c r="AE20717" s="218"/>
    </row>
    <row r="20718" spans="31:31" s="228" customFormat="1" x14ac:dyDescent="0.2">
      <c r="AE20718" s="218"/>
    </row>
    <row r="20719" spans="31:31" s="228" customFormat="1" x14ac:dyDescent="0.2">
      <c r="AE20719" s="218"/>
    </row>
    <row r="20720" spans="31:31" s="228" customFormat="1" x14ac:dyDescent="0.2">
      <c r="AE20720" s="218"/>
    </row>
    <row r="20721" spans="31:31" s="228" customFormat="1" x14ac:dyDescent="0.2">
      <c r="AE20721" s="218"/>
    </row>
    <row r="20722" spans="31:31" s="228" customFormat="1" x14ac:dyDescent="0.2">
      <c r="AE20722" s="218"/>
    </row>
    <row r="20723" spans="31:31" s="228" customFormat="1" x14ac:dyDescent="0.2">
      <c r="AE20723" s="218"/>
    </row>
    <row r="20724" spans="31:31" s="228" customFormat="1" x14ac:dyDescent="0.2">
      <c r="AE20724" s="218"/>
    </row>
    <row r="20725" spans="31:31" s="228" customFormat="1" x14ac:dyDescent="0.2">
      <c r="AE20725" s="218"/>
    </row>
    <row r="20726" spans="31:31" s="228" customFormat="1" x14ac:dyDescent="0.2">
      <c r="AE20726" s="218"/>
    </row>
    <row r="20727" spans="31:31" s="228" customFormat="1" x14ac:dyDescent="0.2">
      <c r="AE20727" s="218"/>
    </row>
    <row r="20728" spans="31:31" s="228" customFormat="1" x14ac:dyDescent="0.2">
      <c r="AE20728" s="218"/>
    </row>
    <row r="20729" spans="31:31" s="228" customFormat="1" x14ac:dyDescent="0.2">
      <c r="AE20729" s="218"/>
    </row>
    <row r="20730" spans="31:31" s="228" customFormat="1" x14ac:dyDescent="0.2">
      <c r="AE20730" s="218"/>
    </row>
    <row r="20731" spans="31:31" s="228" customFormat="1" x14ac:dyDescent="0.2">
      <c r="AE20731" s="218"/>
    </row>
    <row r="20732" spans="31:31" s="228" customFormat="1" x14ac:dyDescent="0.2">
      <c r="AE20732" s="218"/>
    </row>
    <row r="20733" spans="31:31" s="228" customFormat="1" x14ac:dyDescent="0.2">
      <c r="AE20733" s="218"/>
    </row>
    <row r="20734" spans="31:31" s="228" customFormat="1" x14ac:dyDescent="0.2">
      <c r="AE20734" s="218"/>
    </row>
    <row r="20735" spans="31:31" s="228" customFormat="1" x14ac:dyDescent="0.2">
      <c r="AE20735" s="218"/>
    </row>
    <row r="20736" spans="31:31" s="228" customFormat="1" x14ac:dyDescent="0.2">
      <c r="AE20736" s="218"/>
    </row>
    <row r="20737" spans="31:31" s="228" customFormat="1" x14ac:dyDescent="0.2">
      <c r="AE20737" s="218"/>
    </row>
    <row r="20738" spans="31:31" s="228" customFormat="1" x14ac:dyDescent="0.2">
      <c r="AE20738" s="218"/>
    </row>
    <row r="20739" spans="31:31" s="228" customFormat="1" x14ac:dyDescent="0.2">
      <c r="AE20739" s="218"/>
    </row>
    <row r="20740" spans="31:31" s="228" customFormat="1" x14ac:dyDescent="0.2">
      <c r="AE20740" s="218"/>
    </row>
    <row r="20741" spans="31:31" s="228" customFormat="1" x14ac:dyDescent="0.2">
      <c r="AE20741" s="218"/>
    </row>
    <row r="20742" spans="31:31" s="228" customFormat="1" x14ac:dyDescent="0.2">
      <c r="AE20742" s="218"/>
    </row>
    <row r="20743" spans="31:31" s="228" customFormat="1" x14ac:dyDescent="0.2">
      <c r="AE20743" s="218"/>
    </row>
    <row r="20744" spans="31:31" s="228" customFormat="1" x14ac:dyDescent="0.2">
      <c r="AE20744" s="218"/>
    </row>
    <row r="20745" spans="31:31" s="228" customFormat="1" x14ac:dyDescent="0.2">
      <c r="AE20745" s="218"/>
    </row>
    <row r="20746" spans="31:31" s="228" customFormat="1" x14ac:dyDescent="0.2">
      <c r="AE20746" s="218"/>
    </row>
    <row r="20747" spans="31:31" s="228" customFormat="1" x14ac:dyDescent="0.2">
      <c r="AE20747" s="218"/>
    </row>
    <row r="20748" spans="31:31" s="228" customFormat="1" x14ac:dyDescent="0.2">
      <c r="AE20748" s="218"/>
    </row>
    <row r="20749" spans="31:31" s="228" customFormat="1" x14ac:dyDescent="0.2">
      <c r="AE20749" s="218"/>
    </row>
    <row r="20750" spans="31:31" s="228" customFormat="1" x14ac:dyDescent="0.2">
      <c r="AE20750" s="218"/>
    </row>
    <row r="20751" spans="31:31" s="228" customFormat="1" x14ac:dyDescent="0.2">
      <c r="AE20751" s="218"/>
    </row>
    <row r="20752" spans="31:31" s="228" customFormat="1" x14ac:dyDescent="0.2">
      <c r="AE20752" s="218"/>
    </row>
    <row r="20753" spans="31:31" s="228" customFormat="1" x14ac:dyDescent="0.2">
      <c r="AE20753" s="218"/>
    </row>
    <row r="20754" spans="31:31" s="228" customFormat="1" x14ac:dyDescent="0.2">
      <c r="AE20754" s="218"/>
    </row>
    <row r="20755" spans="31:31" s="228" customFormat="1" x14ac:dyDescent="0.2">
      <c r="AE20755" s="218"/>
    </row>
    <row r="20756" spans="31:31" s="228" customFormat="1" x14ac:dyDescent="0.2">
      <c r="AE20756" s="218"/>
    </row>
    <row r="20757" spans="31:31" s="228" customFormat="1" x14ac:dyDescent="0.2">
      <c r="AE20757" s="218"/>
    </row>
    <row r="20758" spans="31:31" s="228" customFormat="1" x14ac:dyDescent="0.2">
      <c r="AE20758" s="218"/>
    </row>
    <row r="20759" spans="31:31" s="228" customFormat="1" x14ac:dyDescent="0.2">
      <c r="AE20759" s="218"/>
    </row>
    <row r="20760" spans="31:31" s="228" customFormat="1" x14ac:dyDescent="0.2">
      <c r="AE20760" s="218"/>
    </row>
    <row r="20761" spans="31:31" s="228" customFormat="1" x14ac:dyDescent="0.2">
      <c r="AE20761" s="218"/>
    </row>
    <row r="20762" spans="31:31" s="228" customFormat="1" x14ac:dyDescent="0.2">
      <c r="AE20762" s="218"/>
    </row>
    <row r="20763" spans="31:31" s="228" customFormat="1" x14ac:dyDescent="0.2">
      <c r="AE20763" s="218"/>
    </row>
    <row r="20764" spans="31:31" s="228" customFormat="1" x14ac:dyDescent="0.2">
      <c r="AE20764" s="218"/>
    </row>
    <row r="20765" spans="31:31" s="228" customFormat="1" x14ac:dyDescent="0.2">
      <c r="AE20765" s="218"/>
    </row>
    <row r="20766" spans="31:31" s="228" customFormat="1" x14ac:dyDescent="0.2">
      <c r="AE20766" s="218"/>
    </row>
    <row r="20767" spans="31:31" s="228" customFormat="1" x14ac:dyDescent="0.2">
      <c r="AE20767" s="218"/>
    </row>
    <row r="20768" spans="31:31" s="228" customFormat="1" x14ac:dyDescent="0.2">
      <c r="AE20768" s="218"/>
    </row>
    <row r="20769" spans="31:31" s="228" customFormat="1" x14ac:dyDescent="0.2">
      <c r="AE20769" s="218"/>
    </row>
    <row r="20770" spans="31:31" s="228" customFormat="1" x14ac:dyDescent="0.2">
      <c r="AE20770" s="218"/>
    </row>
    <row r="20771" spans="31:31" s="228" customFormat="1" x14ac:dyDescent="0.2">
      <c r="AE20771" s="218"/>
    </row>
    <row r="20772" spans="31:31" s="228" customFormat="1" x14ac:dyDescent="0.2">
      <c r="AE20772" s="218"/>
    </row>
    <row r="20773" spans="31:31" s="228" customFormat="1" x14ac:dyDescent="0.2">
      <c r="AE20773" s="218"/>
    </row>
    <row r="20774" spans="31:31" s="228" customFormat="1" x14ac:dyDescent="0.2">
      <c r="AE20774" s="218"/>
    </row>
    <row r="20775" spans="31:31" s="228" customFormat="1" x14ac:dyDescent="0.2">
      <c r="AE20775" s="218"/>
    </row>
    <row r="20776" spans="31:31" s="228" customFormat="1" x14ac:dyDescent="0.2">
      <c r="AE20776" s="218"/>
    </row>
    <row r="20777" spans="31:31" s="228" customFormat="1" x14ac:dyDescent="0.2">
      <c r="AE20777" s="218"/>
    </row>
    <row r="20778" spans="31:31" s="228" customFormat="1" x14ac:dyDescent="0.2">
      <c r="AE20778" s="218"/>
    </row>
    <row r="20779" spans="31:31" s="228" customFormat="1" x14ac:dyDescent="0.2">
      <c r="AE20779" s="218"/>
    </row>
    <row r="20780" spans="31:31" s="228" customFormat="1" x14ac:dyDescent="0.2">
      <c r="AE20780" s="218"/>
    </row>
    <row r="20781" spans="31:31" s="228" customFormat="1" x14ac:dyDescent="0.2">
      <c r="AE20781" s="218"/>
    </row>
    <row r="20782" spans="31:31" s="228" customFormat="1" x14ac:dyDescent="0.2">
      <c r="AE20782" s="218"/>
    </row>
    <row r="20783" spans="31:31" s="228" customFormat="1" x14ac:dyDescent="0.2">
      <c r="AE20783" s="218"/>
    </row>
    <row r="20784" spans="31:31" s="228" customFormat="1" x14ac:dyDescent="0.2">
      <c r="AE20784" s="218"/>
    </row>
    <row r="20785" spans="31:31" s="228" customFormat="1" x14ac:dyDescent="0.2">
      <c r="AE20785" s="218"/>
    </row>
    <row r="20786" spans="31:31" s="228" customFormat="1" x14ac:dyDescent="0.2">
      <c r="AE20786" s="218"/>
    </row>
    <row r="20787" spans="31:31" s="228" customFormat="1" x14ac:dyDescent="0.2">
      <c r="AE20787" s="218"/>
    </row>
    <row r="20788" spans="31:31" s="228" customFormat="1" x14ac:dyDescent="0.2">
      <c r="AE20788" s="218"/>
    </row>
    <row r="20789" spans="31:31" s="228" customFormat="1" x14ac:dyDescent="0.2">
      <c r="AE20789" s="218"/>
    </row>
    <row r="20790" spans="31:31" s="228" customFormat="1" x14ac:dyDescent="0.2">
      <c r="AE20790" s="218"/>
    </row>
    <row r="20791" spans="31:31" s="228" customFormat="1" x14ac:dyDescent="0.2">
      <c r="AE20791" s="218"/>
    </row>
    <row r="20792" spans="31:31" s="228" customFormat="1" x14ac:dyDescent="0.2">
      <c r="AE20792" s="218"/>
    </row>
    <row r="20793" spans="31:31" s="228" customFormat="1" x14ac:dyDescent="0.2">
      <c r="AE20793" s="218"/>
    </row>
    <row r="20794" spans="31:31" s="228" customFormat="1" x14ac:dyDescent="0.2">
      <c r="AE20794" s="218"/>
    </row>
    <row r="20795" spans="31:31" s="228" customFormat="1" x14ac:dyDescent="0.2">
      <c r="AE20795" s="218"/>
    </row>
    <row r="20796" spans="31:31" s="228" customFormat="1" x14ac:dyDescent="0.2">
      <c r="AE20796" s="218"/>
    </row>
    <row r="20797" spans="31:31" s="228" customFormat="1" x14ac:dyDescent="0.2">
      <c r="AE20797" s="218"/>
    </row>
    <row r="20798" spans="31:31" s="228" customFormat="1" x14ac:dyDescent="0.2">
      <c r="AE20798" s="218"/>
    </row>
    <row r="20799" spans="31:31" s="228" customFormat="1" x14ac:dyDescent="0.2">
      <c r="AE20799" s="218"/>
    </row>
    <row r="20800" spans="31:31" s="228" customFormat="1" x14ac:dyDescent="0.2">
      <c r="AE20800" s="218"/>
    </row>
    <row r="20801" spans="31:31" s="228" customFormat="1" x14ac:dyDescent="0.2">
      <c r="AE20801" s="218"/>
    </row>
    <row r="20802" spans="31:31" s="228" customFormat="1" x14ac:dyDescent="0.2">
      <c r="AE20802" s="218"/>
    </row>
    <row r="20803" spans="31:31" s="228" customFormat="1" x14ac:dyDescent="0.2">
      <c r="AE20803" s="218"/>
    </row>
    <row r="20804" spans="31:31" s="228" customFormat="1" x14ac:dyDescent="0.2">
      <c r="AE20804" s="218"/>
    </row>
    <row r="20805" spans="31:31" s="228" customFormat="1" x14ac:dyDescent="0.2">
      <c r="AE20805" s="218"/>
    </row>
    <row r="20806" spans="31:31" s="228" customFormat="1" x14ac:dyDescent="0.2">
      <c r="AE20806" s="218"/>
    </row>
    <row r="20807" spans="31:31" s="228" customFormat="1" x14ac:dyDescent="0.2">
      <c r="AE20807" s="218"/>
    </row>
    <row r="20808" spans="31:31" s="228" customFormat="1" x14ac:dyDescent="0.2">
      <c r="AE20808" s="218"/>
    </row>
    <row r="20809" spans="31:31" s="228" customFormat="1" x14ac:dyDescent="0.2">
      <c r="AE20809" s="218"/>
    </row>
    <row r="20810" spans="31:31" s="228" customFormat="1" x14ac:dyDescent="0.2">
      <c r="AE20810" s="218"/>
    </row>
    <row r="20811" spans="31:31" s="228" customFormat="1" x14ac:dyDescent="0.2">
      <c r="AE20811" s="218"/>
    </row>
    <row r="20812" spans="31:31" s="228" customFormat="1" x14ac:dyDescent="0.2">
      <c r="AE20812" s="218"/>
    </row>
    <row r="20813" spans="31:31" s="228" customFormat="1" x14ac:dyDescent="0.2">
      <c r="AE20813" s="218"/>
    </row>
    <row r="20814" spans="31:31" s="228" customFormat="1" x14ac:dyDescent="0.2">
      <c r="AE20814" s="218"/>
    </row>
    <row r="20815" spans="31:31" s="228" customFormat="1" x14ac:dyDescent="0.2">
      <c r="AE20815" s="218"/>
    </row>
    <row r="20816" spans="31:31" s="228" customFormat="1" x14ac:dyDescent="0.2">
      <c r="AE20816" s="218"/>
    </row>
    <row r="20817" spans="31:31" s="228" customFormat="1" x14ac:dyDescent="0.2">
      <c r="AE20817" s="218"/>
    </row>
    <row r="20818" spans="31:31" s="228" customFormat="1" x14ac:dyDescent="0.2">
      <c r="AE20818" s="218"/>
    </row>
    <row r="20819" spans="31:31" s="228" customFormat="1" x14ac:dyDescent="0.2">
      <c r="AE20819" s="218"/>
    </row>
    <row r="20820" spans="31:31" s="228" customFormat="1" x14ac:dyDescent="0.2">
      <c r="AE20820" s="218"/>
    </row>
    <row r="20821" spans="31:31" s="228" customFormat="1" x14ac:dyDescent="0.2">
      <c r="AE20821" s="218"/>
    </row>
    <row r="20822" spans="31:31" s="228" customFormat="1" x14ac:dyDescent="0.2">
      <c r="AE20822" s="218"/>
    </row>
    <row r="20823" spans="31:31" s="228" customFormat="1" x14ac:dyDescent="0.2">
      <c r="AE20823" s="218"/>
    </row>
    <row r="20824" spans="31:31" s="228" customFormat="1" x14ac:dyDescent="0.2">
      <c r="AE20824" s="218"/>
    </row>
    <row r="20825" spans="31:31" s="228" customFormat="1" x14ac:dyDescent="0.2">
      <c r="AE20825" s="218"/>
    </row>
    <row r="20826" spans="31:31" s="228" customFormat="1" x14ac:dyDescent="0.2">
      <c r="AE20826" s="218"/>
    </row>
    <row r="20827" spans="31:31" s="228" customFormat="1" x14ac:dyDescent="0.2">
      <c r="AE20827" s="218"/>
    </row>
    <row r="20828" spans="31:31" s="228" customFormat="1" x14ac:dyDescent="0.2">
      <c r="AE20828" s="218"/>
    </row>
    <row r="20829" spans="31:31" s="228" customFormat="1" x14ac:dyDescent="0.2">
      <c r="AE20829" s="218"/>
    </row>
    <row r="20830" spans="31:31" s="228" customFormat="1" x14ac:dyDescent="0.2">
      <c r="AE20830" s="218"/>
    </row>
    <row r="20831" spans="31:31" s="228" customFormat="1" x14ac:dyDescent="0.2">
      <c r="AE20831" s="218"/>
    </row>
    <row r="20832" spans="31:31" s="228" customFormat="1" x14ac:dyDescent="0.2">
      <c r="AE20832" s="218"/>
    </row>
    <row r="20833" spans="31:31" s="228" customFormat="1" x14ac:dyDescent="0.2">
      <c r="AE20833" s="218"/>
    </row>
    <row r="20834" spans="31:31" s="228" customFormat="1" x14ac:dyDescent="0.2">
      <c r="AE20834" s="218"/>
    </row>
    <row r="20835" spans="31:31" s="228" customFormat="1" x14ac:dyDescent="0.2">
      <c r="AE20835" s="218"/>
    </row>
    <row r="20836" spans="31:31" s="228" customFormat="1" x14ac:dyDescent="0.2">
      <c r="AE20836" s="218"/>
    </row>
    <row r="20837" spans="31:31" s="228" customFormat="1" x14ac:dyDescent="0.2">
      <c r="AE20837" s="218"/>
    </row>
    <row r="20838" spans="31:31" s="228" customFormat="1" x14ac:dyDescent="0.2">
      <c r="AE20838" s="218"/>
    </row>
    <row r="20839" spans="31:31" s="228" customFormat="1" x14ac:dyDescent="0.2">
      <c r="AE20839" s="218"/>
    </row>
    <row r="20840" spans="31:31" s="228" customFormat="1" x14ac:dyDescent="0.2">
      <c r="AE20840" s="218"/>
    </row>
    <row r="20841" spans="31:31" s="228" customFormat="1" x14ac:dyDescent="0.2">
      <c r="AE20841" s="218"/>
    </row>
    <row r="20842" spans="31:31" s="228" customFormat="1" x14ac:dyDescent="0.2">
      <c r="AE20842" s="218"/>
    </row>
    <row r="20843" spans="31:31" s="228" customFormat="1" x14ac:dyDescent="0.2">
      <c r="AE20843" s="218"/>
    </row>
    <row r="20844" spans="31:31" s="228" customFormat="1" x14ac:dyDescent="0.2">
      <c r="AE20844" s="218"/>
    </row>
    <row r="20845" spans="31:31" s="228" customFormat="1" x14ac:dyDescent="0.2">
      <c r="AE20845" s="218"/>
    </row>
    <row r="20846" spans="31:31" s="228" customFormat="1" x14ac:dyDescent="0.2">
      <c r="AE20846" s="218"/>
    </row>
    <row r="20847" spans="31:31" s="228" customFormat="1" x14ac:dyDescent="0.2">
      <c r="AE20847" s="218"/>
    </row>
    <row r="20848" spans="31:31" s="228" customFormat="1" x14ac:dyDescent="0.2">
      <c r="AE20848" s="218"/>
    </row>
    <row r="20849" spans="31:31" s="228" customFormat="1" x14ac:dyDescent="0.2">
      <c r="AE20849" s="218"/>
    </row>
    <row r="20850" spans="31:31" s="228" customFormat="1" x14ac:dyDescent="0.2">
      <c r="AE20850" s="218"/>
    </row>
    <row r="20851" spans="31:31" s="228" customFormat="1" x14ac:dyDescent="0.2">
      <c r="AE20851" s="218"/>
    </row>
    <row r="20852" spans="31:31" s="228" customFormat="1" x14ac:dyDescent="0.2">
      <c r="AE20852" s="218"/>
    </row>
    <row r="20853" spans="31:31" s="228" customFormat="1" x14ac:dyDescent="0.2">
      <c r="AE20853" s="218"/>
    </row>
    <row r="20854" spans="31:31" s="228" customFormat="1" x14ac:dyDescent="0.2">
      <c r="AE20854" s="218"/>
    </row>
    <row r="20855" spans="31:31" s="228" customFormat="1" x14ac:dyDescent="0.2">
      <c r="AE20855" s="218"/>
    </row>
    <row r="20856" spans="31:31" s="228" customFormat="1" x14ac:dyDescent="0.2">
      <c r="AE20856" s="218"/>
    </row>
    <row r="20857" spans="31:31" s="228" customFormat="1" x14ac:dyDescent="0.2">
      <c r="AE20857" s="218"/>
    </row>
    <row r="20858" spans="31:31" s="228" customFormat="1" x14ac:dyDescent="0.2">
      <c r="AE20858" s="218"/>
    </row>
    <row r="20859" spans="31:31" s="228" customFormat="1" x14ac:dyDescent="0.2">
      <c r="AE20859" s="218"/>
    </row>
    <row r="20860" spans="31:31" s="228" customFormat="1" x14ac:dyDescent="0.2">
      <c r="AE20860" s="218"/>
    </row>
    <row r="20861" spans="31:31" s="228" customFormat="1" x14ac:dyDescent="0.2">
      <c r="AE20861" s="218"/>
    </row>
    <row r="20862" spans="31:31" s="228" customFormat="1" x14ac:dyDescent="0.2">
      <c r="AE20862" s="218"/>
    </row>
    <row r="20863" spans="31:31" s="228" customFormat="1" x14ac:dyDescent="0.2">
      <c r="AE20863" s="218"/>
    </row>
    <row r="20864" spans="31:31" s="228" customFormat="1" x14ac:dyDescent="0.2">
      <c r="AE20864" s="218"/>
    </row>
    <row r="20865" spans="31:31" s="228" customFormat="1" x14ac:dyDescent="0.2">
      <c r="AE20865" s="218"/>
    </row>
    <row r="20866" spans="31:31" s="228" customFormat="1" x14ac:dyDescent="0.2">
      <c r="AE20866" s="218"/>
    </row>
    <row r="20867" spans="31:31" s="228" customFormat="1" x14ac:dyDescent="0.2">
      <c r="AE20867" s="218"/>
    </row>
    <row r="20868" spans="31:31" s="228" customFormat="1" x14ac:dyDescent="0.2">
      <c r="AE20868" s="218"/>
    </row>
    <row r="20869" spans="31:31" s="228" customFormat="1" x14ac:dyDescent="0.2">
      <c r="AE20869" s="218"/>
    </row>
    <row r="20870" spans="31:31" s="228" customFormat="1" x14ac:dyDescent="0.2">
      <c r="AE20870" s="218"/>
    </row>
    <row r="20871" spans="31:31" s="228" customFormat="1" x14ac:dyDescent="0.2">
      <c r="AE20871" s="218"/>
    </row>
    <row r="20872" spans="31:31" s="228" customFormat="1" x14ac:dyDescent="0.2">
      <c r="AE20872" s="218"/>
    </row>
    <row r="20873" spans="31:31" s="228" customFormat="1" x14ac:dyDescent="0.2">
      <c r="AE20873" s="218"/>
    </row>
    <row r="20874" spans="31:31" s="228" customFormat="1" x14ac:dyDescent="0.2">
      <c r="AE20874" s="218"/>
    </row>
    <row r="20875" spans="31:31" s="228" customFormat="1" x14ac:dyDescent="0.2">
      <c r="AE20875" s="218"/>
    </row>
    <row r="20876" spans="31:31" s="228" customFormat="1" x14ac:dyDescent="0.2">
      <c r="AE20876" s="218"/>
    </row>
    <row r="20877" spans="31:31" s="228" customFormat="1" x14ac:dyDescent="0.2">
      <c r="AE20877" s="218"/>
    </row>
    <row r="20878" spans="31:31" s="228" customFormat="1" x14ac:dyDescent="0.2">
      <c r="AE20878" s="218"/>
    </row>
    <row r="20879" spans="31:31" s="228" customFormat="1" x14ac:dyDescent="0.2">
      <c r="AE20879" s="218"/>
    </row>
    <row r="20880" spans="31:31" s="228" customFormat="1" x14ac:dyDescent="0.2">
      <c r="AE20880" s="218"/>
    </row>
    <row r="20881" spans="31:31" s="228" customFormat="1" x14ac:dyDescent="0.2">
      <c r="AE20881" s="218"/>
    </row>
    <row r="20882" spans="31:31" s="228" customFormat="1" x14ac:dyDescent="0.2">
      <c r="AE20882" s="218"/>
    </row>
    <row r="20883" spans="31:31" s="228" customFormat="1" x14ac:dyDescent="0.2">
      <c r="AE20883" s="218"/>
    </row>
    <row r="20884" spans="31:31" s="228" customFormat="1" x14ac:dyDescent="0.2">
      <c r="AE20884" s="218"/>
    </row>
    <row r="20885" spans="31:31" s="228" customFormat="1" x14ac:dyDescent="0.2">
      <c r="AE20885" s="218"/>
    </row>
    <row r="20886" spans="31:31" s="228" customFormat="1" x14ac:dyDescent="0.2">
      <c r="AE20886" s="218"/>
    </row>
    <row r="20887" spans="31:31" s="228" customFormat="1" x14ac:dyDescent="0.2">
      <c r="AE20887" s="218"/>
    </row>
    <row r="20888" spans="31:31" s="228" customFormat="1" x14ac:dyDescent="0.2">
      <c r="AE20888" s="218"/>
    </row>
    <row r="20889" spans="31:31" s="228" customFormat="1" x14ac:dyDescent="0.2">
      <c r="AE20889" s="218"/>
    </row>
    <row r="20890" spans="31:31" s="228" customFormat="1" x14ac:dyDescent="0.2">
      <c r="AE20890" s="218"/>
    </row>
    <row r="20891" spans="31:31" s="228" customFormat="1" x14ac:dyDescent="0.2">
      <c r="AE20891" s="218"/>
    </row>
    <row r="20892" spans="31:31" s="228" customFormat="1" x14ac:dyDescent="0.2">
      <c r="AE20892" s="218"/>
    </row>
    <row r="20893" spans="31:31" s="228" customFormat="1" x14ac:dyDescent="0.2">
      <c r="AE20893" s="218"/>
    </row>
    <row r="20894" spans="31:31" s="228" customFormat="1" x14ac:dyDescent="0.2">
      <c r="AE20894" s="218"/>
    </row>
    <row r="20895" spans="31:31" s="228" customFormat="1" x14ac:dyDescent="0.2">
      <c r="AE20895" s="218"/>
    </row>
    <row r="20896" spans="31:31" s="228" customFormat="1" x14ac:dyDescent="0.2">
      <c r="AE20896" s="218"/>
    </row>
    <row r="20897" spans="31:31" s="228" customFormat="1" x14ac:dyDescent="0.2">
      <c r="AE20897" s="218"/>
    </row>
    <row r="20898" spans="31:31" s="228" customFormat="1" x14ac:dyDescent="0.2">
      <c r="AE20898" s="218"/>
    </row>
    <row r="20899" spans="31:31" s="228" customFormat="1" x14ac:dyDescent="0.2">
      <c r="AE20899" s="218"/>
    </row>
    <row r="20900" spans="31:31" s="228" customFormat="1" x14ac:dyDescent="0.2">
      <c r="AE20900" s="218"/>
    </row>
    <row r="20901" spans="31:31" s="228" customFormat="1" x14ac:dyDescent="0.2">
      <c r="AE20901" s="218"/>
    </row>
    <row r="20902" spans="31:31" s="228" customFormat="1" x14ac:dyDescent="0.2">
      <c r="AE20902" s="218"/>
    </row>
    <row r="20903" spans="31:31" s="228" customFormat="1" x14ac:dyDescent="0.2">
      <c r="AE20903" s="218"/>
    </row>
    <row r="20904" spans="31:31" s="228" customFormat="1" x14ac:dyDescent="0.2">
      <c r="AE20904" s="218"/>
    </row>
    <row r="20905" spans="31:31" s="228" customFormat="1" x14ac:dyDescent="0.2">
      <c r="AE20905" s="218"/>
    </row>
    <row r="20906" spans="31:31" s="228" customFormat="1" x14ac:dyDescent="0.2">
      <c r="AE20906" s="218"/>
    </row>
    <row r="20907" spans="31:31" s="228" customFormat="1" x14ac:dyDescent="0.2">
      <c r="AE20907" s="218"/>
    </row>
    <row r="20908" spans="31:31" s="228" customFormat="1" x14ac:dyDescent="0.2">
      <c r="AE20908" s="218"/>
    </row>
    <row r="20909" spans="31:31" s="228" customFormat="1" x14ac:dyDescent="0.2">
      <c r="AE20909" s="218"/>
    </row>
    <row r="20910" spans="31:31" s="228" customFormat="1" x14ac:dyDescent="0.2">
      <c r="AE20910" s="218"/>
    </row>
    <row r="20911" spans="31:31" s="228" customFormat="1" x14ac:dyDescent="0.2">
      <c r="AE20911" s="218"/>
    </row>
    <row r="20912" spans="31:31" s="228" customFormat="1" x14ac:dyDescent="0.2">
      <c r="AE20912" s="218"/>
    </row>
    <row r="20913" spans="31:31" s="228" customFormat="1" x14ac:dyDescent="0.2">
      <c r="AE20913" s="218"/>
    </row>
    <row r="20914" spans="31:31" s="228" customFormat="1" x14ac:dyDescent="0.2">
      <c r="AE20914" s="218"/>
    </row>
    <row r="20915" spans="31:31" s="228" customFormat="1" x14ac:dyDescent="0.2">
      <c r="AE20915" s="218"/>
    </row>
    <row r="20916" spans="31:31" s="228" customFormat="1" x14ac:dyDescent="0.2">
      <c r="AE20916" s="218"/>
    </row>
    <row r="20917" spans="31:31" s="228" customFormat="1" x14ac:dyDescent="0.2">
      <c r="AE20917" s="218"/>
    </row>
    <row r="20918" spans="31:31" s="228" customFormat="1" x14ac:dyDescent="0.2">
      <c r="AE20918" s="218"/>
    </row>
    <row r="20919" spans="31:31" s="228" customFormat="1" x14ac:dyDescent="0.2">
      <c r="AE20919" s="218"/>
    </row>
    <row r="20920" spans="31:31" s="228" customFormat="1" x14ac:dyDescent="0.2">
      <c r="AE20920" s="218"/>
    </row>
    <row r="20921" spans="31:31" s="228" customFormat="1" x14ac:dyDescent="0.2">
      <c r="AE20921" s="218"/>
    </row>
    <row r="20922" spans="31:31" s="228" customFormat="1" x14ac:dyDescent="0.2">
      <c r="AE20922" s="218"/>
    </row>
    <row r="20923" spans="31:31" s="228" customFormat="1" x14ac:dyDescent="0.2">
      <c r="AE20923" s="218"/>
    </row>
    <row r="20924" spans="31:31" s="228" customFormat="1" x14ac:dyDescent="0.2">
      <c r="AE20924" s="218"/>
    </row>
    <row r="20925" spans="31:31" s="228" customFormat="1" x14ac:dyDescent="0.2">
      <c r="AE20925" s="218"/>
    </row>
    <row r="20926" spans="31:31" s="228" customFormat="1" x14ac:dyDescent="0.2">
      <c r="AE20926" s="218"/>
    </row>
    <row r="20927" spans="31:31" s="228" customFormat="1" x14ac:dyDescent="0.2">
      <c r="AE20927" s="218"/>
    </row>
    <row r="20928" spans="31:31" s="228" customFormat="1" x14ac:dyDescent="0.2">
      <c r="AE20928" s="218"/>
    </row>
    <row r="20929" spans="31:31" s="228" customFormat="1" x14ac:dyDescent="0.2">
      <c r="AE20929" s="218"/>
    </row>
    <row r="20930" spans="31:31" s="228" customFormat="1" x14ac:dyDescent="0.2">
      <c r="AE20930" s="218"/>
    </row>
    <row r="20931" spans="31:31" s="228" customFormat="1" x14ac:dyDescent="0.2">
      <c r="AE20931" s="218"/>
    </row>
    <row r="20932" spans="31:31" s="228" customFormat="1" x14ac:dyDescent="0.2">
      <c r="AE20932" s="218"/>
    </row>
    <row r="20933" spans="31:31" s="228" customFormat="1" x14ac:dyDescent="0.2">
      <c r="AE20933" s="218"/>
    </row>
    <row r="20934" spans="31:31" s="228" customFormat="1" x14ac:dyDescent="0.2">
      <c r="AE20934" s="218"/>
    </row>
    <row r="20935" spans="31:31" s="228" customFormat="1" x14ac:dyDescent="0.2">
      <c r="AE20935" s="218"/>
    </row>
    <row r="20936" spans="31:31" s="228" customFormat="1" x14ac:dyDescent="0.2">
      <c r="AE20936" s="218"/>
    </row>
    <row r="20937" spans="31:31" s="228" customFormat="1" x14ac:dyDescent="0.2">
      <c r="AE20937" s="218"/>
    </row>
    <row r="20938" spans="31:31" s="228" customFormat="1" x14ac:dyDescent="0.2">
      <c r="AE20938" s="218"/>
    </row>
    <row r="20939" spans="31:31" s="228" customFormat="1" x14ac:dyDescent="0.2">
      <c r="AE20939" s="218"/>
    </row>
    <row r="20940" spans="31:31" s="228" customFormat="1" x14ac:dyDescent="0.2">
      <c r="AE20940" s="218"/>
    </row>
    <row r="20941" spans="31:31" s="228" customFormat="1" x14ac:dyDescent="0.2">
      <c r="AE20941" s="218"/>
    </row>
    <row r="20942" spans="31:31" s="228" customFormat="1" x14ac:dyDescent="0.2">
      <c r="AE20942" s="218"/>
    </row>
    <row r="20943" spans="31:31" s="228" customFormat="1" x14ac:dyDescent="0.2">
      <c r="AE20943" s="218"/>
    </row>
    <row r="20944" spans="31:31" s="228" customFormat="1" x14ac:dyDescent="0.2">
      <c r="AE20944" s="218"/>
    </row>
    <row r="20945" spans="31:31" s="228" customFormat="1" x14ac:dyDescent="0.2">
      <c r="AE20945" s="218"/>
    </row>
    <row r="20946" spans="31:31" s="228" customFormat="1" x14ac:dyDescent="0.2">
      <c r="AE20946" s="218"/>
    </row>
    <row r="20947" spans="31:31" s="228" customFormat="1" x14ac:dyDescent="0.2">
      <c r="AE20947" s="218"/>
    </row>
    <row r="20948" spans="31:31" s="228" customFormat="1" x14ac:dyDescent="0.2">
      <c r="AE20948" s="218"/>
    </row>
    <row r="20949" spans="31:31" s="228" customFormat="1" x14ac:dyDescent="0.2">
      <c r="AE20949" s="218"/>
    </row>
    <row r="20950" spans="31:31" s="228" customFormat="1" x14ac:dyDescent="0.2">
      <c r="AE20950" s="218"/>
    </row>
    <row r="20951" spans="31:31" s="228" customFormat="1" x14ac:dyDescent="0.2">
      <c r="AE20951" s="218"/>
    </row>
    <row r="20952" spans="31:31" s="228" customFormat="1" x14ac:dyDescent="0.2">
      <c r="AE20952" s="218"/>
    </row>
    <row r="20953" spans="31:31" s="228" customFormat="1" x14ac:dyDescent="0.2">
      <c r="AE20953" s="218"/>
    </row>
    <row r="20954" spans="31:31" s="228" customFormat="1" x14ac:dyDescent="0.2">
      <c r="AE20954" s="218"/>
    </row>
    <row r="20955" spans="31:31" s="228" customFormat="1" x14ac:dyDescent="0.2">
      <c r="AE20955" s="218"/>
    </row>
    <row r="20956" spans="31:31" s="228" customFormat="1" x14ac:dyDescent="0.2">
      <c r="AE20956" s="218"/>
    </row>
    <row r="20957" spans="31:31" s="228" customFormat="1" x14ac:dyDescent="0.2">
      <c r="AE20957" s="218"/>
    </row>
    <row r="20958" spans="31:31" s="228" customFormat="1" x14ac:dyDescent="0.2">
      <c r="AE20958" s="218"/>
    </row>
    <row r="20959" spans="31:31" s="228" customFormat="1" x14ac:dyDescent="0.2">
      <c r="AE20959" s="218"/>
    </row>
    <row r="20960" spans="31:31" s="228" customFormat="1" x14ac:dyDescent="0.2">
      <c r="AE20960" s="218"/>
    </row>
    <row r="20961" spans="31:31" s="228" customFormat="1" x14ac:dyDescent="0.2">
      <c r="AE20961" s="218"/>
    </row>
    <row r="20962" spans="31:31" s="228" customFormat="1" x14ac:dyDescent="0.2">
      <c r="AE20962" s="218"/>
    </row>
    <row r="20963" spans="31:31" s="228" customFormat="1" x14ac:dyDescent="0.2">
      <c r="AE20963" s="218"/>
    </row>
    <row r="20964" spans="31:31" s="228" customFormat="1" x14ac:dyDescent="0.2">
      <c r="AE20964" s="218"/>
    </row>
    <row r="20965" spans="31:31" s="228" customFormat="1" x14ac:dyDescent="0.2">
      <c r="AE20965" s="218"/>
    </row>
    <row r="20966" spans="31:31" s="228" customFormat="1" x14ac:dyDescent="0.2">
      <c r="AE20966" s="218"/>
    </row>
    <row r="20967" spans="31:31" s="228" customFormat="1" x14ac:dyDescent="0.2">
      <c r="AE20967" s="218"/>
    </row>
    <row r="20968" spans="31:31" s="228" customFormat="1" x14ac:dyDescent="0.2">
      <c r="AE20968" s="218"/>
    </row>
    <row r="20969" spans="31:31" s="228" customFormat="1" x14ac:dyDescent="0.2">
      <c r="AE20969" s="218"/>
    </row>
    <row r="20970" spans="31:31" s="228" customFormat="1" x14ac:dyDescent="0.2">
      <c r="AE20970" s="218"/>
    </row>
    <row r="20971" spans="31:31" s="228" customFormat="1" x14ac:dyDescent="0.2">
      <c r="AE20971" s="218"/>
    </row>
    <row r="20972" spans="31:31" s="228" customFormat="1" x14ac:dyDescent="0.2">
      <c r="AE20972" s="218"/>
    </row>
    <row r="20973" spans="31:31" s="228" customFormat="1" x14ac:dyDescent="0.2">
      <c r="AE20973" s="218"/>
    </row>
    <row r="20974" spans="31:31" s="228" customFormat="1" x14ac:dyDescent="0.2">
      <c r="AE20974" s="218"/>
    </row>
    <row r="20975" spans="31:31" s="228" customFormat="1" x14ac:dyDescent="0.2">
      <c r="AE20975" s="218"/>
    </row>
    <row r="20976" spans="31:31" s="228" customFormat="1" x14ac:dyDescent="0.2">
      <c r="AE20976" s="218"/>
    </row>
    <row r="20977" spans="31:31" s="228" customFormat="1" x14ac:dyDescent="0.2">
      <c r="AE20977" s="218"/>
    </row>
    <row r="20978" spans="31:31" s="228" customFormat="1" x14ac:dyDescent="0.2">
      <c r="AE20978" s="218"/>
    </row>
    <row r="20979" spans="31:31" s="228" customFormat="1" x14ac:dyDescent="0.2">
      <c r="AE20979" s="218"/>
    </row>
    <row r="20980" spans="31:31" s="228" customFormat="1" x14ac:dyDescent="0.2">
      <c r="AE20980" s="218"/>
    </row>
    <row r="20981" spans="31:31" s="228" customFormat="1" x14ac:dyDescent="0.2">
      <c r="AE20981" s="218"/>
    </row>
    <row r="20982" spans="31:31" s="228" customFormat="1" x14ac:dyDescent="0.2">
      <c r="AE20982" s="218"/>
    </row>
    <row r="20983" spans="31:31" s="228" customFormat="1" x14ac:dyDescent="0.2">
      <c r="AE20983" s="218"/>
    </row>
    <row r="20984" spans="31:31" s="228" customFormat="1" x14ac:dyDescent="0.2">
      <c r="AE20984" s="218"/>
    </row>
    <row r="20985" spans="31:31" s="228" customFormat="1" x14ac:dyDescent="0.2">
      <c r="AE20985" s="218"/>
    </row>
    <row r="20986" spans="31:31" s="228" customFormat="1" x14ac:dyDescent="0.2">
      <c r="AE20986" s="218"/>
    </row>
    <row r="20987" spans="31:31" s="228" customFormat="1" x14ac:dyDescent="0.2">
      <c r="AE20987" s="218"/>
    </row>
    <row r="20988" spans="31:31" s="228" customFormat="1" x14ac:dyDescent="0.2">
      <c r="AE20988" s="218"/>
    </row>
    <row r="20989" spans="31:31" s="228" customFormat="1" x14ac:dyDescent="0.2">
      <c r="AE20989" s="218"/>
    </row>
    <row r="20990" spans="31:31" s="228" customFormat="1" x14ac:dyDescent="0.2">
      <c r="AE20990" s="218"/>
    </row>
    <row r="20991" spans="31:31" s="228" customFormat="1" x14ac:dyDescent="0.2">
      <c r="AE20991" s="218"/>
    </row>
    <row r="20992" spans="31:31" s="228" customFormat="1" x14ac:dyDescent="0.2">
      <c r="AE20992" s="218"/>
    </row>
    <row r="20993" spans="31:31" s="228" customFormat="1" x14ac:dyDescent="0.2">
      <c r="AE20993" s="218"/>
    </row>
    <row r="20994" spans="31:31" s="228" customFormat="1" x14ac:dyDescent="0.2">
      <c r="AE20994" s="218"/>
    </row>
    <row r="20995" spans="31:31" s="228" customFormat="1" x14ac:dyDescent="0.2">
      <c r="AE20995" s="218"/>
    </row>
    <row r="20996" spans="31:31" s="228" customFormat="1" x14ac:dyDescent="0.2">
      <c r="AE20996" s="218"/>
    </row>
    <row r="20997" spans="31:31" s="228" customFormat="1" x14ac:dyDescent="0.2">
      <c r="AE20997" s="218"/>
    </row>
    <row r="20998" spans="31:31" s="228" customFormat="1" x14ac:dyDescent="0.2">
      <c r="AE20998" s="218"/>
    </row>
    <row r="20999" spans="31:31" s="228" customFormat="1" x14ac:dyDescent="0.2">
      <c r="AE20999" s="218"/>
    </row>
    <row r="21000" spans="31:31" s="228" customFormat="1" x14ac:dyDescent="0.2">
      <c r="AE21000" s="218"/>
    </row>
    <row r="21001" spans="31:31" s="228" customFormat="1" x14ac:dyDescent="0.2">
      <c r="AE21001" s="218"/>
    </row>
    <row r="21002" spans="31:31" s="228" customFormat="1" x14ac:dyDescent="0.2">
      <c r="AE21002" s="218"/>
    </row>
    <row r="21003" spans="31:31" s="228" customFormat="1" x14ac:dyDescent="0.2">
      <c r="AE21003" s="218"/>
    </row>
    <row r="21004" spans="31:31" s="228" customFormat="1" x14ac:dyDescent="0.2">
      <c r="AE21004" s="218"/>
    </row>
    <row r="21005" spans="31:31" s="228" customFormat="1" x14ac:dyDescent="0.2">
      <c r="AE21005" s="218"/>
    </row>
    <row r="21006" spans="31:31" s="228" customFormat="1" x14ac:dyDescent="0.2">
      <c r="AE21006" s="218"/>
    </row>
    <row r="21007" spans="31:31" s="228" customFormat="1" x14ac:dyDescent="0.2">
      <c r="AE21007" s="218"/>
    </row>
    <row r="21008" spans="31:31" s="228" customFormat="1" x14ac:dyDescent="0.2">
      <c r="AE21008" s="218"/>
    </row>
    <row r="21009" spans="31:31" s="228" customFormat="1" x14ac:dyDescent="0.2">
      <c r="AE21009" s="218"/>
    </row>
    <row r="21010" spans="31:31" s="228" customFormat="1" x14ac:dyDescent="0.2">
      <c r="AE21010" s="218"/>
    </row>
    <row r="21011" spans="31:31" s="228" customFormat="1" x14ac:dyDescent="0.2">
      <c r="AE21011" s="218"/>
    </row>
    <row r="21012" spans="31:31" s="228" customFormat="1" x14ac:dyDescent="0.2">
      <c r="AE21012" s="218"/>
    </row>
    <row r="21013" spans="31:31" s="228" customFormat="1" x14ac:dyDescent="0.2">
      <c r="AE21013" s="218"/>
    </row>
    <row r="21014" spans="31:31" s="228" customFormat="1" x14ac:dyDescent="0.2">
      <c r="AE21014" s="218"/>
    </row>
    <row r="21015" spans="31:31" s="228" customFormat="1" x14ac:dyDescent="0.2">
      <c r="AE21015" s="218"/>
    </row>
    <row r="21016" spans="31:31" s="228" customFormat="1" x14ac:dyDescent="0.2">
      <c r="AE21016" s="218"/>
    </row>
    <row r="21017" spans="31:31" s="228" customFormat="1" x14ac:dyDescent="0.2">
      <c r="AE21017" s="218"/>
    </row>
    <row r="21018" spans="31:31" s="228" customFormat="1" x14ac:dyDescent="0.2">
      <c r="AE21018" s="218"/>
    </row>
    <row r="21019" spans="31:31" s="228" customFormat="1" x14ac:dyDescent="0.2">
      <c r="AE21019" s="218"/>
    </row>
    <row r="21020" spans="31:31" s="228" customFormat="1" x14ac:dyDescent="0.2">
      <c r="AE21020" s="218"/>
    </row>
    <row r="21021" spans="31:31" s="228" customFormat="1" x14ac:dyDescent="0.2">
      <c r="AE21021" s="218"/>
    </row>
    <row r="21022" spans="31:31" s="228" customFormat="1" x14ac:dyDescent="0.2">
      <c r="AE21022" s="218"/>
    </row>
    <row r="21023" spans="31:31" s="228" customFormat="1" x14ac:dyDescent="0.2">
      <c r="AE21023" s="218"/>
    </row>
    <row r="21024" spans="31:31" s="228" customFormat="1" x14ac:dyDescent="0.2">
      <c r="AE21024" s="218"/>
    </row>
    <row r="21025" spans="31:31" s="228" customFormat="1" x14ac:dyDescent="0.2">
      <c r="AE21025" s="218"/>
    </row>
    <row r="21026" spans="31:31" s="228" customFormat="1" x14ac:dyDescent="0.2">
      <c r="AE21026" s="218"/>
    </row>
    <row r="21027" spans="31:31" s="228" customFormat="1" x14ac:dyDescent="0.2">
      <c r="AE21027" s="218"/>
    </row>
    <row r="21028" spans="31:31" s="228" customFormat="1" x14ac:dyDescent="0.2">
      <c r="AE21028" s="218"/>
    </row>
    <row r="21029" spans="31:31" s="228" customFormat="1" x14ac:dyDescent="0.2">
      <c r="AE21029" s="218"/>
    </row>
    <row r="21030" spans="31:31" s="228" customFormat="1" x14ac:dyDescent="0.2">
      <c r="AE21030" s="218"/>
    </row>
    <row r="21031" spans="31:31" s="228" customFormat="1" x14ac:dyDescent="0.2">
      <c r="AE21031" s="218"/>
    </row>
    <row r="21032" spans="31:31" s="228" customFormat="1" x14ac:dyDescent="0.2">
      <c r="AE21032" s="218"/>
    </row>
    <row r="21033" spans="31:31" s="228" customFormat="1" x14ac:dyDescent="0.2">
      <c r="AE21033" s="218"/>
    </row>
    <row r="21034" spans="31:31" s="228" customFormat="1" x14ac:dyDescent="0.2">
      <c r="AE21034" s="218"/>
    </row>
    <row r="21035" spans="31:31" s="228" customFormat="1" x14ac:dyDescent="0.2">
      <c r="AE21035" s="218"/>
    </row>
    <row r="21036" spans="31:31" s="228" customFormat="1" x14ac:dyDescent="0.2">
      <c r="AE21036" s="218"/>
    </row>
    <row r="21037" spans="31:31" s="228" customFormat="1" x14ac:dyDescent="0.2">
      <c r="AE21037" s="218"/>
    </row>
    <row r="21038" spans="31:31" s="228" customFormat="1" x14ac:dyDescent="0.2">
      <c r="AE21038" s="218"/>
    </row>
    <row r="21039" spans="31:31" s="228" customFormat="1" x14ac:dyDescent="0.2">
      <c r="AE21039" s="218"/>
    </row>
    <row r="21040" spans="31:31" s="228" customFormat="1" x14ac:dyDescent="0.2">
      <c r="AE21040" s="218"/>
    </row>
    <row r="21041" spans="31:31" s="228" customFormat="1" x14ac:dyDescent="0.2">
      <c r="AE21041" s="218"/>
    </row>
    <row r="21042" spans="31:31" s="228" customFormat="1" x14ac:dyDescent="0.2">
      <c r="AE21042" s="218"/>
    </row>
    <row r="21043" spans="31:31" s="228" customFormat="1" x14ac:dyDescent="0.2">
      <c r="AE21043" s="218"/>
    </row>
    <row r="21044" spans="31:31" s="228" customFormat="1" x14ac:dyDescent="0.2">
      <c r="AE21044" s="218"/>
    </row>
    <row r="21045" spans="31:31" s="228" customFormat="1" x14ac:dyDescent="0.2">
      <c r="AE21045" s="218"/>
    </row>
    <row r="21046" spans="31:31" s="228" customFormat="1" x14ac:dyDescent="0.2">
      <c r="AE21046" s="218"/>
    </row>
    <row r="21047" spans="31:31" s="228" customFormat="1" x14ac:dyDescent="0.2">
      <c r="AE21047" s="218"/>
    </row>
    <row r="21048" spans="31:31" s="228" customFormat="1" x14ac:dyDescent="0.2">
      <c r="AE21048" s="218"/>
    </row>
    <row r="21049" spans="31:31" s="228" customFormat="1" x14ac:dyDescent="0.2">
      <c r="AE21049" s="218"/>
    </row>
    <row r="21050" spans="31:31" s="228" customFormat="1" x14ac:dyDescent="0.2">
      <c r="AE21050" s="218"/>
    </row>
    <row r="21051" spans="31:31" s="228" customFormat="1" x14ac:dyDescent="0.2">
      <c r="AE21051" s="218"/>
    </row>
    <row r="21052" spans="31:31" s="228" customFormat="1" x14ac:dyDescent="0.2">
      <c r="AE21052" s="218"/>
    </row>
    <row r="21053" spans="31:31" s="228" customFormat="1" x14ac:dyDescent="0.2">
      <c r="AE21053" s="218"/>
    </row>
    <row r="21054" spans="31:31" s="228" customFormat="1" x14ac:dyDescent="0.2">
      <c r="AE21054" s="218"/>
    </row>
    <row r="21055" spans="31:31" s="228" customFormat="1" x14ac:dyDescent="0.2">
      <c r="AE21055" s="218"/>
    </row>
    <row r="21056" spans="31:31" s="228" customFormat="1" x14ac:dyDescent="0.2">
      <c r="AE21056" s="218"/>
    </row>
    <row r="21057" spans="31:31" s="228" customFormat="1" x14ac:dyDescent="0.2">
      <c r="AE21057" s="218"/>
    </row>
    <row r="21058" spans="31:31" s="228" customFormat="1" x14ac:dyDescent="0.2">
      <c r="AE21058" s="218"/>
    </row>
    <row r="21059" spans="31:31" s="228" customFormat="1" x14ac:dyDescent="0.2">
      <c r="AE21059" s="218"/>
    </row>
    <row r="21060" spans="31:31" s="228" customFormat="1" x14ac:dyDescent="0.2">
      <c r="AE21060" s="218"/>
    </row>
    <row r="21061" spans="31:31" s="228" customFormat="1" x14ac:dyDescent="0.2">
      <c r="AE21061" s="218"/>
    </row>
    <row r="21062" spans="31:31" s="228" customFormat="1" x14ac:dyDescent="0.2">
      <c r="AE21062" s="218"/>
    </row>
    <row r="21063" spans="31:31" s="228" customFormat="1" x14ac:dyDescent="0.2">
      <c r="AE21063" s="218"/>
    </row>
    <row r="21064" spans="31:31" s="228" customFormat="1" x14ac:dyDescent="0.2">
      <c r="AE21064" s="218"/>
    </row>
    <row r="21065" spans="31:31" s="228" customFormat="1" x14ac:dyDescent="0.2">
      <c r="AE21065" s="218"/>
    </row>
    <row r="21066" spans="31:31" s="228" customFormat="1" x14ac:dyDescent="0.2">
      <c r="AE21066" s="218"/>
    </row>
    <row r="21067" spans="31:31" s="228" customFormat="1" x14ac:dyDescent="0.2">
      <c r="AE21067" s="218"/>
    </row>
    <row r="21068" spans="31:31" s="228" customFormat="1" x14ac:dyDescent="0.2">
      <c r="AE21068" s="218"/>
    </row>
    <row r="21069" spans="31:31" s="228" customFormat="1" x14ac:dyDescent="0.2">
      <c r="AE21069" s="218"/>
    </row>
    <row r="21070" spans="31:31" s="228" customFormat="1" x14ac:dyDescent="0.2">
      <c r="AE21070" s="218"/>
    </row>
    <row r="21071" spans="31:31" s="228" customFormat="1" x14ac:dyDescent="0.2">
      <c r="AE21071" s="218"/>
    </row>
    <row r="21072" spans="31:31" s="228" customFormat="1" x14ac:dyDescent="0.2">
      <c r="AE21072" s="218"/>
    </row>
    <row r="21073" spans="31:31" s="228" customFormat="1" x14ac:dyDescent="0.2">
      <c r="AE21073" s="218"/>
    </row>
    <row r="21074" spans="31:31" s="228" customFormat="1" x14ac:dyDescent="0.2">
      <c r="AE21074" s="218"/>
    </row>
    <row r="21075" spans="31:31" s="228" customFormat="1" x14ac:dyDescent="0.2">
      <c r="AE21075" s="218"/>
    </row>
    <row r="21076" spans="31:31" s="228" customFormat="1" x14ac:dyDescent="0.2">
      <c r="AE21076" s="218"/>
    </row>
    <row r="21077" spans="31:31" s="228" customFormat="1" x14ac:dyDescent="0.2">
      <c r="AE21077" s="218"/>
    </row>
    <row r="21078" spans="31:31" s="228" customFormat="1" x14ac:dyDescent="0.2">
      <c r="AE21078" s="218"/>
    </row>
    <row r="21079" spans="31:31" s="228" customFormat="1" x14ac:dyDescent="0.2">
      <c r="AE21079" s="218"/>
    </row>
    <row r="21080" spans="31:31" s="228" customFormat="1" x14ac:dyDescent="0.2">
      <c r="AE21080" s="218"/>
    </row>
    <row r="21081" spans="31:31" s="228" customFormat="1" x14ac:dyDescent="0.2">
      <c r="AE21081" s="218"/>
    </row>
    <row r="21082" spans="31:31" s="228" customFormat="1" x14ac:dyDescent="0.2">
      <c r="AE21082" s="218"/>
    </row>
    <row r="21083" spans="31:31" s="228" customFormat="1" x14ac:dyDescent="0.2">
      <c r="AE21083" s="218"/>
    </row>
    <row r="21084" spans="31:31" s="228" customFormat="1" x14ac:dyDescent="0.2">
      <c r="AE21084" s="218"/>
    </row>
    <row r="21085" spans="31:31" s="228" customFormat="1" x14ac:dyDescent="0.2">
      <c r="AE21085" s="218"/>
    </row>
    <row r="21086" spans="31:31" s="228" customFormat="1" x14ac:dyDescent="0.2">
      <c r="AE21086" s="218"/>
    </row>
    <row r="21087" spans="31:31" s="228" customFormat="1" x14ac:dyDescent="0.2">
      <c r="AE21087" s="218"/>
    </row>
    <row r="21088" spans="31:31" s="228" customFormat="1" x14ac:dyDescent="0.2">
      <c r="AE21088" s="218"/>
    </row>
    <row r="21089" spans="31:31" s="228" customFormat="1" x14ac:dyDescent="0.2">
      <c r="AE21089" s="218"/>
    </row>
    <row r="21090" spans="31:31" s="228" customFormat="1" x14ac:dyDescent="0.2">
      <c r="AE21090" s="218"/>
    </row>
    <row r="21091" spans="31:31" s="228" customFormat="1" x14ac:dyDescent="0.2">
      <c r="AE21091" s="218"/>
    </row>
    <row r="21092" spans="31:31" s="228" customFormat="1" x14ac:dyDescent="0.2">
      <c r="AE21092" s="218"/>
    </row>
    <row r="21093" spans="31:31" s="228" customFormat="1" x14ac:dyDescent="0.2">
      <c r="AE21093" s="218"/>
    </row>
    <row r="21094" spans="31:31" s="228" customFormat="1" x14ac:dyDescent="0.2">
      <c r="AE21094" s="218"/>
    </row>
    <row r="21095" spans="31:31" s="228" customFormat="1" x14ac:dyDescent="0.2">
      <c r="AE21095" s="218"/>
    </row>
    <row r="21096" spans="31:31" s="228" customFormat="1" x14ac:dyDescent="0.2">
      <c r="AE21096" s="218"/>
    </row>
    <row r="21097" spans="31:31" s="228" customFormat="1" x14ac:dyDescent="0.2">
      <c r="AE21097" s="218"/>
    </row>
    <row r="21098" spans="31:31" s="228" customFormat="1" x14ac:dyDescent="0.2">
      <c r="AE21098" s="218"/>
    </row>
    <row r="21099" spans="31:31" s="228" customFormat="1" x14ac:dyDescent="0.2">
      <c r="AE21099" s="218"/>
    </row>
    <row r="21100" spans="31:31" s="228" customFormat="1" x14ac:dyDescent="0.2">
      <c r="AE21100" s="218"/>
    </row>
    <row r="21101" spans="31:31" s="228" customFormat="1" x14ac:dyDescent="0.2">
      <c r="AE21101" s="218"/>
    </row>
    <row r="21102" spans="31:31" s="228" customFormat="1" x14ac:dyDescent="0.2">
      <c r="AE21102" s="218"/>
    </row>
    <row r="21103" spans="31:31" s="228" customFormat="1" x14ac:dyDescent="0.2">
      <c r="AE21103" s="218"/>
    </row>
    <row r="21104" spans="31:31" s="228" customFormat="1" x14ac:dyDescent="0.2">
      <c r="AE21104" s="218"/>
    </row>
    <row r="21105" spans="31:31" s="228" customFormat="1" x14ac:dyDescent="0.2">
      <c r="AE21105" s="218"/>
    </row>
    <row r="21106" spans="31:31" s="228" customFormat="1" x14ac:dyDescent="0.2">
      <c r="AE21106" s="218"/>
    </row>
    <row r="21107" spans="31:31" s="228" customFormat="1" x14ac:dyDescent="0.2">
      <c r="AE21107" s="218"/>
    </row>
    <row r="21108" spans="31:31" s="228" customFormat="1" x14ac:dyDescent="0.2">
      <c r="AE21108" s="218"/>
    </row>
    <row r="21109" spans="31:31" s="228" customFormat="1" x14ac:dyDescent="0.2">
      <c r="AE21109" s="218"/>
    </row>
    <row r="21110" spans="31:31" s="228" customFormat="1" x14ac:dyDescent="0.2">
      <c r="AE21110" s="218"/>
    </row>
    <row r="21111" spans="31:31" s="228" customFormat="1" x14ac:dyDescent="0.2">
      <c r="AE21111" s="218"/>
    </row>
    <row r="21112" spans="31:31" s="228" customFormat="1" x14ac:dyDescent="0.2">
      <c r="AE21112" s="218"/>
    </row>
    <row r="21113" spans="31:31" s="228" customFormat="1" x14ac:dyDescent="0.2">
      <c r="AE21113" s="218"/>
    </row>
    <row r="21114" spans="31:31" s="228" customFormat="1" x14ac:dyDescent="0.2">
      <c r="AE21114" s="218"/>
    </row>
    <row r="21115" spans="31:31" s="228" customFormat="1" x14ac:dyDescent="0.2">
      <c r="AE21115" s="218"/>
    </row>
    <row r="21116" spans="31:31" s="228" customFormat="1" x14ac:dyDescent="0.2">
      <c r="AE21116" s="218"/>
    </row>
    <row r="21117" spans="31:31" s="228" customFormat="1" x14ac:dyDescent="0.2">
      <c r="AE21117" s="218"/>
    </row>
    <row r="21118" spans="31:31" s="228" customFormat="1" x14ac:dyDescent="0.2">
      <c r="AE21118" s="218"/>
    </row>
    <row r="21119" spans="31:31" s="228" customFormat="1" x14ac:dyDescent="0.2">
      <c r="AE21119" s="218"/>
    </row>
    <row r="21120" spans="31:31" s="228" customFormat="1" x14ac:dyDescent="0.2">
      <c r="AE21120" s="218"/>
    </row>
    <row r="21121" spans="31:31" s="228" customFormat="1" x14ac:dyDescent="0.2">
      <c r="AE21121" s="218"/>
    </row>
    <row r="21122" spans="31:31" s="228" customFormat="1" x14ac:dyDescent="0.2">
      <c r="AE21122" s="218"/>
    </row>
    <row r="21123" spans="31:31" s="228" customFormat="1" x14ac:dyDescent="0.2">
      <c r="AE21123" s="218"/>
    </row>
    <row r="21124" spans="31:31" s="228" customFormat="1" x14ac:dyDescent="0.2">
      <c r="AE21124" s="218"/>
    </row>
    <row r="21125" spans="31:31" s="228" customFormat="1" x14ac:dyDescent="0.2">
      <c r="AE21125" s="218"/>
    </row>
    <row r="21126" spans="31:31" s="228" customFormat="1" x14ac:dyDescent="0.2">
      <c r="AE21126" s="218"/>
    </row>
    <row r="21127" spans="31:31" s="228" customFormat="1" x14ac:dyDescent="0.2">
      <c r="AE21127" s="218"/>
    </row>
    <row r="21128" spans="31:31" s="228" customFormat="1" x14ac:dyDescent="0.2">
      <c r="AE21128" s="218"/>
    </row>
    <row r="21129" spans="31:31" s="228" customFormat="1" x14ac:dyDescent="0.2">
      <c r="AE21129" s="218"/>
    </row>
    <row r="21130" spans="31:31" s="228" customFormat="1" x14ac:dyDescent="0.2">
      <c r="AE21130" s="218"/>
    </row>
    <row r="21131" spans="31:31" s="228" customFormat="1" x14ac:dyDescent="0.2">
      <c r="AE21131" s="218"/>
    </row>
    <row r="21132" spans="31:31" s="228" customFormat="1" x14ac:dyDescent="0.2">
      <c r="AE21132" s="218"/>
    </row>
    <row r="21133" spans="31:31" s="228" customFormat="1" x14ac:dyDescent="0.2">
      <c r="AE21133" s="218"/>
    </row>
    <row r="21134" spans="31:31" s="228" customFormat="1" x14ac:dyDescent="0.2">
      <c r="AE21134" s="218"/>
    </row>
    <row r="21135" spans="31:31" s="228" customFormat="1" x14ac:dyDescent="0.2">
      <c r="AE21135" s="218"/>
    </row>
    <row r="21136" spans="31:31" s="228" customFormat="1" x14ac:dyDescent="0.2">
      <c r="AE21136" s="218"/>
    </row>
    <row r="21137" spans="31:31" s="228" customFormat="1" x14ac:dyDescent="0.2">
      <c r="AE21137" s="218"/>
    </row>
    <row r="21138" spans="31:31" s="228" customFormat="1" x14ac:dyDescent="0.2">
      <c r="AE21138" s="218"/>
    </row>
    <row r="21139" spans="31:31" s="228" customFormat="1" x14ac:dyDescent="0.2">
      <c r="AE21139" s="218"/>
    </row>
    <row r="21140" spans="31:31" s="228" customFormat="1" x14ac:dyDescent="0.2">
      <c r="AE21140" s="218"/>
    </row>
    <row r="21141" spans="31:31" s="228" customFormat="1" x14ac:dyDescent="0.2">
      <c r="AE21141" s="218"/>
    </row>
    <row r="21142" spans="31:31" s="228" customFormat="1" x14ac:dyDescent="0.2">
      <c r="AE21142" s="218"/>
    </row>
    <row r="21143" spans="31:31" s="228" customFormat="1" x14ac:dyDescent="0.2">
      <c r="AE21143" s="218"/>
    </row>
    <row r="21144" spans="31:31" s="228" customFormat="1" x14ac:dyDescent="0.2">
      <c r="AE21144" s="218"/>
    </row>
    <row r="21145" spans="31:31" s="228" customFormat="1" x14ac:dyDescent="0.2">
      <c r="AE21145" s="218"/>
    </row>
    <row r="21146" spans="31:31" s="228" customFormat="1" x14ac:dyDescent="0.2">
      <c r="AE21146" s="218"/>
    </row>
    <row r="21147" spans="31:31" s="228" customFormat="1" x14ac:dyDescent="0.2">
      <c r="AE21147" s="218"/>
    </row>
    <row r="21148" spans="31:31" s="228" customFormat="1" x14ac:dyDescent="0.2">
      <c r="AE21148" s="218"/>
    </row>
    <row r="21149" spans="31:31" s="228" customFormat="1" x14ac:dyDescent="0.2">
      <c r="AE21149" s="218"/>
    </row>
    <row r="21150" spans="31:31" s="228" customFormat="1" x14ac:dyDescent="0.2">
      <c r="AE21150" s="218"/>
    </row>
    <row r="21151" spans="31:31" s="228" customFormat="1" x14ac:dyDescent="0.2">
      <c r="AE21151" s="218"/>
    </row>
    <row r="21152" spans="31:31" s="228" customFormat="1" x14ac:dyDescent="0.2">
      <c r="AE21152" s="218"/>
    </row>
    <row r="21153" spans="31:31" s="228" customFormat="1" x14ac:dyDescent="0.2">
      <c r="AE21153" s="218"/>
    </row>
    <row r="21154" spans="31:31" s="228" customFormat="1" x14ac:dyDescent="0.2">
      <c r="AE21154" s="218"/>
    </row>
    <row r="21155" spans="31:31" s="228" customFormat="1" x14ac:dyDescent="0.2">
      <c r="AE21155" s="218"/>
    </row>
    <row r="21156" spans="31:31" s="228" customFormat="1" x14ac:dyDescent="0.2">
      <c r="AE21156" s="218"/>
    </row>
    <row r="21157" spans="31:31" s="228" customFormat="1" x14ac:dyDescent="0.2">
      <c r="AE21157" s="218"/>
    </row>
    <row r="21158" spans="31:31" s="228" customFormat="1" x14ac:dyDescent="0.2">
      <c r="AE21158" s="218"/>
    </row>
    <row r="21159" spans="31:31" s="228" customFormat="1" x14ac:dyDescent="0.2">
      <c r="AE21159" s="218"/>
    </row>
    <row r="21160" spans="31:31" s="228" customFormat="1" x14ac:dyDescent="0.2">
      <c r="AE21160" s="218"/>
    </row>
    <row r="21161" spans="31:31" s="228" customFormat="1" x14ac:dyDescent="0.2">
      <c r="AE21161" s="218"/>
    </row>
    <row r="21162" spans="31:31" s="228" customFormat="1" x14ac:dyDescent="0.2">
      <c r="AE21162" s="218"/>
    </row>
    <row r="21163" spans="31:31" s="228" customFormat="1" x14ac:dyDescent="0.2">
      <c r="AE21163" s="218"/>
    </row>
    <row r="21164" spans="31:31" s="228" customFormat="1" x14ac:dyDescent="0.2">
      <c r="AE21164" s="218"/>
    </row>
    <row r="21165" spans="31:31" s="228" customFormat="1" x14ac:dyDescent="0.2">
      <c r="AE21165" s="218"/>
    </row>
    <row r="21166" spans="31:31" s="228" customFormat="1" x14ac:dyDescent="0.2">
      <c r="AE21166" s="218"/>
    </row>
    <row r="21167" spans="31:31" s="228" customFormat="1" x14ac:dyDescent="0.2">
      <c r="AE21167" s="218"/>
    </row>
    <row r="21168" spans="31:31" s="228" customFormat="1" x14ac:dyDescent="0.2">
      <c r="AE21168" s="218"/>
    </row>
    <row r="21169" spans="31:31" s="228" customFormat="1" x14ac:dyDescent="0.2">
      <c r="AE21169" s="218"/>
    </row>
    <row r="21170" spans="31:31" s="228" customFormat="1" x14ac:dyDescent="0.2">
      <c r="AE21170" s="218"/>
    </row>
    <row r="21171" spans="31:31" s="228" customFormat="1" x14ac:dyDescent="0.2">
      <c r="AE21171" s="218"/>
    </row>
    <row r="21172" spans="31:31" s="228" customFormat="1" x14ac:dyDescent="0.2">
      <c r="AE21172" s="218"/>
    </row>
    <row r="21173" spans="31:31" s="228" customFormat="1" x14ac:dyDescent="0.2">
      <c r="AE21173" s="218"/>
    </row>
    <row r="21174" spans="31:31" s="228" customFormat="1" x14ac:dyDescent="0.2">
      <c r="AE21174" s="218"/>
    </row>
    <row r="21175" spans="31:31" s="228" customFormat="1" x14ac:dyDescent="0.2">
      <c r="AE21175" s="218"/>
    </row>
    <row r="21176" spans="31:31" s="228" customFormat="1" x14ac:dyDescent="0.2">
      <c r="AE21176" s="218"/>
    </row>
    <row r="21177" spans="31:31" s="228" customFormat="1" x14ac:dyDescent="0.2">
      <c r="AE21177" s="218"/>
    </row>
    <row r="21178" spans="31:31" s="228" customFormat="1" x14ac:dyDescent="0.2">
      <c r="AE21178" s="218"/>
    </row>
    <row r="21179" spans="31:31" s="228" customFormat="1" x14ac:dyDescent="0.2">
      <c r="AE21179" s="218"/>
    </row>
    <row r="21180" spans="31:31" s="228" customFormat="1" x14ac:dyDescent="0.2">
      <c r="AE21180" s="218"/>
    </row>
    <row r="21181" spans="31:31" s="228" customFormat="1" x14ac:dyDescent="0.2">
      <c r="AE21181" s="218"/>
    </row>
    <row r="21182" spans="31:31" s="228" customFormat="1" x14ac:dyDescent="0.2">
      <c r="AE21182" s="218"/>
    </row>
    <row r="21183" spans="31:31" s="228" customFormat="1" x14ac:dyDescent="0.2">
      <c r="AE21183" s="218"/>
    </row>
    <row r="21184" spans="31:31" s="228" customFormat="1" x14ac:dyDescent="0.2">
      <c r="AE21184" s="218"/>
    </row>
    <row r="21185" spans="31:31" s="228" customFormat="1" x14ac:dyDescent="0.2">
      <c r="AE21185" s="218"/>
    </row>
    <row r="21186" spans="31:31" s="228" customFormat="1" x14ac:dyDescent="0.2">
      <c r="AE21186" s="218"/>
    </row>
    <row r="21187" spans="31:31" s="228" customFormat="1" x14ac:dyDescent="0.2">
      <c r="AE21187" s="218"/>
    </row>
    <row r="21188" spans="31:31" s="228" customFormat="1" x14ac:dyDescent="0.2">
      <c r="AE21188" s="218"/>
    </row>
    <row r="21189" spans="31:31" s="228" customFormat="1" x14ac:dyDescent="0.2">
      <c r="AE21189" s="218"/>
    </row>
    <row r="21190" spans="31:31" s="228" customFormat="1" x14ac:dyDescent="0.2">
      <c r="AE21190" s="218"/>
    </row>
    <row r="21191" spans="31:31" s="228" customFormat="1" x14ac:dyDescent="0.2">
      <c r="AE21191" s="218"/>
    </row>
    <row r="21192" spans="31:31" s="228" customFormat="1" x14ac:dyDescent="0.2">
      <c r="AE21192" s="218"/>
    </row>
    <row r="21193" spans="31:31" s="228" customFormat="1" x14ac:dyDescent="0.2">
      <c r="AE21193" s="218"/>
    </row>
    <row r="21194" spans="31:31" s="228" customFormat="1" x14ac:dyDescent="0.2">
      <c r="AE21194" s="218"/>
    </row>
    <row r="21195" spans="31:31" s="228" customFormat="1" x14ac:dyDescent="0.2">
      <c r="AE21195" s="218"/>
    </row>
    <row r="21196" spans="31:31" s="228" customFormat="1" x14ac:dyDescent="0.2">
      <c r="AE21196" s="218"/>
    </row>
    <row r="21197" spans="31:31" s="228" customFormat="1" x14ac:dyDescent="0.2">
      <c r="AE21197" s="218"/>
    </row>
    <row r="21198" spans="31:31" s="228" customFormat="1" x14ac:dyDescent="0.2">
      <c r="AE21198" s="218"/>
    </row>
    <row r="21199" spans="31:31" s="228" customFormat="1" x14ac:dyDescent="0.2">
      <c r="AE21199" s="218"/>
    </row>
    <row r="21200" spans="31:31" s="228" customFormat="1" x14ac:dyDescent="0.2">
      <c r="AE21200" s="218"/>
    </row>
    <row r="21201" spans="31:31" s="228" customFormat="1" x14ac:dyDescent="0.2">
      <c r="AE21201" s="218"/>
    </row>
    <row r="21202" spans="31:31" s="228" customFormat="1" x14ac:dyDescent="0.2">
      <c r="AE21202" s="218"/>
    </row>
    <row r="21203" spans="31:31" s="228" customFormat="1" x14ac:dyDescent="0.2">
      <c r="AE21203" s="218"/>
    </row>
    <row r="21204" spans="31:31" s="228" customFormat="1" x14ac:dyDescent="0.2">
      <c r="AE21204" s="218"/>
    </row>
    <row r="21205" spans="31:31" s="228" customFormat="1" x14ac:dyDescent="0.2">
      <c r="AE21205" s="218"/>
    </row>
    <row r="21206" spans="31:31" s="228" customFormat="1" x14ac:dyDescent="0.2">
      <c r="AE21206" s="218"/>
    </row>
    <row r="21207" spans="31:31" s="228" customFormat="1" x14ac:dyDescent="0.2">
      <c r="AE21207" s="218"/>
    </row>
    <row r="21208" spans="31:31" s="228" customFormat="1" x14ac:dyDescent="0.2">
      <c r="AE21208" s="218"/>
    </row>
    <row r="21209" spans="31:31" s="228" customFormat="1" x14ac:dyDescent="0.2">
      <c r="AE21209" s="218"/>
    </row>
    <row r="21210" spans="31:31" s="228" customFormat="1" x14ac:dyDescent="0.2">
      <c r="AE21210" s="218"/>
    </row>
    <row r="21211" spans="31:31" s="228" customFormat="1" x14ac:dyDescent="0.2">
      <c r="AE21211" s="218"/>
    </row>
    <row r="21212" spans="31:31" s="228" customFormat="1" x14ac:dyDescent="0.2">
      <c r="AE21212" s="218"/>
    </row>
    <row r="21213" spans="31:31" s="228" customFormat="1" x14ac:dyDescent="0.2">
      <c r="AE21213" s="218"/>
    </row>
    <row r="21214" spans="31:31" s="228" customFormat="1" x14ac:dyDescent="0.2">
      <c r="AE21214" s="218"/>
    </row>
    <row r="21215" spans="31:31" s="228" customFormat="1" x14ac:dyDescent="0.2">
      <c r="AE21215" s="218"/>
    </row>
    <row r="21216" spans="31:31" s="228" customFormat="1" x14ac:dyDescent="0.2">
      <c r="AE21216" s="218"/>
    </row>
    <row r="21217" spans="31:31" s="228" customFormat="1" x14ac:dyDescent="0.2">
      <c r="AE21217" s="218"/>
    </row>
    <row r="21218" spans="31:31" s="228" customFormat="1" x14ac:dyDescent="0.2">
      <c r="AE21218" s="218"/>
    </row>
    <row r="21219" spans="31:31" s="228" customFormat="1" x14ac:dyDescent="0.2">
      <c r="AE21219" s="218"/>
    </row>
    <row r="21220" spans="31:31" s="228" customFormat="1" x14ac:dyDescent="0.2">
      <c r="AE21220" s="218"/>
    </row>
    <row r="21221" spans="31:31" s="228" customFormat="1" x14ac:dyDescent="0.2">
      <c r="AE21221" s="218"/>
    </row>
    <row r="21222" spans="31:31" s="228" customFormat="1" x14ac:dyDescent="0.2">
      <c r="AE21222" s="218"/>
    </row>
    <row r="21223" spans="31:31" s="228" customFormat="1" x14ac:dyDescent="0.2">
      <c r="AE21223" s="218"/>
    </row>
    <row r="21224" spans="31:31" s="228" customFormat="1" x14ac:dyDescent="0.2">
      <c r="AE21224" s="218"/>
    </row>
    <row r="21225" spans="31:31" s="228" customFormat="1" x14ac:dyDescent="0.2">
      <c r="AE21225" s="218"/>
    </row>
    <row r="21226" spans="31:31" s="228" customFormat="1" x14ac:dyDescent="0.2">
      <c r="AE21226" s="218"/>
    </row>
    <row r="21227" spans="31:31" s="228" customFormat="1" x14ac:dyDescent="0.2">
      <c r="AE21227" s="218"/>
    </row>
    <row r="21228" spans="31:31" s="228" customFormat="1" x14ac:dyDescent="0.2">
      <c r="AE21228" s="218"/>
    </row>
    <row r="21229" spans="31:31" s="228" customFormat="1" x14ac:dyDescent="0.2">
      <c r="AE21229" s="218"/>
    </row>
    <row r="21230" spans="31:31" s="228" customFormat="1" x14ac:dyDescent="0.2">
      <c r="AE21230" s="218"/>
    </row>
    <row r="21231" spans="31:31" s="228" customFormat="1" x14ac:dyDescent="0.2">
      <c r="AE21231" s="218"/>
    </row>
    <row r="21232" spans="31:31" s="228" customFormat="1" x14ac:dyDescent="0.2">
      <c r="AE21232" s="218"/>
    </row>
    <row r="21233" spans="31:31" s="228" customFormat="1" x14ac:dyDescent="0.2">
      <c r="AE21233" s="218"/>
    </row>
    <row r="21234" spans="31:31" s="228" customFormat="1" x14ac:dyDescent="0.2">
      <c r="AE21234" s="218"/>
    </row>
    <row r="21235" spans="31:31" s="228" customFormat="1" x14ac:dyDescent="0.2">
      <c r="AE21235" s="218"/>
    </row>
    <row r="21236" spans="31:31" s="228" customFormat="1" x14ac:dyDescent="0.2">
      <c r="AE21236" s="218"/>
    </row>
    <row r="21237" spans="31:31" s="228" customFormat="1" x14ac:dyDescent="0.2">
      <c r="AE21237" s="218"/>
    </row>
    <row r="21238" spans="31:31" s="228" customFormat="1" x14ac:dyDescent="0.2">
      <c r="AE21238" s="218"/>
    </row>
    <row r="21239" spans="31:31" s="228" customFormat="1" x14ac:dyDescent="0.2">
      <c r="AE21239" s="218"/>
    </row>
    <row r="21240" spans="31:31" s="228" customFormat="1" x14ac:dyDescent="0.2">
      <c r="AE21240" s="218"/>
    </row>
    <row r="21241" spans="31:31" s="228" customFormat="1" x14ac:dyDescent="0.2">
      <c r="AE21241" s="218"/>
    </row>
    <row r="21242" spans="31:31" s="228" customFormat="1" x14ac:dyDescent="0.2">
      <c r="AE21242" s="218"/>
    </row>
    <row r="21243" spans="31:31" s="228" customFormat="1" x14ac:dyDescent="0.2">
      <c r="AE21243" s="218"/>
    </row>
    <row r="21244" spans="31:31" s="228" customFormat="1" x14ac:dyDescent="0.2">
      <c r="AE21244" s="218"/>
    </row>
    <row r="21245" spans="31:31" s="228" customFormat="1" x14ac:dyDescent="0.2">
      <c r="AE21245" s="218"/>
    </row>
    <row r="21246" spans="31:31" s="228" customFormat="1" x14ac:dyDescent="0.2">
      <c r="AE21246" s="218"/>
    </row>
    <row r="21247" spans="31:31" s="228" customFormat="1" x14ac:dyDescent="0.2">
      <c r="AE21247" s="218"/>
    </row>
    <row r="21248" spans="31:31" s="228" customFormat="1" x14ac:dyDescent="0.2">
      <c r="AE21248" s="218"/>
    </row>
    <row r="21249" spans="31:31" s="228" customFormat="1" x14ac:dyDescent="0.2">
      <c r="AE21249" s="218"/>
    </row>
    <row r="21250" spans="31:31" s="228" customFormat="1" x14ac:dyDescent="0.2">
      <c r="AE21250" s="218"/>
    </row>
    <row r="21251" spans="31:31" s="228" customFormat="1" x14ac:dyDescent="0.2">
      <c r="AE21251" s="218"/>
    </row>
    <row r="21252" spans="31:31" s="228" customFormat="1" x14ac:dyDescent="0.2">
      <c r="AE21252" s="218"/>
    </row>
    <row r="21253" spans="31:31" s="228" customFormat="1" x14ac:dyDescent="0.2">
      <c r="AE21253" s="218"/>
    </row>
    <row r="21254" spans="31:31" s="228" customFormat="1" x14ac:dyDescent="0.2">
      <c r="AE21254" s="218"/>
    </row>
    <row r="21255" spans="31:31" s="228" customFormat="1" x14ac:dyDescent="0.2">
      <c r="AE21255" s="218"/>
    </row>
    <row r="21256" spans="31:31" s="228" customFormat="1" x14ac:dyDescent="0.2">
      <c r="AE21256" s="218"/>
    </row>
    <row r="21257" spans="31:31" s="228" customFormat="1" x14ac:dyDescent="0.2">
      <c r="AE21257" s="218"/>
    </row>
    <row r="21258" spans="31:31" s="228" customFormat="1" x14ac:dyDescent="0.2">
      <c r="AE21258" s="218"/>
    </row>
    <row r="21259" spans="31:31" s="228" customFormat="1" x14ac:dyDescent="0.2">
      <c r="AE21259" s="218"/>
    </row>
    <row r="21260" spans="31:31" s="228" customFormat="1" x14ac:dyDescent="0.2">
      <c r="AE21260" s="218"/>
    </row>
    <row r="21261" spans="31:31" s="228" customFormat="1" x14ac:dyDescent="0.2">
      <c r="AE21261" s="218"/>
    </row>
    <row r="21262" spans="31:31" s="228" customFormat="1" x14ac:dyDescent="0.2">
      <c r="AE21262" s="218"/>
    </row>
    <row r="21263" spans="31:31" s="228" customFormat="1" x14ac:dyDescent="0.2">
      <c r="AE21263" s="218"/>
    </row>
    <row r="21264" spans="31:31" s="228" customFormat="1" x14ac:dyDescent="0.2">
      <c r="AE21264" s="218"/>
    </row>
    <row r="21265" spans="31:31" s="228" customFormat="1" x14ac:dyDescent="0.2">
      <c r="AE21265" s="218"/>
    </row>
    <row r="21266" spans="31:31" s="228" customFormat="1" x14ac:dyDescent="0.2">
      <c r="AE21266" s="218"/>
    </row>
    <row r="21267" spans="31:31" s="228" customFormat="1" x14ac:dyDescent="0.2">
      <c r="AE21267" s="218"/>
    </row>
    <row r="21268" spans="31:31" s="228" customFormat="1" x14ac:dyDescent="0.2">
      <c r="AE21268" s="218"/>
    </row>
    <row r="21269" spans="31:31" s="228" customFormat="1" x14ac:dyDescent="0.2">
      <c r="AE21269" s="218"/>
    </row>
    <row r="21270" spans="31:31" s="228" customFormat="1" x14ac:dyDescent="0.2">
      <c r="AE21270" s="218"/>
    </row>
    <row r="21271" spans="31:31" s="228" customFormat="1" x14ac:dyDescent="0.2">
      <c r="AE21271" s="218"/>
    </row>
    <row r="21272" spans="31:31" s="228" customFormat="1" x14ac:dyDescent="0.2">
      <c r="AE21272" s="218"/>
    </row>
    <row r="21273" spans="31:31" s="228" customFormat="1" x14ac:dyDescent="0.2">
      <c r="AE21273" s="218"/>
    </row>
    <row r="21274" spans="31:31" s="228" customFormat="1" x14ac:dyDescent="0.2">
      <c r="AE21274" s="218"/>
    </row>
    <row r="21275" spans="31:31" s="228" customFormat="1" x14ac:dyDescent="0.2">
      <c r="AE21275" s="218"/>
    </row>
    <row r="21276" spans="31:31" s="228" customFormat="1" x14ac:dyDescent="0.2">
      <c r="AE21276" s="218"/>
    </row>
    <row r="21277" spans="31:31" s="228" customFormat="1" x14ac:dyDescent="0.2">
      <c r="AE21277" s="218"/>
    </row>
    <row r="21278" spans="31:31" s="228" customFormat="1" x14ac:dyDescent="0.2">
      <c r="AE21278" s="218"/>
    </row>
    <row r="21279" spans="31:31" s="228" customFormat="1" x14ac:dyDescent="0.2">
      <c r="AE21279" s="218"/>
    </row>
    <row r="21280" spans="31:31" s="228" customFormat="1" x14ac:dyDescent="0.2">
      <c r="AE21280" s="218"/>
    </row>
    <row r="21281" spans="31:31" s="228" customFormat="1" x14ac:dyDescent="0.2">
      <c r="AE21281" s="218"/>
    </row>
    <row r="21282" spans="31:31" s="228" customFormat="1" x14ac:dyDescent="0.2">
      <c r="AE21282" s="218"/>
    </row>
    <row r="21283" spans="31:31" s="228" customFormat="1" x14ac:dyDescent="0.2">
      <c r="AE21283" s="218"/>
    </row>
    <row r="21284" spans="31:31" s="228" customFormat="1" x14ac:dyDescent="0.2">
      <c r="AE21284" s="218"/>
    </row>
    <row r="21285" spans="31:31" s="228" customFormat="1" x14ac:dyDescent="0.2">
      <c r="AE21285" s="218"/>
    </row>
    <row r="21286" spans="31:31" s="228" customFormat="1" x14ac:dyDescent="0.2">
      <c r="AE21286" s="218"/>
    </row>
    <row r="21287" spans="31:31" s="228" customFormat="1" x14ac:dyDescent="0.2">
      <c r="AE21287" s="218"/>
    </row>
    <row r="21288" spans="31:31" s="228" customFormat="1" x14ac:dyDescent="0.2">
      <c r="AE21288" s="218"/>
    </row>
    <row r="21289" spans="31:31" s="228" customFormat="1" x14ac:dyDescent="0.2">
      <c r="AE21289" s="218"/>
    </row>
    <row r="21290" spans="31:31" s="228" customFormat="1" x14ac:dyDescent="0.2">
      <c r="AE21290" s="218"/>
    </row>
    <row r="21291" spans="31:31" s="228" customFormat="1" x14ac:dyDescent="0.2">
      <c r="AE21291" s="218"/>
    </row>
    <row r="21292" spans="31:31" s="228" customFormat="1" x14ac:dyDescent="0.2">
      <c r="AE21292" s="218"/>
    </row>
    <row r="21293" spans="31:31" s="228" customFormat="1" x14ac:dyDescent="0.2">
      <c r="AE21293" s="218"/>
    </row>
    <row r="21294" spans="31:31" s="228" customFormat="1" x14ac:dyDescent="0.2">
      <c r="AE21294" s="218"/>
    </row>
    <row r="21295" spans="31:31" s="228" customFormat="1" x14ac:dyDescent="0.2">
      <c r="AE21295" s="218"/>
    </row>
    <row r="21296" spans="31:31" s="228" customFormat="1" x14ac:dyDescent="0.2">
      <c r="AE21296" s="218"/>
    </row>
    <row r="21297" spans="31:31" s="228" customFormat="1" x14ac:dyDescent="0.2">
      <c r="AE21297" s="218"/>
    </row>
    <row r="21298" spans="31:31" s="228" customFormat="1" x14ac:dyDescent="0.2">
      <c r="AE21298" s="218"/>
    </row>
    <row r="21299" spans="31:31" s="228" customFormat="1" x14ac:dyDescent="0.2">
      <c r="AE21299" s="218"/>
    </row>
    <row r="21300" spans="31:31" s="228" customFormat="1" x14ac:dyDescent="0.2">
      <c r="AE21300" s="218"/>
    </row>
    <row r="21301" spans="31:31" s="228" customFormat="1" x14ac:dyDescent="0.2">
      <c r="AE21301" s="218"/>
    </row>
    <row r="21302" spans="31:31" s="228" customFormat="1" x14ac:dyDescent="0.2">
      <c r="AE21302" s="218"/>
    </row>
    <row r="21303" spans="31:31" s="228" customFormat="1" x14ac:dyDescent="0.2">
      <c r="AE21303" s="218"/>
    </row>
    <row r="21304" spans="31:31" s="228" customFormat="1" x14ac:dyDescent="0.2">
      <c r="AE21304" s="218"/>
    </row>
    <row r="21305" spans="31:31" s="228" customFormat="1" x14ac:dyDescent="0.2">
      <c r="AE21305" s="218"/>
    </row>
    <row r="21306" spans="31:31" s="228" customFormat="1" x14ac:dyDescent="0.2">
      <c r="AE21306" s="218"/>
    </row>
    <row r="21307" spans="31:31" s="228" customFormat="1" x14ac:dyDescent="0.2">
      <c r="AE21307" s="218"/>
    </row>
    <row r="21308" spans="31:31" s="228" customFormat="1" x14ac:dyDescent="0.2">
      <c r="AE21308" s="218"/>
    </row>
    <row r="21309" spans="31:31" s="228" customFormat="1" x14ac:dyDescent="0.2">
      <c r="AE21309" s="218"/>
    </row>
    <row r="21310" spans="31:31" s="228" customFormat="1" x14ac:dyDescent="0.2">
      <c r="AE21310" s="218"/>
    </row>
    <row r="21311" spans="31:31" s="228" customFormat="1" x14ac:dyDescent="0.2">
      <c r="AE21311" s="218"/>
    </row>
    <row r="21312" spans="31:31" s="228" customFormat="1" x14ac:dyDescent="0.2">
      <c r="AE21312" s="218"/>
    </row>
    <row r="21313" spans="31:31" s="228" customFormat="1" x14ac:dyDescent="0.2">
      <c r="AE21313" s="218"/>
    </row>
    <row r="21314" spans="31:31" s="228" customFormat="1" x14ac:dyDescent="0.2">
      <c r="AE21314" s="218"/>
    </row>
    <row r="21315" spans="31:31" s="228" customFormat="1" x14ac:dyDescent="0.2">
      <c r="AE21315" s="218"/>
    </row>
    <row r="21316" spans="31:31" s="228" customFormat="1" x14ac:dyDescent="0.2">
      <c r="AE21316" s="218"/>
    </row>
    <row r="21317" spans="31:31" s="228" customFormat="1" x14ac:dyDescent="0.2">
      <c r="AE21317" s="218"/>
    </row>
    <row r="21318" spans="31:31" s="228" customFormat="1" x14ac:dyDescent="0.2">
      <c r="AE21318" s="218"/>
    </row>
    <row r="21319" spans="31:31" s="228" customFormat="1" x14ac:dyDescent="0.2">
      <c r="AE21319" s="218"/>
    </row>
    <row r="21320" spans="31:31" s="228" customFormat="1" x14ac:dyDescent="0.2">
      <c r="AE21320" s="218"/>
    </row>
    <row r="21321" spans="31:31" s="228" customFormat="1" x14ac:dyDescent="0.2">
      <c r="AE21321" s="218"/>
    </row>
    <row r="21322" spans="31:31" s="228" customFormat="1" x14ac:dyDescent="0.2">
      <c r="AE21322" s="218"/>
    </row>
    <row r="21323" spans="31:31" s="228" customFormat="1" x14ac:dyDescent="0.2">
      <c r="AE21323" s="218"/>
    </row>
    <row r="21324" spans="31:31" s="228" customFormat="1" x14ac:dyDescent="0.2">
      <c r="AE21324" s="218"/>
    </row>
    <row r="21325" spans="31:31" s="228" customFormat="1" x14ac:dyDescent="0.2">
      <c r="AE21325" s="218"/>
    </row>
    <row r="21326" spans="31:31" s="228" customFormat="1" x14ac:dyDescent="0.2">
      <c r="AE21326" s="218"/>
    </row>
    <row r="21327" spans="31:31" s="228" customFormat="1" x14ac:dyDescent="0.2">
      <c r="AE21327" s="218"/>
    </row>
    <row r="21328" spans="31:31" s="228" customFormat="1" x14ac:dyDescent="0.2">
      <c r="AE21328" s="218"/>
    </row>
    <row r="21329" spans="31:31" s="228" customFormat="1" x14ac:dyDescent="0.2">
      <c r="AE21329" s="218"/>
    </row>
    <row r="21330" spans="31:31" s="228" customFormat="1" x14ac:dyDescent="0.2">
      <c r="AE21330" s="218"/>
    </row>
    <row r="21331" spans="31:31" s="228" customFormat="1" x14ac:dyDescent="0.2">
      <c r="AE21331" s="218"/>
    </row>
    <row r="21332" spans="31:31" s="228" customFormat="1" x14ac:dyDescent="0.2">
      <c r="AE21332" s="218"/>
    </row>
    <row r="21333" spans="31:31" s="228" customFormat="1" x14ac:dyDescent="0.2">
      <c r="AE21333" s="218"/>
    </row>
    <row r="21334" spans="31:31" s="228" customFormat="1" x14ac:dyDescent="0.2">
      <c r="AE21334" s="218"/>
    </row>
    <row r="21335" spans="31:31" s="228" customFormat="1" x14ac:dyDescent="0.2">
      <c r="AE21335" s="218"/>
    </row>
    <row r="21336" spans="31:31" s="228" customFormat="1" x14ac:dyDescent="0.2">
      <c r="AE21336" s="218"/>
    </row>
    <row r="21337" spans="31:31" s="228" customFormat="1" x14ac:dyDescent="0.2">
      <c r="AE21337" s="218"/>
    </row>
    <row r="21338" spans="31:31" s="228" customFormat="1" x14ac:dyDescent="0.2">
      <c r="AE21338" s="218"/>
    </row>
    <row r="21339" spans="31:31" s="228" customFormat="1" x14ac:dyDescent="0.2">
      <c r="AE21339" s="218"/>
    </row>
    <row r="21340" spans="31:31" s="228" customFormat="1" x14ac:dyDescent="0.2">
      <c r="AE21340" s="218"/>
    </row>
    <row r="21341" spans="31:31" s="228" customFormat="1" x14ac:dyDescent="0.2">
      <c r="AE21341" s="218"/>
    </row>
    <row r="21342" spans="31:31" s="228" customFormat="1" x14ac:dyDescent="0.2">
      <c r="AE21342" s="218"/>
    </row>
    <row r="21343" spans="31:31" s="228" customFormat="1" x14ac:dyDescent="0.2">
      <c r="AE21343" s="218"/>
    </row>
    <row r="21344" spans="31:31" s="228" customFormat="1" x14ac:dyDescent="0.2">
      <c r="AE21344" s="218"/>
    </row>
    <row r="21345" spans="31:31" s="228" customFormat="1" x14ac:dyDescent="0.2">
      <c r="AE21345" s="218"/>
    </row>
    <row r="21346" spans="31:31" s="228" customFormat="1" x14ac:dyDescent="0.2">
      <c r="AE21346" s="218"/>
    </row>
    <row r="21347" spans="31:31" s="228" customFormat="1" x14ac:dyDescent="0.2">
      <c r="AE21347" s="218"/>
    </row>
    <row r="21348" spans="31:31" s="228" customFormat="1" x14ac:dyDescent="0.2">
      <c r="AE21348" s="218"/>
    </row>
    <row r="21349" spans="31:31" s="228" customFormat="1" x14ac:dyDescent="0.2">
      <c r="AE21349" s="218"/>
    </row>
    <row r="21350" spans="31:31" s="228" customFormat="1" x14ac:dyDescent="0.2">
      <c r="AE21350" s="218"/>
    </row>
    <row r="21351" spans="31:31" s="228" customFormat="1" x14ac:dyDescent="0.2">
      <c r="AE21351" s="218"/>
    </row>
    <row r="21352" spans="31:31" s="228" customFormat="1" x14ac:dyDescent="0.2">
      <c r="AE21352" s="218"/>
    </row>
    <row r="21353" spans="31:31" s="228" customFormat="1" x14ac:dyDescent="0.2">
      <c r="AE21353" s="218"/>
    </row>
    <row r="21354" spans="31:31" s="228" customFormat="1" x14ac:dyDescent="0.2">
      <c r="AE21354" s="218"/>
    </row>
    <row r="21355" spans="31:31" s="228" customFormat="1" x14ac:dyDescent="0.2">
      <c r="AE21355" s="218"/>
    </row>
    <row r="21356" spans="31:31" s="228" customFormat="1" x14ac:dyDescent="0.2">
      <c r="AE21356" s="218"/>
    </row>
    <row r="21357" spans="31:31" s="228" customFormat="1" x14ac:dyDescent="0.2">
      <c r="AE21357" s="218"/>
    </row>
    <row r="21358" spans="31:31" s="228" customFormat="1" x14ac:dyDescent="0.2">
      <c r="AE21358" s="218"/>
    </row>
    <row r="21359" spans="31:31" s="228" customFormat="1" x14ac:dyDescent="0.2">
      <c r="AE21359" s="218"/>
    </row>
    <row r="21360" spans="31:31" s="228" customFormat="1" x14ac:dyDescent="0.2">
      <c r="AE21360" s="218"/>
    </row>
    <row r="21361" spans="31:31" s="228" customFormat="1" x14ac:dyDescent="0.2">
      <c r="AE21361" s="218"/>
    </row>
    <row r="21362" spans="31:31" s="228" customFormat="1" x14ac:dyDescent="0.2">
      <c r="AE21362" s="218"/>
    </row>
    <row r="21363" spans="31:31" s="228" customFormat="1" x14ac:dyDescent="0.2">
      <c r="AE21363" s="218"/>
    </row>
    <row r="21364" spans="31:31" s="228" customFormat="1" x14ac:dyDescent="0.2">
      <c r="AE21364" s="218"/>
    </row>
    <row r="21365" spans="31:31" s="228" customFormat="1" x14ac:dyDescent="0.2">
      <c r="AE21365" s="218"/>
    </row>
    <row r="21366" spans="31:31" s="228" customFormat="1" x14ac:dyDescent="0.2">
      <c r="AE21366" s="218"/>
    </row>
    <row r="21367" spans="31:31" s="228" customFormat="1" x14ac:dyDescent="0.2">
      <c r="AE21367" s="218"/>
    </row>
    <row r="21368" spans="31:31" s="228" customFormat="1" x14ac:dyDescent="0.2">
      <c r="AE21368" s="218"/>
    </row>
    <row r="21369" spans="31:31" s="228" customFormat="1" x14ac:dyDescent="0.2">
      <c r="AE21369" s="218"/>
    </row>
    <row r="21370" spans="31:31" s="228" customFormat="1" x14ac:dyDescent="0.2">
      <c r="AE21370" s="218"/>
    </row>
    <row r="21371" spans="31:31" s="228" customFormat="1" x14ac:dyDescent="0.2">
      <c r="AE21371" s="218"/>
    </row>
    <row r="21372" spans="31:31" s="228" customFormat="1" x14ac:dyDescent="0.2">
      <c r="AE21372" s="218"/>
    </row>
    <row r="21373" spans="31:31" s="228" customFormat="1" x14ac:dyDescent="0.2">
      <c r="AE21373" s="218"/>
    </row>
    <row r="21374" spans="31:31" s="228" customFormat="1" x14ac:dyDescent="0.2">
      <c r="AE21374" s="218"/>
    </row>
    <row r="21375" spans="31:31" s="228" customFormat="1" x14ac:dyDescent="0.2">
      <c r="AE21375" s="218"/>
    </row>
    <row r="21376" spans="31:31" s="228" customFormat="1" x14ac:dyDescent="0.2">
      <c r="AE21376" s="218"/>
    </row>
    <row r="21377" spans="31:31" s="228" customFormat="1" x14ac:dyDescent="0.2">
      <c r="AE21377" s="218"/>
    </row>
    <row r="21378" spans="31:31" s="228" customFormat="1" x14ac:dyDescent="0.2">
      <c r="AE21378" s="218"/>
    </row>
    <row r="21379" spans="31:31" s="228" customFormat="1" x14ac:dyDescent="0.2">
      <c r="AE21379" s="218"/>
    </row>
    <row r="21380" spans="31:31" s="228" customFormat="1" x14ac:dyDescent="0.2">
      <c r="AE21380" s="218"/>
    </row>
    <row r="21381" spans="31:31" s="228" customFormat="1" x14ac:dyDescent="0.2">
      <c r="AE21381" s="218"/>
    </row>
    <row r="21382" spans="31:31" s="228" customFormat="1" x14ac:dyDescent="0.2">
      <c r="AE21382" s="218"/>
    </row>
    <row r="21383" spans="31:31" s="228" customFormat="1" x14ac:dyDescent="0.2">
      <c r="AE21383" s="218"/>
    </row>
    <row r="21384" spans="31:31" s="228" customFormat="1" x14ac:dyDescent="0.2">
      <c r="AE21384" s="218"/>
    </row>
    <row r="21385" spans="31:31" s="228" customFormat="1" x14ac:dyDescent="0.2">
      <c r="AE21385" s="218"/>
    </row>
    <row r="21386" spans="31:31" s="228" customFormat="1" x14ac:dyDescent="0.2">
      <c r="AE21386" s="218"/>
    </row>
    <row r="21387" spans="31:31" s="228" customFormat="1" x14ac:dyDescent="0.2">
      <c r="AE21387" s="218"/>
    </row>
    <row r="21388" spans="31:31" s="228" customFormat="1" x14ac:dyDescent="0.2">
      <c r="AE21388" s="218"/>
    </row>
    <row r="21389" spans="31:31" s="228" customFormat="1" x14ac:dyDescent="0.2">
      <c r="AE21389" s="218"/>
    </row>
    <row r="21390" spans="31:31" s="228" customFormat="1" x14ac:dyDescent="0.2">
      <c r="AE21390" s="218"/>
    </row>
    <row r="21391" spans="31:31" s="228" customFormat="1" x14ac:dyDescent="0.2">
      <c r="AE21391" s="218"/>
    </row>
    <row r="21392" spans="31:31" s="228" customFormat="1" x14ac:dyDescent="0.2">
      <c r="AE21392" s="218"/>
    </row>
    <row r="21393" spans="31:31" s="228" customFormat="1" x14ac:dyDescent="0.2">
      <c r="AE21393" s="218"/>
    </row>
    <row r="21394" spans="31:31" s="228" customFormat="1" x14ac:dyDescent="0.2">
      <c r="AE21394" s="218"/>
    </row>
    <row r="21395" spans="31:31" s="228" customFormat="1" x14ac:dyDescent="0.2">
      <c r="AE21395" s="218"/>
    </row>
    <row r="21396" spans="31:31" s="228" customFormat="1" x14ac:dyDescent="0.2">
      <c r="AE21396" s="218"/>
    </row>
    <row r="21397" spans="31:31" s="228" customFormat="1" x14ac:dyDescent="0.2">
      <c r="AE21397" s="218"/>
    </row>
    <row r="21398" spans="31:31" s="228" customFormat="1" x14ac:dyDescent="0.2">
      <c r="AE21398" s="218"/>
    </row>
    <row r="21399" spans="31:31" s="228" customFormat="1" x14ac:dyDescent="0.2">
      <c r="AE21399" s="218"/>
    </row>
    <row r="21400" spans="31:31" s="228" customFormat="1" x14ac:dyDescent="0.2">
      <c r="AE21400" s="218"/>
    </row>
    <row r="21401" spans="31:31" s="228" customFormat="1" x14ac:dyDescent="0.2">
      <c r="AE21401" s="218"/>
    </row>
    <row r="21402" spans="31:31" s="228" customFormat="1" x14ac:dyDescent="0.2">
      <c r="AE21402" s="218"/>
    </row>
    <row r="21403" spans="31:31" s="228" customFormat="1" x14ac:dyDescent="0.2">
      <c r="AE21403" s="218"/>
    </row>
    <row r="21404" spans="31:31" s="228" customFormat="1" x14ac:dyDescent="0.2">
      <c r="AE21404" s="218"/>
    </row>
    <row r="21405" spans="31:31" s="228" customFormat="1" x14ac:dyDescent="0.2">
      <c r="AE21405" s="218"/>
    </row>
    <row r="21406" spans="31:31" s="228" customFormat="1" x14ac:dyDescent="0.2">
      <c r="AE21406" s="218"/>
    </row>
    <row r="21407" spans="31:31" s="228" customFormat="1" x14ac:dyDescent="0.2">
      <c r="AE21407" s="218"/>
    </row>
    <row r="21408" spans="31:31" s="228" customFormat="1" x14ac:dyDescent="0.2">
      <c r="AE21408" s="218"/>
    </row>
    <row r="21409" spans="31:31" s="228" customFormat="1" x14ac:dyDescent="0.2">
      <c r="AE21409" s="218"/>
    </row>
    <row r="21410" spans="31:31" s="228" customFormat="1" x14ac:dyDescent="0.2">
      <c r="AE21410" s="218"/>
    </row>
    <row r="21411" spans="31:31" s="228" customFormat="1" x14ac:dyDescent="0.2">
      <c r="AE21411" s="218"/>
    </row>
    <row r="21412" spans="31:31" s="228" customFormat="1" x14ac:dyDescent="0.2">
      <c r="AE21412" s="218"/>
    </row>
    <row r="21413" spans="31:31" s="228" customFormat="1" x14ac:dyDescent="0.2">
      <c r="AE21413" s="218"/>
    </row>
    <row r="21414" spans="31:31" s="228" customFormat="1" x14ac:dyDescent="0.2">
      <c r="AE21414" s="218"/>
    </row>
    <row r="21415" spans="31:31" s="228" customFormat="1" x14ac:dyDescent="0.2">
      <c r="AE21415" s="218"/>
    </row>
    <row r="21416" spans="31:31" s="228" customFormat="1" x14ac:dyDescent="0.2">
      <c r="AE21416" s="218"/>
    </row>
    <row r="21417" spans="31:31" s="228" customFormat="1" x14ac:dyDescent="0.2">
      <c r="AE21417" s="218"/>
    </row>
    <row r="21418" spans="31:31" s="228" customFormat="1" x14ac:dyDescent="0.2">
      <c r="AE21418" s="218"/>
    </row>
    <row r="21419" spans="31:31" s="228" customFormat="1" x14ac:dyDescent="0.2">
      <c r="AE21419" s="218"/>
    </row>
    <row r="21420" spans="31:31" s="228" customFormat="1" x14ac:dyDescent="0.2">
      <c r="AE21420" s="218"/>
    </row>
    <row r="21421" spans="31:31" s="228" customFormat="1" x14ac:dyDescent="0.2">
      <c r="AE21421" s="218"/>
    </row>
    <row r="21422" spans="31:31" s="228" customFormat="1" x14ac:dyDescent="0.2">
      <c r="AE21422" s="218"/>
    </row>
    <row r="21423" spans="31:31" s="228" customFormat="1" x14ac:dyDescent="0.2">
      <c r="AE21423" s="218"/>
    </row>
    <row r="21424" spans="31:31" s="228" customFormat="1" x14ac:dyDescent="0.2">
      <c r="AE21424" s="218"/>
    </row>
    <row r="21425" spans="31:31" s="228" customFormat="1" x14ac:dyDescent="0.2">
      <c r="AE21425" s="218"/>
    </row>
    <row r="21426" spans="31:31" s="228" customFormat="1" x14ac:dyDescent="0.2">
      <c r="AE21426" s="218"/>
    </row>
    <row r="21427" spans="31:31" s="228" customFormat="1" x14ac:dyDescent="0.2">
      <c r="AE21427" s="218"/>
    </row>
    <row r="21428" spans="31:31" s="228" customFormat="1" x14ac:dyDescent="0.2">
      <c r="AE21428" s="218"/>
    </row>
    <row r="21429" spans="31:31" s="228" customFormat="1" x14ac:dyDescent="0.2">
      <c r="AE21429" s="218"/>
    </row>
    <row r="21430" spans="31:31" s="228" customFormat="1" x14ac:dyDescent="0.2">
      <c r="AE21430" s="218"/>
    </row>
    <row r="21431" spans="31:31" s="228" customFormat="1" x14ac:dyDescent="0.2">
      <c r="AE21431" s="218"/>
    </row>
    <row r="21432" spans="31:31" s="228" customFormat="1" x14ac:dyDescent="0.2">
      <c r="AE21432" s="218"/>
    </row>
    <row r="21433" spans="31:31" s="228" customFormat="1" x14ac:dyDescent="0.2">
      <c r="AE21433" s="218"/>
    </row>
    <row r="21434" spans="31:31" s="228" customFormat="1" x14ac:dyDescent="0.2">
      <c r="AE21434" s="218"/>
    </row>
    <row r="21435" spans="31:31" s="228" customFormat="1" x14ac:dyDescent="0.2">
      <c r="AE21435" s="218"/>
    </row>
    <row r="21436" spans="31:31" s="228" customFormat="1" x14ac:dyDescent="0.2">
      <c r="AE21436" s="218"/>
    </row>
    <row r="21437" spans="31:31" s="228" customFormat="1" x14ac:dyDescent="0.2">
      <c r="AE21437" s="218"/>
    </row>
    <row r="21438" spans="31:31" s="228" customFormat="1" x14ac:dyDescent="0.2">
      <c r="AE21438" s="218"/>
    </row>
    <row r="21439" spans="31:31" s="228" customFormat="1" x14ac:dyDescent="0.2">
      <c r="AE21439" s="218"/>
    </row>
    <row r="21440" spans="31:31" s="228" customFormat="1" x14ac:dyDescent="0.2">
      <c r="AE21440" s="218"/>
    </row>
    <row r="21441" spans="31:31" s="228" customFormat="1" x14ac:dyDescent="0.2">
      <c r="AE21441" s="218"/>
    </row>
    <row r="21442" spans="31:31" s="228" customFormat="1" x14ac:dyDescent="0.2">
      <c r="AE21442" s="218"/>
    </row>
    <row r="21443" spans="31:31" s="228" customFormat="1" x14ac:dyDescent="0.2">
      <c r="AE21443" s="218"/>
    </row>
    <row r="21444" spans="31:31" s="228" customFormat="1" x14ac:dyDescent="0.2">
      <c r="AE21444" s="218"/>
    </row>
    <row r="21445" spans="31:31" s="228" customFormat="1" x14ac:dyDescent="0.2">
      <c r="AE21445" s="218"/>
    </row>
    <row r="21446" spans="31:31" s="228" customFormat="1" x14ac:dyDescent="0.2">
      <c r="AE21446" s="218"/>
    </row>
    <row r="21447" spans="31:31" s="228" customFormat="1" x14ac:dyDescent="0.2">
      <c r="AE21447" s="218"/>
    </row>
    <row r="21448" spans="31:31" s="228" customFormat="1" x14ac:dyDescent="0.2">
      <c r="AE21448" s="218"/>
    </row>
    <row r="21449" spans="31:31" s="228" customFormat="1" x14ac:dyDescent="0.2">
      <c r="AE21449" s="218"/>
    </row>
    <row r="21450" spans="31:31" s="228" customFormat="1" x14ac:dyDescent="0.2">
      <c r="AE21450" s="218"/>
    </row>
    <row r="21451" spans="31:31" s="228" customFormat="1" x14ac:dyDescent="0.2">
      <c r="AE21451" s="218"/>
    </row>
    <row r="21452" spans="31:31" s="228" customFormat="1" x14ac:dyDescent="0.2">
      <c r="AE21452" s="218"/>
    </row>
    <row r="21453" spans="31:31" s="228" customFormat="1" x14ac:dyDescent="0.2">
      <c r="AE21453" s="218"/>
    </row>
    <row r="21454" spans="31:31" s="228" customFormat="1" x14ac:dyDescent="0.2">
      <c r="AE21454" s="218"/>
    </row>
    <row r="21455" spans="31:31" s="228" customFormat="1" x14ac:dyDescent="0.2">
      <c r="AE21455" s="218"/>
    </row>
    <row r="21456" spans="31:31" s="228" customFormat="1" x14ac:dyDescent="0.2">
      <c r="AE21456" s="218"/>
    </row>
    <row r="21457" spans="31:31" s="228" customFormat="1" x14ac:dyDescent="0.2">
      <c r="AE21457" s="218"/>
    </row>
    <row r="21458" spans="31:31" s="228" customFormat="1" x14ac:dyDescent="0.2">
      <c r="AE21458" s="218"/>
    </row>
    <row r="21459" spans="31:31" s="228" customFormat="1" x14ac:dyDescent="0.2">
      <c r="AE21459" s="218"/>
    </row>
    <row r="21460" spans="31:31" s="228" customFormat="1" x14ac:dyDescent="0.2">
      <c r="AE21460" s="218"/>
    </row>
    <row r="21461" spans="31:31" s="228" customFormat="1" x14ac:dyDescent="0.2">
      <c r="AE21461" s="218"/>
    </row>
    <row r="21462" spans="31:31" s="228" customFormat="1" x14ac:dyDescent="0.2">
      <c r="AE21462" s="218"/>
    </row>
    <row r="21463" spans="31:31" s="228" customFormat="1" x14ac:dyDescent="0.2">
      <c r="AE21463" s="218"/>
    </row>
    <row r="21464" spans="31:31" s="228" customFormat="1" x14ac:dyDescent="0.2">
      <c r="AE21464" s="218"/>
    </row>
    <row r="21465" spans="31:31" s="228" customFormat="1" x14ac:dyDescent="0.2">
      <c r="AE21465" s="218"/>
    </row>
    <row r="21466" spans="31:31" s="228" customFormat="1" x14ac:dyDescent="0.2">
      <c r="AE21466" s="218"/>
    </row>
    <row r="21467" spans="31:31" s="228" customFormat="1" x14ac:dyDescent="0.2">
      <c r="AE21467" s="218"/>
    </row>
    <row r="21468" spans="31:31" s="228" customFormat="1" x14ac:dyDescent="0.2">
      <c r="AE21468" s="218"/>
    </row>
    <row r="21469" spans="31:31" s="228" customFormat="1" x14ac:dyDescent="0.2">
      <c r="AE21469" s="218"/>
    </row>
    <row r="21470" spans="31:31" s="228" customFormat="1" x14ac:dyDescent="0.2">
      <c r="AE21470" s="218"/>
    </row>
    <row r="21471" spans="31:31" s="228" customFormat="1" x14ac:dyDescent="0.2">
      <c r="AE21471" s="218"/>
    </row>
    <row r="21472" spans="31:31" s="228" customFormat="1" x14ac:dyDescent="0.2">
      <c r="AE21472" s="218"/>
    </row>
    <row r="21473" spans="31:31" s="228" customFormat="1" x14ac:dyDescent="0.2">
      <c r="AE21473" s="218"/>
    </row>
    <row r="21474" spans="31:31" s="228" customFormat="1" x14ac:dyDescent="0.2">
      <c r="AE21474" s="218"/>
    </row>
    <row r="21475" spans="31:31" s="228" customFormat="1" x14ac:dyDescent="0.2">
      <c r="AE21475" s="218"/>
    </row>
    <row r="21476" spans="31:31" s="228" customFormat="1" x14ac:dyDescent="0.2">
      <c r="AE21476" s="218"/>
    </row>
    <row r="21477" spans="31:31" s="228" customFormat="1" x14ac:dyDescent="0.2">
      <c r="AE21477" s="218"/>
    </row>
    <row r="21478" spans="31:31" s="228" customFormat="1" x14ac:dyDescent="0.2">
      <c r="AE21478" s="218"/>
    </row>
    <row r="21479" spans="31:31" s="228" customFormat="1" x14ac:dyDescent="0.2">
      <c r="AE21479" s="218"/>
    </row>
    <row r="21480" spans="31:31" s="228" customFormat="1" x14ac:dyDescent="0.2">
      <c r="AE21480" s="218"/>
    </row>
    <row r="21481" spans="31:31" s="228" customFormat="1" x14ac:dyDescent="0.2">
      <c r="AE21481" s="218"/>
    </row>
    <row r="21482" spans="31:31" s="228" customFormat="1" x14ac:dyDescent="0.2">
      <c r="AE21482" s="218"/>
    </row>
    <row r="21483" spans="31:31" s="228" customFormat="1" x14ac:dyDescent="0.2">
      <c r="AE21483" s="218"/>
    </row>
    <row r="21484" spans="31:31" s="228" customFormat="1" x14ac:dyDescent="0.2">
      <c r="AE21484" s="218"/>
    </row>
    <row r="21485" spans="31:31" s="228" customFormat="1" x14ac:dyDescent="0.2">
      <c r="AE21485" s="218"/>
    </row>
    <row r="21486" spans="31:31" s="228" customFormat="1" x14ac:dyDescent="0.2">
      <c r="AE21486" s="218"/>
    </row>
    <row r="21487" spans="31:31" s="228" customFormat="1" x14ac:dyDescent="0.2">
      <c r="AE21487" s="218"/>
    </row>
    <row r="21488" spans="31:31" s="228" customFormat="1" x14ac:dyDescent="0.2">
      <c r="AE21488" s="218"/>
    </row>
    <row r="21489" spans="31:31" s="228" customFormat="1" x14ac:dyDescent="0.2">
      <c r="AE21489" s="218"/>
    </row>
    <row r="21490" spans="31:31" s="228" customFormat="1" x14ac:dyDescent="0.2">
      <c r="AE21490" s="218"/>
    </row>
    <row r="21491" spans="31:31" s="228" customFormat="1" x14ac:dyDescent="0.2">
      <c r="AE21491" s="218"/>
    </row>
    <row r="21492" spans="31:31" s="228" customFormat="1" x14ac:dyDescent="0.2">
      <c r="AE21492" s="218"/>
    </row>
    <row r="21493" spans="31:31" s="228" customFormat="1" x14ac:dyDescent="0.2">
      <c r="AE21493" s="218"/>
    </row>
    <row r="21494" spans="31:31" s="228" customFormat="1" x14ac:dyDescent="0.2">
      <c r="AE21494" s="218"/>
    </row>
    <row r="21495" spans="31:31" s="228" customFormat="1" x14ac:dyDescent="0.2">
      <c r="AE21495" s="218"/>
    </row>
    <row r="21496" spans="31:31" s="228" customFormat="1" x14ac:dyDescent="0.2">
      <c r="AE21496" s="218"/>
    </row>
    <row r="21497" spans="31:31" s="228" customFormat="1" x14ac:dyDescent="0.2">
      <c r="AE21497" s="218"/>
    </row>
    <row r="21498" spans="31:31" s="228" customFormat="1" x14ac:dyDescent="0.2">
      <c r="AE21498" s="218"/>
    </row>
    <row r="21499" spans="31:31" s="228" customFormat="1" x14ac:dyDescent="0.2">
      <c r="AE21499" s="218"/>
    </row>
    <row r="21500" spans="31:31" s="228" customFormat="1" x14ac:dyDescent="0.2">
      <c r="AE21500" s="218"/>
    </row>
    <row r="21501" spans="31:31" s="228" customFormat="1" x14ac:dyDescent="0.2">
      <c r="AE21501" s="218"/>
    </row>
    <row r="21502" spans="31:31" s="228" customFormat="1" x14ac:dyDescent="0.2">
      <c r="AE21502" s="218"/>
    </row>
    <row r="21503" spans="31:31" s="228" customFormat="1" x14ac:dyDescent="0.2">
      <c r="AE21503" s="218"/>
    </row>
    <row r="21504" spans="31:31" s="228" customFormat="1" x14ac:dyDescent="0.2">
      <c r="AE21504" s="218"/>
    </row>
    <row r="21505" spans="31:31" s="228" customFormat="1" x14ac:dyDescent="0.2">
      <c r="AE21505" s="218"/>
    </row>
    <row r="21506" spans="31:31" s="228" customFormat="1" x14ac:dyDescent="0.2">
      <c r="AE21506" s="218"/>
    </row>
    <row r="21507" spans="31:31" s="228" customFormat="1" x14ac:dyDescent="0.2">
      <c r="AE21507" s="218"/>
    </row>
    <row r="21508" spans="31:31" s="228" customFormat="1" x14ac:dyDescent="0.2">
      <c r="AE21508" s="218"/>
    </row>
    <row r="21509" spans="31:31" s="228" customFormat="1" x14ac:dyDescent="0.2">
      <c r="AE21509" s="218"/>
    </row>
    <row r="21510" spans="31:31" s="228" customFormat="1" x14ac:dyDescent="0.2">
      <c r="AE21510" s="218"/>
    </row>
    <row r="21511" spans="31:31" s="228" customFormat="1" x14ac:dyDescent="0.2">
      <c r="AE21511" s="218"/>
    </row>
    <row r="21512" spans="31:31" s="228" customFormat="1" x14ac:dyDescent="0.2">
      <c r="AE21512" s="218"/>
    </row>
    <row r="21513" spans="31:31" s="228" customFormat="1" x14ac:dyDescent="0.2">
      <c r="AE21513" s="218"/>
    </row>
    <row r="21514" spans="31:31" s="228" customFormat="1" x14ac:dyDescent="0.2">
      <c r="AE21514" s="218"/>
    </row>
    <row r="21515" spans="31:31" s="228" customFormat="1" x14ac:dyDescent="0.2">
      <c r="AE21515" s="218"/>
    </row>
    <row r="21516" spans="31:31" s="228" customFormat="1" x14ac:dyDescent="0.2">
      <c r="AE21516" s="218"/>
    </row>
    <row r="21517" spans="31:31" s="228" customFormat="1" x14ac:dyDescent="0.2">
      <c r="AE21517" s="218"/>
    </row>
    <row r="21518" spans="31:31" s="228" customFormat="1" x14ac:dyDescent="0.2">
      <c r="AE21518" s="218"/>
    </row>
    <row r="21519" spans="31:31" s="228" customFormat="1" x14ac:dyDescent="0.2">
      <c r="AE21519" s="218"/>
    </row>
    <row r="21520" spans="31:31" s="228" customFormat="1" x14ac:dyDescent="0.2">
      <c r="AE21520" s="218"/>
    </row>
    <row r="21521" spans="31:31" s="228" customFormat="1" x14ac:dyDescent="0.2">
      <c r="AE21521" s="218"/>
    </row>
    <row r="21522" spans="31:31" s="228" customFormat="1" x14ac:dyDescent="0.2">
      <c r="AE21522" s="218"/>
    </row>
    <row r="21523" spans="31:31" s="228" customFormat="1" x14ac:dyDescent="0.2">
      <c r="AE21523" s="218"/>
    </row>
    <row r="21524" spans="31:31" s="228" customFormat="1" x14ac:dyDescent="0.2">
      <c r="AE21524" s="218"/>
    </row>
    <row r="21525" spans="31:31" s="228" customFormat="1" x14ac:dyDescent="0.2">
      <c r="AE21525" s="218"/>
    </row>
    <row r="21526" spans="31:31" s="228" customFormat="1" x14ac:dyDescent="0.2">
      <c r="AE21526" s="218"/>
    </row>
    <row r="21527" spans="31:31" s="228" customFormat="1" x14ac:dyDescent="0.2">
      <c r="AE21527" s="218"/>
    </row>
    <row r="21528" spans="31:31" s="228" customFormat="1" x14ac:dyDescent="0.2">
      <c r="AE21528" s="218"/>
    </row>
    <row r="21529" spans="31:31" s="228" customFormat="1" x14ac:dyDescent="0.2">
      <c r="AE21529" s="218"/>
    </row>
    <row r="21530" spans="31:31" s="228" customFormat="1" x14ac:dyDescent="0.2">
      <c r="AE21530" s="218"/>
    </row>
    <row r="21531" spans="31:31" s="228" customFormat="1" x14ac:dyDescent="0.2">
      <c r="AE21531" s="218"/>
    </row>
    <row r="21532" spans="31:31" s="228" customFormat="1" x14ac:dyDescent="0.2">
      <c r="AE21532" s="218"/>
    </row>
    <row r="21533" spans="31:31" s="228" customFormat="1" x14ac:dyDescent="0.2">
      <c r="AE21533" s="218"/>
    </row>
    <row r="21534" spans="31:31" s="228" customFormat="1" x14ac:dyDescent="0.2">
      <c r="AE21534" s="218"/>
    </row>
    <row r="21535" spans="31:31" s="228" customFormat="1" x14ac:dyDescent="0.2">
      <c r="AE21535" s="218"/>
    </row>
    <row r="21536" spans="31:31" s="228" customFormat="1" x14ac:dyDescent="0.2">
      <c r="AE21536" s="218"/>
    </row>
    <row r="21537" spans="31:31" s="228" customFormat="1" x14ac:dyDescent="0.2">
      <c r="AE21537" s="218"/>
    </row>
    <row r="21538" spans="31:31" s="228" customFormat="1" x14ac:dyDescent="0.2">
      <c r="AE21538" s="218"/>
    </row>
    <row r="21539" spans="31:31" s="228" customFormat="1" x14ac:dyDescent="0.2">
      <c r="AE21539" s="218"/>
    </row>
    <row r="21540" spans="31:31" s="228" customFormat="1" x14ac:dyDescent="0.2">
      <c r="AE21540" s="218"/>
    </row>
    <row r="21541" spans="31:31" s="228" customFormat="1" x14ac:dyDescent="0.2">
      <c r="AE21541" s="218"/>
    </row>
    <row r="21542" spans="31:31" s="228" customFormat="1" x14ac:dyDescent="0.2">
      <c r="AE21542" s="218"/>
    </row>
    <row r="21543" spans="31:31" s="228" customFormat="1" x14ac:dyDescent="0.2">
      <c r="AE21543" s="218"/>
    </row>
    <row r="21544" spans="31:31" s="228" customFormat="1" x14ac:dyDescent="0.2">
      <c r="AE21544" s="218"/>
    </row>
    <row r="21545" spans="31:31" s="228" customFormat="1" x14ac:dyDescent="0.2">
      <c r="AE21545" s="218"/>
    </row>
    <row r="21546" spans="31:31" s="228" customFormat="1" x14ac:dyDescent="0.2">
      <c r="AE21546" s="218"/>
    </row>
    <row r="21547" spans="31:31" s="228" customFormat="1" x14ac:dyDescent="0.2">
      <c r="AE21547" s="218"/>
    </row>
    <row r="21548" spans="31:31" s="228" customFormat="1" x14ac:dyDescent="0.2">
      <c r="AE21548" s="218"/>
    </row>
    <row r="21549" spans="31:31" s="228" customFormat="1" x14ac:dyDescent="0.2">
      <c r="AE21549" s="218"/>
    </row>
    <row r="21550" spans="31:31" s="228" customFormat="1" x14ac:dyDescent="0.2">
      <c r="AE21550" s="218"/>
    </row>
    <row r="21551" spans="31:31" s="228" customFormat="1" x14ac:dyDescent="0.2">
      <c r="AE21551" s="218"/>
    </row>
    <row r="21552" spans="31:31" s="228" customFormat="1" x14ac:dyDescent="0.2">
      <c r="AE21552" s="218"/>
    </row>
    <row r="21553" spans="31:31" s="228" customFormat="1" x14ac:dyDescent="0.2">
      <c r="AE21553" s="218"/>
    </row>
    <row r="21554" spans="31:31" s="228" customFormat="1" x14ac:dyDescent="0.2">
      <c r="AE21554" s="218"/>
    </row>
    <row r="21555" spans="31:31" s="228" customFormat="1" x14ac:dyDescent="0.2">
      <c r="AE21555" s="218"/>
    </row>
    <row r="21556" spans="31:31" s="228" customFormat="1" x14ac:dyDescent="0.2">
      <c r="AE21556" s="218"/>
    </row>
    <row r="21557" spans="31:31" s="228" customFormat="1" x14ac:dyDescent="0.2">
      <c r="AE21557" s="218"/>
    </row>
    <row r="21558" spans="31:31" s="228" customFormat="1" x14ac:dyDescent="0.2">
      <c r="AE21558" s="218"/>
    </row>
    <row r="21559" spans="31:31" s="228" customFormat="1" x14ac:dyDescent="0.2">
      <c r="AE21559" s="218"/>
    </row>
    <row r="21560" spans="31:31" s="228" customFormat="1" x14ac:dyDescent="0.2">
      <c r="AE21560" s="218"/>
    </row>
    <row r="21561" spans="31:31" s="228" customFormat="1" x14ac:dyDescent="0.2">
      <c r="AE21561" s="218"/>
    </row>
    <row r="21562" spans="31:31" s="228" customFormat="1" x14ac:dyDescent="0.2">
      <c r="AE21562" s="218"/>
    </row>
    <row r="21563" spans="31:31" s="228" customFormat="1" x14ac:dyDescent="0.2">
      <c r="AE21563" s="218"/>
    </row>
    <row r="21564" spans="31:31" s="228" customFormat="1" x14ac:dyDescent="0.2">
      <c r="AE21564" s="218"/>
    </row>
    <row r="21565" spans="31:31" s="228" customFormat="1" x14ac:dyDescent="0.2">
      <c r="AE21565" s="218"/>
    </row>
    <row r="21566" spans="31:31" s="228" customFormat="1" x14ac:dyDescent="0.2">
      <c r="AE21566" s="218"/>
    </row>
    <row r="21567" spans="31:31" s="228" customFormat="1" x14ac:dyDescent="0.2">
      <c r="AE21567" s="218"/>
    </row>
    <row r="21568" spans="31:31" s="228" customFormat="1" x14ac:dyDescent="0.2">
      <c r="AE21568" s="218"/>
    </row>
    <row r="21569" spans="31:31" s="228" customFormat="1" x14ac:dyDescent="0.2">
      <c r="AE21569" s="218"/>
    </row>
    <row r="21570" spans="31:31" s="228" customFormat="1" x14ac:dyDescent="0.2">
      <c r="AE21570" s="218"/>
    </row>
    <row r="21571" spans="31:31" s="228" customFormat="1" x14ac:dyDescent="0.2">
      <c r="AE21571" s="218"/>
    </row>
    <row r="21572" spans="31:31" s="228" customFormat="1" x14ac:dyDescent="0.2">
      <c r="AE21572" s="218"/>
    </row>
    <row r="21573" spans="31:31" s="228" customFormat="1" x14ac:dyDescent="0.2">
      <c r="AE21573" s="218"/>
    </row>
    <row r="21574" spans="31:31" s="228" customFormat="1" x14ac:dyDescent="0.2">
      <c r="AE21574" s="218"/>
    </row>
    <row r="21575" spans="31:31" s="228" customFormat="1" x14ac:dyDescent="0.2">
      <c r="AE21575" s="218"/>
    </row>
    <row r="21576" spans="31:31" s="228" customFormat="1" x14ac:dyDescent="0.2">
      <c r="AE21576" s="218"/>
    </row>
    <row r="21577" spans="31:31" s="228" customFormat="1" x14ac:dyDescent="0.2">
      <c r="AE21577" s="218"/>
    </row>
    <row r="21578" spans="31:31" s="228" customFormat="1" x14ac:dyDescent="0.2">
      <c r="AE21578" s="218"/>
    </row>
    <row r="21579" spans="31:31" s="228" customFormat="1" x14ac:dyDescent="0.2">
      <c r="AE21579" s="218"/>
    </row>
    <row r="21580" spans="31:31" s="228" customFormat="1" x14ac:dyDescent="0.2">
      <c r="AE21580" s="218"/>
    </row>
    <row r="21581" spans="31:31" s="228" customFormat="1" x14ac:dyDescent="0.2">
      <c r="AE21581" s="218"/>
    </row>
    <row r="21582" spans="31:31" s="228" customFormat="1" x14ac:dyDescent="0.2">
      <c r="AE21582" s="218"/>
    </row>
    <row r="21583" spans="31:31" s="228" customFormat="1" x14ac:dyDescent="0.2">
      <c r="AE21583" s="218"/>
    </row>
    <row r="21584" spans="31:31" s="228" customFormat="1" x14ac:dyDescent="0.2">
      <c r="AE21584" s="218"/>
    </row>
    <row r="21585" spans="31:31" s="228" customFormat="1" x14ac:dyDescent="0.2">
      <c r="AE21585" s="218"/>
    </row>
    <row r="21586" spans="31:31" s="228" customFormat="1" x14ac:dyDescent="0.2">
      <c r="AE21586" s="218"/>
    </row>
    <row r="21587" spans="31:31" s="228" customFormat="1" x14ac:dyDescent="0.2">
      <c r="AE21587" s="218"/>
    </row>
    <row r="21588" spans="31:31" s="228" customFormat="1" x14ac:dyDescent="0.2">
      <c r="AE21588" s="218"/>
    </row>
    <row r="21589" spans="31:31" s="228" customFormat="1" x14ac:dyDescent="0.2">
      <c r="AE21589" s="218"/>
    </row>
    <row r="21590" spans="31:31" s="228" customFormat="1" x14ac:dyDescent="0.2">
      <c r="AE21590" s="218"/>
    </row>
    <row r="21591" spans="31:31" s="228" customFormat="1" x14ac:dyDescent="0.2">
      <c r="AE21591" s="218"/>
    </row>
    <row r="21592" spans="31:31" s="228" customFormat="1" x14ac:dyDescent="0.2">
      <c r="AE21592" s="218"/>
    </row>
    <row r="21593" spans="31:31" s="228" customFormat="1" x14ac:dyDescent="0.2">
      <c r="AE21593" s="218"/>
    </row>
    <row r="21594" spans="31:31" s="228" customFormat="1" x14ac:dyDescent="0.2">
      <c r="AE21594" s="218"/>
    </row>
    <row r="21595" spans="31:31" s="228" customFormat="1" x14ac:dyDescent="0.2">
      <c r="AE21595" s="218"/>
    </row>
    <row r="21596" spans="31:31" s="228" customFormat="1" x14ac:dyDescent="0.2">
      <c r="AE21596" s="218"/>
    </row>
    <row r="21597" spans="31:31" s="228" customFormat="1" x14ac:dyDescent="0.2">
      <c r="AE21597" s="218"/>
    </row>
    <row r="21598" spans="31:31" s="228" customFormat="1" x14ac:dyDescent="0.2">
      <c r="AE21598" s="218"/>
    </row>
    <row r="21599" spans="31:31" s="228" customFormat="1" x14ac:dyDescent="0.2">
      <c r="AE21599" s="218"/>
    </row>
    <row r="21600" spans="31:31" s="228" customFormat="1" x14ac:dyDescent="0.2">
      <c r="AE21600" s="218"/>
    </row>
    <row r="21601" spans="31:31" s="228" customFormat="1" x14ac:dyDescent="0.2">
      <c r="AE21601" s="218"/>
    </row>
    <row r="21602" spans="31:31" s="228" customFormat="1" x14ac:dyDescent="0.2">
      <c r="AE21602" s="218"/>
    </row>
    <row r="21603" spans="31:31" s="228" customFormat="1" x14ac:dyDescent="0.2">
      <c r="AE21603" s="218"/>
    </row>
    <row r="21604" spans="31:31" s="228" customFormat="1" x14ac:dyDescent="0.2">
      <c r="AE21604" s="218"/>
    </row>
    <row r="21605" spans="31:31" s="228" customFormat="1" x14ac:dyDescent="0.2">
      <c r="AE21605" s="218"/>
    </row>
    <row r="21606" spans="31:31" s="228" customFormat="1" x14ac:dyDescent="0.2">
      <c r="AE21606" s="218"/>
    </row>
    <row r="21607" spans="31:31" s="228" customFormat="1" x14ac:dyDescent="0.2">
      <c r="AE21607" s="218"/>
    </row>
    <row r="21608" spans="31:31" s="228" customFormat="1" x14ac:dyDescent="0.2">
      <c r="AE21608" s="218"/>
    </row>
    <row r="21609" spans="31:31" s="228" customFormat="1" x14ac:dyDescent="0.2">
      <c r="AE21609" s="218"/>
    </row>
    <row r="21610" spans="31:31" s="228" customFormat="1" x14ac:dyDescent="0.2">
      <c r="AE21610" s="218"/>
    </row>
    <row r="21611" spans="31:31" s="228" customFormat="1" x14ac:dyDescent="0.2">
      <c r="AE21611" s="218"/>
    </row>
    <row r="21612" spans="31:31" s="228" customFormat="1" x14ac:dyDescent="0.2">
      <c r="AE21612" s="218"/>
    </row>
    <row r="21613" spans="31:31" s="228" customFormat="1" x14ac:dyDescent="0.2">
      <c r="AE21613" s="218"/>
    </row>
    <row r="21614" spans="31:31" s="228" customFormat="1" x14ac:dyDescent="0.2">
      <c r="AE21614" s="218"/>
    </row>
    <row r="21615" spans="31:31" s="228" customFormat="1" x14ac:dyDescent="0.2">
      <c r="AE21615" s="218"/>
    </row>
    <row r="21616" spans="31:31" s="228" customFormat="1" x14ac:dyDescent="0.2">
      <c r="AE21616" s="218"/>
    </row>
    <row r="21617" spans="31:31" s="228" customFormat="1" x14ac:dyDescent="0.2">
      <c r="AE21617" s="218"/>
    </row>
    <row r="21618" spans="31:31" s="228" customFormat="1" x14ac:dyDescent="0.2">
      <c r="AE21618" s="218"/>
    </row>
    <row r="21619" spans="31:31" s="228" customFormat="1" x14ac:dyDescent="0.2">
      <c r="AE21619" s="218"/>
    </row>
    <row r="21620" spans="31:31" s="228" customFormat="1" x14ac:dyDescent="0.2">
      <c r="AE21620" s="218"/>
    </row>
    <row r="21621" spans="31:31" s="228" customFormat="1" x14ac:dyDescent="0.2">
      <c r="AE21621" s="218"/>
    </row>
    <row r="21622" spans="31:31" s="228" customFormat="1" x14ac:dyDescent="0.2">
      <c r="AE21622" s="218"/>
    </row>
    <row r="21623" spans="31:31" s="228" customFormat="1" x14ac:dyDescent="0.2">
      <c r="AE21623" s="218"/>
    </row>
    <row r="21624" spans="31:31" s="228" customFormat="1" x14ac:dyDescent="0.2">
      <c r="AE21624" s="218"/>
    </row>
    <row r="21625" spans="31:31" s="228" customFormat="1" x14ac:dyDescent="0.2">
      <c r="AE21625" s="218"/>
    </row>
    <row r="21626" spans="31:31" s="228" customFormat="1" x14ac:dyDescent="0.2">
      <c r="AE21626" s="218"/>
    </row>
    <row r="21627" spans="31:31" s="228" customFormat="1" x14ac:dyDescent="0.2">
      <c r="AE21627" s="218"/>
    </row>
    <row r="21628" spans="31:31" s="228" customFormat="1" x14ac:dyDescent="0.2">
      <c r="AE21628" s="218"/>
    </row>
    <row r="21629" spans="31:31" s="228" customFormat="1" x14ac:dyDescent="0.2">
      <c r="AE21629" s="218"/>
    </row>
    <row r="21630" spans="31:31" s="228" customFormat="1" x14ac:dyDescent="0.2">
      <c r="AE21630" s="218"/>
    </row>
    <row r="21631" spans="31:31" s="228" customFormat="1" x14ac:dyDescent="0.2">
      <c r="AE21631" s="218"/>
    </row>
    <row r="21632" spans="31:31" s="228" customFormat="1" x14ac:dyDescent="0.2">
      <c r="AE21632" s="218"/>
    </row>
    <row r="21633" spans="31:31" s="228" customFormat="1" x14ac:dyDescent="0.2">
      <c r="AE21633" s="218"/>
    </row>
    <row r="21634" spans="31:31" s="228" customFormat="1" x14ac:dyDescent="0.2">
      <c r="AE21634" s="218"/>
    </row>
    <row r="21635" spans="31:31" s="228" customFormat="1" x14ac:dyDescent="0.2">
      <c r="AE21635" s="218"/>
    </row>
    <row r="21636" spans="31:31" s="228" customFormat="1" x14ac:dyDescent="0.2">
      <c r="AE21636" s="218"/>
    </row>
    <row r="21637" spans="31:31" s="228" customFormat="1" x14ac:dyDescent="0.2">
      <c r="AE21637" s="218"/>
    </row>
    <row r="21638" spans="31:31" s="228" customFormat="1" x14ac:dyDescent="0.2">
      <c r="AE21638" s="218"/>
    </row>
    <row r="21639" spans="31:31" s="228" customFormat="1" x14ac:dyDescent="0.2">
      <c r="AE21639" s="218"/>
    </row>
    <row r="21640" spans="31:31" s="228" customFormat="1" x14ac:dyDescent="0.2">
      <c r="AE21640" s="218"/>
    </row>
    <row r="21641" spans="31:31" s="228" customFormat="1" x14ac:dyDescent="0.2">
      <c r="AE21641" s="218"/>
    </row>
    <row r="21642" spans="31:31" s="228" customFormat="1" x14ac:dyDescent="0.2">
      <c r="AE21642" s="218"/>
    </row>
    <row r="21643" spans="31:31" s="228" customFormat="1" x14ac:dyDescent="0.2">
      <c r="AE21643" s="218"/>
    </row>
    <row r="21644" spans="31:31" s="228" customFormat="1" x14ac:dyDescent="0.2">
      <c r="AE21644" s="218"/>
    </row>
    <row r="21645" spans="31:31" s="228" customFormat="1" x14ac:dyDescent="0.2">
      <c r="AE21645" s="218"/>
    </row>
    <row r="21646" spans="31:31" s="228" customFormat="1" x14ac:dyDescent="0.2">
      <c r="AE21646" s="218"/>
    </row>
    <row r="21647" spans="31:31" s="228" customFormat="1" x14ac:dyDescent="0.2">
      <c r="AE21647" s="218"/>
    </row>
    <row r="21648" spans="31:31" s="228" customFormat="1" x14ac:dyDescent="0.2">
      <c r="AE21648" s="218"/>
    </row>
    <row r="21649" spans="31:31" s="228" customFormat="1" x14ac:dyDescent="0.2">
      <c r="AE21649" s="218"/>
    </row>
    <row r="21650" spans="31:31" s="228" customFormat="1" x14ac:dyDescent="0.2">
      <c r="AE21650" s="218"/>
    </row>
    <row r="21651" spans="31:31" s="228" customFormat="1" x14ac:dyDescent="0.2">
      <c r="AE21651" s="218"/>
    </row>
    <row r="21652" spans="31:31" s="228" customFormat="1" x14ac:dyDescent="0.2">
      <c r="AE21652" s="218"/>
    </row>
    <row r="21653" spans="31:31" s="228" customFormat="1" x14ac:dyDescent="0.2">
      <c r="AE21653" s="218"/>
    </row>
    <row r="21654" spans="31:31" s="228" customFormat="1" x14ac:dyDescent="0.2">
      <c r="AE21654" s="218"/>
    </row>
    <row r="21655" spans="31:31" s="228" customFormat="1" x14ac:dyDescent="0.2">
      <c r="AE21655" s="218"/>
    </row>
    <row r="21656" spans="31:31" s="228" customFormat="1" x14ac:dyDescent="0.2">
      <c r="AE21656" s="218"/>
    </row>
    <row r="21657" spans="31:31" s="228" customFormat="1" x14ac:dyDescent="0.2">
      <c r="AE21657" s="218"/>
    </row>
    <row r="21658" spans="31:31" s="228" customFormat="1" x14ac:dyDescent="0.2">
      <c r="AE21658" s="218"/>
    </row>
    <row r="21659" spans="31:31" s="228" customFormat="1" x14ac:dyDescent="0.2">
      <c r="AE21659" s="218"/>
    </row>
    <row r="21660" spans="31:31" s="228" customFormat="1" x14ac:dyDescent="0.2">
      <c r="AE21660" s="218"/>
    </row>
    <row r="21661" spans="31:31" s="228" customFormat="1" x14ac:dyDescent="0.2">
      <c r="AE21661" s="218"/>
    </row>
    <row r="21662" spans="31:31" s="228" customFormat="1" x14ac:dyDescent="0.2">
      <c r="AE21662" s="218"/>
    </row>
    <row r="21663" spans="31:31" s="228" customFormat="1" x14ac:dyDescent="0.2">
      <c r="AE21663" s="218"/>
    </row>
    <row r="21664" spans="31:31" s="228" customFormat="1" x14ac:dyDescent="0.2">
      <c r="AE21664" s="218"/>
    </row>
    <row r="21665" spans="31:31" s="228" customFormat="1" x14ac:dyDescent="0.2">
      <c r="AE21665" s="218"/>
    </row>
    <row r="21666" spans="31:31" s="228" customFormat="1" x14ac:dyDescent="0.2">
      <c r="AE21666" s="218"/>
    </row>
    <row r="21667" spans="31:31" s="228" customFormat="1" x14ac:dyDescent="0.2">
      <c r="AE21667" s="218"/>
    </row>
    <row r="21668" spans="31:31" s="228" customFormat="1" x14ac:dyDescent="0.2">
      <c r="AE21668" s="218"/>
    </row>
    <row r="21669" spans="31:31" s="228" customFormat="1" x14ac:dyDescent="0.2">
      <c r="AE21669" s="218"/>
    </row>
    <row r="21670" spans="31:31" s="228" customFormat="1" x14ac:dyDescent="0.2">
      <c r="AE21670" s="218"/>
    </row>
    <row r="21671" spans="31:31" s="228" customFormat="1" x14ac:dyDescent="0.2">
      <c r="AE21671" s="218"/>
    </row>
    <row r="21672" spans="31:31" s="228" customFormat="1" x14ac:dyDescent="0.2">
      <c r="AE21672" s="218"/>
    </row>
    <row r="21673" spans="31:31" s="228" customFormat="1" x14ac:dyDescent="0.2">
      <c r="AE21673" s="218"/>
    </row>
    <row r="21674" spans="31:31" s="228" customFormat="1" x14ac:dyDescent="0.2">
      <c r="AE21674" s="218"/>
    </row>
    <row r="21675" spans="31:31" s="228" customFormat="1" x14ac:dyDescent="0.2">
      <c r="AE21675" s="218"/>
    </row>
    <row r="21676" spans="31:31" s="228" customFormat="1" x14ac:dyDescent="0.2">
      <c r="AE21676" s="218"/>
    </row>
    <row r="21677" spans="31:31" s="228" customFormat="1" x14ac:dyDescent="0.2">
      <c r="AE21677" s="218"/>
    </row>
    <row r="21678" spans="31:31" s="228" customFormat="1" x14ac:dyDescent="0.2">
      <c r="AE21678" s="218"/>
    </row>
    <row r="21679" spans="31:31" s="228" customFormat="1" x14ac:dyDescent="0.2">
      <c r="AE21679" s="218"/>
    </row>
    <row r="21680" spans="31:31" s="228" customFormat="1" x14ac:dyDescent="0.2">
      <c r="AE21680" s="218"/>
    </row>
    <row r="21681" spans="31:31" s="228" customFormat="1" x14ac:dyDescent="0.2">
      <c r="AE21681" s="218"/>
    </row>
    <row r="21682" spans="31:31" s="228" customFormat="1" x14ac:dyDescent="0.2">
      <c r="AE21682" s="218"/>
    </row>
    <row r="21683" spans="31:31" s="228" customFormat="1" x14ac:dyDescent="0.2">
      <c r="AE21683" s="218"/>
    </row>
    <row r="21684" spans="31:31" s="228" customFormat="1" x14ac:dyDescent="0.2">
      <c r="AE21684" s="218"/>
    </row>
    <row r="21685" spans="31:31" s="228" customFormat="1" x14ac:dyDescent="0.2">
      <c r="AE21685" s="218"/>
    </row>
    <row r="21686" spans="31:31" s="228" customFormat="1" x14ac:dyDescent="0.2">
      <c r="AE21686" s="218"/>
    </row>
    <row r="21687" spans="31:31" s="228" customFormat="1" x14ac:dyDescent="0.2">
      <c r="AE21687" s="218"/>
    </row>
    <row r="21688" spans="31:31" s="228" customFormat="1" x14ac:dyDescent="0.2">
      <c r="AE21688" s="218"/>
    </row>
    <row r="21689" spans="31:31" s="228" customFormat="1" x14ac:dyDescent="0.2">
      <c r="AE21689" s="218"/>
    </row>
    <row r="21690" spans="31:31" s="228" customFormat="1" x14ac:dyDescent="0.2">
      <c r="AE21690" s="218"/>
    </row>
    <row r="21691" spans="31:31" s="228" customFormat="1" x14ac:dyDescent="0.2">
      <c r="AE21691" s="218"/>
    </row>
    <row r="21692" spans="31:31" s="228" customFormat="1" x14ac:dyDescent="0.2">
      <c r="AE21692" s="218"/>
    </row>
    <row r="21693" spans="31:31" s="228" customFormat="1" x14ac:dyDescent="0.2">
      <c r="AE21693" s="218"/>
    </row>
    <row r="21694" spans="31:31" s="228" customFormat="1" x14ac:dyDescent="0.2">
      <c r="AE21694" s="218"/>
    </row>
    <row r="21695" spans="31:31" s="228" customFormat="1" x14ac:dyDescent="0.2">
      <c r="AE21695" s="218"/>
    </row>
    <row r="21696" spans="31:31" s="228" customFormat="1" x14ac:dyDescent="0.2">
      <c r="AE21696" s="218"/>
    </row>
    <row r="21697" spans="31:31" s="228" customFormat="1" x14ac:dyDescent="0.2">
      <c r="AE21697" s="218"/>
    </row>
    <row r="21698" spans="31:31" s="228" customFormat="1" x14ac:dyDescent="0.2">
      <c r="AE21698" s="218"/>
    </row>
    <row r="21699" spans="31:31" s="228" customFormat="1" x14ac:dyDescent="0.2">
      <c r="AE21699" s="218"/>
    </row>
    <row r="21700" spans="31:31" s="228" customFormat="1" x14ac:dyDescent="0.2">
      <c r="AE21700" s="218"/>
    </row>
    <row r="21701" spans="31:31" s="228" customFormat="1" x14ac:dyDescent="0.2">
      <c r="AE21701" s="218"/>
    </row>
    <row r="21702" spans="31:31" s="228" customFormat="1" x14ac:dyDescent="0.2">
      <c r="AE21702" s="218"/>
    </row>
    <row r="21703" spans="31:31" s="228" customFormat="1" x14ac:dyDescent="0.2">
      <c r="AE21703" s="218"/>
    </row>
    <row r="21704" spans="31:31" s="228" customFormat="1" x14ac:dyDescent="0.2">
      <c r="AE21704" s="218"/>
    </row>
    <row r="21705" spans="31:31" s="228" customFormat="1" x14ac:dyDescent="0.2">
      <c r="AE21705" s="218"/>
    </row>
    <row r="21706" spans="31:31" s="228" customFormat="1" x14ac:dyDescent="0.2">
      <c r="AE21706" s="218"/>
    </row>
    <row r="21707" spans="31:31" s="228" customFormat="1" x14ac:dyDescent="0.2">
      <c r="AE21707" s="218"/>
    </row>
    <row r="21708" spans="31:31" s="228" customFormat="1" x14ac:dyDescent="0.2">
      <c r="AE21708" s="218"/>
    </row>
    <row r="21709" spans="31:31" s="228" customFormat="1" x14ac:dyDescent="0.2">
      <c r="AE21709" s="218"/>
    </row>
    <row r="21710" spans="31:31" s="228" customFormat="1" x14ac:dyDescent="0.2">
      <c r="AE21710" s="218"/>
    </row>
    <row r="21711" spans="31:31" s="228" customFormat="1" x14ac:dyDescent="0.2">
      <c r="AE21711" s="218"/>
    </row>
    <row r="21712" spans="31:31" s="228" customFormat="1" x14ac:dyDescent="0.2">
      <c r="AE21712" s="218"/>
    </row>
    <row r="21713" spans="31:31" s="228" customFormat="1" x14ac:dyDescent="0.2">
      <c r="AE21713" s="218"/>
    </row>
    <row r="21714" spans="31:31" s="228" customFormat="1" x14ac:dyDescent="0.2">
      <c r="AE21714" s="218"/>
    </row>
    <row r="21715" spans="31:31" s="228" customFormat="1" x14ac:dyDescent="0.2">
      <c r="AE21715" s="218"/>
    </row>
    <row r="21716" spans="31:31" s="228" customFormat="1" x14ac:dyDescent="0.2">
      <c r="AE21716" s="218"/>
    </row>
    <row r="21717" spans="31:31" s="228" customFormat="1" x14ac:dyDescent="0.2">
      <c r="AE21717" s="218"/>
    </row>
    <row r="21718" spans="31:31" s="228" customFormat="1" x14ac:dyDescent="0.2">
      <c r="AE21718" s="218"/>
    </row>
    <row r="21719" spans="31:31" s="228" customFormat="1" x14ac:dyDescent="0.2">
      <c r="AE21719" s="218"/>
    </row>
    <row r="21720" spans="31:31" s="228" customFormat="1" x14ac:dyDescent="0.2">
      <c r="AE21720" s="218"/>
    </row>
    <row r="21721" spans="31:31" s="228" customFormat="1" x14ac:dyDescent="0.2">
      <c r="AE21721" s="218"/>
    </row>
    <row r="21722" spans="31:31" s="228" customFormat="1" x14ac:dyDescent="0.2">
      <c r="AE21722" s="218"/>
    </row>
    <row r="21723" spans="31:31" s="228" customFormat="1" x14ac:dyDescent="0.2">
      <c r="AE21723" s="218"/>
    </row>
    <row r="21724" spans="31:31" s="228" customFormat="1" x14ac:dyDescent="0.2">
      <c r="AE21724" s="218"/>
    </row>
    <row r="21725" spans="31:31" s="228" customFormat="1" x14ac:dyDescent="0.2">
      <c r="AE21725" s="218"/>
    </row>
    <row r="21726" spans="31:31" s="228" customFormat="1" x14ac:dyDescent="0.2">
      <c r="AE21726" s="218"/>
    </row>
    <row r="21727" spans="31:31" s="228" customFormat="1" x14ac:dyDescent="0.2">
      <c r="AE21727" s="218"/>
    </row>
    <row r="21728" spans="31:31" s="228" customFormat="1" x14ac:dyDescent="0.2">
      <c r="AE21728" s="218"/>
    </row>
    <row r="21729" spans="31:31" s="228" customFormat="1" x14ac:dyDescent="0.2">
      <c r="AE21729" s="218"/>
    </row>
    <row r="21730" spans="31:31" s="228" customFormat="1" x14ac:dyDescent="0.2">
      <c r="AE21730" s="218"/>
    </row>
    <row r="21731" spans="31:31" s="228" customFormat="1" x14ac:dyDescent="0.2">
      <c r="AE21731" s="218"/>
    </row>
    <row r="21732" spans="31:31" s="228" customFormat="1" x14ac:dyDescent="0.2">
      <c r="AE21732" s="218"/>
    </row>
    <row r="21733" spans="31:31" s="228" customFormat="1" x14ac:dyDescent="0.2">
      <c r="AE21733" s="218"/>
    </row>
    <row r="21734" spans="31:31" s="228" customFormat="1" x14ac:dyDescent="0.2">
      <c r="AE21734" s="218"/>
    </row>
    <row r="21735" spans="31:31" s="228" customFormat="1" x14ac:dyDescent="0.2">
      <c r="AE21735" s="218"/>
    </row>
    <row r="21736" spans="31:31" s="228" customFormat="1" x14ac:dyDescent="0.2">
      <c r="AE21736" s="218"/>
    </row>
    <row r="21737" spans="31:31" s="228" customFormat="1" x14ac:dyDescent="0.2">
      <c r="AE21737" s="218"/>
    </row>
    <row r="21738" spans="31:31" s="228" customFormat="1" x14ac:dyDescent="0.2">
      <c r="AE21738" s="218"/>
    </row>
    <row r="21739" spans="31:31" s="228" customFormat="1" x14ac:dyDescent="0.2">
      <c r="AE21739" s="218"/>
    </row>
    <row r="21740" spans="31:31" s="228" customFormat="1" x14ac:dyDescent="0.2">
      <c r="AE21740" s="218"/>
    </row>
    <row r="21741" spans="31:31" s="228" customFormat="1" x14ac:dyDescent="0.2">
      <c r="AE21741" s="218"/>
    </row>
    <row r="21742" spans="31:31" s="228" customFormat="1" x14ac:dyDescent="0.2">
      <c r="AE21742" s="218"/>
    </row>
    <row r="21743" spans="31:31" s="228" customFormat="1" x14ac:dyDescent="0.2">
      <c r="AE21743" s="218"/>
    </row>
    <row r="21744" spans="31:31" s="228" customFormat="1" x14ac:dyDescent="0.2">
      <c r="AE21744" s="218"/>
    </row>
    <row r="21745" spans="31:31" s="228" customFormat="1" x14ac:dyDescent="0.2">
      <c r="AE21745" s="218"/>
    </row>
    <row r="21746" spans="31:31" s="228" customFormat="1" x14ac:dyDescent="0.2">
      <c r="AE21746" s="218"/>
    </row>
    <row r="21747" spans="31:31" s="228" customFormat="1" x14ac:dyDescent="0.2">
      <c r="AE21747" s="218"/>
    </row>
    <row r="21748" spans="31:31" s="228" customFormat="1" x14ac:dyDescent="0.2">
      <c r="AE21748" s="218"/>
    </row>
    <row r="21749" spans="31:31" s="228" customFormat="1" x14ac:dyDescent="0.2">
      <c r="AE21749" s="218"/>
    </row>
    <row r="21750" spans="31:31" s="228" customFormat="1" x14ac:dyDescent="0.2">
      <c r="AE21750" s="218"/>
    </row>
    <row r="21751" spans="31:31" s="228" customFormat="1" x14ac:dyDescent="0.2">
      <c r="AE21751" s="218"/>
    </row>
    <row r="21752" spans="31:31" s="228" customFormat="1" x14ac:dyDescent="0.2">
      <c r="AE21752" s="218"/>
    </row>
    <row r="21753" spans="31:31" s="228" customFormat="1" x14ac:dyDescent="0.2">
      <c r="AE21753" s="218"/>
    </row>
    <row r="21754" spans="31:31" s="228" customFormat="1" x14ac:dyDescent="0.2">
      <c r="AE21754" s="218"/>
    </row>
    <row r="21755" spans="31:31" s="228" customFormat="1" x14ac:dyDescent="0.2">
      <c r="AE21755" s="218"/>
    </row>
    <row r="21756" spans="31:31" s="228" customFormat="1" x14ac:dyDescent="0.2">
      <c r="AE21756" s="218"/>
    </row>
    <row r="21757" spans="31:31" s="228" customFormat="1" x14ac:dyDescent="0.2">
      <c r="AE21757" s="218"/>
    </row>
    <row r="21758" spans="31:31" s="228" customFormat="1" x14ac:dyDescent="0.2">
      <c r="AE21758" s="218"/>
    </row>
    <row r="21759" spans="31:31" s="228" customFormat="1" x14ac:dyDescent="0.2">
      <c r="AE21759" s="218"/>
    </row>
    <row r="21760" spans="31:31" s="228" customFormat="1" x14ac:dyDescent="0.2">
      <c r="AE21760" s="218"/>
    </row>
    <row r="21761" spans="31:31" s="228" customFormat="1" x14ac:dyDescent="0.2">
      <c r="AE21761" s="218"/>
    </row>
    <row r="21762" spans="31:31" s="228" customFormat="1" x14ac:dyDescent="0.2">
      <c r="AE21762" s="218"/>
    </row>
    <row r="21763" spans="31:31" s="228" customFormat="1" x14ac:dyDescent="0.2">
      <c r="AE21763" s="218"/>
    </row>
    <row r="21764" spans="31:31" s="228" customFormat="1" x14ac:dyDescent="0.2">
      <c r="AE21764" s="218"/>
    </row>
    <row r="21765" spans="31:31" s="228" customFormat="1" x14ac:dyDescent="0.2">
      <c r="AE21765" s="218"/>
    </row>
    <row r="21766" spans="31:31" s="228" customFormat="1" x14ac:dyDescent="0.2">
      <c r="AE21766" s="218"/>
    </row>
    <row r="21767" spans="31:31" s="228" customFormat="1" x14ac:dyDescent="0.2">
      <c r="AE21767" s="218"/>
    </row>
    <row r="21768" spans="31:31" s="228" customFormat="1" x14ac:dyDescent="0.2">
      <c r="AE21768" s="218"/>
    </row>
    <row r="21769" spans="31:31" s="228" customFormat="1" x14ac:dyDescent="0.2">
      <c r="AE21769" s="218"/>
    </row>
    <row r="21770" spans="31:31" s="228" customFormat="1" x14ac:dyDescent="0.2">
      <c r="AE21770" s="218"/>
    </row>
    <row r="21771" spans="31:31" s="228" customFormat="1" x14ac:dyDescent="0.2">
      <c r="AE21771" s="218"/>
    </row>
    <row r="21772" spans="31:31" s="228" customFormat="1" x14ac:dyDescent="0.2">
      <c r="AE21772" s="218"/>
    </row>
    <row r="21773" spans="31:31" s="228" customFormat="1" x14ac:dyDescent="0.2">
      <c r="AE21773" s="218"/>
    </row>
    <row r="21774" spans="31:31" s="228" customFormat="1" x14ac:dyDescent="0.2">
      <c r="AE21774" s="218"/>
    </row>
    <row r="21775" spans="31:31" s="228" customFormat="1" x14ac:dyDescent="0.2">
      <c r="AE21775" s="218"/>
    </row>
    <row r="21776" spans="31:31" s="228" customFormat="1" x14ac:dyDescent="0.2">
      <c r="AE21776" s="218"/>
    </row>
    <row r="21777" spans="31:31" s="228" customFormat="1" x14ac:dyDescent="0.2">
      <c r="AE21777" s="218"/>
    </row>
    <row r="21778" spans="31:31" s="228" customFormat="1" x14ac:dyDescent="0.2">
      <c r="AE21778" s="218"/>
    </row>
    <row r="21779" spans="31:31" s="228" customFormat="1" x14ac:dyDescent="0.2">
      <c r="AE21779" s="218"/>
    </row>
    <row r="21780" spans="31:31" s="228" customFormat="1" x14ac:dyDescent="0.2">
      <c r="AE21780" s="218"/>
    </row>
    <row r="21781" spans="31:31" s="228" customFormat="1" x14ac:dyDescent="0.2">
      <c r="AE21781" s="218"/>
    </row>
    <row r="21782" spans="31:31" s="228" customFormat="1" x14ac:dyDescent="0.2">
      <c r="AE21782" s="218"/>
    </row>
    <row r="21783" spans="31:31" s="228" customFormat="1" x14ac:dyDescent="0.2">
      <c r="AE21783" s="218"/>
    </row>
    <row r="21784" spans="31:31" s="228" customFormat="1" x14ac:dyDescent="0.2">
      <c r="AE21784" s="218"/>
    </row>
    <row r="21785" spans="31:31" s="228" customFormat="1" x14ac:dyDescent="0.2">
      <c r="AE21785" s="218"/>
    </row>
    <row r="21786" spans="31:31" s="228" customFormat="1" x14ac:dyDescent="0.2">
      <c r="AE21786" s="218"/>
    </row>
    <row r="21787" spans="31:31" s="228" customFormat="1" x14ac:dyDescent="0.2">
      <c r="AE21787" s="218"/>
    </row>
    <row r="21788" spans="31:31" s="228" customFormat="1" x14ac:dyDescent="0.2">
      <c r="AE21788" s="218"/>
    </row>
    <row r="21789" spans="31:31" s="228" customFormat="1" x14ac:dyDescent="0.2">
      <c r="AE21789" s="218"/>
    </row>
    <row r="21790" spans="31:31" s="228" customFormat="1" x14ac:dyDescent="0.2">
      <c r="AE21790" s="218"/>
    </row>
    <row r="21791" spans="31:31" s="228" customFormat="1" x14ac:dyDescent="0.2">
      <c r="AE21791" s="218"/>
    </row>
    <row r="21792" spans="31:31" s="228" customFormat="1" x14ac:dyDescent="0.2">
      <c r="AE21792" s="218"/>
    </row>
    <row r="21793" spans="31:31" s="228" customFormat="1" x14ac:dyDescent="0.2">
      <c r="AE21793" s="218"/>
    </row>
    <row r="21794" spans="31:31" s="228" customFormat="1" x14ac:dyDescent="0.2">
      <c r="AE21794" s="218"/>
    </row>
    <row r="21795" spans="31:31" s="228" customFormat="1" x14ac:dyDescent="0.2">
      <c r="AE21795" s="218"/>
    </row>
    <row r="21796" spans="31:31" s="228" customFormat="1" x14ac:dyDescent="0.2">
      <c r="AE21796" s="218"/>
    </row>
    <row r="21797" spans="31:31" s="228" customFormat="1" x14ac:dyDescent="0.2">
      <c r="AE21797" s="218"/>
    </row>
    <row r="21798" spans="31:31" s="228" customFormat="1" x14ac:dyDescent="0.2">
      <c r="AE21798" s="218"/>
    </row>
    <row r="21799" spans="31:31" s="228" customFormat="1" x14ac:dyDescent="0.2">
      <c r="AE21799" s="218"/>
    </row>
    <row r="21800" spans="31:31" s="228" customFormat="1" x14ac:dyDescent="0.2">
      <c r="AE21800" s="218"/>
    </row>
    <row r="21801" spans="31:31" s="228" customFormat="1" x14ac:dyDescent="0.2">
      <c r="AE21801" s="218"/>
    </row>
    <row r="21802" spans="31:31" s="228" customFormat="1" x14ac:dyDescent="0.2">
      <c r="AE21802" s="218"/>
    </row>
    <row r="21803" spans="31:31" s="228" customFormat="1" x14ac:dyDescent="0.2">
      <c r="AE21803" s="218"/>
    </row>
    <row r="21804" spans="31:31" s="228" customFormat="1" x14ac:dyDescent="0.2">
      <c r="AE21804" s="218"/>
    </row>
    <row r="21805" spans="31:31" s="228" customFormat="1" x14ac:dyDescent="0.2">
      <c r="AE21805" s="218"/>
    </row>
    <row r="21806" spans="31:31" s="228" customFormat="1" x14ac:dyDescent="0.2">
      <c r="AE21806" s="218"/>
    </row>
    <row r="21807" spans="31:31" s="228" customFormat="1" x14ac:dyDescent="0.2">
      <c r="AE21807" s="218"/>
    </row>
    <row r="21808" spans="31:31" s="228" customFormat="1" x14ac:dyDescent="0.2">
      <c r="AE21808" s="218"/>
    </row>
    <row r="21809" spans="31:31" s="228" customFormat="1" x14ac:dyDescent="0.2">
      <c r="AE21809" s="218"/>
    </row>
    <row r="21810" spans="31:31" s="228" customFormat="1" x14ac:dyDescent="0.2">
      <c r="AE21810" s="218"/>
    </row>
    <row r="21811" spans="31:31" s="228" customFormat="1" x14ac:dyDescent="0.2">
      <c r="AE21811" s="218"/>
    </row>
    <row r="21812" spans="31:31" s="228" customFormat="1" x14ac:dyDescent="0.2">
      <c r="AE21812" s="218"/>
    </row>
    <row r="21813" spans="31:31" s="228" customFormat="1" x14ac:dyDescent="0.2">
      <c r="AE21813" s="218"/>
    </row>
    <row r="21814" spans="31:31" s="228" customFormat="1" x14ac:dyDescent="0.2">
      <c r="AE21814" s="218"/>
    </row>
    <row r="21815" spans="31:31" s="228" customFormat="1" x14ac:dyDescent="0.2">
      <c r="AE21815" s="218"/>
    </row>
    <row r="21816" spans="31:31" s="228" customFormat="1" x14ac:dyDescent="0.2">
      <c r="AE21816" s="218"/>
    </row>
    <row r="21817" spans="31:31" s="228" customFormat="1" x14ac:dyDescent="0.2">
      <c r="AE21817" s="218"/>
    </row>
    <row r="21818" spans="31:31" s="228" customFormat="1" x14ac:dyDescent="0.2">
      <c r="AE21818" s="218"/>
    </row>
    <row r="21819" spans="31:31" s="228" customFormat="1" x14ac:dyDescent="0.2">
      <c r="AE21819" s="218"/>
    </row>
    <row r="21820" spans="31:31" s="228" customFormat="1" x14ac:dyDescent="0.2">
      <c r="AE21820" s="218"/>
    </row>
    <row r="21821" spans="31:31" s="228" customFormat="1" x14ac:dyDescent="0.2">
      <c r="AE21821" s="218"/>
    </row>
    <row r="21822" spans="31:31" s="228" customFormat="1" x14ac:dyDescent="0.2">
      <c r="AE21822" s="218"/>
    </row>
    <row r="21823" spans="31:31" s="228" customFormat="1" x14ac:dyDescent="0.2">
      <c r="AE21823" s="218"/>
    </row>
    <row r="21824" spans="31:31" s="228" customFormat="1" x14ac:dyDescent="0.2">
      <c r="AE21824" s="218"/>
    </row>
    <row r="21825" spans="31:31" s="228" customFormat="1" x14ac:dyDescent="0.2">
      <c r="AE21825" s="218"/>
    </row>
    <row r="21826" spans="31:31" s="228" customFormat="1" x14ac:dyDescent="0.2">
      <c r="AE21826" s="218"/>
    </row>
    <row r="21827" spans="31:31" s="228" customFormat="1" x14ac:dyDescent="0.2">
      <c r="AE21827" s="218"/>
    </row>
    <row r="21828" spans="31:31" s="228" customFormat="1" x14ac:dyDescent="0.2">
      <c r="AE21828" s="218"/>
    </row>
    <row r="21829" spans="31:31" s="228" customFormat="1" x14ac:dyDescent="0.2">
      <c r="AE21829" s="218"/>
    </row>
    <row r="21830" spans="31:31" s="228" customFormat="1" x14ac:dyDescent="0.2">
      <c r="AE21830" s="218"/>
    </row>
    <row r="21831" spans="31:31" s="228" customFormat="1" x14ac:dyDescent="0.2">
      <c r="AE21831" s="218"/>
    </row>
    <row r="21832" spans="31:31" s="228" customFormat="1" x14ac:dyDescent="0.2">
      <c r="AE21832" s="218"/>
    </row>
    <row r="21833" spans="31:31" s="228" customFormat="1" x14ac:dyDescent="0.2">
      <c r="AE21833" s="218"/>
    </row>
    <row r="21834" spans="31:31" s="228" customFormat="1" x14ac:dyDescent="0.2">
      <c r="AE21834" s="218"/>
    </row>
    <row r="21835" spans="31:31" s="228" customFormat="1" x14ac:dyDescent="0.2">
      <c r="AE21835" s="218"/>
    </row>
    <row r="21836" spans="31:31" s="228" customFormat="1" x14ac:dyDescent="0.2">
      <c r="AE21836" s="218"/>
    </row>
    <row r="21837" spans="31:31" s="228" customFormat="1" x14ac:dyDescent="0.2">
      <c r="AE21837" s="218"/>
    </row>
    <row r="21838" spans="31:31" s="228" customFormat="1" x14ac:dyDescent="0.2">
      <c r="AE21838" s="218"/>
    </row>
    <row r="21839" spans="31:31" s="228" customFormat="1" x14ac:dyDescent="0.2">
      <c r="AE21839" s="218"/>
    </row>
    <row r="21840" spans="31:31" s="228" customFormat="1" x14ac:dyDescent="0.2">
      <c r="AE21840" s="218"/>
    </row>
    <row r="21841" spans="31:31" s="228" customFormat="1" x14ac:dyDescent="0.2">
      <c r="AE21841" s="218"/>
    </row>
    <row r="21842" spans="31:31" s="228" customFormat="1" x14ac:dyDescent="0.2">
      <c r="AE21842" s="218"/>
    </row>
    <row r="21843" spans="31:31" s="228" customFormat="1" x14ac:dyDescent="0.2">
      <c r="AE21843" s="218"/>
    </row>
    <row r="21844" spans="31:31" s="228" customFormat="1" x14ac:dyDescent="0.2">
      <c r="AE21844" s="218"/>
    </row>
    <row r="21845" spans="31:31" s="228" customFormat="1" x14ac:dyDescent="0.2">
      <c r="AE21845" s="218"/>
    </row>
    <row r="21846" spans="31:31" s="228" customFormat="1" x14ac:dyDescent="0.2">
      <c r="AE21846" s="218"/>
    </row>
    <row r="21847" spans="31:31" s="228" customFormat="1" x14ac:dyDescent="0.2">
      <c r="AE21847" s="218"/>
    </row>
    <row r="21848" spans="31:31" s="228" customFormat="1" x14ac:dyDescent="0.2">
      <c r="AE21848" s="218"/>
    </row>
    <row r="21849" spans="31:31" s="228" customFormat="1" x14ac:dyDescent="0.2">
      <c r="AE21849" s="218"/>
    </row>
    <row r="21850" spans="31:31" s="228" customFormat="1" x14ac:dyDescent="0.2">
      <c r="AE21850" s="218"/>
    </row>
    <row r="21851" spans="31:31" s="228" customFormat="1" x14ac:dyDescent="0.2">
      <c r="AE21851" s="218"/>
    </row>
    <row r="21852" spans="31:31" s="228" customFormat="1" x14ac:dyDescent="0.2">
      <c r="AE21852" s="218"/>
    </row>
    <row r="21853" spans="31:31" s="228" customFormat="1" x14ac:dyDescent="0.2">
      <c r="AE21853" s="218"/>
    </row>
    <row r="21854" spans="31:31" s="228" customFormat="1" x14ac:dyDescent="0.2">
      <c r="AE21854" s="218"/>
    </row>
    <row r="21855" spans="31:31" s="228" customFormat="1" x14ac:dyDescent="0.2">
      <c r="AE21855" s="218"/>
    </row>
    <row r="21856" spans="31:31" s="228" customFormat="1" x14ac:dyDescent="0.2">
      <c r="AE21856" s="218"/>
    </row>
    <row r="21857" spans="31:31" s="228" customFormat="1" x14ac:dyDescent="0.2">
      <c r="AE21857" s="218"/>
    </row>
    <row r="21858" spans="31:31" s="228" customFormat="1" x14ac:dyDescent="0.2">
      <c r="AE21858" s="218"/>
    </row>
    <row r="21859" spans="31:31" s="228" customFormat="1" x14ac:dyDescent="0.2">
      <c r="AE21859" s="218"/>
    </row>
    <row r="21860" spans="31:31" s="228" customFormat="1" x14ac:dyDescent="0.2">
      <c r="AE21860" s="218"/>
    </row>
    <row r="21861" spans="31:31" s="228" customFormat="1" x14ac:dyDescent="0.2">
      <c r="AE21861" s="218"/>
    </row>
    <row r="21862" spans="31:31" s="228" customFormat="1" x14ac:dyDescent="0.2">
      <c r="AE21862" s="218"/>
    </row>
    <row r="21863" spans="31:31" s="228" customFormat="1" x14ac:dyDescent="0.2">
      <c r="AE21863" s="218"/>
    </row>
    <row r="21864" spans="31:31" s="228" customFormat="1" x14ac:dyDescent="0.2">
      <c r="AE21864" s="218"/>
    </row>
    <row r="21865" spans="31:31" s="228" customFormat="1" x14ac:dyDescent="0.2">
      <c r="AE21865" s="218"/>
    </row>
    <row r="21866" spans="31:31" s="228" customFormat="1" x14ac:dyDescent="0.2">
      <c r="AE21866" s="218"/>
    </row>
    <row r="21867" spans="31:31" s="228" customFormat="1" x14ac:dyDescent="0.2">
      <c r="AE21867" s="218"/>
    </row>
    <row r="21868" spans="31:31" s="228" customFormat="1" x14ac:dyDescent="0.2">
      <c r="AE21868" s="218"/>
    </row>
    <row r="21869" spans="31:31" s="228" customFormat="1" x14ac:dyDescent="0.2">
      <c r="AE21869" s="218"/>
    </row>
    <row r="21870" spans="31:31" s="228" customFormat="1" x14ac:dyDescent="0.2">
      <c r="AE21870" s="218"/>
    </row>
    <row r="21871" spans="31:31" s="228" customFormat="1" x14ac:dyDescent="0.2">
      <c r="AE21871" s="218"/>
    </row>
    <row r="21872" spans="31:31" s="228" customFormat="1" x14ac:dyDescent="0.2">
      <c r="AE21872" s="218"/>
    </row>
    <row r="21873" spans="31:31" s="228" customFormat="1" x14ac:dyDescent="0.2">
      <c r="AE21873" s="218"/>
    </row>
    <row r="21874" spans="31:31" s="228" customFormat="1" x14ac:dyDescent="0.2">
      <c r="AE21874" s="218"/>
    </row>
    <row r="21875" spans="31:31" s="228" customFormat="1" x14ac:dyDescent="0.2">
      <c r="AE21875" s="218"/>
    </row>
    <row r="21876" spans="31:31" s="228" customFormat="1" x14ac:dyDescent="0.2">
      <c r="AE21876" s="218"/>
    </row>
    <row r="21877" spans="31:31" s="228" customFormat="1" x14ac:dyDescent="0.2">
      <c r="AE21877" s="218"/>
    </row>
    <row r="21878" spans="31:31" s="228" customFormat="1" x14ac:dyDescent="0.2">
      <c r="AE21878" s="218"/>
    </row>
    <row r="21879" spans="31:31" s="228" customFormat="1" x14ac:dyDescent="0.2">
      <c r="AE21879" s="218"/>
    </row>
    <row r="21880" spans="31:31" s="228" customFormat="1" x14ac:dyDescent="0.2">
      <c r="AE21880" s="218"/>
    </row>
    <row r="21881" spans="31:31" s="228" customFormat="1" x14ac:dyDescent="0.2">
      <c r="AE21881" s="218"/>
    </row>
    <row r="21882" spans="31:31" s="228" customFormat="1" x14ac:dyDescent="0.2">
      <c r="AE21882" s="218"/>
    </row>
    <row r="21883" spans="31:31" s="228" customFormat="1" x14ac:dyDescent="0.2">
      <c r="AE21883" s="218"/>
    </row>
    <row r="21884" spans="31:31" s="228" customFormat="1" x14ac:dyDescent="0.2">
      <c r="AE21884" s="218"/>
    </row>
    <row r="21885" spans="31:31" s="228" customFormat="1" x14ac:dyDescent="0.2">
      <c r="AE21885" s="218"/>
    </row>
    <row r="21886" spans="31:31" s="228" customFormat="1" x14ac:dyDescent="0.2">
      <c r="AE21886" s="218"/>
    </row>
    <row r="21887" spans="31:31" s="228" customFormat="1" x14ac:dyDescent="0.2">
      <c r="AE21887" s="218"/>
    </row>
    <row r="21888" spans="31:31" s="228" customFormat="1" x14ac:dyDescent="0.2">
      <c r="AE21888" s="218"/>
    </row>
    <row r="21889" spans="31:31" s="228" customFormat="1" x14ac:dyDescent="0.2">
      <c r="AE21889" s="218"/>
    </row>
    <row r="21890" spans="31:31" s="228" customFormat="1" x14ac:dyDescent="0.2">
      <c r="AE21890" s="218"/>
    </row>
    <row r="21891" spans="31:31" s="228" customFormat="1" x14ac:dyDescent="0.2">
      <c r="AE21891" s="218"/>
    </row>
    <row r="21892" spans="31:31" s="228" customFormat="1" x14ac:dyDescent="0.2">
      <c r="AE21892" s="218"/>
    </row>
    <row r="21893" spans="31:31" s="228" customFormat="1" x14ac:dyDescent="0.2">
      <c r="AE21893" s="218"/>
    </row>
    <row r="21894" spans="31:31" s="228" customFormat="1" x14ac:dyDescent="0.2">
      <c r="AE21894" s="218"/>
    </row>
    <row r="21895" spans="31:31" s="228" customFormat="1" x14ac:dyDescent="0.2">
      <c r="AE21895" s="218"/>
    </row>
    <row r="21896" spans="31:31" s="228" customFormat="1" x14ac:dyDescent="0.2">
      <c r="AE21896" s="218"/>
    </row>
    <row r="21897" spans="31:31" s="228" customFormat="1" x14ac:dyDescent="0.2">
      <c r="AE21897" s="218"/>
    </row>
    <row r="21898" spans="31:31" s="228" customFormat="1" x14ac:dyDescent="0.2">
      <c r="AE21898" s="218"/>
    </row>
    <row r="21899" spans="31:31" s="228" customFormat="1" x14ac:dyDescent="0.2">
      <c r="AE21899" s="218"/>
    </row>
    <row r="21900" spans="31:31" s="228" customFormat="1" x14ac:dyDescent="0.2">
      <c r="AE21900" s="218"/>
    </row>
    <row r="21901" spans="31:31" s="228" customFormat="1" x14ac:dyDescent="0.2">
      <c r="AE21901" s="218"/>
    </row>
    <row r="21902" spans="31:31" s="228" customFormat="1" x14ac:dyDescent="0.2">
      <c r="AE21902" s="218"/>
    </row>
    <row r="21903" spans="31:31" s="228" customFormat="1" x14ac:dyDescent="0.2">
      <c r="AE21903" s="218"/>
    </row>
    <row r="21904" spans="31:31" s="228" customFormat="1" x14ac:dyDescent="0.2">
      <c r="AE21904" s="218"/>
    </row>
    <row r="21905" spans="31:31" s="228" customFormat="1" x14ac:dyDescent="0.2">
      <c r="AE21905" s="218"/>
    </row>
    <row r="21906" spans="31:31" s="228" customFormat="1" x14ac:dyDescent="0.2">
      <c r="AE21906" s="218"/>
    </row>
    <row r="21907" spans="31:31" s="228" customFormat="1" x14ac:dyDescent="0.2">
      <c r="AE21907" s="218"/>
    </row>
    <row r="21908" spans="31:31" s="228" customFormat="1" x14ac:dyDescent="0.2">
      <c r="AE21908" s="218"/>
    </row>
    <row r="21909" spans="31:31" s="228" customFormat="1" x14ac:dyDescent="0.2">
      <c r="AE21909" s="218"/>
    </row>
    <row r="21910" spans="31:31" s="228" customFormat="1" x14ac:dyDescent="0.2">
      <c r="AE21910" s="218"/>
    </row>
    <row r="21911" spans="31:31" s="228" customFormat="1" x14ac:dyDescent="0.2">
      <c r="AE21911" s="218"/>
    </row>
    <row r="21912" spans="31:31" s="228" customFormat="1" x14ac:dyDescent="0.2">
      <c r="AE21912" s="218"/>
    </row>
    <row r="21913" spans="31:31" s="228" customFormat="1" x14ac:dyDescent="0.2">
      <c r="AE21913" s="218"/>
    </row>
    <row r="21914" spans="31:31" s="228" customFormat="1" x14ac:dyDescent="0.2">
      <c r="AE21914" s="218"/>
    </row>
    <row r="21915" spans="31:31" s="228" customFormat="1" x14ac:dyDescent="0.2">
      <c r="AE21915" s="218"/>
    </row>
    <row r="21916" spans="31:31" s="228" customFormat="1" x14ac:dyDescent="0.2">
      <c r="AE21916" s="218"/>
    </row>
    <row r="21917" spans="31:31" s="228" customFormat="1" x14ac:dyDescent="0.2">
      <c r="AE21917" s="218"/>
    </row>
    <row r="21918" spans="31:31" s="228" customFormat="1" x14ac:dyDescent="0.2">
      <c r="AE21918" s="218"/>
    </row>
    <row r="21919" spans="31:31" s="228" customFormat="1" x14ac:dyDescent="0.2">
      <c r="AE21919" s="218"/>
    </row>
    <row r="21920" spans="31:31" s="228" customFormat="1" x14ac:dyDescent="0.2">
      <c r="AE21920" s="218"/>
    </row>
    <row r="21921" spans="31:31" s="228" customFormat="1" x14ac:dyDescent="0.2">
      <c r="AE21921" s="218"/>
    </row>
    <row r="21922" spans="31:31" s="228" customFormat="1" x14ac:dyDescent="0.2">
      <c r="AE21922" s="218"/>
    </row>
    <row r="21923" spans="31:31" s="228" customFormat="1" x14ac:dyDescent="0.2">
      <c r="AE21923" s="218"/>
    </row>
    <row r="21924" spans="31:31" s="228" customFormat="1" x14ac:dyDescent="0.2">
      <c r="AE21924" s="218"/>
    </row>
    <row r="21925" spans="31:31" s="228" customFormat="1" x14ac:dyDescent="0.2">
      <c r="AE21925" s="218"/>
    </row>
    <row r="21926" spans="31:31" s="228" customFormat="1" x14ac:dyDescent="0.2">
      <c r="AE21926" s="218"/>
    </row>
    <row r="21927" spans="31:31" s="228" customFormat="1" x14ac:dyDescent="0.2">
      <c r="AE21927" s="218"/>
    </row>
    <row r="21928" spans="31:31" s="228" customFormat="1" x14ac:dyDescent="0.2">
      <c r="AE21928" s="218"/>
    </row>
    <row r="21929" spans="31:31" s="228" customFormat="1" x14ac:dyDescent="0.2">
      <c r="AE21929" s="218"/>
    </row>
    <row r="21930" spans="31:31" s="228" customFormat="1" x14ac:dyDescent="0.2">
      <c r="AE21930" s="218"/>
    </row>
    <row r="21931" spans="31:31" s="228" customFormat="1" x14ac:dyDescent="0.2">
      <c r="AE21931" s="218"/>
    </row>
    <row r="21932" spans="31:31" s="228" customFormat="1" x14ac:dyDescent="0.2">
      <c r="AE21932" s="218"/>
    </row>
    <row r="21933" spans="31:31" s="228" customFormat="1" x14ac:dyDescent="0.2">
      <c r="AE21933" s="218"/>
    </row>
    <row r="21934" spans="31:31" s="228" customFormat="1" x14ac:dyDescent="0.2">
      <c r="AE21934" s="218"/>
    </row>
    <row r="21935" spans="31:31" s="228" customFormat="1" x14ac:dyDescent="0.2">
      <c r="AE21935" s="218"/>
    </row>
    <row r="21936" spans="31:31" s="228" customFormat="1" x14ac:dyDescent="0.2">
      <c r="AE21936" s="218"/>
    </row>
    <row r="21937" spans="31:31" s="228" customFormat="1" x14ac:dyDescent="0.2">
      <c r="AE21937" s="218"/>
    </row>
    <row r="21938" spans="31:31" s="228" customFormat="1" x14ac:dyDescent="0.2">
      <c r="AE21938" s="218"/>
    </row>
    <row r="21939" spans="31:31" s="228" customFormat="1" x14ac:dyDescent="0.2">
      <c r="AE21939" s="218"/>
    </row>
    <row r="21940" spans="31:31" s="228" customFormat="1" x14ac:dyDescent="0.2">
      <c r="AE21940" s="218"/>
    </row>
    <row r="21941" spans="31:31" s="228" customFormat="1" x14ac:dyDescent="0.2">
      <c r="AE21941" s="218"/>
    </row>
    <row r="21942" spans="31:31" s="228" customFormat="1" x14ac:dyDescent="0.2">
      <c r="AE21942" s="218"/>
    </row>
    <row r="21943" spans="31:31" s="228" customFormat="1" x14ac:dyDescent="0.2">
      <c r="AE21943" s="218"/>
    </row>
    <row r="21944" spans="31:31" s="228" customFormat="1" x14ac:dyDescent="0.2">
      <c r="AE21944" s="218"/>
    </row>
    <row r="21945" spans="31:31" s="228" customFormat="1" x14ac:dyDescent="0.2">
      <c r="AE21945" s="218"/>
    </row>
    <row r="21946" spans="31:31" s="228" customFormat="1" x14ac:dyDescent="0.2">
      <c r="AE21946" s="218"/>
    </row>
    <row r="21947" spans="31:31" s="228" customFormat="1" x14ac:dyDescent="0.2">
      <c r="AE21947" s="218"/>
    </row>
    <row r="21948" spans="31:31" s="228" customFormat="1" x14ac:dyDescent="0.2">
      <c r="AE21948" s="218"/>
    </row>
    <row r="21949" spans="31:31" s="228" customFormat="1" x14ac:dyDescent="0.2">
      <c r="AE21949" s="218"/>
    </row>
    <row r="21950" spans="31:31" s="228" customFormat="1" x14ac:dyDescent="0.2">
      <c r="AE21950" s="218"/>
    </row>
    <row r="21951" spans="31:31" s="228" customFormat="1" x14ac:dyDescent="0.2">
      <c r="AE21951" s="218"/>
    </row>
    <row r="21952" spans="31:31" s="228" customFormat="1" x14ac:dyDescent="0.2">
      <c r="AE21952" s="218"/>
    </row>
    <row r="21953" spans="31:31" s="228" customFormat="1" x14ac:dyDescent="0.2">
      <c r="AE21953" s="218"/>
    </row>
    <row r="21954" spans="31:31" s="228" customFormat="1" x14ac:dyDescent="0.2">
      <c r="AE21954" s="218"/>
    </row>
    <row r="21955" spans="31:31" s="228" customFormat="1" x14ac:dyDescent="0.2">
      <c r="AE21955" s="218"/>
    </row>
    <row r="21956" spans="31:31" s="228" customFormat="1" x14ac:dyDescent="0.2">
      <c r="AE21956" s="218"/>
    </row>
    <row r="21957" spans="31:31" s="228" customFormat="1" x14ac:dyDescent="0.2">
      <c r="AE21957" s="218"/>
    </row>
    <row r="21958" spans="31:31" s="228" customFormat="1" x14ac:dyDescent="0.2">
      <c r="AE21958" s="218"/>
    </row>
    <row r="21959" spans="31:31" s="228" customFormat="1" x14ac:dyDescent="0.2">
      <c r="AE21959" s="218"/>
    </row>
    <row r="21960" spans="31:31" s="228" customFormat="1" x14ac:dyDescent="0.2">
      <c r="AE21960" s="218"/>
    </row>
    <row r="21961" spans="31:31" s="228" customFormat="1" x14ac:dyDescent="0.2">
      <c r="AE21961" s="218"/>
    </row>
    <row r="21962" spans="31:31" s="228" customFormat="1" x14ac:dyDescent="0.2">
      <c r="AE21962" s="218"/>
    </row>
    <row r="21963" spans="31:31" s="228" customFormat="1" x14ac:dyDescent="0.2">
      <c r="AE21963" s="218"/>
    </row>
    <row r="21964" spans="31:31" s="228" customFormat="1" x14ac:dyDescent="0.2">
      <c r="AE21964" s="218"/>
    </row>
    <row r="21965" spans="31:31" s="228" customFormat="1" x14ac:dyDescent="0.2">
      <c r="AE21965" s="218"/>
    </row>
    <row r="21966" spans="31:31" s="228" customFormat="1" x14ac:dyDescent="0.2">
      <c r="AE21966" s="218"/>
    </row>
    <row r="21967" spans="31:31" s="228" customFormat="1" x14ac:dyDescent="0.2">
      <c r="AE21967" s="218"/>
    </row>
    <row r="21968" spans="31:31" s="228" customFormat="1" x14ac:dyDescent="0.2">
      <c r="AE21968" s="218"/>
    </row>
    <row r="21969" spans="31:31" s="228" customFormat="1" x14ac:dyDescent="0.2">
      <c r="AE21969" s="218"/>
    </row>
    <row r="21970" spans="31:31" s="228" customFormat="1" x14ac:dyDescent="0.2">
      <c r="AE21970" s="218"/>
    </row>
    <row r="21971" spans="31:31" s="228" customFormat="1" x14ac:dyDescent="0.2">
      <c r="AE21971" s="218"/>
    </row>
    <row r="21972" spans="31:31" s="228" customFormat="1" x14ac:dyDescent="0.2">
      <c r="AE21972" s="218"/>
    </row>
    <row r="21973" spans="31:31" s="228" customFormat="1" x14ac:dyDescent="0.2">
      <c r="AE21973" s="218"/>
    </row>
    <row r="21974" spans="31:31" s="228" customFormat="1" x14ac:dyDescent="0.2">
      <c r="AE21974" s="218"/>
    </row>
    <row r="21975" spans="31:31" s="228" customFormat="1" x14ac:dyDescent="0.2">
      <c r="AE21975" s="218"/>
    </row>
    <row r="21976" spans="31:31" s="228" customFormat="1" x14ac:dyDescent="0.2">
      <c r="AE21976" s="218"/>
    </row>
    <row r="21977" spans="31:31" s="228" customFormat="1" x14ac:dyDescent="0.2">
      <c r="AE21977" s="218"/>
    </row>
    <row r="21978" spans="31:31" s="228" customFormat="1" x14ac:dyDescent="0.2">
      <c r="AE21978" s="218"/>
    </row>
    <row r="21979" spans="31:31" s="228" customFormat="1" x14ac:dyDescent="0.2">
      <c r="AE21979" s="218"/>
    </row>
    <row r="21980" spans="31:31" s="228" customFormat="1" x14ac:dyDescent="0.2">
      <c r="AE21980" s="218"/>
    </row>
    <row r="21981" spans="31:31" s="228" customFormat="1" x14ac:dyDescent="0.2">
      <c r="AE21981" s="218"/>
    </row>
    <row r="21982" spans="31:31" s="228" customFormat="1" x14ac:dyDescent="0.2">
      <c r="AE21982" s="218"/>
    </row>
    <row r="21983" spans="31:31" s="228" customFormat="1" x14ac:dyDescent="0.2">
      <c r="AE21983" s="218"/>
    </row>
    <row r="21984" spans="31:31" s="228" customFormat="1" x14ac:dyDescent="0.2">
      <c r="AE21984" s="218"/>
    </row>
    <row r="21985" spans="31:31" s="228" customFormat="1" x14ac:dyDescent="0.2">
      <c r="AE21985" s="218"/>
    </row>
    <row r="21986" spans="31:31" s="228" customFormat="1" x14ac:dyDescent="0.2">
      <c r="AE21986" s="218"/>
    </row>
    <row r="21987" spans="31:31" s="228" customFormat="1" x14ac:dyDescent="0.2">
      <c r="AE21987" s="218"/>
    </row>
    <row r="21988" spans="31:31" s="228" customFormat="1" x14ac:dyDescent="0.2">
      <c r="AE21988" s="218"/>
    </row>
    <row r="21989" spans="31:31" s="228" customFormat="1" x14ac:dyDescent="0.2">
      <c r="AE21989" s="218"/>
    </row>
    <row r="21990" spans="31:31" s="228" customFormat="1" x14ac:dyDescent="0.2">
      <c r="AE21990" s="218"/>
    </row>
    <row r="21991" spans="31:31" s="228" customFormat="1" x14ac:dyDescent="0.2">
      <c r="AE21991" s="218"/>
    </row>
    <row r="21992" spans="31:31" s="228" customFormat="1" x14ac:dyDescent="0.2">
      <c r="AE21992" s="218"/>
    </row>
    <row r="21993" spans="31:31" s="228" customFormat="1" x14ac:dyDescent="0.2">
      <c r="AE21993" s="218"/>
    </row>
    <row r="21994" spans="31:31" s="228" customFormat="1" x14ac:dyDescent="0.2">
      <c r="AE21994" s="218"/>
    </row>
    <row r="21995" spans="31:31" s="228" customFormat="1" x14ac:dyDescent="0.2">
      <c r="AE21995" s="218"/>
    </row>
    <row r="21996" spans="31:31" s="228" customFormat="1" x14ac:dyDescent="0.2">
      <c r="AE21996" s="218"/>
    </row>
    <row r="21997" spans="31:31" s="228" customFormat="1" x14ac:dyDescent="0.2">
      <c r="AE21997" s="218"/>
    </row>
    <row r="21998" spans="31:31" s="228" customFormat="1" x14ac:dyDescent="0.2">
      <c r="AE21998" s="218"/>
    </row>
    <row r="21999" spans="31:31" s="228" customFormat="1" x14ac:dyDescent="0.2">
      <c r="AE21999" s="218"/>
    </row>
    <row r="22000" spans="31:31" s="228" customFormat="1" x14ac:dyDescent="0.2">
      <c r="AE22000" s="218"/>
    </row>
    <row r="22001" spans="31:31" s="228" customFormat="1" x14ac:dyDescent="0.2">
      <c r="AE22001" s="218"/>
    </row>
    <row r="22002" spans="31:31" s="228" customFormat="1" x14ac:dyDescent="0.2">
      <c r="AE22002" s="218"/>
    </row>
    <row r="22003" spans="31:31" s="228" customFormat="1" x14ac:dyDescent="0.2">
      <c r="AE22003" s="218"/>
    </row>
    <row r="22004" spans="31:31" s="228" customFormat="1" x14ac:dyDescent="0.2">
      <c r="AE22004" s="218"/>
    </row>
    <row r="22005" spans="31:31" s="228" customFormat="1" x14ac:dyDescent="0.2">
      <c r="AE22005" s="218"/>
    </row>
    <row r="22006" spans="31:31" s="228" customFormat="1" x14ac:dyDescent="0.2">
      <c r="AE22006" s="218"/>
    </row>
    <row r="22007" spans="31:31" s="228" customFormat="1" x14ac:dyDescent="0.2">
      <c r="AE22007" s="218"/>
    </row>
    <row r="22008" spans="31:31" s="228" customFormat="1" x14ac:dyDescent="0.2">
      <c r="AE22008" s="218"/>
    </row>
    <row r="22009" spans="31:31" s="228" customFormat="1" x14ac:dyDescent="0.2">
      <c r="AE22009" s="218"/>
    </row>
    <row r="22010" spans="31:31" s="228" customFormat="1" x14ac:dyDescent="0.2">
      <c r="AE22010" s="218"/>
    </row>
    <row r="22011" spans="31:31" s="228" customFormat="1" x14ac:dyDescent="0.2">
      <c r="AE22011" s="218"/>
    </row>
    <row r="22012" spans="31:31" s="228" customFormat="1" x14ac:dyDescent="0.2">
      <c r="AE22012" s="218"/>
    </row>
    <row r="22013" spans="31:31" s="228" customFormat="1" x14ac:dyDescent="0.2">
      <c r="AE22013" s="218"/>
    </row>
    <row r="22014" spans="31:31" s="228" customFormat="1" x14ac:dyDescent="0.2">
      <c r="AE22014" s="218"/>
    </row>
    <row r="22015" spans="31:31" s="228" customFormat="1" x14ac:dyDescent="0.2">
      <c r="AE22015" s="218"/>
    </row>
    <row r="22016" spans="31:31" s="228" customFormat="1" x14ac:dyDescent="0.2">
      <c r="AE22016" s="218"/>
    </row>
    <row r="22017" spans="31:31" s="228" customFormat="1" x14ac:dyDescent="0.2">
      <c r="AE22017" s="218"/>
    </row>
    <row r="22018" spans="31:31" s="228" customFormat="1" x14ac:dyDescent="0.2">
      <c r="AE22018" s="218"/>
    </row>
    <row r="22019" spans="31:31" s="228" customFormat="1" x14ac:dyDescent="0.2">
      <c r="AE22019" s="218"/>
    </row>
    <row r="22020" spans="31:31" s="228" customFormat="1" x14ac:dyDescent="0.2">
      <c r="AE22020" s="218"/>
    </row>
    <row r="22021" spans="31:31" s="228" customFormat="1" x14ac:dyDescent="0.2">
      <c r="AE22021" s="218"/>
    </row>
    <row r="22022" spans="31:31" s="228" customFormat="1" x14ac:dyDescent="0.2">
      <c r="AE22022" s="218"/>
    </row>
    <row r="22023" spans="31:31" s="228" customFormat="1" x14ac:dyDescent="0.2">
      <c r="AE22023" s="218"/>
    </row>
    <row r="22024" spans="31:31" s="228" customFormat="1" x14ac:dyDescent="0.2">
      <c r="AE22024" s="218"/>
    </row>
    <row r="22025" spans="31:31" s="228" customFormat="1" x14ac:dyDescent="0.2">
      <c r="AE22025" s="218"/>
    </row>
    <row r="22026" spans="31:31" s="228" customFormat="1" x14ac:dyDescent="0.2">
      <c r="AE22026" s="218"/>
    </row>
    <row r="22027" spans="31:31" s="228" customFormat="1" x14ac:dyDescent="0.2">
      <c r="AE22027" s="218"/>
    </row>
    <row r="22028" spans="31:31" s="228" customFormat="1" x14ac:dyDescent="0.2">
      <c r="AE22028" s="218"/>
    </row>
    <row r="22029" spans="31:31" s="228" customFormat="1" x14ac:dyDescent="0.2">
      <c r="AE22029" s="218"/>
    </row>
    <row r="22030" spans="31:31" s="228" customFormat="1" x14ac:dyDescent="0.2">
      <c r="AE22030" s="218"/>
    </row>
    <row r="22031" spans="31:31" s="228" customFormat="1" x14ac:dyDescent="0.2">
      <c r="AE22031" s="218"/>
    </row>
    <row r="22032" spans="31:31" s="228" customFormat="1" x14ac:dyDescent="0.2">
      <c r="AE22032" s="218"/>
    </row>
    <row r="22033" spans="31:31" s="228" customFormat="1" x14ac:dyDescent="0.2">
      <c r="AE22033" s="218"/>
    </row>
    <row r="22034" spans="31:31" s="228" customFormat="1" x14ac:dyDescent="0.2">
      <c r="AE22034" s="218"/>
    </row>
    <row r="22035" spans="31:31" s="228" customFormat="1" x14ac:dyDescent="0.2">
      <c r="AE22035" s="218"/>
    </row>
    <row r="22036" spans="31:31" s="228" customFormat="1" x14ac:dyDescent="0.2">
      <c r="AE22036" s="218"/>
    </row>
    <row r="22037" spans="31:31" s="228" customFormat="1" x14ac:dyDescent="0.2">
      <c r="AE22037" s="218"/>
    </row>
    <row r="22038" spans="31:31" s="228" customFormat="1" x14ac:dyDescent="0.2">
      <c r="AE22038" s="218"/>
    </row>
    <row r="22039" spans="31:31" s="228" customFormat="1" x14ac:dyDescent="0.2">
      <c r="AE22039" s="218"/>
    </row>
    <row r="22040" spans="31:31" s="228" customFormat="1" x14ac:dyDescent="0.2">
      <c r="AE22040" s="218"/>
    </row>
    <row r="22041" spans="31:31" s="228" customFormat="1" x14ac:dyDescent="0.2">
      <c r="AE22041" s="218"/>
    </row>
    <row r="22042" spans="31:31" s="228" customFormat="1" x14ac:dyDescent="0.2">
      <c r="AE22042" s="218"/>
    </row>
    <row r="22043" spans="31:31" s="228" customFormat="1" x14ac:dyDescent="0.2">
      <c r="AE22043" s="218"/>
    </row>
    <row r="22044" spans="31:31" s="228" customFormat="1" x14ac:dyDescent="0.2">
      <c r="AE22044" s="218"/>
    </row>
    <row r="22045" spans="31:31" s="228" customFormat="1" x14ac:dyDescent="0.2">
      <c r="AE22045" s="218"/>
    </row>
    <row r="22046" spans="31:31" s="228" customFormat="1" x14ac:dyDescent="0.2">
      <c r="AE22046" s="218"/>
    </row>
    <row r="22047" spans="31:31" s="228" customFormat="1" x14ac:dyDescent="0.2">
      <c r="AE22047" s="218"/>
    </row>
    <row r="22048" spans="31:31" s="228" customFormat="1" x14ac:dyDescent="0.2">
      <c r="AE22048" s="218"/>
    </row>
    <row r="22049" spans="31:31" s="228" customFormat="1" x14ac:dyDescent="0.2">
      <c r="AE22049" s="218"/>
    </row>
    <row r="22050" spans="31:31" s="228" customFormat="1" x14ac:dyDescent="0.2">
      <c r="AE22050" s="218"/>
    </row>
    <row r="22051" spans="31:31" s="228" customFormat="1" x14ac:dyDescent="0.2">
      <c r="AE22051" s="218"/>
    </row>
    <row r="22052" spans="31:31" s="228" customFormat="1" x14ac:dyDescent="0.2">
      <c r="AE22052" s="218"/>
    </row>
    <row r="22053" spans="31:31" s="228" customFormat="1" x14ac:dyDescent="0.2">
      <c r="AE22053" s="218"/>
    </row>
    <row r="22054" spans="31:31" s="228" customFormat="1" x14ac:dyDescent="0.2">
      <c r="AE22054" s="218"/>
    </row>
    <row r="22055" spans="31:31" s="228" customFormat="1" x14ac:dyDescent="0.2">
      <c r="AE22055" s="218"/>
    </row>
    <row r="22056" spans="31:31" s="228" customFormat="1" x14ac:dyDescent="0.2">
      <c r="AE22056" s="218"/>
    </row>
    <row r="22057" spans="31:31" s="228" customFormat="1" x14ac:dyDescent="0.2">
      <c r="AE22057" s="218"/>
    </row>
    <row r="22058" spans="31:31" s="228" customFormat="1" x14ac:dyDescent="0.2">
      <c r="AE22058" s="218"/>
    </row>
    <row r="22059" spans="31:31" s="228" customFormat="1" x14ac:dyDescent="0.2">
      <c r="AE22059" s="218"/>
    </row>
    <row r="22060" spans="31:31" s="228" customFormat="1" x14ac:dyDescent="0.2">
      <c r="AE22060" s="218"/>
    </row>
    <row r="22061" spans="31:31" s="228" customFormat="1" x14ac:dyDescent="0.2">
      <c r="AE22061" s="218"/>
    </row>
    <row r="22062" spans="31:31" s="228" customFormat="1" x14ac:dyDescent="0.2">
      <c r="AE22062" s="218"/>
    </row>
    <row r="22063" spans="31:31" s="228" customFormat="1" x14ac:dyDescent="0.2">
      <c r="AE22063" s="218"/>
    </row>
    <row r="22064" spans="31:31" s="228" customFormat="1" x14ac:dyDescent="0.2">
      <c r="AE22064" s="218"/>
    </row>
    <row r="22065" spans="31:31" s="228" customFormat="1" x14ac:dyDescent="0.2">
      <c r="AE22065" s="218"/>
    </row>
    <row r="22066" spans="31:31" s="228" customFormat="1" x14ac:dyDescent="0.2">
      <c r="AE22066" s="218"/>
    </row>
    <row r="22067" spans="31:31" s="228" customFormat="1" x14ac:dyDescent="0.2">
      <c r="AE22067" s="218"/>
    </row>
    <row r="22068" spans="31:31" s="228" customFormat="1" x14ac:dyDescent="0.2">
      <c r="AE22068" s="218"/>
    </row>
    <row r="22069" spans="31:31" s="228" customFormat="1" x14ac:dyDescent="0.2">
      <c r="AE22069" s="218"/>
    </row>
    <row r="22070" spans="31:31" s="228" customFormat="1" x14ac:dyDescent="0.2">
      <c r="AE22070" s="218"/>
    </row>
    <row r="22071" spans="31:31" s="228" customFormat="1" x14ac:dyDescent="0.2">
      <c r="AE22071" s="218"/>
    </row>
    <row r="22072" spans="31:31" s="228" customFormat="1" x14ac:dyDescent="0.2">
      <c r="AE22072" s="218"/>
    </row>
    <row r="22073" spans="31:31" s="228" customFormat="1" x14ac:dyDescent="0.2">
      <c r="AE22073" s="218"/>
    </row>
    <row r="22074" spans="31:31" s="228" customFormat="1" x14ac:dyDescent="0.2">
      <c r="AE22074" s="218"/>
    </row>
    <row r="22075" spans="31:31" s="228" customFormat="1" x14ac:dyDescent="0.2">
      <c r="AE22075" s="218"/>
    </row>
    <row r="22076" spans="31:31" s="228" customFormat="1" x14ac:dyDescent="0.2">
      <c r="AE22076" s="218"/>
    </row>
    <row r="22077" spans="31:31" s="228" customFormat="1" x14ac:dyDescent="0.2">
      <c r="AE22077" s="218"/>
    </row>
    <row r="22078" spans="31:31" s="228" customFormat="1" x14ac:dyDescent="0.2">
      <c r="AE22078" s="218"/>
    </row>
    <row r="22079" spans="31:31" s="228" customFormat="1" x14ac:dyDescent="0.2">
      <c r="AE22079" s="218"/>
    </row>
    <row r="22080" spans="31:31" s="228" customFormat="1" x14ac:dyDescent="0.2">
      <c r="AE22080" s="218"/>
    </row>
    <row r="22081" spans="31:31" s="228" customFormat="1" x14ac:dyDescent="0.2">
      <c r="AE22081" s="218"/>
    </row>
    <row r="22082" spans="31:31" s="228" customFormat="1" x14ac:dyDescent="0.2">
      <c r="AE22082" s="218"/>
    </row>
    <row r="22083" spans="31:31" s="228" customFormat="1" x14ac:dyDescent="0.2">
      <c r="AE22083" s="218"/>
    </row>
    <row r="22084" spans="31:31" s="228" customFormat="1" x14ac:dyDescent="0.2">
      <c r="AE22084" s="218"/>
    </row>
    <row r="22085" spans="31:31" s="228" customFormat="1" x14ac:dyDescent="0.2">
      <c r="AE22085" s="218"/>
    </row>
    <row r="22086" spans="31:31" s="228" customFormat="1" x14ac:dyDescent="0.2">
      <c r="AE22086" s="218"/>
    </row>
    <row r="22087" spans="31:31" s="228" customFormat="1" x14ac:dyDescent="0.2">
      <c r="AE22087" s="218"/>
    </row>
    <row r="22088" spans="31:31" s="228" customFormat="1" x14ac:dyDescent="0.2">
      <c r="AE22088" s="218"/>
    </row>
    <row r="22089" spans="31:31" s="228" customFormat="1" x14ac:dyDescent="0.2">
      <c r="AE22089" s="218"/>
    </row>
    <row r="22090" spans="31:31" s="228" customFormat="1" x14ac:dyDescent="0.2">
      <c r="AE22090" s="218"/>
    </row>
    <row r="22091" spans="31:31" s="228" customFormat="1" x14ac:dyDescent="0.2">
      <c r="AE22091" s="218"/>
    </row>
    <row r="22092" spans="31:31" s="228" customFormat="1" x14ac:dyDescent="0.2">
      <c r="AE22092" s="218"/>
    </row>
    <row r="22093" spans="31:31" s="228" customFormat="1" x14ac:dyDescent="0.2">
      <c r="AE22093" s="218"/>
    </row>
    <row r="22094" spans="31:31" s="228" customFormat="1" x14ac:dyDescent="0.2">
      <c r="AE22094" s="218"/>
    </row>
    <row r="22095" spans="31:31" s="228" customFormat="1" x14ac:dyDescent="0.2">
      <c r="AE22095" s="218"/>
    </row>
    <row r="22096" spans="31:31" s="228" customFormat="1" x14ac:dyDescent="0.2">
      <c r="AE22096" s="218"/>
    </row>
    <row r="22097" spans="31:31" s="228" customFormat="1" x14ac:dyDescent="0.2">
      <c r="AE22097" s="218"/>
    </row>
    <row r="22098" spans="31:31" s="228" customFormat="1" x14ac:dyDescent="0.2">
      <c r="AE22098" s="218"/>
    </row>
    <row r="22099" spans="31:31" s="228" customFormat="1" x14ac:dyDescent="0.2">
      <c r="AE22099" s="218"/>
    </row>
    <row r="22100" spans="31:31" s="228" customFormat="1" x14ac:dyDescent="0.2">
      <c r="AE22100" s="218"/>
    </row>
    <row r="22101" spans="31:31" s="228" customFormat="1" x14ac:dyDescent="0.2">
      <c r="AE22101" s="218"/>
    </row>
    <row r="22102" spans="31:31" s="228" customFormat="1" x14ac:dyDescent="0.2">
      <c r="AE22102" s="218"/>
    </row>
    <row r="22103" spans="31:31" s="228" customFormat="1" x14ac:dyDescent="0.2">
      <c r="AE22103" s="218"/>
    </row>
    <row r="22104" spans="31:31" s="228" customFormat="1" x14ac:dyDescent="0.2">
      <c r="AE22104" s="218"/>
    </row>
    <row r="22105" spans="31:31" s="228" customFormat="1" x14ac:dyDescent="0.2">
      <c r="AE22105" s="218"/>
    </row>
    <row r="22106" spans="31:31" s="228" customFormat="1" x14ac:dyDescent="0.2">
      <c r="AE22106" s="218"/>
    </row>
    <row r="22107" spans="31:31" s="228" customFormat="1" x14ac:dyDescent="0.2">
      <c r="AE22107" s="218"/>
    </row>
    <row r="22108" spans="31:31" s="228" customFormat="1" x14ac:dyDescent="0.2">
      <c r="AE22108" s="218"/>
    </row>
    <row r="22109" spans="31:31" s="228" customFormat="1" x14ac:dyDescent="0.2">
      <c r="AE22109" s="218"/>
    </row>
    <row r="22110" spans="31:31" s="228" customFormat="1" x14ac:dyDescent="0.2">
      <c r="AE22110" s="218"/>
    </row>
    <row r="22111" spans="31:31" s="228" customFormat="1" x14ac:dyDescent="0.2">
      <c r="AE22111" s="218"/>
    </row>
    <row r="22112" spans="31:31" s="228" customFormat="1" x14ac:dyDescent="0.2">
      <c r="AE22112" s="218"/>
    </row>
    <row r="22113" spans="31:31" s="228" customFormat="1" x14ac:dyDescent="0.2">
      <c r="AE22113" s="218"/>
    </row>
    <row r="22114" spans="31:31" s="228" customFormat="1" x14ac:dyDescent="0.2">
      <c r="AE22114" s="218"/>
    </row>
    <row r="22115" spans="31:31" s="228" customFormat="1" x14ac:dyDescent="0.2">
      <c r="AE22115" s="218"/>
    </row>
    <row r="22116" spans="31:31" s="228" customFormat="1" x14ac:dyDescent="0.2">
      <c r="AE22116" s="218"/>
    </row>
    <row r="22117" spans="31:31" s="228" customFormat="1" x14ac:dyDescent="0.2">
      <c r="AE22117" s="218"/>
    </row>
    <row r="22118" spans="31:31" s="228" customFormat="1" x14ac:dyDescent="0.2">
      <c r="AE22118" s="218"/>
    </row>
    <row r="22119" spans="31:31" s="228" customFormat="1" x14ac:dyDescent="0.2">
      <c r="AE22119" s="218"/>
    </row>
    <row r="22120" spans="31:31" s="228" customFormat="1" x14ac:dyDescent="0.2">
      <c r="AE22120" s="218"/>
    </row>
    <row r="22121" spans="31:31" s="228" customFormat="1" x14ac:dyDescent="0.2">
      <c r="AE22121" s="218"/>
    </row>
    <row r="22122" spans="31:31" s="228" customFormat="1" x14ac:dyDescent="0.2">
      <c r="AE22122" s="218"/>
    </row>
    <row r="22123" spans="31:31" s="228" customFormat="1" x14ac:dyDescent="0.2">
      <c r="AE22123" s="218"/>
    </row>
    <row r="22124" spans="31:31" s="228" customFormat="1" x14ac:dyDescent="0.2">
      <c r="AE22124" s="218"/>
    </row>
    <row r="22125" spans="31:31" s="228" customFormat="1" x14ac:dyDescent="0.2">
      <c r="AE22125" s="218"/>
    </row>
    <row r="22126" spans="31:31" s="228" customFormat="1" x14ac:dyDescent="0.2">
      <c r="AE22126" s="218"/>
    </row>
    <row r="22127" spans="31:31" s="228" customFormat="1" x14ac:dyDescent="0.2">
      <c r="AE22127" s="218"/>
    </row>
    <row r="22128" spans="31:31" s="228" customFormat="1" x14ac:dyDescent="0.2">
      <c r="AE22128" s="218"/>
    </row>
    <row r="22129" spans="31:31" s="228" customFormat="1" x14ac:dyDescent="0.2">
      <c r="AE22129" s="218"/>
    </row>
    <row r="22130" spans="31:31" s="228" customFormat="1" x14ac:dyDescent="0.2">
      <c r="AE22130" s="218"/>
    </row>
    <row r="22131" spans="31:31" s="228" customFormat="1" x14ac:dyDescent="0.2">
      <c r="AE22131" s="218"/>
    </row>
    <row r="22132" spans="31:31" s="228" customFormat="1" x14ac:dyDescent="0.2">
      <c r="AE22132" s="218"/>
    </row>
    <row r="22133" spans="31:31" s="228" customFormat="1" x14ac:dyDescent="0.2">
      <c r="AE22133" s="218"/>
    </row>
    <row r="22134" spans="31:31" s="228" customFormat="1" x14ac:dyDescent="0.2">
      <c r="AE22134" s="218"/>
    </row>
    <row r="22135" spans="31:31" s="228" customFormat="1" x14ac:dyDescent="0.2">
      <c r="AE22135" s="218"/>
    </row>
    <row r="22136" spans="31:31" s="228" customFormat="1" x14ac:dyDescent="0.2">
      <c r="AE22136" s="218"/>
    </row>
    <row r="22137" spans="31:31" s="228" customFormat="1" x14ac:dyDescent="0.2">
      <c r="AE22137" s="218"/>
    </row>
    <row r="22138" spans="31:31" s="228" customFormat="1" x14ac:dyDescent="0.2">
      <c r="AE22138" s="218"/>
    </row>
    <row r="22139" spans="31:31" s="228" customFormat="1" x14ac:dyDescent="0.2">
      <c r="AE22139" s="218"/>
    </row>
    <row r="22140" spans="31:31" s="228" customFormat="1" x14ac:dyDescent="0.2">
      <c r="AE22140" s="218"/>
    </row>
    <row r="22141" spans="31:31" s="228" customFormat="1" x14ac:dyDescent="0.2">
      <c r="AE22141" s="218"/>
    </row>
    <row r="22142" spans="31:31" s="228" customFormat="1" x14ac:dyDescent="0.2">
      <c r="AE22142" s="218"/>
    </row>
    <row r="22143" spans="31:31" s="228" customFormat="1" x14ac:dyDescent="0.2">
      <c r="AE22143" s="218"/>
    </row>
    <row r="22144" spans="31:31" s="228" customFormat="1" x14ac:dyDescent="0.2">
      <c r="AE22144" s="218"/>
    </row>
    <row r="22145" spans="31:31" s="228" customFormat="1" x14ac:dyDescent="0.2">
      <c r="AE22145" s="218"/>
    </row>
    <row r="22146" spans="31:31" s="228" customFormat="1" x14ac:dyDescent="0.2">
      <c r="AE22146" s="218"/>
    </row>
    <row r="22147" spans="31:31" s="228" customFormat="1" x14ac:dyDescent="0.2">
      <c r="AE22147" s="218"/>
    </row>
    <row r="22148" spans="31:31" s="228" customFormat="1" x14ac:dyDescent="0.2">
      <c r="AE22148" s="218"/>
    </row>
    <row r="22149" spans="31:31" s="228" customFormat="1" x14ac:dyDescent="0.2">
      <c r="AE22149" s="218"/>
    </row>
    <row r="22150" spans="31:31" s="228" customFormat="1" x14ac:dyDescent="0.2">
      <c r="AE22150" s="218"/>
    </row>
    <row r="22151" spans="31:31" s="228" customFormat="1" x14ac:dyDescent="0.2">
      <c r="AE22151" s="218"/>
    </row>
    <row r="22152" spans="31:31" s="228" customFormat="1" x14ac:dyDescent="0.2">
      <c r="AE22152" s="218"/>
    </row>
    <row r="22153" spans="31:31" s="228" customFormat="1" x14ac:dyDescent="0.2">
      <c r="AE22153" s="218"/>
    </row>
    <row r="22154" spans="31:31" s="228" customFormat="1" x14ac:dyDescent="0.2">
      <c r="AE22154" s="218"/>
    </row>
    <row r="22155" spans="31:31" s="228" customFormat="1" x14ac:dyDescent="0.2">
      <c r="AE22155" s="218"/>
    </row>
    <row r="22156" spans="31:31" s="228" customFormat="1" x14ac:dyDescent="0.2">
      <c r="AE22156" s="218"/>
    </row>
    <row r="22157" spans="31:31" s="228" customFormat="1" x14ac:dyDescent="0.2">
      <c r="AE22157" s="218"/>
    </row>
    <row r="22158" spans="31:31" s="228" customFormat="1" x14ac:dyDescent="0.2">
      <c r="AE22158" s="218"/>
    </row>
    <row r="22159" spans="31:31" s="228" customFormat="1" x14ac:dyDescent="0.2">
      <c r="AE22159" s="218"/>
    </row>
    <row r="22160" spans="31:31" s="228" customFormat="1" x14ac:dyDescent="0.2">
      <c r="AE22160" s="218"/>
    </row>
    <row r="22161" spans="31:31" s="228" customFormat="1" x14ac:dyDescent="0.2">
      <c r="AE22161" s="218"/>
    </row>
    <row r="22162" spans="31:31" s="228" customFormat="1" x14ac:dyDescent="0.2">
      <c r="AE22162" s="218"/>
    </row>
    <row r="22163" spans="31:31" s="228" customFormat="1" x14ac:dyDescent="0.2">
      <c r="AE22163" s="218"/>
    </row>
    <row r="22164" spans="31:31" s="228" customFormat="1" x14ac:dyDescent="0.2">
      <c r="AE22164" s="218"/>
    </row>
    <row r="22165" spans="31:31" s="228" customFormat="1" x14ac:dyDescent="0.2">
      <c r="AE22165" s="218"/>
    </row>
    <row r="22166" spans="31:31" s="228" customFormat="1" x14ac:dyDescent="0.2">
      <c r="AE22166" s="218"/>
    </row>
    <row r="22167" spans="31:31" s="228" customFormat="1" x14ac:dyDescent="0.2">
      <c r="AE22167" s="218"/>
    </row>
    <row r="22168" spans="31:31" s="228" customFormat="1" x14ac:dyDescent="0.2">
      <c r="AE22168" s="218"/>
    </row>
    <row r="22169" spans="31:31" s="228" customFormat="1" x14ac:dyDescent="0.2">
      <c r="AE22169" s="218"/>
    </row>
    <row r="22170" spans="31:31" s="228" customFormat="1" x14ac:dyDescent="0.2">
      <c r="AE22170" s="218"/>
    </row>
    <row r="22171" spans="31:31" s="228" customFormat="1" x14ac:dyDescent="0.2">
      <c r="AE22171" s="218"/>
    </row>
    <row r="22172" spans="31:31" s="228" customFormat="1" x14ac:dyDescent="0.2">
      <c r="AE22172" s="218"/>
    </row>
    <row r="22173" spans="31:31" s="228" customFormat="1" x14ac:dyDescent="0.2">
      <c r="AE22173" s="218"/>
    </row>
    <row r="22174" spans="31:31" s="228" customFormat="1" x14ac:dyDescent="0.2">
      <c r="AE22174" s="218"/>
    </row>
    <row r="22175" spans="31:31" s="228" customFormat="1" x14ac:dyDescent="0.2">
      <c r="AE22175" s="218"/>
    </row>
    <row r="22176" spans="31:31" s="228" customFormat="1" x14ac:dyDescent="0.2">
      <c r="AE22176" s="218"/>
    </row>
    <row r="22177" spans="31:31" s="228" customFormat="1" x14ac:dyDescent="0.2">
      <c r="AE22177" s="218"/>
    </row>
    <row r="22178" spans="31:31" s="228" customFormat="1" x14ac:dyDescent="0.2">
      <c r="AE22178" s="218"/>
    </row>
    <row r="22179" spans="31:31" s="228" customFormat="1" x14ac:dyDescent="0.2">
      <c r="AE22179" s="218"/>
    </row>
    <row r="22180" spans="31:31" s="228" customFormat="1" x14ac:dyDescent="0.2">
      <c r="AE22180" s="218"/>
    </row>
    <row r="22181" spans="31:31" s="228" customFormat="1" x14ac:dyDescent="0.2">
      <c r="AE22181" s="218"/>
    </row>
    <row r="22182" spans="31:31" s="228" customFormat="1" x14ac:dyDescent="0.2">
      <c r="AE22182" s="218"/>
    </row>
    <row r="22183" spans="31:31" s="228" customFormat="1" x14ac:dyDescent="0.2">
      <c r="AE22183" s="218"/>
    </row>
    <row r="22184" spans="31:31" s="228" customFormat="1" x14ac:dyDescent="0.2">
      <c r="AE22184" s="218"/>
    </row>
    <row r="22185" spans="31:31" s="228" customFormat="1" x14ac:dyDescent="0.2">
      <c r="AE22185" s="218"/>
    </row>
    <row r="22186" spans="31:31" s="228" customFormat="1" x14ac:dyDescent="0.2">
      <c r="AE22186" s="218"/>
    </row>
    <row r="22187" spans="31:31" s="228" customFormat="1" x14ac:dyDescent="0.2">
      <c r="AE22187" s="218"/>
    </row>
    <row r="22188" spans="31:31" s="228" customFormat="1" x14ac:dyDescent="0.2">
      <c r="AE22188" s="218"/>
    </row>
    <row r="22189" spans="31:31" s="228" customFormat="1" x14ac:dyDescent="0.2">
      <c r="AE22189" s="218"/>
    </row>
    <row r="22190" spans="31:31" s="228" customFormat="1" x14ac:dyDescent="0.2">
      <c r="AE22190" s="218"/>
    </row>
    <row r="22191" spans="31:31" s="228" customFormat="1" x14ac:dyDescent="0.2">
      <c r="AE22191" s="218"/>
    </row>
    <row r="22192" spans="31:31" s="228" customFormat="1" x14ac:dyDescent="0.2">
      <c r="AE22192" s="218"/>
    </row>
    <row r="22193" spans="31:31" s="228" customFormat="1" x14ac:dyDescent="0.2">
      <c r="AE22193" s="218"/>
    </row>
    <row r="22194" spans="31:31" s="228" customFormat="1" x14ac:dyDescent="0.2">
      <c r="AE22194" s="218"/>
    </row>
    <row r="22195" spans="31:31" s="228" customFormat="1" x14ac:dyDescent="0.2">
      <c r="AE22195" s="218"/>
    </row>
    <row r="22196" spans="31:31" s="228" customFormat="1" x14ac:dyDescent="0.2">
      <c r="AE22196" s="218"/>
    </row>
    <row r="22197" spans="31:31" s="228" customFormat="1" x14ac:dyDescent="0.2">
      <c r="AE22197" s="218"/>
    </row>
    <row r="22198" spans="31:31" s="228" customFormat="1" x14ac:dyDescent="0.2">
      <c r="AE22198" s="218"/>
    </row>
    <row r="22199" spans="31:31" s="228" customFormat="1" x14ac:dyDescent="0.2">
      <c r="AE22199" s="218"/>
    </row>
    <row r="22200" spans="31:31" s="228" customFormat="1" x14ac:dyDescent="0.2">
      <c r="AE22200" s="218"/>
    </row>
    <row r="22201" spans="31:31" s="228" customFormat="1" x14ac:dyDescent="0.2">
      <c r="AE22201" s="218"/>
    </row>
    <row r="22202" spans="31:31" s="228" customFormat="1" x14ac:dyDescent="0.2">
      <c r="AE22202" s="218"/>
    </row>
    <row r="22203" spans="31:31" s="228" customFormat="1" x14ac:dyDescent="0.2">
      <c r="AE22203" s="218"/>
    </row>
    <row r="22204" spans="31:31" s="228" customFormat="1" x14ac:dyDescent="0.2">
      <c r="AE22204" s="218"/>
    </row>
    <row r="22205" spans="31:31" s="228" customFormat="1" x14ac:dyDescent="0.2">
      <c r="AE22205" s="218"/>
    </row>
    <row r="22206" spans="31:31" s="228" customFormat="1" x14ac:dyDescent="0.2">
      <c r="AE22206" s="218"/>
    </row>
    <row r="22207" spans="31:31" s="228" customFormat="1" x14ac:dyDescent="0.2">
      <c r="AE22207" s="218"/>
    </row>
    <row r="22208" spans="31:31" s="228" customFormat="1" x14ac:dyDescent="0.2">
      <c r="AE22208" s="218"/>
    </row>
    <row r="22209" spans="31:31" s="228" customFormat="1" x14ac:dyDescent="0.2">
      <c r="AE22209" s="218"/>
    </row>
    <row r="22210" spans="31:31" s="228" customFormat="1" x14ac:dyDescent="0.2">
      <c r="AE22210" s="218"/>
    </row>
    <row r="22211" spans="31:31" s="228" customFormat="1" x14ac:dyDescent="0.2">
      <c r="AE22211" s="218"/>
    </row>
    <row r="22212" spans="31:31" s="228" customFormat="1" x14ac:dyDescent="0.2">
      <c r="AE22212" s="218"/>
    </row>
    <row r="22213" spans="31:31" s="228" customFormat="1" x14ac:dyDescent="0.2">
      <c r="AE22213" s="218"/>
    </row>
    <row r="22214" spans="31:31" s="228" customFormat="1" x14ac:dyDescent="0.2">
      <c r="AE22214" s="218"/>
    </row>
    <row r="22215" spans="31:31" s="228" customFormat="1" x14ac:dyDescent="0.2">
      <c r="AE22215" s="218"/>
    </row>
    <row r="22216" spans="31:31" s="228" customFormat="1" x14ac:dyDescent="0.2">
      <c r="AE22216" s="218"/>
    </row>
    <row r="22217" spans="31:31" s="228" customFormat="1" x14ac:dyDescent="0.2">
      <c r="AE22217" s="218"/>
    </row>
    <row r="22218" spans="31:31" s="228" customFormat="1" x14ac:dyDescent="0.2">
      <c r="AE22218" s="218"/>
    </row>
    <row r="22219" spans="31:31" s="228" customFormat="1" x14ac:dyDescent="0.2">
      <c r="AE22219" s="218"/>
    </row>
    <row r="22220" spans="31:31" s="228" customFormat="1" x14ac:dyDescent="0.2">
      <c r="AE22220" s="218"/>
    </row>
    <row r="22221" spans="31:31" s="228" customFormat="1" x14ac:dyDescent="0.2">
      <c r="AE22221" s="218"/>
    </row>
    <row r="22222" spans="31:31" s="228" customFormat="1" x14ac:dyDescent="0.2">
      <c r="AE22222" s="218"/>
    </row>
    <row r="22223" spans="31:31" s="228" customFormat="1" x14ac:dyDescent="0.2">
      <c r="AE22223" s="218"/>
    </row>
    <row r="22224" spans="31:31" s="228" customFormat="1" x14ac:dyDescent="0.2">
      <c r="AE22224" s="218"/>
    </row>
    <row r="22225" spans="31:31" s="228" customFormat="1" x14ac:dyDescent="0.2">
      <c r="AE22225" s="218"/>
    </row>
    <row r="22226" spans="31:31" s="228" customFormat="1" x14ac:dyDescent="0.2">
      <c r="AE22226" s="218"/>
    </row>
    <row r="22227" spans="31:31" s="228" customFormat="1" x14ac:dyDescent="0.2">
      <c r="AE22227" s="218"/>
    </row>
    <row r="22228" spans="31:31" s="228" customFormat="1" x14ac:dyDescent="0.2">
      <c r="AE22228" s="218"/>
    </row>
    <row r="22229" spans="31:31" s="228" customFormat="1" x14ac:dyDescent="0.2">
      <c r="AE22229" s="218"/>
    </row>
    <row r="22230" spans="31:31" s="228" customFormat="1" x14ac:dyDescent="0.2">
      <c r="AE22230" s="218"/>
    </row>
    <row r="22231" spans="31:31" s="228" customFormat="1" x14ac:dyDescent="0.2">
      <c r="AE22231" s="218"/>
    </row>
    <row r="22232" spans="31:31" s="228" customFormat="1" x14ac:dyDescent="0.2">
      <c r="AE22232" s="218"/>
    </row>
    <row r="22233" spans="31:31" s="228" customFormat="1" x14ac:dyDescent="0.2">
      <c r="AE22233" s="218"/>
    </row>
    <row r="22234" spans="31:31" s="228" customFormat="1" x14ac:dyDescent="0.2">
      <c r="AE22234" s="218"/>
    </row>
    <row r="22235" spans="31:31" s="228" customFormat="1" x14ac:dyDescent="0.2">
      <c r="AE22235" s="218"/>
    </row>
    <row r="22236" spans="31:31" s="228" customFormat="1" x14ac:dyDescent="0.2">
      <c r="AE22236" s="218"/>
    </row>
    <row r="22237" spans="31:31" s="228" customFormat="1" x14ac:dyDescent="0.2">
      <c r="AE22237" s="218"/>
    </row>
    <row r="22238" spans="31:31" s="228" customFormat="1" x14ac:dyDescent="0.2">
      <c r="AE22238" s="218"/>
    </row>
    <row r="22239" spans="31:31" s="228" customFormat="1" x14ac:dyDescent="0.2">
      <c r="AE22239" s="218"/>
    </row>
    <row r="22240" spans="31:31" s="228" customFormat="1" x14ac:dyDescent="0.2">
      <c r="AE22240" s="218"/>
    </row>
    <row r="22241" spans="31:31" s="228" customFormat="1" x14ac:dyDescent="0.2">
      <c r="AE22241" s="218"/>
    </row>
    <row r="22242" spans="31:31" s="228" customFormat="1" x14ac:dyDescent="0.2">
      <c r="AE22242" s="218"/>
    </row>
    <row r="22243" spans="31:31" s="228" customFormat="1" x14ac:dyDescent="0.2">
      <c r="AE22243" s="218"/>
    </row>
    <row r="22244" spans="31:31" s="228" customFormat="1" x14ac:dyDescent="0.2">
      <c r="AE22244" s="218"/>
    </row>
    <row r="22245" spans="31:31" s="228" customFormat="1" x14ac:dyDescent="0.2">
      <c r="AE22245" s="218"/>
    </row>
    <row r="22246" spans="31:31" s="228" customFormat="1" x14ac:dyDescent="0.2">
      <c r="AE22246" s="218"/>
    </row>
    <row r="22247" spans="31:31" s="228" customFormat="1" x14ac:dyDescent="0.2">
      <c r="AE22247" s="218"/>
    </row>
    <row r="22248" spans="31:31" s="228" customFormat="1" x14ac:dyDescent="0.2">
      <c r="AE22248" s="218"/>
    </row>
    <row r="22249" spans="31:31" s="228" customFormat="1" x14ac:dyDescent="0.2">
      <c r="AE22249" s="218"/>
    </row>
    <row r="22250" spans="31:31" s="228" customFormat="1" x14ac:dyDescent="0.2">
      <c r="AE22250" s="218"/>
    </row>
    <row r="22251" spans="31:31" s="228" customFormat="1" x14ac:dyDescent="0.2">
      <c r="AE22251" s="218"/>
    </row>
    <row r="22252" spans="31:31" s="228" customFormat="1" x14ac:dyDescent="0.2">
      <c r="AE22252" s="218"/>
    </row>
    <row r="22253" spans="31:31" s="228" customFormat="1" x14ac:dyDescent="0.2">
      <c r="AE22253" s="218"/>
    </row>
    <row r="22254" spans="31:31" s="228" customFormat="1" x14ac:dyDescent="0.2">
      <c r="AE22254" s="218"/>
    </row>
    <row r="22255" spans="31:31" s="228" customFormat="1" x14ac:dyDescent="0.2">
      <c r="AE22255" s="218"/>
    </row>
    <row r="22256" spans="31:31" s="228" customFormat="1" x14ac:dyDescent="0.2">
      <c r="AE22256" s="218"/>
    </row>
    <row r="22257" spans="31:31" s="228" customFormat="1" x14ac:dyDescent="0.2">
      <c r="AE22257" s="218"/>
    </row>
    <row r="22258" spans="31:31" s="228" customFormat="1" x14ac:dyDescent="0.2">
      <c r="AE22258" s="218"/>
    </row>
    <row r="22259" spans="31:31" s="228" customFormat="1" x14ac:dyDescent="0.2">
      <c r="AE22259" s="218"/>
    </row>
    <row r="22260" spans="31:31" s="228" customFormat="1" x14ac:dyDescent="0.2">
      <c r="AE22260" s="218"/>
    </row>
    <row r="22261" spans="31:31" s="228" customFormat="1" x14ac:dyDescent="0.2">
      <c r="AE22261" s="218"/>
    </row>
    <row r="22262" spans="31:31" s="228" customFormat="1" x14ac:dyDescent="0.2">
      <c r="AE22262" s="218"/>
    </row>
    <row r="22263" spans="31:31" s="228" customFormat="1" x14ac:dyDescent="0.2">
      <c r="AE22263" s="218"/>
    </row>
    <row r="22264" spans="31:31" s="228" customFormat="1" x14ac:dyDescent="0.2">
      <c r="AE22264" s="218"/>
    </row>
    <row r="22265" spans="31:31" s="228" customFormat="1" x14ac:dyDescent="0.2">
      <c r="AE22265" s="218"/>
    </row>
    <row r="22266" spans="31:31" s="228" customFormat="1" x14ac:dyDescent="0.2">
      <c r="AE22266" s="218"/>
    </row>
    <row r="22267" spans="31:31" s="228" customFormat="1" x14ac:dyDescent="0.2">
      <c r="AE22267" s="218"/>
    </row>
    <row r="22268" spans="31:31" s="228" customFormat="1" x14ac:dyDescent="0.2">
      <c r="AE22268" s="218"/>
    </row>
    <row r="22269" spans="31:31" s="228" customFormat="1" x14ac:dyDescent="0.2">
      <c r="AE22269" s="218"/>
    </row>
    <row r="22270" spans="31:31" s="228" customFormat="1" x14ac:dyDescent="0.2">
      <c r="AE22270" s="218"/>
    </row>
    <row r="22271" spans="31:31" s="228" customFormat="1" x14ac:dyDescent="0.2">
      <c r="AE22271" s="218"/>
    </row>
    <row r="22272" spans="31:31" s="228" customFormat="1" x14ac:dyDescent="0.2">
      <c r="AE22272" s="218"/>
    </row>
    <row r="22273" spans="31:31" s="228" customFormat="1" x14ac:dyDescent="0.2">
      <c r="AE22273" s="218"/>
    </row>
    <row r="22274" spans="31:31" s="228" customFormat="1" x14ac:dyDescent="0.2">
      <c r="AE22274" s="218"/>
    </row>
    <row r="22275" spans="31:31" s="228" customFormat="1" x14ac:dyDescent="0.2">
      <c r="AE22275" s="218"/>
    </row>
    <row r="22276" spans="31:31" s="228" customFormat="1" x14ac:dyDescent="0.2">
      <c r="AE22276" s="218"/>
    </row>
    <row r="22277" spans="31:31" s="228" customFormat="1" x14ac:dyDescent="0.2">
      <c r="AE22277" s="218"/>
    </row>
    <row r="22278" spans="31:31" s="228" customFormat="1" x14ac:dyDescent="0.2">
      <c r="AE22278" s="218"/>
    </row>
    <row r="22279" spans="31:31" s="228" customFormat="1" x14ac:dyDescent="0.2">
      <c r="AE22279" s="218"/>
    </row>
    <row r="22280" spans="31:31" s="228" customFormat="1" x14ac:dyDescent="0.2">
      <c r="AE22280" s="218"/>
    </row>
    <row r="22281" spans="31:31" s="228" customFormat="1" x14ac:dyDescent="0.2">
      <c r="AE22281" s="218"/>
    </row>
    <row r="22282" spans="31:31" s="228" customFormat="1" x14ac:dyDescent="0.2">
      <c r="AE22282" s="218"/>
    </row>
    <row r="22283" spans="31:31" s="228" customFormat="1" x14ac:dyDescent="0.2">
      <c r="AE22283" s="218"/>
    </row>
    <row r="22284" spans="31:31" s="228" customFormat="1" x14ac:dyDescent="0.2">
      <c r="AE22284" s="218"/>
    </row>
    <row r="22285" spans="31:31" s="228" customFormat="1" x14ac:dyDescent="0.2">
      <c r="AE22285" s="218"/>
    </row>
    <row r="22286" spans="31:31" s="228" customFormat="1" x14ac:dyDescent="0.2">
      <c r="AE22286" s="218"/>
    </row>
    <row r="22287" spans="31:31" s="228" customFormat="1" x14ac:dyDescent="0.2">
      <c r="AE22287" s="218"/>
    </row>
    <row r="22288" spans="31:31" s="228" customFormat="1" x14ac:dyDescent="0.2">
      <c r="AE22288" s="218"/>
    </row>
    <row r="22289" spans="31:31" s="228" customFormat="1" x14ac:dyDescent="0.2">
      <c r="AE22289" s="218"/>
    </row>
    <row r="22290" spans="31:31" s="228" customFormat="1" x14ac:dyDescent="0.2">
      <c r="AE22290" s="218"/>
    </row>
    <row r="22291" spans="31:31" s="228" customFormat="1" x14ac:dyDescent="0.2">
      <c r="AE22291" s="218"/>
    </row>
    <row r="22292" spans="31:31" s="228" customFormat="1" x14ac:dyDescent="0.2">
      <c r="AE22292" s="218"/>
    </row>
    <row r="22293" spans="31:31" s="228" customFormat="1" x14ac:dyDescent="0.2">
      <c r="AE22293" s="218"/>
    </row>
    <row r="22294" spans="31:31" s="228" customFormat="1" x14ac:dyDescent="0.2">
      <c r="AE22294" s="218"/>
    </row>
    <row r="22295" spans="31:31" s="228" customFormat="1" x14ac:dyDescent="0.2">
      <c r="AE22295" s="218"/>
    </row>
    <row r="22296" spans="31:31" s="228" customFormat="1" x14ac:dyDescent="0.2">
      <c r="AE22296" s="218"/>
    </row>
    <row r="22297" spans="31:31" s="228" customFormat="1" x14ac:dyDescent="0.2">
      <c r="AE22297" s="218"/>
    </row>
    <row r="22298" spans="31:31" s="228" customFormat="1" x14ac:dyDescent="0.2">
      <c r="AE22298" s="218"/>
    </row>
    <row r="22299" spans="31:31" s="228" customFormat="1" x14ac:dyDescent="0.2">
      <c r="AE22299" s="218"/>
    </row>
    <row r="22300" spans="31:31" s="228" customFormat="1" x14ac:dyDescent="0.2">
      <c r="AE22300" s="218"/>
    </row>
    <row r="22301" spans="31:31" s="228" customFormat="1" x14ac:dyDescent="0.2">
      <c r="AE22301" s="218"/>
    </row>
    <row r="22302" spans="31:31" s="228" customFormat="1" x14ac:dyDescent="0.2">
      <c r="AE22302" s="218"/>
    </row>
    <row r="22303" spans="31:31" s="228" customFormat="1" x14ac:dyDescent="0.2">
      <c r="AE22303" s="218"/>
    </row>
    <row r="22304" spans="31:31" s="228" customFormat="1" x14ac:dyDescent="0.2">
      <c r="AE22304" s="218"/>
    </row>
    <row r="22305" spans="31:31" s="228" customFormat="1" x14ac:dyDescent="0.2">
      <c r="AE22305" s="218"/>
    </row>
    <row r="22306" spans="31:31" s="228" customFormat="1" x14ac:dyDescent="0.2">
      <c r="AE22306" s="218"/>
    </row>
    <row r="22307" spans="31:31" s="228" customFormat="1" x14ac:dyDescent="0.2">
      <c r="AE22307" s="218"/>
    </row>
    <row r="22308" spans="31:31" s="228" customFormat="1" x14ac:dyDescent="0.2">
      <c r="AE22308" s="218"/>
    </row>
    <row r="22309" spans="31:31" s="228" customFormat="1" x14ac:dyDescent="0.2">
      <c r="AE22309" s="218"/>
    </row>
    <row r="22310" spans="31:31" s="228" customFormat="1" x14ac:dyDescent="0.2">
      <c r="AE22310" s="218"/>
    </row>
    <row r="22311" spans="31:31" s="228" customFormat="1" x14ac:dyDescent="0.2">
      <c r="AE22311" s="218"/>
    </row>
    <row r="22312" spans="31:31" s="228" customFormat="1" x14ac:dyDescent="0.2">
      <c r="AE22312" s="218"/>
    </row>
    <row r="22313" spans="31:31" s="228" customFormat="1" x14ac:dyDescent="0.2">
      <c r="AE22313" s="218"/>
    </row>
    <row r="22314" spans="31:31" s="228" customFormat="1" x14ac:dyDescent="0.2">
      <c r="AE22314" s="218"/>
    </row>
    <row r="22315" spans="31:31" s="228" customFormat="1" x14ac:dyDescent="0.2">
      <c r="AE22315" s="218"/>
    </row>
    <row r="22316" spans="31:31" s="228" customFormat="1" x14ac:dyDescent="0.2">
      <c r="AE22316" s="218"/>
    </row>
    <row r="22317" spans="31:31" s="228" customFormat="1" x14ac:dyDescent="0.2">
      <c r="AE22317" s="218"/>
    </row>
    <row r="22318" spans="31:31" s="228" customFormat="1" x14ac:dyDescent="0.2">
      <c r="AE22318" s="218"/>
    </row>
    <row r="22319" spans="31:31" s="228" customFormat="1" x14ac:dyDescent="0.2">
      <c r="AE22319" s="218"/>
    </row>
    <row r="22320" spans="31:31" s="228" customFormat="1" x14ac:dyDescent="0.2">
      <c r="AE22320" s="218"/>
    </row>
    <row r="22321" spans="31:31" s="228" customFormat="1" x14ac:dyDescent="0.2">
      <c r="AE22321" s="218"/>
    </row>
    <row r="22322" spans="31:31" s="228" customFormat="1" x14ac:dyDescent="0.2">
      <c r="AE22322" s="218"/>
    </row>
    <row r="22323" spans="31:31" s="228" customFormat="1" x14ac:dyDescent="0.2">
      <c r="AE22323" s="218"/>
    </row>
    <row r="22324" spans="31:31" s="228" customFormat="1" x14ac:dyDescent="0.2">
      <c r="AE22324" s="218"/>
    </row>
    <row r="22325" spans="31:31" s="228" customFormat="1" x14ac:dyDescent="0.2">
      <c r="AE22325" s="218"/>
    </row>
    <row r="22326" spans="31:31" s="228" customFormat="1" x14ac:dyDescent="0.2">
      <c r="AE22326" s="218"/>
    </row>
    <row r="22327" spans="31:31" s="228" customFormat="1" x14ac:dyDescent="0.2">
      <c r="AE22327" s="218"/>
    </row>
    <row r="22328" spans="31:31" s="228" customFormat="1" x14ac:dyDescent="0.2">
      <c r="AE22328" s="218"/>
    </row>
    <row r="22329" spans="31:31" s="228" customFormat="1" x14ac:dyDescent="0.2">
      <c r="AE22329" s="218"/>
    </row>
    <row r="22330" spans="31:31" s="228" customFormat="1" x14ac:dyDescent="0.2">
      <c r="AE22330" s="218"/>
    </row>
    <row r="22331" spans="31:31" s="228" customFormat="1" x14ac:dyDescent="0.2">
      <c r="AE22331" s="218"/>
    </row>
    <row r="22332" spans="31:31" s="228" customFormat="1" x14ac:dyDescent="0.2">
      <c r="AE22332" s="218"/>
    </row>
    <row r="22333" spans="31:31" s="228" customFormat="1" x14ac:dyDescent="0.2">
      <c r="AE22333" s="218"/>
    </row>
    <row r="22334" spans="31:31" s="228" customFormat="1" x14ac:dyDescent="0.2">
      <c r="AE22334" s="218"/>
    </row>
    <row r="22335" spans="31:31" s="228" customFormat="1" x14ac:dyDescent="0.2">
      <c r="AE22335" s="218"/>
    </row>
    <row r="22336" spans="31:31" s="228" customFormat="1" x14ac:dyDescent="0.2">
      <c r="AE22336" s="218"/>
    </row>
    <row r="22337" spans="31:31" s="228" customFormat="1" x14ac:dyDescent="0.2">
      <c r="AE22337" s="218"/>
    </row>
    <row r="22338" spans="31:31" s="228" customFormat="1" x14ac:dyDescent="0.2">
      <c r="AE22338" s="218"/>
    </row>
    <row r="22339" spans="31:31" s="228" customFormat="1" x14ac:dyDescent="0.2">
      <c r="AE22339" s="218"/>
    </row>
    <row r="22340" spans="31:31" s="228" customFormat="1" x14ac:dyDescent="0.2">
      <c r="AE22340" s="218"/>
    </row>
    <row r="22341" spans="31:31" s="228" customFormat="1" x14ac:dyDescent="0.2">
      <c r="AE22341" s="218"/>
    </row>
    <row r="22342" spans="31:31" s="228" customFormat="1" x14ac:dyDescent="0.2">
      <c r="AE22342" s="218"/>
    </row>
    <row r="22343" spans="31:31" s="228" customFormat="1" x14ac:dyDescent="0.2">
      <c r="AE22343" s="218"/>
    </row>
    <row r="22344" spans="31:31" s="228" customFormat="1" x14ac:dyDescent="0.2">
      <c r="AE22344" s="218"/>
    </row>
    <row r="22345" spans="31:31" s="228" customFormat="1" x14ac:dyDescent="0.2">
      <c r="AE22345" s="218"/>
    </row>
    <row r="22346" spans="31:31" s="228" customFormat="1" x14ac:dyDescent="0.2">
      <c r="AE22346" s="218"/>
    </row>
    <row r="22347" spans="31:31" s="228" customFormat="1" x14ac:dyDescent="0.2">
      <c r="AE22347" s="218"/>
    </row>
    <row r="22348" spans="31:31" s="228" customFormat="1" x14ac:dyDescent="0.2">
      <c r="AE22348" s="218"/>
    </row>
    <row r="22349" spans="31:31" s="228" customFormat="1" x14ac:dyDescent="0.2">
      <c r="AE22349" s="218"/>
    </row>
    <row r="22350" spans="31:31" s="228" customFormat="1" x14ac:dyDescent="0.2">
      <c r="AE22350" s="218"/>
    </row>
    <row r="22351" spans="31:31" s="228" customFormat="1" x14ac:dyDescent="0.2">
      <c r="AE22351" s="218"/>
    </row>
    <row r="22352" spans="31:31" s="228" customFormat="1" x14ac:dyDescent="0.2">
      <c r="AE22352" s="218"/>
    </row>
    <row r="22353" spans="31:31" s="228" customFormat="1" x14ac:dyDescent="0.2">
      <c r="AE22353" s="218"/>
    </row>
    <row r="22354" spans="31:31" s="228" customFormat="1" x14ac:dyDescent="0.2">
      <c r="AE22354" s="218"/>
    </row>
    <row r="22355" spans="31:31" s="228" customFormat="1" x14ac:dyDescent="0.2">
      <c r="AE22355" s="218"/>
    </row>
    <row r="22356" spans="31:31" s="228" customFormat="1" x14ac:dyDescent="0.2">
      <c r="AE22356" s="218"/>
    </row>
    <row r="22357" spans="31:31" s="228" customFormat="1" x14ac:dyDescent="0.2">
      <c r="AE22357" s="218"/>
    </row>
    <row r="22358" spans="31:31" s="228" customFormat="1" x14ac:dyDescent="0.2">
      <c r="AE22358" s="218"/>
    </row>
    <row r="22359" spans="31:31" s="228" customFormat="1" x14ac:dyDescent="0.2">
      <c r="AE22359" s="218"/>
    </row>
    <row r="22360" spans="31:31" s="228" customFormat="1" x14ac:dyDescent="0.2">
      <c r="AE22360" s="218"/>
    </row>
    <row r="22361" spans="31:31" s="228" customFormat="1" x14ac:dyDescent="0.2">
      <c r="AE22361" s="218"/>
    </row>
    <row r="22362" spans="31:31" s="228" customFormat="1" x14ac:dyDescent="0.2">
      <c r="AE22362" s="218"/>
    </row>
    <row r="22363" spans="31:31" s="228" customFormat="1" x14ac:dyDescent="0.2">
      <c r="AE22363" s="218"/>
    </row>
    <row r="22364" spans="31:31" s="228" customFormat="1" x14ac:dyDescent="0.2">
      <c r="AE22364" s="218"/>
    </row>
    <row r="22365" spans="31:31" s="228" customFormat="1" x14ac:dyDescent="0.2">
      <c r="AE22365" s="218"/>
    </row>
    <row r="22366" spans="31:31" s="228" customFormat="1" x14ac:dyDescent="0.2">
      <c r="AE22366" s="218"/>
    </row>
    <row r="22367" spans="31:31" s="228" customFormat="1" x14ac:dyDescent="0.2">
      <c r="AE22367" s="218"/>
    </row>
    <row r="22368" spans="31:31" s="228" customFormat="1" x14ac:dyDescent="0.2">
      <c r="AE22368" s="218"/>
    </row>
    <row r="22369" spans="31:31" s="228" customFormat="1" x14ac:dyDescent="0.2">
      <c r="AE22369" s="218"/>
    </row>
    <row r="22370" spans="31:31" s="228" customFormat="1" x14ac:dyDescent="0.2">
      <c r="AE22370" s="218"/>
    </row>
    <row r="22371" spans="31:31" s="228" customFormat="1" x14ac:dyDescent="0.2">
      <c r="AE22371" s="218"/>
    </row>
    <row r="22372" spans="31:31" s="228" customFormat="1" x14ac:dyDescent="0.2">
      <c r="AE22372" s="218"/>
    </row>
    <row r="22373" spans="31:31" s="228" customFormat="1" x14ac:dyDescent="0.2">
      <c r="AE22373" s="218"/>
    </row>
    <row r="22374" spans="31:31" s="228" customFormat="1" x14ac:dyDescent="0.2">
      <c r="AE22374" s="218"/>
    </row>
    <row r="22375" spans="31:31" s="228" customFormat="1" x14ac:dyDescent="0.2">
      <c r="AE22375" s="218"/>
    </row>
    <row r="22376" spans="31:31" s="228" customFormat="1" x14ac:dyDescent="0.2">
      <c r="AE22376" s="218"/>
    </row>
    <row r="22377" spans="31:31" s="228" customFormat="1" x14ac:dyDescent="0.2">
      <c r="AE22377" s="218"/>
    </row>
    <row r="22378" spans="31:31" s="228" customFormat="1" x14ac:dyDescent="0.2">
      <c r="AE22378" s="218"/>
    </row>
    <row r="22379" spans="31:31" s="228" customFormat="1" x14ac:dyDescent="0.2">
      <c r="AE22379" s="218"/>
    </row>
    <row r="22380" spans="31:31" s="228" customFormat="1" x14ac:dyDescent="0.2">
      <c r="AE22380" s="218"/>
    </row>
    <row r="22381" spans="31:31" s="228" customFormat="1" x14ac:dyDescent="0.2">
      <c r="AE22381" s="218"/>
    </row>
    <row r="22382" spans="31:31" s="228" customFormat="1" x14ac:dyDescent="0.2">
      <c r="AE22382" s="218"/>
    </row>
    <row r="22383" spans="31:31" s="228" customFormat="1" x14ac:dyDescent="0.2">
      <c r="AE22383" s="218"/>
    </row>
    <row r="22384" spans="31:31" s="228" customFormat="1" x14ac:dyDescent="0.2">
      <c r="AE22384" s="218"/>
    </row>
    <row r="22385" spans="31:31" s="228" customFormat="1" x14ac:dyDescent="0.2">
      <c r="AE22385" s="218"/>
    </row>
    <row r="22386" spans="31:31" s="228" customFormat="1" x14ac:dyDescent="0.2">
      <c r="AE22386" s="218"/>
    </row>
    <row r="22387" spans="31:31" s="228" customFormat="1" x14ac:dyDescent="0.2">
      <c r="AE22387" s="218"/>
    </row>
    <row r="22388" spans="31:31" s="228" customFormat="1" x14ac:dyDescent="0.2">
      <c r="AE22388" s="218"/>
    </row>
    <row r="22389" spans="31:31" s="228" customFormat="1" x14ac:dyDescent="0.2">
      <c r="AE22389" s="218"/>
    </row>
    <row r="22390" spans="31:31" s="228" customFormat="1" x14ac:dyDescent="0.2">
      <c r="AE22390" s="218"/>
    </row>
    <row r="22391" spans="31:31" s="228" customFormat="1" x14ac:dyDescent="0.2">
      <c r="AE22391" s="218"/>
    </row>
    <row r="22392" spans="31:31" s="228" customFormat="1" x14ac:dyDescent="0.2">
      <c r="AE22392" s="218"/>
    </row>
    <row r="22393" spans="31:31" s="228" customFormat="1" x14ac:dyDescent="0.2">
      <c r="AE22393" s="218"/>
    </row>
    <row r="22394" spans="31:31" s="228" customFormat="1" x14ac:dyDescent="0.2">
      <c r="AE22394" s="218"/>
    </row>
    <row r="22395" spans="31:31" s="228" customFormat="1" x14ac:dyDescent="0.2">
      <c r="AE22395" s="218"/>
    </row>
    <row r="22396" spans="31:31" s="228" customFormat="1" x14ac:dyDescent="0.2">
      <c r="AE22396" s="218"/>
    </row>
    <row r="22397" spans="31:31" s="228" customFormat="1" x14ac:dyDescent="0.2">
      <c r="AE22397" s="218"/>
    </row>
    <row r="22398" spans="31:31" s="228" customFormat="1" x14ac:dyDescent="0.2">
      <c r="AE22398" s="218"/>
    </row>
    <row r="22399" spans="31:31" s="228" customFormat="1" x14ac:dyDescent="0.2">
      <c r="AE22399" s="218"/>
    </row>
    <row r="22400" spans="31:31" s="228" customFormat="1" x14ac:dyDescent="0.2">
      <c r="AE22400" s="218"/>
    </row>
    <row r="22401" spans="31:31" s="228" customFormat="1" x14ac:dyDescent="0.2">
      <c r="AE22401" s="218"/>
    </row>
    <row r="22402" spans="31:31" s="228" customFormat="1" x14ac:dyDescent="0.2">
      <c r="AE22402" s="218"/>
    </row>
    <row r="22403" spans="31:31" s="228" customFormat="1" x14ac:dyDescent="0.2">
      <c r="AE22403" s="218"/>
    </row>
    <row r="22404" spans="31:31" s="228" customFormat="1" x14ac:dyDescent="0.2">
      <c r="AE22404" s="218"/>
    </row>
    <row r="22405" spans="31:31" s="228" customFormat="1" x14ac:dyDescent="0.2">
      <c r="AE22405" s="218"/>
    </row>
    <row r="22406" spans="31:31" s="228" customFormat="1" x14ac:dyDescent="0.2">
      <c r="AE22406" s="218"/>
    </row>
    <row r="22407" spans="31:31" s="228" customFormat="1" x14ac:dyDescent="0.2">
      <c r="AE22407" s="218"/>
    </row>
    <row r="22408" spans="31:31" s="228" customFormat="1" x14ac:dyDescent="0.2">
      <c r="AE22408" s="218"/>
    </row>
    <row r="22409" spans="31:31" s="228" customFormat="1" x14ac:dyDescent="0.2">
      <c r="AE22409" s="218"/>
    </row>
    <row r="22410" spans="31:31" s="228" customFormat="1" x14ac:dyDescent="0.2">
      <c r="AE22410" s="218"/>
    </row>
    <row r="22411" spans="31:31" s="228" customFormat="1" x14ac:dyDescent="0.2">
      <c r="AE22411" s="218"/>
    </row>
    <row r="22412" spans="31:31" s="228" customFormat="1" x14ac:dyDescent="0.2">
      <c r="AE22412" s="218"/>
    </row>
    <row r="22413" spans="31:31" s="228" customFormat="1" x14ac:dyDescent="0.2">
      <c r="AE22413" s="218"/>
    </row>
    <row r="22414" spans="31:31" s="228" customFormat="1" x14ac:dyDescent="0.2">
      <c r="AE22414" s="218"/>
    </row>
    <row r="22415" spans="31:31" s="228" customFormat="1" x14ac:dyDescent="0.2">
      <c r="AE22415" s="218"/>
    </row>
    <row r="22416" spans="31:31" s="228" customFormat="1" x14ac:dyDescent="0.2">
      <c r="AE22416" s="218"/>
    </row>
    <row r="22417" spans="31:31" s="228" customFormat="1" x14ac:dyDescent="0.2">
      <c r="AE22417" s="218"/>
    </row>
    <row r="22418" spans="31:31" s="228" customFormat="1" x14ac:dyDescent="0.2">
      <c r="AE22418" s="218"/>
    </row>
    <row r="22419" spans="31:31" s="228" customFormat="1" x14ac:dyDescent="0.2">
      <c r="AE22419" s="218"/>
    </row>
    <row r="22420" spans="31:31" s="228" customFormat="1" x14ac:dyDescent="0.2">
      <c r="AE22420" s="218"/>
    </row>
    <row r="22421" spans="31:31" s="228" customFormat="1" x14ac:dyDescent="0.2">
      <c r="AE22421" s="218"/>
    </row>
    <row r="22422" spans="31:31" s="228" customFormat="1" x14ac:dyDescent="0.2">
      <c r="AE22422" s="218"/>
    </row>
    <row r="22423" spans="31:31" s="228" customFormat="1" x14ac:dyDescent="0.2">
      <c r="AE22423" s="218"/>
    </row>
    <row r="22424" spans="31:31" s="228" customFormat="1" x14ac:dyDescent="0.2">
      <c r="AE22424" s="218"/>
    </row>
    <row r="22425" spans="31:31" s="228" customFormat="1" x14ac:dyDescent="0.2">
      <c r="AE22425" s="218"/>
    </row>
    <row r="22426" spans="31:31" s="228" customFormat="1" x14ac:dyDescent="0.2">
      <c r="AE22426" s="218"/>
    </row>
    <row r="22427" spans="31:31" s="228" customFormat="1" x14ac:dyDescent="0.2">
      <c r="AE22427" s="218"/>
    </row>
    <row r="22428" spans="31:31" s="228" customFormat="1" x14ac:dyDescent="0.2">
      <c r="AE22428" s="218"/>
    </row>
    <row r="22429" spans="31:31" s="228" customFormat="1" x14ac:dyDescent="0.2">
      <c r="AE22429" s="218"/>
    </row>
    <row r="22430" spans="31:31" s="228" customFormat="1" x14ac:dyDescent="0.2">
      <c r="AE22430" s="218"/>
    </row>
    <row r="22431" spans="31:31" s="228" customFormat="1" x14ac:dyDescent="0.2">
      <c r="AE22431" s="218"/>
    </row>
    <row r="22432" spans="31:31" s="228" customFormat="1" x14ac:dyDescent="0.2">
      <c r="AE22432" s="218"/>
    </row>
    <row r="22433" spans="31:31" s="228" customFormat="1" x14ac:dyDescent="0.2">
      <c r="AE22433" s="218"/>
    </row>
    <row r="22434" spans="31:31" s="228" customFormat="1" x14ac:dyDescent="0.2">
      <c r="AE22434" s="218"/>
    </row>
    <row r="22435" spans="31:31" s="228" customFormat="1" x14ac:dyDescent="0.2">
      <c r="AE22435" s="218"/>
    </row>
    <row r="22436" spans="31:31" s="228" customFormat="1" x14ac:dyDescent="0.2">
      <c r="AE22436" s="218"/>
    </row>
    <row r="22437" spans="31:31" s="228" customFormat="1" x14ac:dyDescent="0.2">
      <c r="AE22437" s="218"/>
    </row>
    <row r="22438" spans="31:31" s="228" customFormat="1" x14ac:dyDescent="0.2">
      <c r="AE22438" s="218"/>
    </row>
    <row r="22439" spans="31:31" s="228" customFormat="1" x14ac:dyDescent="0.2">
      <c r="AE22439" s="218"/>
    </row>
    <row r="22440" spans="31:31" s="228" customFormat="1" x14ac:dyDescent="0.2">
      <c r="AE22440" s="218"/>
    </row>
    <row r="22441" spans="31:31" s="228" customFormat="1" x14ac:dyDescent="0.2">
      <c r="AE22441" s="218"/>
    </row>
    <row r="22442" spans="31:31" s="228" customFormat="1" x14ac:dyDescent="0.2">
      <c r="AE22442" s="218"/>
    </row>
    <row r="22443" spans="31:31" s="228" customFormat="1" x14ac:dyDescent="0.2">
      <c r="AE22443" s="218"/>
    </row>
    <row r="22444" spans="31:31" s="228" customFormat="1" x14ac:dyDescent="0.2">
      <c r="AE22444" s="218"/>
    </row>
    <row r="22445" spans="31:31" s="228" customFormat="1" x14ac:dyDescent="0.2">
      <c r="AE22445" s="218"/>
    </row>
    <row r="22446" spans="31:31" s="228" customFormat="1" x14ac:dyDescent="0.2">
      <c r="AE22446" s="218"/>
    </row>
    <row r="22447" spans="31:31" s="228" customFormat="1" x14ac:dyDescent="0.2">
      <c r="AE22447" s="218"/>
    </row>
    <row r="22448" spans="31:31" s="228" customFormat="1" x14ac:dyDescent="0.2">
      <c r="AE22448" s="218"/>
    </row>
    <row r="22449" spans="31:31" s="228" customFormat="1" x14ac:dyDescent="0.2">
      <c r="AE22449" s="218"/>
    </row>
    <row r="22450" spans="31:31" s="228" customFormat="1" x14ac:dyDescent="0.2">
      <c r="AE22450" s="218"/>
    </row>
    <row r="22451" spans="31:31" s="228" customFormat="1" x14ac:dyDescent="0.2">
      <c r="AE22451" s="218"/>
    </row>
    <row r="22452" spans="31:31" s="228" customFormat="1" x14ac:dyDescent="0.2">
      <c r="AE22452" s="218"/>
    </row>
    <row r="22453" spans="31:31" s="228" customFormat="1" x14ac:dyDescent="0.2">
      <c r="AE22453" s="218"/>
    </row>
    <row r="22454" spans="31:31" s="228" customFormat="1" x14ac:dyDescent="0.2">
      <c r="AE22454" s="218"/>
    </row>
    <row r="22455" spans="31:31" s="228" customFormat="1" x14ac:dyDescent="0.2">
      <c r="AE22455" s="218"/>
    </row>
    <row r="22456" spans="31:31" s="228" customFormat="1" x14ac:dyDescent="0.2">
      <c r="AE22456" s="218"/>
    </row>
    <row r="22457" spans="31:31" s="228" customFormat="1" x14ac:dyDescent="0.2">
      <c r="AE22457" s="218"/>
    </row>
    <row r="22458" spans="31:31" s="228" customFormat="1" x14ac:dyDescent="0.2">
      <c r="AE22458" s="218"/>
    </row>
    <row r="22459" spans="31:31" s="228" customFormat="1" x14ac:dyDescent="0.2">
      <c r="AE22459" s="218"/>
    </row>
    <row r="22460" spans="31:31" s="228" customFormat="1" x14ac:dyDescent="0.2">
      <c r="AE22460" s="218"/>
    </row>
    <row r="22461" spans="31:31" s="228" customFormat="1" x14ac:dyDescent="0.2">
      <c r="AE22461" s="218"/>
    </row>
    <row r="22462" spans="31:31" s="228" customFormat="1" x14ac:dyDescent="0.2">
      <c r="AE22462" s="218"/>
    </row>
    <row r="22463" spans="31:31" s="228" customFormat="1" x14ac:dyDescent="0.2">
      <c r="AE22463" s="218"/>
    </row>
    <row r="22464" spans="31:31" s="228" customFormat="1" x14ac:dyDescent="0.2">
      <c r="AE22464" s="218"/>
    </row>
    <row r="22465" spans="31:31" s="228" customFormat="1" x14ac:dyDescent="0.2">
      <c r="AE22465" s="218"/>
    </row>
    <row r="22466" spans="31:31" s="228" customFormat="1" x14ac:dyDescent="0.2">
      <c r="AE22466" s="218"/>
    </row>
    <row r="22467" spans="31:31" s="228" customFormat="1" x14ac:dyDescent="0.2">
      <c r="AE22467" s="218"/>
    </row>
    <row r="22468" spans="31:31" s="228" customFormat="1" x14ac:dyDescent="0.2">
      <c r="AE22468" s="218"/>
    </row>
    <row r="22469" spans="31:31" s="228" customFormat="1" x14ac:dyDescent="0.2">
      <c r="AE22469" s="218"/>
    </row>
    <row r="22470" spans="31:31" s="228" customFormat="1" x14ac:dyDescent="0.2">
      <c r="AE22470" s="218"/>
    </row>
    <row r="22471" spans="31:31" s="228" customFormat="1" x14ac:dyDescent="0.2">
      <c r="AE22471" s="218"/>
    </row>
    <row r="22472" spans="31:31" s="228" customFormat="1" x14ac:dyDescent="0.2">
      <c r="AE22472" s="218"/>
    </row>
    <row r="22473" spans="31:31" s="228" customFormat="1" x14ac:dyDescent="0.2">
      <c r="AE22473" s="218"/>
    </row>
    <row r="22474" spans="31:31" s="228" customFormat="1" x14ac:dyDescent="0.2">
      <c r="AE22474" s="218"/>
    </row>
    <row r="22475" spans="31:31" s="228" customFormat="1" x14ac:dyDescent="0.2">
      <c r="AE22475" s="218"/>
    </row>
    <row r="22476" spans="31:31" s="228" customFormat="1" x14ac:dyDescent="0.2">
      <c r="AE22476" s="218"/>
    </row>
    <row r="22477" spans="31:31" s="228" customFormat="1" x14ac:dyDescent="0.2">
      <c r="AE22477" s="218"/>
    </row>
    <row r="22478" spans="31:31" s="228" customFormat="1" x14ac:dyDescent="0.2">
      <c r="AE22478" s="218"/>
    </row>
    <row r="22479" spans="31:31" s="228" customFormat="1" x14ac:dyDescent="0.2">
      <c r="AE22479" s="218"/>
    </row>
    <row r="22480" spans="31:31" s="228" customFormat="1" x14ac:dyDescent="0.2">
      <c r="AE22480" s="218"/>
    </row>
    <row r="22481" spans="31:31" s="228" customFormat="1" x14ac:dyDescent="0.2">
      <c r="AE22481" s="218"/>
    </row>
    <row r="22482" spans="31:31" s="228" customFormat="1" x14ac:dyDescent="0.2">
      <c r="AE22482" s="218"/>
    </row>
    <row r="22483" spans="31:31" s="228" customFormat="1" x14ac:dyDescent="0.2">
      <c r="AE22483" s="218"/>
    </row>
    <row r="22484" spans="31:31" s="228" customFormat="1" x14ac:dyDescent="0.2">
      <c r="AE22484" s="218"/>
    </row>
    <row r="22485" spans="31:31" s="228" customFormat="1" x14ac:dyDescent="0.2">
      <c r="AE22485" s="218"/>
    </row>
    <row r="22486" spans="31:31" s="228" customFormat="1" x14ac:dyDescent="0.2">
      <c r="AE22486" s="218"/>
    </row>
    <row r="22487" spans="31:31" s="228" customFormat="1" x14ac:dyDescent="0.2">
      <c r="AE22487" s="218"/>
    </row>
    <row r="22488" spans="31:31" s="228" customFormat="1" x14ac:dyDescent="0.2">
      <c r="AE22488" s="218"/>
    </row>
    <row r="22489" spans="31:31" s="228" customFormat="1" x14ac:dyDescent="0.2">
      <c r="AE22489" s="218"/>
    </row>
    <row r="22490" spans="31:31" s="228" customFormat="1" x14ac:dyDescent="0.2">
      <c r="AE22490" s="218"/>
    </row>
    <row r="22491" spans="31:31" s="228" customFormat="1" x14ac:dyDescent="0.2">
      <c r="AE22491" s="218"/>
    </row>
    <row r="22492" spans="31:31" s="228" customFormat="1" x14ac:dyDescent="0.2">
      <c r="AE22492" s="218"/>
    </row>
    <row r="22493" spans="31:31" s="228" customFormat="1" x14ac:dyDescent="0.2">
      <c r="AE22493" s="218"/>
    </row>
    <row r="22494" spans="31:31" s="228" customFormat="1" x14ac:dyDescent="0.2">
      <c r="AE22494" s="218"/>
    </row>
    <row r="22495" spans="31:31" s="228" customFormat="1" x14ac:dyDescent="0.2">
      <c r="AE22495" s="218"/>
    </row>
    <row r="22496" spans="31:31" s="228" customFormat="1" x14ac:dyDescent="0.2">
      <c r="AE22496" s="218"/>
    </row>
    <row r="22497" spans="31:31" s="228" customFormat="1" x14ac:dyDescent="0.2">
      <c r="AE22497" s="218"/>
    </row>
    <row r="22498" spans="31:31" s="228" customFormat="1" x14ac:dyDescent="0.2">
      <c r="AE22498" s="218"/>
    </row>
    <row r="22499" spans="31:31" s="228" customFormat="1" x14ac:dyDescent="0.2">
      <c r="AE22499" s="218"/>
    </row>
    <row r="22500" spans="31:31" s="228" customFormat="1" x14ac:dyDescent="0.2">
      <c r="AE22500" s="218"/>
    </row>
    <row r="22501" spans="31:31" s="228" customFormat="1" x14ac:dyDescent="0.2">
      <c r="AE22501" s="218"/>
    </row>
    <row r="22502" spans="31:31" s="228" customFormat="1" x14ac:dyDescent="0.2">
      <c r="AE22502" s="218"/>
    </row>
    <row r="22503" spans="31:31" s="228" customFormat="1" x14ac:dyDescent="0.2">
      <c r="AE22503" s="218"/>
    </row>
    <row r="22504" spans="31:31" s="228" customFormat="1" x14ac:dyDescent="0.2">
      <c r="AE22504" s="218"/>
    </row>
    <row r="22505" spans="31:31" s="228" customFormat="1" x14ac:dyDescent="0.2">
      <c r="AE22505" s="218"/>
    </row>
    <row r="22506" spans="31:31" s="228" customFormat="1" x14ac:dyDescent="0.2">
      <c r="AE22506" s="218"/>
    </row>
    <row r="22507" spans="31:31" s="228" customFormat="1" x14ac:dyDescent="0.2">
      <c r="AE22507" s="218"/>
    </row>
    <row r="22508" spans="31:31" s="228" customFormat="1" x14ac:dyDescent="0.2">
      <c r="AE22508" s="218"/>
    </row>
    <row r="22509" spans="31:31" s="228" customFormat="1" x14ac:dyDescent="0.2">
      <c r="AE22509" s="218"/>
    </row>
    <row r="22510" spans="31:31" s="228" customFormat="1" x14ac:dyDescent="0.2">
      <c r="AE22510" s="218"/>
    </row>
    <row r="22511" spans="31:31" s="228" customFormat="1" x14ac:dyDescent="0.2">
      <c r="AE22511" s="218"/>
    </row>
    <row r="22512" spans="31:31" s="228" customFormat="1" x14ac:dyDescent="0.2">
      <c r="AE22512" s="218"/>
    </row>
    <row r="22513" spans="31:31" s="228" customFormat="1" x14ac:dyDescent="0.2">
      <c r="AE22513" s="218"/>
    </row>
    <row r="22514" spans="31:31" s="228" customFormat="1" x14ac:dyDescent="0.2">
      <c r="AE22514" s="218"/>
    </row>
    <row r="22515" spans="31:31" s="228" customFormat="1" x14ac:dyDescent="0.2">
      <c r="AE22515" s="218"/>
    </row>
    <row r="22516" spans="31:31" s="228" customFormat="1" x14ac:dyDescent="0.2">
      <c r="AE22516" s="218"/>
    </row>
    <row r="22517" spans="31:31" s="228" customFormat="1" x14ac:dyDescent="0.2">
      <c r="AE22517" s="218"/>
    </row>
    <row r="22518" spans="31:31" s="228" customFormat="1" x14ac:dyDescent="0.2">
      <c r="AE22518" s="218"/>
    </row>
    <row r="22519" spans="31:31" s="228" customFormat="1" x14ac:dyDescent="0.2">
      <c r="AE22519" s="218"/>
    </row>
    <row r="22520" spans="31:31" s="228" customFormat="1" x14ac:dyDescent="0.2">
      <c r="AE22520" s="218"/>
    </row>
    <row r="22521" spans="31:31" s="228" customFormat="1" x14ac:dyDescent="0.2">
      <c r="AE22521" s="218"/>
    </row>
    <row r="22522" spans="31:31" s="228" customFormat="1" x14ac:dyDescent="0.2">
      <c r="AE22522" s="218"/>
    </row>
    <row r="22523" spans="31:31" s="228" customFormat="1" x14ac:dyDescent="0.2">
      <c r="AE22523" s="218"/>
    </row>
    <row r="22524" spans="31:31" s="228" customFormat="1" x14ac:dyDescent="0.2">
      <c r="AE22524" s="218"/>
    </row>
    <row r="22525" spans="31:31" s="228" customFormat="1" x14ac:dyDescent="0.2">
      <c r="AE22525" s="218"/>
    </row>
    <row r="22526" spans="31:31" s="228" customFormat="1" x14ac:dyDescent="0.2">
      <c r="AE22526" s="218"/>
    </row>
    <row r="22527" spans="31:31" s="228" customFormat="1" x14ac:dyDescent="0.2">
      <c r="AE22527" s="218"/>
    </row>
    <row r="22528" spans="31:31" s="228" customFormat="1" x14ac:dyDescent="0.2">
      <c r="AE22528" s="218"/>
    </row>
    <row r="22529" spans="31:31" s="228" customFormat="1" x14ac:dyDescent="0.2">
      <c r="AE22529" s="218"/>
    </row>
    <row r="22530" spans="31:31" s="228" customFormat="1" x14ac:dyDescent="0.2">
      <c r="AE22530" s="218"/>
    </row>
    <row r="22531" spans="31:31" s="228" customFormat="1" x14ac:dyDescent="0.2">
      <c r="AE22531" s="218"/>
    </row>
    <row r="22532" spans="31:31" s="228" customFormat="1" x14ac:dyDescent="0.2">
      <c r="AE22532" s="218"/>
    </row>
    <row r="22533" spans="31:31" s="228" customFormat="1" x14ac:dyDescent="0.2">
      <c r="AE22533" s="218"/>
    </row>
    <row r="22534" spans="31:31" s="228" customFormat="1" x14ac:dyDescent="0.2">
      <c r="AE22534" s="218"/>
    </row>
    <row r="22535" spans="31:31" s="228" customFormat="1" x14ac:dyDescent="0.2">
      <c r="AE22535" s="218"/>
    </row>
    <row r="22536" spans="31:31" s="228" customFormat="1" x14ac:dyDescent="0.2">
      <c r="AE22536" s="218"/>
    </row>
    <row r="22537" spans="31:31" s="228" customFormat="1" x14ac:dyDescent="0.2">
      <c r="AE22537" s="218"/>
    </row>
    <row r="22538" spans="31:31" s="228" customFormat="1" x14ac:dyDescent="0.2">
      <c r="AE22538" s="218"/>
    </row>
    <row r="22539" spans="31:31" s="228" customFormat="1" x14ac:dyDescent="0.2">
      <c r="AE22539" s="218"/>
    </row>
    <row r="22540" spans="31:31" s="228" customFormat="1" x14ac:dyDescent="0.2">
      <c r="AE22540" s="218"/>
    </row>
    <row r="22541" spans="31:31" s="228" customFormat="1" x14ac:dyDescent="0.2">
      <c r="AE22541" s="218"/>
    </row>
    <row r="22542" spans="31:31" s="228" customFormat="1" x14ac:dyDescent="0.2">
      <c r="AE22542" s="218"/>
    </row>
    <row r="22543" spans="31:31" s="228" customFormat="1" x14ac:dyDescent="0.2">
      <c r="AE22543" s="218"/>
    </row>
    <row r="22544" spans="31:31" s="228" customFormat="1" x14ac:dyDescent="0.2">
      <c r="AE22544" s="218"/>
    </row>
    <row r="22545" spans="31:31" s="228" customFormat="1" x14ac:dyDescent="0.2">
      <c r="AE22545" s="218"/>
    </row>
    <row r="22546" spans="31:31" s="228" customFormat="1" x14ac:dyDescent="0.2">
      <c r="AE22546" s="218"/>
    </row>
    <row r="22547" spans="31:31" s="228" customFormat="1" x14ac:dyDescent="0.2">
      <c r="AE22547" s="218"/>
    </row>
    <row r="22548" spans="31:31" s="228" customFormat="1" x14ac:dyDescent="0.2">
      <c r="AE22548" s="218"/>
    </row>
    <row r="22549" spans="31:31" s="228" customFormat="1" x14ac:dyDescent="0.2">
      <c r="AE22549" s="218"/>
    </row>
    <row r="22550" spans="31:31" s="228" customFormat="1" x14ac:dyDescent="0.2">
      <c r="AE22550" s="218"/>
    </row>
    <row r="22551" spans="31:31" s="228" customFormat="1" x14ac:dyDescent="0.2">
      <c r="AE22551" s="218"/>
    </row>
    <row r="22552" spans="31:31" s="228" customFormat="1" x14ac:dyDescent="0.2">
      <c r="AE22552" s="218"/>
    </row>
    <row r="22553" spans="31:31" s="228" customFormat="1" x14ac:dyDescent="0.2">
      <c r="AE22553" s="218"/>
    </row>
    <row r="22554" spans="31:31" s="228" customFormat="1" x14ac:dyDescent="0.2">
      <c r="AE22554" s="218"/>
    </row>
    <row r="22555" spans="31:31" s="228" customFormat="1" x14ac:dyDescent="0.2">
      <c r="AE22555" s="218"/>
    </row>
    <row r="22556" spans="31:31" s="228" customFormat="1" x14ac:dyDescent="0.2">
      <c r="AE22556" s="218"/>
    </row>
    <row r="22557" spans="31:31" s="228" customFormat="1" x14ac:dyDescent="0.2">
      <c r="AE22557" s="218"/>
    </row>
    <row r="22558" spans="31:31" s="228" customFormat="1" x14ac:dyDescent="0.2">
      <c r="AE22558" s="218"/>
    </row>
    <row r="22559" spans="31:31" s="228" customFormat="1" x14ac:dyDescent="0.2">
      <c r="AE22559" s="218"/>
    </row>
    <row r="22560" spans="31:31" s="228" customFormat="1" x14ac:dyDescent="0.2">
      <c r="AE22560" s="218"/>
    </row>
    <row r="22561" spans="31:31" s="228" customFormat="1" x14ac:dyDescent="0.2">
      <c r="AE22561" s="218"/>
    </row>
    <row r="22562" spans="31:31" s="228" customFormat="1" x14ac:dyDescent="0.2">
      <c r="AE22562" s="218"/>
    </row>
    <row r="22563" spans="31:31" s="228" customFormat="1" x14ac:dyDescent="0.2">
      <c r="AE22563" s="218"/>
    </row>
    <row r="22564" spans="31:31" s="228" customFormat="1" x14ac:dyDescent="0.2">
      <c r="AE22564" s="218"/>
    </row>
    <row r="22565" spans="31:31" s="228" customFormat="1" x14ac:dyDescent="0.2">
      <c r="AE22565" s="218"/>
    </row>
    <row r="22566" spans="31:31" s="228" customFormat="1" x14ac:dyDescent="0.2">
      <c r="AE22566" s="218"/>
    </row>
    <row r="22567" spans="31:31" s="228" customFormat="1" x14ac:dyDescent="0.2">
      <c r="AE22567" s="218"/>
    </row>
    <row r="22568" spans="31:31" s="228" customFormat="1" x14ac:dyDescent="0.2">
      <c r="AE22568" s="218"/>
    </row>
    <row r="22569" spans="31:31" s="228" customFormat="1" x14ac:dyDescent="0.2">
      <c r="AE22569" s="218"/>
    </row>
    <row r="22570" spans="31:31" s="228" customFormat="1" x14ac:dyDescent="0.2">
      <c r="AE22570" s="218"/>
    </row>
    <row r="22571" spans="31:31" s="228" customFormat="1" x14ac:dyDescent="0.2">
      <c r="AE22571" s="218"/>
    </row>
    <row r="22572" spans="31:31" s="228" customFormat="1" x14ac:dyDescent="0.2">
      <c r="AE22572" s="218"/>
    </row>
    <row r="22573" spans="31:31" s="228" customFormat="1" x14ac:dyDescent="0.2">
      <c r="AE22573" s="218"/>
    </row>
    <row r="22574" spans="31:31" s="228" customFormat="1" x14ac:dyDescent="0.2">
      <c r="AE22574" s="218"/>
    </row>
    <row r="22575" spans="31:31" s="228" customFormat="1" x14ac:dyDescent="0.2">
      <c r="AE22575" s="218"/>
    </row>
    <row r="22576" spans="31:31" s="228" customFormat="1" x14ac:dyDescent="0.2">
      <c r="AE22576" s="218"/>
    </row>
    <row r="22577" spans="31:31" s="228" customFormat="1" x14ac:dyDescent="0.2">
      <c r="AE22577" s="218"/>
    </row>
    <row r="22578" spans="31:31" s="228" customFormat="1" x14ac:dyDescent="0.2">
      <c r="AE22578" s="218"/>
    </row>
    <row r="22579" spans="31:31" s="228" customFormat="1" x14ac:dyDescent="0.2">
      <c r="AE22579" s="218"/>
    </row>
    <row r="22580" spans="31:31" s="228" customFormat="1" x14ac:dyDescent="0.2">
      <c r="AE22580" s="218"/>
    </row>
    <row r="22581" spans="31:31" s="228" customFormat="1" x14ac:dyDescent="0.2">
      <c r="AE22581" s="218"/>
    </row>
    <row r="22582" spans="31:31" s="228" customFormat="1" x14ac:dyDescent="0.2">
      <c r="AE22582" s="218"/>
    </row>
    <row r="22583" spans="31:31" s="228" customFormat="1" x14ac:dyDescent="0.2">
      <c r="AE22583" s="218"/>
    </row>
    <row r="22584" spans="31:31" s="228" customFormat="1" x14ac:dyDescent="0.2">
      <c r="AE22584" s="218"/>
    </row>
    <row r="22585" spans="31:31" s="228" customFormat="1" x14ac:dyDescent="0.2">
      <c r="AE22585" s="218"/>
    </row>
    <row r="22586" spans="31:31" s="228" customFormat="1" x14ac:dyDescent="0.2">
      <c r="AE22586" s="218"/>
    </row>
    <row r="22587" spans="31:31" s="228" customFormat="1" x14ac:dyDescent="0.2">
      <c r="AE22587" s="218"/>
    </row>
    <row r="22588" spans="31:31" s="228" customFormat="1" x14ac:dyDescent="0.2">
      <c r="AE22588" s="218"/>
    </row>
    <row r="22589" spans="31:31" s="228" customFormat="1" x14ac:dyDescent="0.2">
      <c r="AE22589" s="218"/>
    </row>
    <row r="22590" spans="31:31" s="228" customFormat="1" x14ac:dyDescent="0.2">
      <c r="AE22590" s="218"/>
    </row>
    <row r="22591" spans="31:31" s="228" customFormat="1" x14ac:dyDescent="0.2">
      <c r="AE22591" s="218"/>
    </row>
    <row r="22592" spans="31:31" s="228" customFormat="1" x14ac:dyDescent="0.2">
      <c r="AE22592" s="218"/>
    </row>
    <row r="22593" spans="31:31" s="228" customFormat="1" x14ac:dyDescent="0.2">
      <c r="AE22593" s="218"/>
    </row>
    <row r="22594" spans="31:31" s="228" customFormat="1" x14ac:dyDescent="0.2">
      <c r="AE22594" s="218"/>
    </row>
    <row r="22595" spans="31:31" s="228" customFormat="1" x14ac:dyDescent="0.2">
      <c r="AE22595" s="218"/>
    </row>
    <row r="22596" spans="31:31" s="228" customFormat="1" x14ac:dyDescent="0.2">
      <c r="AE22596" s="218"/>
    </row>
    <row r="22597" spans="31:31" s="228" customFormat="1" x14ac:dyDescent="0.2">
      <c r="AE22597" s="218"/>
    </row>
    <row r="22598" spans="31:31" s="228" customFormat="1" x14ac:dyDescent="0.2">
      <c r="AE22598" s="218"/>
    </row>
    <row r="22599" spans="31:31" s="228" customFormat="1" x14ac:dyDescent="0.2">
      <c r="AE22599" s="218"/>
    </row>
    <row r="22600" spans="31:31" s="228" customFormat="1" x14ac:dyDescent="0.2">
      <c r="AE22600" s="218"/>
    </row>
    <row r="22601" spans="31:31" s="228" customFormat="1" x14ac:dyDescent="0.2">
      <c r="AE22601" s="218"/>
    </row>
    <row r="22602" spans="31:31" s="228" customFormat="1" x14ac:dyDescent="0.2">
      <c r="AE22602" s="218"/>
    </row>
    <row r="22603" spans="31:31" s="228" customFormat="1" x14ac:dyDescent="0.2">
      <c r="AE22603" s="218"/>
    </row>
    <row r="22604" spans="31:31" s="228" customFormat="1" x14ac:dyDescent="0.2">
      <c r="AE22604" s="218"/>
    </row>
    <row r="22605" spans="31:31" s="228" customFormat="1" x14ac:dyDescent="0.2">
      <c r="AE22605" s="218"/>
    </row>
    <row r="22606" spans="31:31" s="228" customFormat="1" x14ac:dyDescent="0.2">
      <c r="AE22606" s="218"/>
    </row>
    <row r="22607" spans="31:31" s="228" customFormat="1" x14ac:dyDescent="0.2">
      <c r="AE22607" s="218"/>
    </row>
    <row r="22608" spans="31:31" s="228" customFormat="1" x14ac:dyDescent="0.2">
      <c r="AE22608" s="218"/>
    </row>
    <row r="22609" spans="31:31" s="228" customFormat="1" x14ac:dyDescent="0.2">
      <c r="AE22609" s="218"/>
    </row>
    <row r="22610" spans="31:31" s="228" customFormat="1" x14ac:dyDescent="0.2">
      <c r="AE22610" s="218"/>
    </row>
    <row r="22611" spans="31:31" s="228" customFormat="1" x14ac:dyDescent="0.2">
      <c r="AE22611" s="218"/>
    </row>
    <row r="22612" spans="31:31" s="228" customFormat="1" x14ac:dyDescent="0.2">
      <c r="AE22612" s="218"/>
    </row>
    <row r="22613" spans="31:31" s="228" customFormat="1" x14ac:dyDescent="0.2">
      <c r="AE22613" s="218"/>
    </row>
    <row r="22614" spans="31:31" s="228" customFormat="1" x14ac:dyDescent="0.2">
      <c r="AE22614" s="218"/>
    </row>
    <row r="22615" spans="31:31" s="228" customFormat="1" x14ac:dyDescent="0.2">
      <c r="AE22615" s="218"/>
    </row>
    <row r="22616" spans="31:31" s="228" customFormat="1" x14ac:dyDescent="0.2">
      <c r="AE22616" s="218"/>
    </row>
    <row r="22617" spans="31:31" s="228" customFormat="1" x14ac:dyDescent="0.2">
      <c r="AE22617" s="218"/>
    </row>
    <row r="22618" spans="31:31" s="228" customFormat="1" x14ac:dyDescent="0.2">
      <c r="AE22618" s="218"/>
    </row>
    <row r="22619" spans="31:31" s="228" customFormat="1" x14ac:dyDescent="0.2">
      <c r="AE22619" s="218"/>
    </row>
    <row r="22620" spans="31:31" s="228" customFormat="1" x14ac:dyDescent="0.2">
      <c r="AE22620" s="218"/>
    </row>
    <row r="22621" spans="31:31" s="228" customFormat="1" x14ac:dyDescent="0.2">
      <c r="AE22621" s="218"/>
    </row>
    <row r="22622" spans="31:31" s="228" customFormat="1" x14ac:dyDescent="0.2">
      <c r="AE22622" s="218"/>
    </row>
    <row r="22623" spans="31:31" s="228" customFormat="1" x14ac:dyDescent="0.2">
      <c r="AE22623" s="218"/>
    </row>
    <row r="22624" spans="31:31" s="228" customFormat="1" x14ac:dyDescent="0.2">
      <c r="AE22624" s="218"/>
    </row>
    <row r="22625" spans="31:31" s="228" customFormat="1" x14ac:dyDescent="0.2">
      <c r="AE22625" s="218"/>
    </row>
    <row r="22626" spans="31:31" s="228" customFormat="1" x14ac:dyDescent="0.2">
      <c r="AE22626" s="218"/>
    </row>
    <row r="22627" spans="31:31" s="228" customFormat="1" x14ac:dyDescent="0.2">
      <c r="AE22627" s="218"/>
    </row>
    <row r="22628" spans="31:31" s="228" customFormat="1" x14ac:dyDescent="0.2">
      <c r="AE22628" s="218"/>
    </row>
    <row r="22629" spans="31:31" s="228" customFormat="1" x14ac:dyDescent="0.2">
      <c r="AE22629" s="218"/>
    </row>
    <row r="22630" spans="31:31" s="228" customFormat="1" x14ac:dyDescent="0.2">
      <c r="AE22630" s="218"/>
    </row>
    <row r="22631" spans="31:31" s="228" customFormat="1" x14ac:dyDescent="0.2">
      <c r="AE22631" s="218"/>
    </row>
    <row r="22632" spans="31:31" s="228" customFormat="1" x14ac:dyDescent="0.2">
      <c r="AE22632" s="218"/>
    </row>
    <row r="22633" spans="31:31" s="228" customFormat="1" x14ac:dyDescent="0.2">
      <c r="AE22633" s="218"/>
    </row>
    <row r="22634" spans="31:31" s="228" customFormat="1" x14ac:dyDescent="0.2">
      <c r="AE22634" s="218"/>
    </row>
    <row r="22635" spans="31:31" s="228" customFormat="1" x14ac:dyDescent="0.2">
      <c r="AE22635" s="218"/>
    </row>
    <row r="22636" spans="31:31" s="228" customFormat="1" x14ac:dyDescent="0.2">
      <c r="AE22636" s="218"/>
    </row>
    <row r="22637" spans="31:31" s="228" customFormat="1" x14ac:dyDescent="0.2">
      <c r="AE22637" s="218"/>
    </row>
    <row r="22638" spans="31:31" s="228" customFormat="1" x14ac:dyDescent="0.2">
      <c r="AE22638" s="218"/>
    </row>
    <row r="22639" spans="31:31" s="228" customFormat="1" x14ac:dyDescent="0.2">
      <c r="AE22639" s="218"/>
    </row>
    <row r="22640" spans="31:31" s="228" customFormat="1" x14ac:dyDescent="0.2">
      <c r="AE22640" s="218"/>
    </row>
    <row r="22641" spans="31:31" s="228" customFormat="1" x14ac:dyDescent="0.2">
      <c r="AE22641" s="218"/>
    </row>
    <row r="22642" spans="31:31" s="228" customFormat="1" x14ac:dyDescent="0.2">
      <c r="AE22642" s="218"/>
    </row>
    <row r="22643" spans="31:31" s="228" customFormat="1" x14ac:dyDescent="0.2">
      <c r="AE22643" s="218"/>
    </row>
    <row r="22644" spans="31:31" s="228" customFormat="1" x14ac:dyDescent="0.2">
      <c r="AE22644" s="218"/>
    </row>
    <row r="22645" spans="31:31" s="228" customFormat="1" x14ac:dyDescent="0.2">
      <c r="AE22645" s="218"/>
    </row>
    <row r="22646" spans="31:31" s="228" customFormat="1" x14ac:dyDescent="0.2">
      <c r="AE22646" s="218"/>
    </row>
    <row r="22647" spans="31:31" s="228" customFormat="1" x14ac:dyDescent="0.2">
      <c r="AE22647" s="218"/>
    </row>
    <row r="22648" spans="31:31" s="228" customFormat="1" x14ac:dyDescent="0.2">
      <c r="AE22648" s="218"/>
    </row>
    <row r="22649" spans="31:31" s="228" customFormat="1" x14ac:dyDescent="0.2">
      <c r="AE22649" s="218"/>
    </row>
    <row r="22650" spans="31:31" s="228" customFormat="1" x14ac:dyDescent="0.2">
      <c r="AE22650" s="218"/>
    </row>
    <row r="22651" spans="31:31" s="228" customFormat="1" x14ac:dyDescent="0.2">
      <c r="AE22651" s="218"/>
    </row>
    <row r="22652" spans="31:31" s="228" customFormat="1" x14ac:dyDescent="0.2">
      <c r="AE22652" s="218"/>
    </row>
    <row r="22653" spans="31:31" s="228" customFormat="1" x14ac:dyDescent="0.2">
      <c r="AE22653" s="218"/>
    </row>
    <row r="22654" spans="31:31" s="228" customFormat="1" x14ac:dyDescent="0.2">
      <c r="AE22654" s="218"/>
    </row>
    <row r="22655" spans="31:31" s="228" customFormat="1" x14ac:dyDescent="0.2">
      <c r="AE22655" s="218"/>
    </row>
    <row r="22656" spans="31:31" s="228" customFormat="1" x14ac:dyDescent="0.2">
      <c r="AE22656" s="218"/>
    </row>
    <row r="22657" spans="31:31" s="228" customFormat="1" x14ac:dyDescent="0.2">
      <c r="AE22657" s="218"/>
    </row>
    <row r="22658" spans="31:31" s="228" customFormat="1" x14ac:dyDescent="0.2">
      <c r="AE22658" s="218"/>
    </row>
    <row r="22659" spans="31:31" s="228" customFormat="1" x14ac:dyDescent="0.2">
      <c r="AE22659" s="218"/>
    </row>
    <row r="22660" spans="31:31" s="228" customFormat="1" x14ac:dyDescent="0.2">
      <c r="AE22660" s="218"/>
    </row>
    <row r="22661" spans="31:31" s="228" customFormat="1" x14ac:dyDescent="0.2">
      <c r="AE22661" s="218"/>
    </row>
    <row r="22662" spans="31:31" s="228" customFormat="1" x14ac:dyDescent="0.2">
      <c r="AE22662" s="218"/>
    </row>
    <row r="22663" spans="31:31" s="228" customFormat="1" x14ac:dyDescent="0.2">
      <c r="AE22663" s="218"/>
    </row>
    <row r="22664" spans="31:31" s="228" customFormat="1" x14ac:dyDescent="0.2">
      <c r="AE22664" s="218"/>
    </row>
    <row r="22665" spans="31:31" s="228" customFormat="1" x14ac:dyDescent="0.2">
      <c r="AE22665" s="218"/>
    </row>
    <row r="22666" spans="31:31" s="228" customFormat="1" x14ac:dyDescent="0.2">
      <c r="AE22666" s="218"/>
    </row>
    <row r="22667" spans="31:31" s="228" customFormat="1" x14ac:dyDescent="0.2">
      <c r="AE22667" s="218"/>
    </row>
    <row r="22668" spans="31:31" s="228" customFormat="1" x14ac:dyDescent="0.2">
      <c r="AE22668" s="218"/>
    </row>
    <row r="22669" spans="31:31" s="228" customFormat="1" x14ac:dyDescent="0.2">
      <c r="AE22669" s="218"/>
    </row>
    <row r="22670" spans="31:31" s="228" customFormat="1" x14ac:dyDescent="0.2">
      <c r="AE22670" s="218"/>
    </row>
    <row r="22671" spans="31:31" s="228" customFormat="1" x14ac:dyDescent="0.2">
      <c r="AE22671" s="218"/>
    </row>
    <row r="22672" spans="31:31" s="228" customFormat="1" x14ac:dyDescent="0.2">
      <c r="AE22672" s="218"/>
    </row>
    <row r="22673" spans="31:31" s="228" customFormat="1" x14ac:dyDescent="0.2">
      <c r="AE22673" s="218"/>
    </row>
    <row r="22674" spans="31:31" s="228" customFormat="1" x14ac:dyDescent="0.2">
      <c r="AE22674" s="218"/>
    </row>
    <row r="22675" spans="31:31" s="228" customFormat="1" x14ac:dyDescent="0.2">
      <c r="AE22675" s="218"/>
    </row>
    <row r="22676" spans="31:31" s="228" customFormat="1" x14ac:dyDescent="0.2">
      <c r="AE22676" s="218"/>
    </row>
    <row r="22677" spans="31:31" s="228" customFormat="1" x14ac:dyDescent="0.2">
      <c r="AE22677" s="218"/>
    </row>
    <row r="22678" spans="31:31" s="228" customFormat="1" x14ac:dyDescent="0.2">
      <c r="AE22678" s="218"/>
    </row>
    <row r="22679" spans="31:31" s="228" customFormat="1" x14ac:dyDescent="0.2">
      <c r="AE22679" s="218"/>
    </row>
    <row r="22680" spans="31:31" s="228" customFormat="1" x14ac:dyDescent="0.2">
      <c r="AE22680" s="218"/>
    </row>
    <row r="22681" spans="31:31" s="228" customFormat="1" x14ac:dyDescent="0.2">
      <c r="AE22681" s="218"/>
    </row>
    <row r="22682" spans="31:31" s="228" customFormat="1" x14ac:dyDescent="0.2">
      <c r="AE22682" s="218"/>
    </row>
    <row r="22683" spans="31:31" s="228" customFormat="1" x14ac:dyDescent="0.2">
      <c r="AE22683" s="218"/>
    </row>
    <row r="22684" spans="31:31" s="228" customFormat="1" x14ac:dyDescent="0.2">
      <c r="AE22684" s="218"/>
    </row>
    <row r="22685" spans="31:31" s="228" customFormat="1" x14ac:dyDescent="0.2">
      <c r="AE22685" s="218"/>
    </row>
    <row r="22686" spans="31:31" s="228" customFormat="1" x14ac:dyDescent="0.2">
      <c r="AE22686" s="218"/>
    </row>
    <row r="22687" spans="31:31" s="228" customFormat="1" x14ac:dyDescent="0.2">
      <c r="AE22687" s="218"/>
    </row>
    <row r="22688" spans="31:31" s="228" customFormat="1" x14ac:dyDescent="0.2">
      <c r="AE22688" s="218"/>
    </row>
    <row r="22689" spans="31:31" s="228" customFormat="1" x14ac:dyDescent="0.2">
      <c r="AE22689" s="218"/>
    </row>
    <row r="22690" spans="31:31" s="228" customFormat="1" x14ac:dyDescent="0.2">
      <c r="AE22690" s="218"/>
    </row>
    <row r="22691" spans="31:31" s="228" customFormat="1" x14ac:dyDescent="0.2">
      <c r="AE22691" s="218"/>
    </row>
    <row r="22692" spans="31:31" s="228" customFormat="1" x14ac:dyDescent="0.2">
      <c r="AE22692" s="218"/>
    </row>
    <row r="22693" spans="31:31" s="228" customFormat="1" x14ac:dyDescent="0.2">
      <c r="AE22693" s="218"/>
    </row>
    <row r="22694" spans="31:31" s="228" customFormat="1" x14ac:dyDescent="0.2">
      <c r="AE22694" s="218"/>
    </row>
    <row r="22695" spans="31:31" s="228" customFormat="1" x14ac:dyDescent="0.2">
      <c r="AE22695" s="218"/>
    </row>
    <row r="22696" spans="31:31" s="228" customFormat="1" x14ac:dyDescent="0.2">
      <c r="AE22696" s="218"/>
    </row>
    <row r="22697" spans="31:31" s="228" customFormat="1" x14ac:dyDescent="0.2">
      <c r="AE22697" s="218"/>
    </row>
    <row r="22698" spans="31:31" s="228" customFormat="1" x14ac:dyDescent="0.2">
      <c r="AE22698" s="218"/>
    </row>
    <row r="22699" spans="31:31" s="228" customFormat="1" x14ac:dyDescent="0.2">
      <c r="AE22699" s="218"/>
    </row>
    <row r="22700" spans="31:31" s="228" customFormat="1" x14ac:dyDescent="0.2">
      <c r="AE22700" s="218"/>
    </row>
    <row r="22701" spans="31:31" s="228" customFormat="1" x14ac:dyDescent="0.2">
      <c r="AE22701" s="218"/>
    </row>
    <row r="22702" spans="31:31" s="228" customFormat="1" x14ac:dyDescent="0.2">
      <c r="AE22702" s="218"/>
    </row>
    <row r="22703" spans="31:31" s="228" customFormat="1" x14ac:dyDescent="0.2">
      <c r="AE22703" s="218"/>
    </row>
    <row r="22704" spans="31:31" s="228" customFormat="1" x14ac:dyDescent="0.2">
      <c r="AE22704" s="218"/>
    </row>
    <row r="22705" spans="31:31" s="228" customFormat="1" x14ac:dyDescent="0.2">
      <c r="AE22705" s="218"/>
    </row>
    <row r="22706" spans="31:31" s="228" customFormat="1" x14ac:dyDescent="0.2">
      <c r="AE22706" s="218"/>
    </row>
    <row r="22707" spans="31:31" s="228" customFormat="1" x14ac:dyDescent="0.2">
      <c r="AE22707" s="218"/>
    </row>
    <row r="22708" spans="31:31" s="228" customFormat="1" x14ac:dyDescent="0.2">
      <c r="AE22708" s="218"/>
    </row>
    <row r="22709" spans="31:31" s="228" customFormat="1" x14ac:dyDescent="0.2">
      <c r="AE22709" s="218"/>
    </row>
    <row r="22710" spans="31:31" s="228" customFormat="1" x14ac:dyDescent="0.2">
      <c r="AE22710" s="218"/>
    </row>
    <row r="22711" spans="31:31" s="228" customFormat="1" x14ac:dyDescent="0.2">
      <c r="AE22711" s="218"/>
    </row>
    <row r="22712" spans="31:31" s="228" customFormat="1" x14ac:dyDescent="0.2">
      <c r="AE22712" s="218"/>
    </row>
    <row r="22713" spans="31:31" s="228" customFormat="1" x14ac:dyDescent="0.2">
      <c r="AE22713" s="218"/>
    </row>
    <row r="22714" spans="31:31" s="228" customFormat="1" x14ac:dyDescent="0.2">
      <c r="AE22714" s="218"/>
    </row>
    <row r="22715" spans="31:31" s="228" customFormat="1" x14ac:dyDescent="0.2">
      <c r="AE22715" s="218"/>
    </row>
    <row r="22716" spans="31:31" s="228" customFormat="1" x14ac:dyDescent="0.2">
      <c r="AE22716" s="218"/>
    </row>
    <row r="22717" spans="31:31" s="228" customFormat="1" x14ac:dyDescent="0.2">
      <c r="AE22717" s="218"/>
    </row>
    <row r="22718" spans="31:31" s="228" customFormat="1" x14ac:dyDescent="0.2">
      <c r="AE22718" s="218"/>
    </row>
    <row r="22719" spans="31:31" s="228" customFormat="1" x14ac:dyDescent="0.2">
      <c r="AE22719" s="218"/>
    </row>
    <row r="22720" spans="31:31" s="228" customFormat="1" x14ac:dyDescent="0.2">
      <c r="AE22720" s="218"/>
    </row>
    <row r="22721" spans="31:31" s="228" customFormat="1" x14ac:dyDescent="0.2">
      <c r="AE22721" s="218"/>
    </row>
    <row r="22722" spans="31:31" s="228" customFormat="1" x14ac:dyDescent="0.2">
      <c r="AE22722" s="218"/>
    </row>
    <row r="22723" spans="31:31" s="228" customFormat="1" x14ac:dyDescent="0.2">
      <c r="AE22723" s="218"/>
    </row>
    <row r="22724" spans="31:31" s="228" customFormat="1" x14ac:dyDescent="0.2">
      <c r="AE22724" s="218"/>
    </row>
    <row r="22725" spans="31:31" s="228" customFormat="1" x14ac:dyDescent="0.2">
      <c r="AE22725" s="218"/>
    </row>
    <row r="22726" spans="31:31" s="228" customFormat="1" x14ac:dyDescent="0.2">
      <c r="AE22726" s="218"/>
    </row>
    <row r="22727" spans="31:31" s="228" customFormat="1" x14ac:dyDescent="0.2">
      <c r="AE22727" s="218"/>
    </row>
    <row r="22728" spans="31:31" s="228" customFormat="1" x14ac:dyDescent="0.2">
      <c r="AE22728" s="218"/>
    </row>
    <row r="22729" spans="31:31" s="228" customFormat="1" x14ac:dyDescent="0.2">
      <c r="AE22729" s="218"/>
    </row>
    <row r="22730" spans="31:31" s="228" customFormat="1" x14ac:dyDescent="0.2">
      <c r="AE22730" s="218"/>
    </row>
    <row r="22731" spans="31:31" s="228" customFormat="1" x14ac:dyDescent="0.2">
      <c r="AE22731" s="218"/>
    </row>
    <row r="22732" spans="31:31" s="228" customFormat="1" x14ac:dyDescent="0.2">
      <c r="AE22732" s="218"/>
    </row>
    <row r="22733" spans="31:31" s="228" customFormat="1" x14ac:dyDescent="0.2">
      <c r="AE22733" s="218"/>
    </row>
    <row r="22734" spans="31:31" s="228" customFormat="1" x14ac:dyDescent="0.2">
      <c r="AE22734" s="218"/>
    </row>
    <row r="22735" spans="31:31" s="228" customFormat="1" x14ac:dyDescent="0.2">
      <c r="AE22735" s="218"/>
    </row>
    <row r="22736" spans="31:31" s="228" customFormat="1" x14ac:dyDescent="0.2">
      <c r="AE22736" s="218"/>
    </row>
    <row r="22737" spans="31:31" s="228" customFormat="1" x14ac:dyDescent="0.2">
      <c r="AE22737" s="218"/>
    </row>
    <row r="22738" spans="31:31" s="228" customFormat="1" x14ac:dyDescent="0.2">
      <c r="AE22738" s="218"/>
    </row>
    <row r="22739" spans="31:31" s="228" customFormat="1" x14ac:dyDescent="0.2">
      <c r="AE22739" s="218"/>
    </row>
    <row r="22740" spans="31:31" s="228" customFormat="1" x14ac:dyDescent="0.2">
      <c r="AE22740" s="218"/>
    </row>
    <row r="22741" spans="31:31" s="228" customFormat="1" x14ac:dyDescent="0.2">
      <c r="AE22741" s="218"/>
    </row>
    <row r="22742" spans="31:31" s="228" customFormat="1" x14ac:dyDescent="0.2">
      <c r="AE22742" s="218"/>
    </row>
    <row r="22743" spans="31:31" s="228" customFormat="1" x14ac:dyDescent="0.2">
      <c r="AE22743" s="218"/>
    </row>
    <row r="22744" spans="31:31" s="228" customFormat="1" x14ac:dyDescent="0.2">
      <c r="AE22744" s="218"/>
    </row>
    <row r="22745" spans="31:31" s="228" customFormat="1" x14ac:dyDescent="0.2">
      <c r="AE22745" s="218"/>
    </row>
    <row r="22746" spans="31:31" s="228" customFormat="1" x14ac:dyDescent="0.2">
      <c r="AE22746" s="218"/>
    </row>
    <row r="22747" spans="31:31" s="228" customFormat="1" x14ac:dyDescent="0.2">
      <c r="AE22747" s="218"/>
    </row>
    <row r="22748" spans="31:31" s="228" customFormat="1" x14ac:dyDescent="0.2">
      <c r="AE22748" s="218"/>
    </row>
    <row r="22749" spans="31:31" s="228" customFormat="1" x14ac:dyDescent="0.2">
      <c r="AE22749" s="218"/>
    </row>
    <row r="22750" spans="31:31" s="228" customFormat="1" x14ac:dyDescent="0.2">
      <c r="AE22750" s="218"/>
    </row>
    <row r="22751" spans="31:31" s="228" customFormat="1" x14ac:dyDescent="0.2">
      <c r="AE22751" s="218"/>
    </row>
    <row r="22752" spans="31:31" s="228" customFormat="1" x14ac:dyDescent="0.2">
      <c r="AE22752" s="218"/>
    </row>
    <row r="22753" spans="31:31" s="228" customFormat="1" x14ac:dyDescent="0.2">
      <c r="AE22753" s="218"/>
    </row>
    <row r="22754" spans="31:31" s="228" customFormat="1" x14ac:dyDescent="0.2">
      <c r="AE22754" s="218"/>
    </row>
    <row r="22755" spans="31:31" s="228" customFormat="1" x14ac:dyDescent="0.2">
      <c r="AE22755" s="218"/>
    </row>
    <row r="22756" spans="31:31" s="228" customFormat="1" x14ac:dyDescent="0.2">
      <c r="AE22756" s="218"/>
    </row>
    <row r="22757" spans="31:31" s="228" customFormat="1" x14ac:dyDescent="0.2">
      <c r="AE22757" s="218"/>
    </row>
    <row r="22758" spans="31:31" s="228" customFormat="1" x14ac:dyDescent="0.2">
      <c r="AE22758" s="218"/>
    </row>
    <row r="22759" spans="31:31" s="228" customFormat="1" x14ac:dyDescent="0.2">
      <c r="AE22759" s="218"/>
    </row>
    <row r="22760" spans="31:31" s="228" customFormat="1" x14ac:dyDescent="0.2">
      <c r="AE22760" s="218"/>
    </row>
    <row r="22761" spans="31:31" s="228" customFormat="1" x14ac:dyDescent="0.2">
      <c r="AE22761" s="218"/>
    </row>
    <row r="22762" spans="31:31" s="228" customFormat="1" x14ac:dyDescent="0.2">
      <c r="AE22762" s="218"/>
    </row>
    <row r="22763" spans="31:31" s="228" customFormat="1" x14ac:dyDescent="0.2">
      <c r="AE22763" s="218"/>
    </row>
    <row r="22764" spans="31:31" s="228" customFormat="1" x14ac:dyDescent="0.2">
      <c r="AE22764" s="218"/>
    </row>
    <row r="22765" spans="31:31" s="228" customFormat="1" x14ac:dyDescent="0.2">
      <c r="AE22765" s="218"/>
    </row>
    <row r="22766" spans="31:31" s="228" customFormat="1" x14ac:dyDescent="0.2">
      <c r="AE22766" s="218"/>
    </row>
    <row r="22767" spans="31:31" s="228" customFormat="1" x14ac:dyDescent="0.2">
      <c r="AE22767" s="218"/>
    </row>
    <row r="22768" spans="31:31" s="228" customFormat="1" x14ac:dyDescent="0.2">
      <c r="AE22768" s="218"/>
    </row>
    <row r="22769" spans="31:31" s="228" customFormat="1" x14ac:dyDescent="0.2">
      <c r="AE22769" s="218"/>
    </row>
    <row r="22770" spans="31:31" s="228" customFormat="1" x14ac:dyDescent="0.2">
      <c r="AE22770" s="218"/>
    </row>
    <row r="22771" spans="31:31" s="228" customFormat="1" x14ac:dyDescent="0.2">
      <c r="AE22771" s="218"/>
    </row>
    <row r="22772" spans="31:31" s="228" customFormat="1" x14ac:dyDescent="0.2">
      <c r="AE22772" s="218"/>
    </row>
    <row r="22773" spans="31:31" s="228" customFormat="1" x14ac:dyDescent="0.2">
      <c r="AE22773" s="218"/>
    </row>
    <row r="22774" spans="31:31" s="228" customFormat="1" x14ac:dyDescent="0.2">
      <c r="AE22774" s="218"/>
    </row>
    <row r="22775" spans="31:31" s="228" customFormat="1" x14ac:dyDescent="0.2">
      <c r="AE22775" s="218"/>
    </row>
    <row r="22776" spans="31:31" s="228" customFormat="1" x14ac:dyDescent="0.2">
      <c r="AE22776" s="218"/>
    </row>
    <row r="22777" spans="31:31" s="228" customFormat="1" x14ac:dyDescent="0.2">
      <c r="AE22777" s="218"/>
    </row>
    <row r="22778" spans="31:31" s="228" customFormat="1" x14ac:dyDescent="0.2">
      <c r="AE22778" s="218"/>
    </row>
    <row r="22779" spans="31:31" s="228" customFormat="1" x14ac:dyDescent="0.2">
      <c r="AE22779" s="218"/>
    </row>
    <row r="22780" spans="31:31" s="228" customFormat="1" x14ac:dyDescent="0.2">
      <c r="AE22780" s="218"/>
    </row>
    <row r="22781" spans="31:31" s="228" customFormat="1" x14ac:dyDescent="0.2">
      <c r="AE22781" s="218"/>
    </row>
    <row r="22782" spans="31:31" s="228" customFormat="1" x14ac:dyDescent="0.2">
      <c r="AE22782" s="218"/>
    </row>
    <row r="22783" spans="31:31" s="228" customFormat="1" x14ac:dyDescent="0.2">
      <c r="AE22783" s="218"/>
    </row>
    <row r="22784" spans="31:31" s="228" customFormat="1" x14ac:dyDescent="0.2">
      <c r="AE22784" s="218"/>
    </row>
    <row r="22785" spans="31:31" s="228" customFormat="1" x14ac:dyDescent="0.2">
      <c r="AE22785" s="218"/>
    </row>
    <row r="22786" spans="31:31" s="228" customFormat="1" x14ac:dyDescent="0.2">
      <c r="AE22786" s="218"/>
    </row>
    <row r="22787" spans="31:31" s="228" customFormat="1" x14ac:dyDescent="0.2">
      <c r="AE22787" s="218"/>
    </row>
    <row r="22788" spans="31:31" s="228" customFormat="1" x14ac:dyDescent="0.2">
      <c r="AE22788" s="218"/>
    </row>
    <row r="22789" spans="31:31" s="228" customFormat="1" x14ac:dyDescent="0.2">
      <c r="AE22789" s="218"/>
    </row>
    <row r="22790" spans="31:31" s="228" customFormat="1" x14ac:dyDescent="0.2">
      <c r="AE22790" s="218"/>
    </row>
    <row r="22791" spans="31:31" s="228" customFormat="1" x14ac:dyDescent="0.2">
      <c r="AE22791" s="218"/>
    </row>
    <row r="22792" spans="31:31" s="228" customFormat="1" x14ac:dyDescent="0.2">
      <c r="AE22792" s="218"/>
    </row>
    <row r="22793" spans="31:31" s="228" customFormat="1" x14ac:dyDescent="0.2">
      <c r="AE22793" s="218"/>
    </row>
    <row r="22794" spans="31:31" s="228" customFormat="1" x14ac:dyDescent="0.2">
      <c r="AE22794" s="218"/>
    </row>
    <row r="22795" spans="31:31" s="228" customFormat="1" x14ac:dyDescent="0.2">
      <c r="AE22795" s="218"/>
    </row>
    <row r="22796" spans="31:31" s="228" customFormat="1" x14ac:dyDescent="0.2">
      <c r="AE22796" s="218"/>
    </row>
    <row r="22797" spans="31:31" s="228" customFormat="1" x14ac:dyDescent="0.2">
      <c r="AE22797" s="218"/>
    </row>
    <row r="22798" spans="31:31" s="228" customFormat="1" x14ac:dyDescent="0.2">
      <c r="AE22798" s="218"/>
    </row>
    <row r="22799" spans="31:31" s="228" customFormat="1" x14ac:dyDescent="0.2">
      <c r="AE22799" s="218"/>
    </row>
    <row r="22800" spans="31:31" s="228" customFormat="1" x14ac:dyDescent="0.2">
      <c r="AE22800" s="218"/>
    </row>
    <row r="22801" spans="31:31" s="228" customFormat="1" x14ac:dyDescent="0.2">
      <c r="AE22801" s="218"/>
    </row>
    <row r="22802" spans="31:31" s="228" customFormat="1" x14ac:dyDescent="0.2">
      <c r="AE22802" s="218"/>
    </row>
    <row r="22803" spans="31:31" s="228" customFormat="1" x14ac:dyDescent="0.2">
      <c r="AE22803" s="218"/>
    </row>
    <row r="22804" spans="31:31" s="228" customFormat="1" x14ac:dyDescent="0.2">
      <c r="AE22804" s="218"/>
    </row>
    <row r="22805" spans="31:31" s="228" customFormat="1" x14ac:dyDescent="0.2">
      <c r="AE22805" s="218"/>
    </row>
    <row r="22806" spans="31:31" s="228" customFormat="1" x14ac:dyDescent="0.2">
      <c r="AE22806" s="218"/>
    </row>
    <row r="22807" spans="31:31" s="228" customFormat="1" x14ac:dyDescent="0.2">
      <c r="AE22807" s="218"/>
    </row>
    <row r="22808" spans="31:31" s="228" customFormat="1" x14ac:dyDescent="0.2">
      <c r="AE22808" s="218"/>
    </row>
    <row r="22809" spans="31:31" s="228" customFormat="1" x14ac:dyDescent="0.2">
      <c r="AE22809" s="218"/>
    </row>
    <row r="22810" spans="31:31" s="228" customFormat="1" x14ac:dyDescent="0.2">
      <c r="AE22810" s="218"/>
    </row>
    <row r="22811" spans="31:31" s="228" customFormat="1" x14ac:dyDescent="0.2">
      <c r="AE22811" s="218"/>
    </row>
    <row r="22812" spans="31:31" s="228" customFormat="1" x14ac:dyDescent="0.2">
      <c r="AE22812" s="218"/>
    </row>
    <row r="22813" spans="31:31" s="228" customFormat="1" x14ac:dyDescent="0.2">
      <c r="AE22813" s="218"/>
    </row>
    <row r="22814" spans="31:31" s="228" customFormat="1" x14ac:dyDescent="0.2">
      <c r="AE22814" s="218"/>
    </row>
    <row r="22815" spans="31:31" s="228" customFormat="1" x14ac:dyDescent="0.2">
      <c r="AE22815" s="218"/>
    </row>
    <row r="22816" spans="31:31" s="228" customFormat="1" x14ac:dyDescent="0.2">
      <c r="AE22816" s="218"/>
    </row>
    <row r="22817" spans="31:31" s="228" customFormat="1" x14ac:dyDescent="0.2">
      <c r="AE22817" s="218"/>
    </row>
    <row r="22818" spans="31:31" s="228" customFormat="1" x14ac:dyDescent="0.2">
      <c r="AE22818" s="218"/>
    </row>
    <row r="22819" spans="31:31" s="228" customFormat="1" x14ac:dyDescent="0.2">
      <c r="AE22819" s="218"/>
    </row>
    <row r="22820" spans="31:31" s="228" customFormat="1" x14ac:dyDescent="0.2">
      <c r="AE22820" s="218"/>
    </row>
    <row r="22821" spans="31:31" s="228" customFormat="1" x14ac:dyDescent="0.2">
      <c r="AE22821" s="218"/>
    </row>
    <row r="22822" spans="31:31" s="228" customFormat="1" x14ac:dyDescent="0.2">
      <c r="AE22822" s="218"/>
    </row>
    <row r="22823" spans="31:31" s="228" customFormat="1" x14ac:dyDescent="0.2">
      <c r="AE22823" s="218"/>
    </row>
    <row r="22824" spans="31:31" s="228" customFormat="1" x14ac:dyDescent="0.2">
      <c r="AE22824" s="218"/>
    </row>
    <row r="22825" spans="31:31" s="228" customFormat="1" x14ac:dyDescent="0.2">
      <c r="AE22825" s="218"/>
    </row>
    <row r="22826" spans="31:31" s="228" customFormat="1" x14ac:dyDescent="0.2">
      <c r="AE22826" s="218"/>
    </row>
    <row r="22827" spans="31:31" s="228" customFormat="1" x14ac:dyDescent="0.2">
      <c r="AE22827" s="218"/>
    </row>
    <row r="22828" spans="31:31" s="228" customFormat="1" x14ac:dyDescent="0.2">
      <c r="AE22828" s="218"/>
    </row>
    <row r="22829" spans="31:31" s="228" customFormat="1" x14ac:dyDescent="0.2">
      <c r="AE22829" s="218"/>
    </row>
    <row r="22830" spans="31:31" s="228" customFormat="1" x14ac:dyDescent="0.2">
      <c r="AE22830" s="218"/>
    </row>
    <row r="22831" spans="31:31" s="228" customFormat="1" x14ac:dyDescent="0.2">
      <c r="AE22831" s="218"/>
    </row>
    <row r="22832" spans="31:31" s="228" customFormat="1" x14ac:dyDescent="0.2">
      <c r="AE22832" s="218"/>
    </row>
    <row r="22833" spans="31:31" s="228" customFormat="1" x14ac:dyDescent="0.2">
      <c r="AE22833" s="218"/>
    </row>
    <row r="22834" spans="31:31" s="228" customFormat="1" x14ac:dyDescent="0.2">
      <c r="AE22834" s="218"/>
    </row>
    <row r="22835" spans="31:31" s="228" customFormat="1" x14ac:dyDescent="0.2">
      <c r="AE22835" s="218"/>
    </row>
    <row r="22836" spans="31:31" s="228" customFormat="1" x14ac:dyDescent="0.2">
      <c r="AE22836" s="218"/>
    </row>
    <row r="22837" spans="31:31" s="228" customFormat="1" x14ac:dyDescent="0.2">
      <c r="AE22837" s="218"/>
    </row>
    <row r="22838" spans="31:31" s="228" customFormat="1" x14ac:dyDescent="0.2">
      <c r="AE22838" s="218"/>
    </row>
    <row r="22839" spans="31:31" s="228" customFormat="1" x14ac:dyDescent="0.2">
      <c r="AE22839" s="218"/>
    </row>
    <row r="22840" spans="31:31" s="228" customFormat="1" x14ac:dyDescent="0.2">
      <c r="AE22840" s="218"/>
    </row>
    <row r="22841" spans="31:31" s="228" customFormat="1" x14ac:dyDescent="0.2">
      <c r="AE22841" s="218"/>
    </row>
    <row r="22842" spans="31:31" s="228" customFormat="1" x14ac:dyDescent="0.2">
      <c r="AE22842" s="218"/>
    </row>
    <row r="22843" spans="31:31" s="228" customFormat="1" x14ac:dyDescent="0.2">
      <c r="AE22843" s="218"/>
    </row>
    <row r="22844" spans="31:31" s="228" customFormat="1" x14ac:dyDescent="0.2">
      <c r="AE22844" s="218"/>
    </row>
    <row r="22845" spans="31:31" s="228" customFormat="1" x14ac:dyDescent="0.2">
      <c r="AE22845" s="218"/>
    </row>
    <row r="22846" spans="31:31" s="228" customFormat="1" x14ac:dyDescent="0.2">
      <c r="AE22846" s="218"/>
    </row>
    <row r="22847" spans="31:31" s="228" customFormat="1" x14ac:dyDescent="0.2">
      <c r="AE22847" s="218"/>
    </row>
    <row r="22848" spans="31:31" s="228" customFormat="1" x14ac:dyDescent="0.2">
      <c r="AE22848" s="218"/>
    </row>
    <row r="22849" spans="31:31" s="228" customFormat="1" x14ac:dyDescent="0.2">
      <c r="AE22849" s="218"/>
    </row>
    <row r="22850" spans="31:31" s="228" customFormat="1" x14ac:dyDescent="0.2">
      <c r="AE22850" s="218"/>
    </row>
    <row r="22851" spans="31:31" s="228" customFormat="1" x14ac:dyDescent="0.2">
      <c r="AE22851" s="218"/>
    </row>
    <row r="22852" spans="31:31" s="228" customFormat="1" x14ac:dyDescent="0.2">
      <c r="AE22852" s="218"/>
    </row>
    <row r="22853" spans="31:31" s="228" customFormat="1" x14ac:dyDescent="0.2">
      <c r="AE22853" s="218"/>
    </row>
    <row r="22854" spans="31:31" s="228" customFormat="1" x14ac:dyDescent="0.2">
      <c r="AE22854" s="218"/>
    </row>
    <row r="22855" spans="31:31" s="228" customFormat="1" x14ac:dyDescent="0.2">
      <c r="AE22855" s="218"/>
    </row>
    <row r="22856" spans="31:31" s="228" customFormat="1" x14ac:dyDescent="0.2">
      <c r="AE22856" s="218"/>
    </row>
    <row r="22857" spans="31:31" s="228" customFormat="1" x14ac:dyDescent="0.2">
      <c r="AE22857" s="218"/>
    </row>
    <row r="22858" spans="31:31" s="228" customFormat="1" x14ac:dyDescent="0.2">
      <c r="AE22858" s="218"/>
    </row>
    <row r="22859" spans="31:31" s="228" customFormat="1" x14ac:dyDescent="0.2">
      <c r="AE22859" s="218"/>
    </row>
    <row r="22860" spans="31:31" s="228" customFormat="1" x14ac:dyDescent="0.2">
      <c r="AE22860" s="218"/>
    </row>
    <row r="22861" spans="31:31" s="228" customFormat="1" x14ac:dyDescent="0.2">
      <c r="AE22861" s="218"/>
    </row>
    <row r="22862" spans="31:31" s="228" customFormat="1" x14ac:dyDescent="0.2">
      <c r="AE22862" s="218"/>
    </row>
    <row r="22863" spans="31:31" s="228" customFormat="1" x14ac:dyDescent="0.2">
      <c r="AE22863" s="218"/>
    </row>
    <row r="22864" spans="31:31" s="228" customFormat="1" x14ac:dyDescent="0.2">
      <c r="AE22864" s="218"/>
    </row>
    <row r="22865" spans="31:31" s="228" customFormat="1" x14ac:dyDescent="0.2">
      <c r="AE22865" s="218"/>
    </row>
    <row r="22866" spans="31:31" s="228" customFormat="1" x14ac:dyDescent="0.2">
      <c r="AE22866" s="218"/>
    </row>
    <row r="22867" spans="31:31" s="228" customFormat="1" x14ac:dyDescent="0.2">
      <c r="AE22867" s="218"/>
    </row>
    <row r="22868" spans="31:31" s="228" customFormat="1" x14ac:dyDescent="0.2">
      <c r="AE22868" s="218"/>
    </row>
    <row r="22869" spans="31:31" s="228" customFormat="1" x14ac:dyDescent="0.2">
      <c r="AE22869" s="218"/>
    </row>
    <row r="22870" spans="31:31" s="228" customFormat="1" x14ac:dyDescent="0.2">
      <c r="AE22870" s="218"/>
    </row>
    <row r="22871" spans="31:31" s="228" customFormat="1" x14ac:dyDescent="0.2">
      <c r="AE22871" s="218"/>
    </row>
    <row r="22872" spans="31:31" s="228" customFormat="1" x14ac:dyDescent="0.2">
      <c r="AE22872" s="218"/>
    </row>
    <row r="22873" spans="31:31" s="228" customFormat="1" x14ac:dyDescent="0.2">
      <c r="AE22873" s="218"/>
    </row>
    <row r="22874" spans="31:31" s="228" customFormat="1" x14ac:dyDescent="0.2">
      <c r="AE22874" s="218"/>
    </row>
    <row r="22875" spans="31:31" s="228" customFormat="1" x14ac:dyDescent="0.2">
      <c r="AE22875" s="218"/>
    </row>
    <row r="22876" spans="31:31" s="228" customFormat="1" x14ac:dyDescent="0.2">
      <c r="AE22876" s="218"/>
    </row>
    <row r="22877" spans="31:31" s="228" customFormat="1" x14ac:dyDescent="0.2">
      <c r="AE22877" s="218"/>
    </row>
    <row r="22878" spans="31:31" s="228" customFormat="1" x14ac:dyDescent="0.2">
      <c r="AE22878" s="218"/>
    </row>
    <row r="22879" spans="31:31" s="228" customFormat="1" x14ac:dyDescent="0.2">
      <c r="AE22879" s="218"/>
    </row>
    <row r="22880" spans="31:31" s="228" customFormat="1" x14ac:dyDescent="0.2">
      <c r="AE22880" s="218"/>
    </row>
    <row r="22881" spans="31:31" s="228" customFormat="1" x14ac:dyDescent="0.2">
      <c r="AE22881" s="218"/>
    </row>
    <row r="22882" spans="31:31" s="228" customFormat="1" x14ac:dyDescent="0.2">
      <c r="AE22882" s="218"/>
    </row>
    <row r="22883" spans="31:31" s="228" customFormat="1" x14ac:dyDescent="0.2">
      <c r="AE22883" s="218"/>
    </row>
    <row r="22884" spans="31:31" s="228" customFormat="1" x14ac:dyDescent="0.2">
      <c r="AE22884" s="218"/>
    </row>
    <row r="22885" spans="31:31" s="228" customFormat="1" x14ac:dyDescent="0.2">
      <c r="AE22885" s="218"/>
    </row>
    <row r="22886" spans="31:31" s="228" customFormat="1" x14ac:dyDescent="0.2">
      <c r="AE22886" s="218"/>
    </row>
    <row r="22887" spans="31:31" s="228" customFormat="1" x14ac:dyDescent="0.2">
      <c r="AE22887" s="218"/>
    </row>
    <row r="22888" spans="31:31" s="228" customFormat="1" x14ac:dyDescent="0.2">
      <c r="AE22888" s="218"/>
    </row>
    <row r="22889" spans="31:31" s="228" customFormat="1" x14ac:dyDescent="0.2">
      <c r="AE22889" s="218"/>
    </row>
    <row r="22890" spans="31:31" s="228" customFormat="1" x14ac:dyDescent="0.2">
      <c r="AE22890" s="218"/>
    </row>
    <row r="22891" spans="31:31" s="228" customFormat="1" x14ac:dyDescent="0.2">
      <c r="AE22891" s="218"/>
    </row>
    <row r="22892" spans="31:31" s="228" customFormat="1" x14ac:dyDescent="0.2">
      <c r="AE22892" s="218"/>
    </row>
    <row r="22893" spans="31:31" s="228" customFormat="1" x14ac:dyDescent="0.2">
      <c r="AE22893" s="218"/>
    </row>
    <row r="22894" spans="31:31" s="228" customFormat="1" x14ac:dyDescent="0.2">
      <c r="AE22894" s="218"/>
    </row>
    <row r="22895" spans="31:31" s="228" customFormat="1" x14ac:dyDescent="0.2">
      <c r="AE22895" s="218"/>
    </row>
    <row r="22896" spans="31:31" s="228" customFormat="1" x14ac:dyDescent="0.2">
      <c r="AE22896" s="218"/>
    </row>
    <row r="22897" spans="31:31" s="228" customFormat="1" x14ac:dyDescent="0.2">
      <c r="AE22897" s="218"/>
    </row>
    <row r="22898" spans="31:31" s="228" customFormat="1" x14ac:dyDescent="0.2">
      <c r="AE22898" s="218"/>
    </row>
    <row r="22899" spans="31:31" s="228" customFormat="1" x14ac:dyDescent="0.2">
      <c r="AE22899" s="218"/>
    </row>
    <row r="22900" spans="31:31" s="228" customFormat="1" x14ac:dyDescent="0.2">
      <c r="AE22900" s="218"/>
    </row>
    <row r="22901" spans="31:31" s="228" customFormat="1" x14ac:dyDescent="0.2">
      <c r="AE22901" s="218"/>
    </row>
    <row r="22902" spans="31:31" s="228" customFormat="1" x14ac:dyDescent="0.2">
      <c r="AE22902" s="218"/>
    </row>
    <row r="22903" spans="31:31" s="228" customFormat="1" x14ac:dyDescent="0.2">
      <c r="AE22903" s="218"/>
    </row>
    <row r="22904" spans="31:31" s="228" customFormat="1" x14ac:dyDescent="0.2">
      <c r="AE22904" s="218"/>
    </row>
    <row r="22905" spans="31:31" s="228" customFormat="1" x14ac:dyDescent="0.2">
      <c r="AE22905" s="218"/>
    </row>
    <row r="22906" spans="31:31" s="228" customFormat="1" x14ac:dyDescent="0.2">
      <c r="AE22906" s="218"/>
    </row>
    <row r="22907" spans="31:31" s="228" customFormat="1" x14ac:dyDescent="0.2">
      <c r="AE22907" s="218"/>
    </row>
    <row r="22908" spans="31:31" s="228" customFormat="1" x14ac:dyDescent="0.2">
      <c r="AE22908" s="218"/>
    </row>
    <row r="22909" spans="31:31" s="228" customFormat="1" x14ac:dyDescent="0.2">
      <c r="AE22909" s="218"/>
    </row>
    <row r="22910" spans="31:31" s="228" customFormat="1" x14ac:dyDescent="0.2">
      <c r="AE22910" s="218"/>
    </row>
    <row r="22911" spans="31:31" s="228" customFormat="1" x14ac:dyDescent="0.2">
      <c r="AE22911" s="218"/>
    </row>
    <row r="22912" spans="31:31" s="228" customFormat="1" x14ac:dyDescent="0.2">
      <c r="AE22912" s="218"/>
    </row>
    <row r="22913" spans="31:31" s="228" customFormat="1" x14ac:dyDescent="0.2">
      <c r="AE22913" s="218"/>
    </row>
    <row r="22914" spans="31:31" s="228" customFormat="1" x14ac:dyDescent="0.2">
      <c r="AE22914" s="218"/>
    </row>
    <row r="22915" spans="31:31" s="228" customFormat="1" x14ac:dyDescent="0.2">
      <c r="AE22915" s="218"/>
    </row>
    <row r="22916" spans="31:31" s="228" customFormat="1" x14ac:dyDescent="0.2">
      <c r="AE22916" s="218"/>
    </row>
    <row r="22917" spans="31:31" s="228" customFormat="1" x14ac:dyDescent="0.2">
      <c r="AE22917" s="218"/>
    </row>
    <row r="22918" spans="31:31" s="228" customFormat="1" x14ac:dyDescent="0.2">
      <c r="AE22918" s="218"/>
    </row>
    <row r="22919" spans="31:31" s="228" customFormat="1" x14ac:dyDescent="0.2">
      <c r="AE22919" s="218"/>
    </row>
    <row r="22920" spans="31:31" s="228" customFormat="1" x14ac:dyDescent="0.2">
      <c r="AE22920" s="218"/>
    </row>
    <row r="22921" spans="31:31" s="228" customFormat="1" x14ac:dyDescent="0.2">
      <c r="AE22921" s="218"/>
    </row>
    <row r="22922" spans="31:31" s="228" customFormat="1" x14ac:dyDescent="0.2">
      <c r="AE22922" s="218"/>
    </row>
    <row r="22923" spans="31:31" s="228" customFormat="1" x14ac:dyDescent="0.2">
      <c r="AE22923" s="218"/>
    </row>
    <row r="22924" spans="31:31" s="228" customFormat="1" x14ac:dyDescent="0.2">
      <c r="AE22924" s="218"/>
    </row>
    <row r="22925" spans="31:31" s="228" customFormat="1" x14ac:dyDescent="0.2">
      <c r="AE22925" s="218"/>
    </row>
    <row r="22926" spans="31:31" s="228" customFormat="1" x14ac:dyDescent="0.2">
      <c r="AE22926" s="218"/>
    </row>
    <row r="22927" spans="31:31" s="228" customFormat="1" x14ac:dyDescent="0.2">
      <c r="AE22927" s="218"/>
    </row>
    <row r="22928" spans="31:31" s="228" customFormat="1" x14ac:dyDescent="0.2">
      <c r="AE22928" s="218"/>
    </row>
    <row r="22929" spans="31:31" s="228" customFormat="1" x14ac:dyDescent="0.2">
      <c r="AE22929" s="218"/>
    </row>
    <row r="22930" spans="31:31" s="228" customFormat="1" x14ac:dyDescent="0.2">
      <c r="AE22930" s="218"/>
    </row>
    <row r="22931" spans="31:31" s="228" customFormat="1" x14ac:dyDescent="0.2">
      <c r="AE22931" s="218"/>
    </row>
    <row r="22932" spans="31:31" s="228" customFormat="1" x14ac:dyDescent="0.2">
      <c r="AE22932" s="218"/>
    </row>
    <row r="22933" spans="31:31" s="228" customFormat="1" x14ac:dyDescent="0.2">
      <c r="AE22933" s="218"/>
    </row>
    <row r="22934" spans="31:31" s="228" customFormat="1" x14ac:dyDescent="0.2">
      <c r="AE22934" s="218"/>
    </row>
    <row r="22935" spans="31:31" s="228" customFormat="1" x14ac:dyDescent="0.2">
      <c r="AE22935" s="218"/>
    </row>
    <row r="22936" spans="31:31" s="228" customFormat="1" x14ac:dyDescent="0.2">
      <c r="AE22936" s="218"/>
    </row>
    <row r="22937" spans="31:31" s="228" customFormat="1" x14ac:dyDescent="0.2">
      <c r="AE22937" s="218"/>
    </row>
    <row r="22938" spans="31:31" s="228" customFormat="1" x14ac:dyDescent="0.2">
      <c r="AE22938" s="218"/>
    </row>
    <row r="22939" spans="31:31" s="228" customFormat="1" x14ac:dyDescent="0.2">
      <c r="AE22939" s="218"/>
    </row>
    <row r="22940" spans="31:31" s="228" customFormat="1" x14ac:dyDescent="0.2">
      <c r="AE22940" s="218"/>
    </row>
    <row r="22941" spans="31:31" s="228" customFormat="1" x14ac:dyDescent="0.2">
      <c r="AE22941" s="218"/>
    </row>
    <row r="22942" spans="31:31" s="228" customFormat="1" x14ac:dyDescent="0.2">
      <c r="AE22942" s="218"/>
    </row>
    <row r="22943" spans="31:31" s="228" customFormat="1" x14ac:dyDescent="0.2">
      <c r="AE22943" s="218"/>
    </row>
    <row r="22944" spans="31:31" s="228" customFormat="1" x14ac:dyDescent="0.2">
      <c r="AE22944" s="218"/>
    </row>
    <row r="22945" spans="31:31" s="228" customFormat="1" x14ac:dyDescent="0.2">
      <c r="AE22945" s="218"/>
    </row>
    <row r="22946" spans="31:31" s="228" customFormat="1" x14ac:dyDescent="0.2">
      <c r="AE22946" s="218"/>
    </row>
    <row r="22947" spans="31:31" s="228" customFormat="1" x14ac:dyDescent="0.2">
      <c r="AE22947" s="218"/>
    </row>
    <row r="22948" spans="31:31" s="228" customFormat="1" x14ac:dyDescent="0.2">
      <c r="AE22948" s="218"/>
    </row>
    <row r="22949" spans="31:31" s="228" customFormat="1" x14ac:dyDescent="0.2">
      <c r="AE22949" s="218"/>
    </row>
    <row r="22950" spans="31:31" s="228" customFormat="1" x14ac:dyDescent="0.2">
      <c r="AE22950" s="218"/>
    </row>
    <row r="22951" spans="31:31" s="228" customFormat="1" x14ac:dyDescent="0.2">
      <c r="AE22951" s="218"/>
    </row>
    <row r="22952" spans="31:31" s="228" customFormat="1" x14ac:dyDescent="0.2">
      <c r="AE22952" s="218"/>
    </row>
    <row r="22953" spans="31:31" s="228" customFormat="1" x14ac:dyDescent="0.2">
      <c r="AE22953" s="218"/>
    </row>
    <row r="22954" spans="31:31" s="228" customFormat="1" x14ac:dyDescent="0.2">
      <c r="AE22954" s="218"/>
    </row>
    <row r="22955" spans="31:31" s="228" customFormat="1" x14ac:dyDescent="0.2">
      <c r="AE22955" s="218"/>
    </row>
    <row r="22956" spans="31:31" s="228" customFormat="1" x14ac:dyDescent="0.2">
      <c r="AE22956" s="218"/>
    </row>
    <row r="22957" spans="31:31" s="228" customFormat="1" x14ac:dyDescent="0.2">
      <c r="AE22957" s="218"/>
    </row>
    <row r="22958" spans="31:31" s="228" customFormat="1" x14ac:dyDescent="0.2">
      <c r="AE22958" s="218"/>
    </row>
    <row r="22959" spans="31:31" s="228" customFormat="1" x14ac:dyDescent="0.2">
      <c r="AE22959" s="218"/>
    </row>
    <row r="22960" spans="31:31" s="228" customFormat="1" x14ac:dyDescent="0.2">
      <c r="AE22960" s="218"/>
    </row>
    <row r="22961" spans="31:31" s="228" customFormat="1" x14ac:dyDescent="0.2">
      <c r="AE22961" s="218"/>
    </row>
    <row r="22962" spans="31:31" s="228" customFormat="1" x14ac:dyDescent="0.2">
      <c r="AE22962" s="218"/>
    </row>
    <row r="22963" spans="31:31" s="228" customFormat="1" x14ac:dyDescent="0.2">
      <c r="AE22963" s="218"/>
    </row>
    <row r="22964" spans="31:31" s="228" customFormat="1" x14ac:dyDescent="0.2">
      <c r="AE22964" s="218"/>
    </row>
    <row r="22965" spans="31:31" s="228" customFormat="1" x14ac:dyDescent="0.2">
      <c r="AE22965" s="218"/>
    </row>
    <row r="22966" spans="31:31" s="228" customFormat="1" x14ac:dyDescent="0.2">
      <c r="AE22966" s="218"/>
    </row>
    <row r="22967" spans="31:31" s="228" customFormat="1" x14ac:dyDescent="0.2">
      <c r="AE22967" s="218"/>
    </row>
    <row r="22968" spans="31:31" s="228" customFormat="1" x14ac:dyDescent="0.2">
      <c r="AE22968" s="218"/>
    </row>
    <row r="22969" spans="31:31" s="228" customFormat="1" x14ac:dyDescent="0.2">
      <c r="AE22969" s="218"/>
    </row>
    <row r="22970" spans="31:31" s="228" customFormat="1" x14ac:dyDescent="0.2">
      <c r="AE22970" s="218"/>
    </row>
    <row r="22971" spans="31:31" s="228" customFormat="1" x14ac:dyDescent="0.2">
      <c r="AE22971" s="218"/>
    </row>
    <row r="22972" spans="31:31" s="228" customFormat="1" x14ac:dyDescent="0.2">
      <c r="AE22972" s="218"/>
    </row>
    <row r="22973" spans="31:31" s="228" customFormat="1" x14ac:dyDescent="0.2">
      <c r="AE22973" s="218"/>
    </row>
    <row r="22974" spans="31:31" s="228" customFormat="1" x14ac:dyDescent="0.2">
      <c r="AE22974" s="218"/>
    </row>
    <row r="22975" spans="31:31" s="228" customFormat="1" x14ac:dyDescent="0.2">
      <c r="AE22975" s="218"/>
    </row>
    <row r="22976" spans="31:31" s="228" customFormat="1" x14ac:dyDescent="0.2">
      <c r="AE22976" s="218"/>
    </row>
    <row r="22977" spans="31:31" s="228" customFormat="1" x14ac:dyDescent="0.2">
      <c r="AE22977" s="218"/>
    </row>
    <row r="22978" spans="31:31" s="228" customFormat="1" x14ac:dyDescent="0.2">
      <c r="AE22978" s="218"/>
    </row>
    <row r="22979" spans="31:31" s="228" customFormat="1" x14ac:dyDescent="0.2">
      <c r="AE22979" s="218"/>
    </row>
    <row r="22980" spans="31:31" s="228" customFormat="1" x14ac:dyDescent="0.2">
      <c r="AE22980" s="218"/>
    </row>
    <row r="22981" spans="31:31" s="228" customFormat="1" x14ac:dyDescent="0.2">
      <c r="AE22981" s="218"/>
    </row>
    <row r="22982" spans="31:31" s="228" customFormat="1" x14ac:dyDescent="0.2">
      <c r="AE22982" s="218"/>
    </row>
    <row r="22983" spans="31:31" s="228" customFormat="1" x14ac:dyDescent="0.2">
      <c r="AE22983" s="218"/>
    </row>
    <row r="22984" spans="31:31" s="228" customFormat="1" x14ac:dyDescent="0.2">
      <c r="AE22984" s="218"/>
    </row>
    <row r="22985" spans="31:31" s="228" customFormat="1" x14ac:dyDescent="0.2">
      <c r="AE22985" s="218"/>
    </row>
    <row r="22986" spans="31:31" s="228" customFormat="1" x14ac:dyDescent="0.2">
      <c r="AE22986" s="218"/>
    </row>
    <row r="22987" spans="31:31" s="228" customFormat="1" x14ac:dyDescent="0.2">
      <c r="AE22987" s="218"/>
    </row>
    <row r="22988" spans="31:31" s="228" customFormat="1" x14ac:dyDescent="0.2">
      <c r="AE22988" s="218"/>
    </row>
    <row r="22989" spans="31:31" s="228" customFormat="1" x14ac:dyDescent="0.2">
      <c r="AE22989" s="218"/>
    </row>
    <row r="22990" spans="31:31" s="228" customFormat="1" x14ac:dyDescent="0.2">
      <c r="AE22990" s="218"/>
    </row>
    <row r="22991" spans="31:31" s="228" customFormat="1" x14ac:dyDescent="0.2">
      <c r="AE22991" s="218"/>
    </row>
    <row r="22992" spans="31:31" s="228" customFormat="1" x14ac:dyDescent="0.2">
      <c r="AE22992" s="218"/>
    </row>
    <row r="22993" spans="31:31" s="228" customFormat="1" x14ac:dyDescent="0.2">
      <c r="AE22993" s="218"/>
    </row>
    <row r="22994" spans="31:31" s="228" customFormat="1" x14ac:dyDescent="0.2">
      <c r="AE22994" s="218"/>
    </row>
    <row r="22995" spans="31:31" s="228" customFormat="1" x14ac:dyDescent="0.2">
      <c r="AE22995" s="218"/>
    </row>
    <row r="22996" spans="31:31" s="228" customFormat="1" x14ac:dyDescent="0.2">
      <c r="AE22996" s="218"/>
    </row>
    <row r="22997" spans="31:31" s="228" customFormat="1" x14ac:dyDescent="0.2">
      <c r="AE22997" s="218"/>
    </row>
    <row r="22998" spans="31:31" s="228" customFormat="1" x14ac:dyDescent="0.2">
      <c r="AE22998" s="218"/>
    </row>
    <row r="22999" spans="31:31" s="228" customFormat="1" x14ac:dyDescent="0.2">
      <c r="AE22999" s="218"/>
    </row>
    <row r="23000" spans="31:31" s="228" customFormat="1" x14ac:dyDescent="0.2">
      <c r="AE23000" s="218"/>
    </row>
    <row r="23001" spans="31:31" s="228" customFormat="1" x14ac:dyDescent="0.2">
      <c r="AE23001" s="218"/>
    </row>
    <row r="23002" spans="31:31" s="228" customFormat="1" x14ac:dyDescent="0.2">
      <c r="AE23002" s="218"/>
    </row>
    <row r="23003" spans="31:31" s="228" customFormat="1" x14ac:dyDescent="0.2">
      <c r="AE23003" s="218"/>
    </row>
    <row r="23004" spans="31:31" s="228" customFormat="1" x14ac:dyDescent="0.2">
      <c r="AE23004" s="218"/>
    </row>
    <row r="23005" spans="31:31" s="228" customFormat="1" x14ac:dyDescent="0.2">
      <c r="AE23005" s="218"/>
    </row>
    <row r="23006" spans="31:31" s="228" customFormat="1" x14ac:dyDescent="0.2">
      <c r="AE23006" s="218"/>
    </row>
    <row r="23007" spans="31:31" s="228" customFormat="1" x14ac:dyDescent="0.2">
      <c r="AE23007" s="218"/>
    </row>
    <row r="23008" spans="31:31" s="228" customFormat="1" x14ac:dyDescent="0.2">
      <c r="AE23008" s="218"/>
    </row>
    <row r="23009" spans="31:31" s="228" customFormat="1" x14ac:dyDescent="0.2">
      <c r="AE23009" s="218"/>
    </row>
    <row r="23010" spans="31:31" s="228" customFormat="1" x14ac:dyDescent="0.2">
      <c r="AE23010" s="218"/>
    </row>
    <row r="23011" spans="31:31" s="228" customFormat="1" x14ac:dyDescent="0.2">
      <c r="AE23011" s="218"/>
    </row>
    <row r="23012" spans="31:31" s="228" customFormat="1" x14ac:dyDescent="0.2">
      <c r="AE23012" s="218"/>
    </row>
    <row r="23013" spans="31:31" s="228" customFormat="1" x14ac:dyDescent="0.2">
      <c r="AE23013" s="218"/>
    </row>
    <row r="23014" spans="31:31" s="228" customFormat="1" x14ac:dyDescent="0.2">
      <c r="AE23014" s="218"/>
    </row>
    <row r="23015" spans="31:31" s="228" customFormat="1" x14ac:dyDescent="0.2">
      <c r="AE23015" s="218"/>
    </row>
    <row r="23016" spans="31:31" s="228" customFormat="1" x14ac:dyDescent="0.2">
      <c r="AE23016" s="218"/>
    </row>
    <row r="23017" spans="31:31" s="228" customFormat="1" x14ac:dyDescent="0.2">
      <c r="AE23017" s="218"/>
    </row>
    <row r="23018" spans="31:31" s="228" customFormat="1" x14ac:dyDescent="0.2">
      <c r="AE23018" s="218"/>
    </row>
    <row r="23019" spans="31:31" s="228" customFormat="1" x14ac:dyDescent="0.2">
      <c r="AE23019" s="218"/>
    </row>
    <row r="23020" spans="31:31" s="228" customFormat="1" x14ac:dyDescent="0.2">
      <c r="AE23020" s="218"/>
    </row>
    <row r="23021" spans="31:31" s="228" customFormat="1" x14ac:dyDescent="0.2">
      <c r="AE23021" s="218"/>
    </row>
    <row r="23022" spans="31:31" s="228" customFormat="1" x14ac:dyDescent="0.2">
      <c r="AE23022" s="218"/>
    </row>
    <row r="23023" spans="31:31" s="228" customFormat="1" x14ac:dyDescent="0.2">
      <c r="AE23023" s="218"/>
    </row>
    <row r="23024" spans="31:31" s="228" customFormat="1" x14ac:dyDescent="0.2">
      <c r="AE23024" s="218"/>
    </row>
    <row r="23025" spans="31:31" s="228" customFormat="1" x14ac:dyDescent="0.2">
      <c r="AE23025" s="218"/>
    </row>
    <row r="23026" spans="31:31" s="228" customFormat="1" x14ac:dyDescent="0.2">
      <c r="AE23026" s="218"/>
    </row>
    <row r="23027" spans="31:31" s="228" customFormat="1" x14ac:dyDescent="0.2">
      <c r="AE23027" s="218"/>
    </row>
    <row r="23028" spans="31:31" s="228" customFormat="1" x14ac:dyDescent="0.2">
      <c r="AE23028" s="218"/>
    </row>
    <row r="23029" spans="31:31" s="228" customFormat="1" x14ac:dyDescent="0.2">
      <c r="AE23029" s="218"/>
    </row>
    <row r="23030" spans="31:31" s="228" customFormat="1" x14ac:dyDescent="0.2">
      <c r="AE23030" s="218"/>
    </row>
    <row r="23031" spans="31:31" s="228" customFormat="1" x14ac:dyDescent="0.2">
      <c r="AE23031" s="218"/>
    </row>
    <row r="23032" spans="31:31" s="228" customFormat="1" x14ac:dyDescent="0.2">
      <c r="AE23032" s="218"/>
    </row>
    <row r="23033" spans="31:31" s="228" customFormat="1" x14ac:dyDescent="0.2">
      <c r="AE23033" s="218"/>
    </row>
    <row r="23034" spans="31:31" s="228" customFormat="1" x14ac:dyDescent="0.2">
      <c r="AE23034" s="218"/>
    </row>
    <row r="23035" spans="31:31" s="228" customFormat="1" x14ac:dyDescent="0.2">
      <c r="AE23035" s="218"/>
    </row>
    <row r="23036" spans="31:31" s="228" customFormat="1" x14ac:dyDescent="0.2">
      <c r="AE23036" s="218"/>
    </row>
    <row r="23037" spans="31:31" s="228" customFormat="1" x14ac:dyDescent="0.2">
      <c r="AE23037" s="218"/>
    </row>
    <row r="23038" spans="31:31" s="228" customFormat="1" x14ac:dyDescent="0.2">
      <c r="AE23038" s="218"/>
    </row>
    <row r="23039" spans="31:31" s="228" customFormat="1" x14ac:dyDescent="0.2">
      <c r="AE23039" s="218"/>
    </row>
    <row r="23040" spans="31:31" s="228" customFormat="1" x14ac:dyDescent="0.2">
      <c r="AE23040" s="218"/>
    </row>
    <row r="23041" spans="31:31" s="228" customFormat="1" x14ac:dyDescent="0.2">
      <c r="AE23041" s="218"/>
    </row>
    <row r="23042" spans="31:31" s="228" customFormat="1" x14ac:dyDescent="0.2">
      <c r="AE23042" s="218"/>
    </row>
    <row r="23043" spans="31:31" s="228" customFormat="1" x14ac:dyDescent="0.2">
      <c r="AE23043" s="218"/>
    </row>
    <row r="23044" spans="31:31" s="228" customFormat="1" x14ac:dyDescent="0.2">
      <c r="AE23044" s="218"/>
    </row>
    <row r="23045" spans="31:31" s="228" customFormat="1" x14ac:dyDescent="0.2">
      <c r="AE23045" s="218"/>
    </row>
    <row r="23046" spans="31:31" s="228" customFormat="1" x14ac:dyDescent="0.2">
      <c r="AE23046" s="218"/>
    </row>
    <row r="23047" spans="31:31" s="228" customFormat="1" x14ac:dyDescent="0.2">
      <c r="AE23047" s="218"/>
    </row>
    <row r="23048" spans="31:31" s="228" customFormat="1" x14ac:dyDescent="0.2">
      <c r="AE23048" s="218"/>
    </row>
    <row r="23049" spans="31:31" s="228" customFormat="1" x14ac:dyDescent="0.2">
      <c r="AE23049" s="218"/>
    </row>
    <row r="23050" spans="31:31" s="228" customFormat="1" x14ac:dyDescent="0.2">
      <c r="AE23050" s="218"/>
    </row>
    <row r="23051" spans="31:31" s="228" customFormat="1" x14ac:dyDescent="0.2">
      <c r="AE23051" s="218"/>
    </row>
    <row r="23052" spans="31:31" s="228" customFormat="1" x14ac:dyDescent="0.2">
      <c r="AE23052" s="218"/>
    </row>
    <row r="23053" spans="31:31" s="228" customFormat="1" x14ac:dyDescent="0.2">
      <c r="AE23053" s="218"/>
    </row>
    <row r="23054" spans="31:31" s="228" customFormat="1" x14ac:dyDescent="0.2">
      <c r="AE23054" s="218"/>
    </row>
    <row r="23055" spans="31:31" s="228" customFormat="1" x14ac:dyDescent="0.2">
      <c r="AE23055" s="218"/>
    </row>
    <row r="23056" spans="31:31" s="228" customFormat="1" x14ac:dyDescent="0.2">
      <c r="AE23056" s="218"/>
    </row>
    <row r="23057" spans="31:31" s="228" customFormat="1" x14ac:dyDescent="0.2">
      <c r="AE23057" s="218"/>
    </row>
    <row r="23058" spans="31:31" s="228" customFormat="1" x14ac:dyDescent="0.2">
      <c r="AE23058" s="218"/>
    </row>
    <row r="23059" spans="31:31" s="228" customFormat="1" x14ac:dyDescent="0.2">
      <c r="AE23059" s="218"/>
    </row>
    <row r="23060" spans="31:31" s="228" customFormat="1" x14ac:dyDescent="0.2">
      <c r="AE23060" s="218"/>
    </row>
    <row r="23061" spans="31:31" s="228" customFormat="1" x14ac:dyDescent="0.2">
      <c r="AE23061" s="218"/>
    </row>
    <row r="23062" spans="31:31" s="228" customFormat="1" x14ac:dyDescent="0.2">
      <c r="AE23062" s="218"/>
    </row>
    <row r="23063" spans="31:31" s="228" customFormat="1" x14ac:dyDescent="0.2">
      <c r="AE23063" s="218"/>
    </row>
    <row r="23064" spans="31:31" s="228" customFormat="1" x14ac:dyDescent="0.2">
      <c r="AE23064" s="218"/>
    </row>
    <row r="23065" spans="31:31" s="228" customFormat="1" x14ac:dyDescent="0.2">
      <c r="AE23065" s="218"/>
    </row>
    <row r="23066" spans="31:31" s="228" customFormat="1" x14ac:dyDescent="0.2">
      <c r="AE23066" s="218"/>
    </row>
    <row r="23067" spans="31:31" s="228" customFormat="1" x14ac:dyDescent="0.2">
      <c r="AE23067" s="218"/>
    </row>
    <row r="23068" spans="31:31" s="228" customFormat="1" x14ac:dyDescent="0.2">
      <c r="AE23068" s="218"/>
    </row>
    <row r="23069" spans="31:31" s="228" customFormat="1" x14ac:dyDescent="0.2">
      <c r="AE23069" s="218"/>
    </row>
    <row r="23070" spans="31:31" s="228" customFormat="1" x14ac:dyDescent="0.2">
      <c r="AE23070" s="218"/>
    </row>
    <row r="23071" spans="31:31" s="228" customFormat="1" x14ac:dyDescent="0.2">
      <c r="AE23071" s="218"/>
    </row>
    <row r="23072" spans="31:31" s="228" customFormat="1" x14ac:dyDescent="0.2">
      <c r="AE23072" s="218"/>
    </row>
    <row r="23073" spans="31:31" s="228" customFormat="1" x14ac:dyDescent="0.2">
      <c r="AE23073" s="218"/>
    </row>
    <row r="23074" spans="31:31" s="228" customFormat="1" x14ac:dyDescent="0.2">
      <c r="AE23074" s="218"/>
    </row>
    <row r="23075" spans="31:31" s="228" customFormat="1" x14ac:dyDescent="0.2">
      <c r="AE23075" s="218"/>
    </row>
    <row r="23076" spans="31:31" s="228" customFormat="1" x14ac:dyDescent="0.2">
      <c r="AE23076" s="218"/>
    </row>
    <row r="23077" spans="31:31" s="228" customFormat="1" x14ac:dyDescent="0.2">
      <c r="AE23077" s="218"/>
    </row>
    <row r="23078" spans="31:31" s="228" customFormat="1" x14ac:dyDescent="0.2">
      <c r="AE23078" s="218"/>
    </row>
    <row r="23079" spans="31:31" s="228" customFormat="1" x14ac:dyDescent="0.2">
      <c r="AE23079" s="218"/>
    </row>
    <row r="23080" spans="31:31" s="228" customFormat="1" x14ac:dyDescent="0.2">
      <c r="AE23080" s="218"/>
    </row>
    <row r="23081" spans="31:31" s="228" customFormat="1" x14ac:dyDescent="0.2">
      <c r="AE23081" s="218"/>
    </row>
    <row r="23082" spans="31:31" s="228" customFormat="1" x14ac:dyDescent="0.2">
      <c r="AE23082" s="218"/>
    </row>
    <row r="23083" spans="31:31" s="228" customFormat="1" x14ac:dyDescent="0.2">
      <c r="AE23083" s="218"/>
    </row>
    <row r="23084" spans="31:31" s="228" customFormat="1" x14ac:dyDescent="0.2">
      <c r="AE23084" s="218"/>
    </row>
    <row r="23085" spans="31:31" s="228" customFormat="1" x14ac:dyDescent="0.2">
      <c r="AE23085" s="218"/>
    </row>
    <row r="23086" spans="31:31" s="228" customFormat="1" x14ac:dyDescent="0.2">
      <c r="AE23086" s="218"/>
    </row>
    <row r="23087" spans="31:31" s="228" customFormat="1" x14ac:dyDescent="0.2">
      <c r="AE23087" s="218"/>
    </row>
    <row r="23088" spans="31:31" s="228" customFormat="1" x14ac:dyDescent="0.2">
      <c r="AE23088" s="218"/>
    </row>
    <row r="23089" spans="31:31" s="228" customFormat="1" x14ac:dyDescent="0.2">
      <c r="AE23089" s="218"/>
    </row>
    <row r="23090" spans="31:31" s="228" customFormat="1" x14ac:dyDescent="0.2">
      <c r="AE23090" s="218"/>
    </row>
    <row r="23091" spans="31:31" s="228" customFormat="1" x14ac:dyDescent="0.2">
      <c r="AE23091" s="218"/>
    </row>
    <row r="23092" spans="31:31" s="228" customFormat="1" x14ac:dyDescent="0.2">
      <c r="AE23092" s="218"/>
    </row>
    <row r="23093" spans="31:31" s="228" customFormat="1" x14ac:dyDescent="0.2">
      <c r="AE23093" s="218"/>
    </row>
    <row r="23094" spans="31:31" s="228" customFormat="1" x14ac:dyDescent="0.2">
      <c r="AE23094" s="218"/>
    </row>
    <row r="23095" spans="31:31" s="228" customFormat="1" x14ac:dyDescent="0.2">
      <c r="AE23095" s="218"/>
    </row>
    <row r="23096" spans="31:31" s="228" customFormat="1" x14ac:dyDescent="0.2">
      <c r="AE23096" s="218"/>
    </row>
    <row r="23097" spans="31:31" s="228" customFormat="1" x14ac:dyDescent="0.2">
      <c r="AE23097" s="218"/>
    </row>
    <row r="23098" spans="31:31" s="228" customFormat="1" x14ac:dyDescent="0.2">
      <c r="AE23098" s="218"/>
    </row>
    <row r="23099" spans="31:31" s="228" customFormat="1" x14ac:dyDescent="0.2">
      <c r="AE23099" s="218"/>
    </row>
    <row r="23100" spans="31:31" s="228" customFormat="1" x14ac:dyDescent="0.2">
      <c r="AE23100" s="218"/>
    </row>
    <row r="23101" spans="31:31" s="228" customFormat="1" x14ac:dyDescent="0.2">
      <c r="AE23101" s="218"/>
    </row>
    <row r="23102" spans="31:31" s="228" customFormat="1" x14ac:dyDescent="0.2">
      <c r="AE23102" s="218"/>
    </row>
    <row r="23103" spans="31:31" s="228" customFormat="1" x14ac:dyDescent="0.2">
      <c r="AE23103" s="218"/>
    </row>
    <row r="23104" spans="31:31" s="228" customFormat="1" x14ac:dyDescent="0.2">
      <c r="AE23104" s="218"/>
    </row>
    <row r="23105" spans="31:31" s="228" customFormat="1" x14ac:dyDescent="0.2">
      <c r="AE23105" s="218"/>
    </row>
    <row r="23106" spans="31:31" s="228" customFormat="1" x14ac:dyDescent="0.2">
      <c r="AE23106" s="218"/>
    </row>
    <row r="23107" spans="31:31" s="228" customFormat="1" x14ac:dyDescent="0.2">
      <c r="AE23107" s="218"/>
    </row>
    <row r="23108" spans="31:31" s="228" customFormat="1" x14ac:dyDescent="0.2">
      <c r="AE23108" s="218"/>
    </row>
    <row r="23109" spans="31:31" s="228" customFormat="1" x14ac:dyDescent="0.2">
      <c r="AE23109" s="218"/>
    </row>
    <row r="23110" spans="31:31" s="228" customFormat="1" x14ac:dyDescent="0.2">
      <c r="AE23110" s="218"/>
    </row>
    <row r="23111" spans="31:31" s="228" customFormat="1" x14ac:dyDescent="0.2">
      <c r="AE23111" s="218"/>
    </row>
    <row r="23112" spans="31:31" s="228" customFormat="1" x14ac:dyDescent="0.2">
      <c r="AE23112" s="218"/>
    </row>
    <row r="23113" spans="31:31" s="228" customFormat="1" x14ac:dyDescent="0.2">
      <c r="AE23113" s="218"/>
    </row>
    <row r="23114" spans="31:31" s="228" customFormat="1" x14ac:dyDescent="0.2">
      <c r="AE23114" s="218"/>
    </row>
    <row r="23115" spans="31:31" s="228" customFormat="1" x14ac:dyDescent="0.2">
      <c r="AE23115" s="218"/>
    </row>
    <row r="23116" spans="31:31" s="228" customFormat="1" x14ac:dyDescent="0.2">
      <c r="AE23116" s="218"/>
    </row>
    <row r="23117" spans="31:31" s="228" customFormat="1" x14ac:dyDescent="0.2">
      <c r="AE23117" s="218"/>
    </row>
    <row r="23118" spans="31:31" s="228" customFormat="1" x14ac:dyDescent="0.2">
      <c r="AE23118" s="218"/>
    </row>
    <row r="23119" spans="31:31" s="228" customFormat="1" x14ac:dyDescent="0.2">
      <c r="AE23119" s="218"/>
    </row>
    <row r="23120" spans="31:31" s="228" customFormat="1" x14ac:dyDescent="0.2">
      <c r="AE23120" s="218"/>
    </row>
    <row r="23121" spans="31:31" s="228" customFormat="1" x14ac:dyDescent="0.2">
      <c r="AE23121" s="218"/>
    </row>
    <row r="23122" spans="31:31" s="228" customFormat="1" x14ac:dyDescent="0.2">
      <c r="AE23122" s="218"/>
    </row>
    <row r="23123" spans="31:31" s="228" customFormat="1" x14ac:dyDescent="0.2">
      <c r="AE23123" s="218"/>
    </row>
    <row r="23124" spans="31:31" s="228" customFormat="1" x14ac:dyDescent="0.2">
      <c r="AE23124" s="218"/>
    </row>
    <row r="23125" spans="31:31" s="228" customFormat="1" x14ac:dyDescent="0.2">
      <c r="AE23125" s="218"/>
    </row>
    <row r="23126" spans="31:31" s="228" customFormat="1" x14ac:dyDescent="0.2">
      <c r="AE23126" s="218"/>
    </row>
    <row r="23127" spans="31:31" s="228" customFormat="1" x14ac:dyDescent="0.2">
      <c r="AE23127" s="218"/>
    </row>
    <row r="23128" spans="31:31" s="228" customFormat="1" x14ac:dyDescent="0.2">
      <c r="AE23128" s="218"/>
    </row>
    <row r="23129" spans="31:31" s="228" customFormat="1" x14ac:dyDescent="0.2">
      <c r="AE23129" s="218"/>
    </row>
    <row r="23130" spans="31:31" s="228" customFormat="1" x14ac:dyDescent="0.2">
      <c r="AE23130" s="218"/>
    </row>
    <row r="23131" spans="31:31" s="228" customFormat="1" x14ac:dyDescent="0.2">
      <c r="AE23131" s="218"/>
    </row>
    <row r="23132" spans="31:31" s="228" customFormat="1" x14ac:dyDescent="0.2">
      <c r="AE23132" s="218"/>
    </row>
    <row r="23133" spans="31:31" s="228" customFormat="1" x14ac:dyDescent="0.2">
      <c r="AE23133" s="218"/>
    </row>
    <row r="23134" spans="31:31" s="228" customFormat="1" x14ac:dyDescent="0.2">
      <c r="AE23134" s="218"/>
    </row>
    <row r="23135" spans="31:31" s="228" customFormat="1" x14ac:dyDescent="0.2">
      <c r="AE23135" s="218"/>
    </row>
    <row r="23136" spans="31:31" s="228" customFormat="1" x14ac:dyDescent="0.2">
      <c r="AE23136" s="218"/>
    </row>
    <row r="23137" spans="31:31" s="228" customFormat="1" x14ac:dyDescent="0.2">
      <c r="AE23137" s="218"/>
    </row>
    <row r="23138" spans="31:31" s="228" customFormat="1" x14ac:dyDescent="0.2">
      <c r="AE23138" s="218"/>
    </row>
    <row r="23139" spans="31:31" s="228" customFormat="1" x14ac:dyDescent="0.2">
      <c r="AE23139" s="218"/>
    </row>
    <row r="23140" spans="31:31" s="228" customFormat="1" x14ac:dyDescent="0.2">
      <c r="AE23140" s="218"/>
    </row>
    <row r="23141" spans="31:31" s="228" customFormat="1" x14ac:dyDescent="0.2">
      <c r="AE23141" s="218"/>
    </row>
    <row r="23142" spans="31:31" s="228" customFormat="1" x14ac:dyDescent="0.2">
      <c r="AE23142" s="218"/>
    </row>
    <row r="23143" spans="31:31" s="228" customFormat="1" x14ac:dyDescent="0.2">
      <c r="AE23143" s="218"/>
    </row>
    <row r="23144" spans="31:31" s="228" customFormat="1" x14ac:dyDescent="0.2">
      <c r="AE23144" s="218"/>
    </row>
    <row r="23145" spans="31:31" s="228" customFormat="1" x14ac:dyDescent="0.2">
      <c r="AE23145" s="218"/>
    </row>
    <row r="23146" spans="31:31" s="228" customFormat="1" x14ac:dyDescent="0.2">
      <c r="AE23146" s="218"/>
    </row>
    <row r="23147" spans="31:31" s="228" customFormat="1" x14ac:dyDescent="0.2">
      <c r="AE23147" s="218"/>
    </row>
    <row r="23148" spans="31:31" s="228" customFormat="1" x14ac:dyDescent="0.2">
      <c r="AE23148" s="218"/>
    </row>
    <row r="23149" spans="31:31" s="228" customFormat="1" x14ac:dyDescent="0.2">
      <c r="AE23149" s="218"/>
    </row>
    <row r="23150" spans="31:31" s="228" customFormat="1" x14ac:dyDescent="0.2">
      <c r="AE23150" s="218"/>
    </row>
    <row r="23151" spans="31:31" s="228" customFormat="1" x14ac:dyDescent="0.2">
      <c r="AE23151" s="218"/>
    </row>
    <row r="23152" spans="31:31" s="228" customFormat="1" x14ac:dyDescent="0.2">
      <c r="AE23152" s="218"/>
    </row>
    <row r="23153" spans="31:31" s="228" customFormat="1" x14ac:dyDescent="0.2">
      <c r="AE23153" s="218"/>
    </row>
    <row r="23154" spans="31:31" s="228" customFormat="1" x14ac:dyDescent="0.2">
      <c r="AE23154" s="218"/>
    </row>
    <row r="23155" spans="31:31" s="228" customFormat="1" x14ac:dyDescent="0.2">
      <c r="AE23155" s="218"/>
    </row>
    <row r="23156" spans="31:31" s="228" customFormat="1" x14ac:dyDescent="0.2">
      <c r="AE23156" s="218"/>
    </row>
    <row r="23157" spans="31:31" s="228" customFormat="1" x14ac:dyDescent="0.2">
      <c r="AE23157" s="218"/>
    </row>
    <row r="23158" spans="31:31" s="228" customFormat="1" x14ac:dyDescent="0.2">
      <c r="AE23158" s="218"/>
    </row>
    <row r="23159" spans="31:31" s="228" customFormat="1" x14ac:dyDescent="0.2">
      <c r="AE23159" s="218"/>
    </row>
    <row r="23160" spans="31:31" s="228" customFormat="1" x14ac:dyDescent="0.2">
      <c r="AE23160" s="218"/>
    </row>
    <row r="23161" spans="31:31" s="228" customFormat="1" x14ac:dyDescent="0.2">
      <c r="AE23161" s="218"/>
    </row>
    <row r="23162" spans="31:31" s="228" customFormat="1" x14ac:dyDescent="0.2">
      <c r="AE23162" s="218"/>
    </row>
    <row r="23163" spans="31:31" s="228" customFormat="1" x14ac:dyDescent="0.2">
      <c r="AE23163" s="218"/>
    </row>
    <row r="23164" spans="31:31" s="228" customFormat="1" x14ac:dyDescent="0.2">
      <c r="AE23164" s="218"/>
    </row>
    <row r="23165" spans="31:31" s="228" customFormat="1" x14ac:dyDescent="0.2">
      <c r="AE23165" s="218"/>
    </row>
    <row r="23166" spans="31:31" s="228" customFormat="1" x14ac:dyDescent="0.2">
      <c r="AE23166" s="218"/>
    </row>
    <row r="23167" spans="31:31" s="228" customFormat="1" x14ac:dyDescent="0.2">
      <c r="AE23167" s="218"/>
    </row>
    <row r="23168" spans="31:31" s="228" customFormat="1" x14ac:dyDescent="0.2">
      <c r="AE23168" s="218"/>
    </row>
    <row r="23169" spans="31:31" s="228" customFormat="1" x14ac:dyDescent="0.2">
      <c r="AE23169" s="218"/>
    </row>
    <row r="23170" spans="31:31" s="228" customFormat="1" x14ac:dyDescent="0.2">
      <c r="AE23170" s="218"/>
    </row>
    <row r="23171" spans="31:31" s="228" customFormat="1" x14ac:dyDescent="0.2">
      <c r="AE23171" s="218"/>
    </row>
    <row r="23172" spans="31:31" s="228" customFormat="1" x14ac:dyDescent="0.2">
      <c r="AE23172" s="218"/>
    </row>
    <row r="23173" spans="31:31" s="228" customFormat="1" x14ac:dyDescent="0.2">
      <c r="AE23173" s="218"/>
    </row>
    <row r="23174" spans="31:31" s="228" customFormat="1" x14ac:dyDescent="0.2">
      <c r="AE23174" s="218"/>
    </row>
    <row r="23175" spans="31:31" s="228" customFormat="1" x14ac:dyDescent="0.2">
      <c r="AE23175" s="218"/>
    </row>
    <row r="23176" spans="31:31" s="228" customFormat="1" x14ac:dyDescent="0.2">
      <c r="AE23176" s="218"/>
    </row>
    <row r="23177" spans="31:31" s="228" customFormat="1" x14ac:dyDescent="0.2">
      <c r="AE23177" s="218"/>
    </row>
    <row r="23178" spans="31:31" s="228" customFormat="1" x14ac:dyDescent="0.2">
      <c r="AE23178" s="218"/>
    </row>
    <row r="23179" spans="31:31" s="228" customFormat="1" x14ac:dyDescent="0.2">
      <c r="AE23179" s="218"/>
    </row>
    <row r="23180" spans="31:31" s="228" customFormat="1" x14ac:dyDescent="0.2">
      <c r="AE23180" s="218"/>
    </row>
    <row r="23181" spans="31:31" s="228" customFormat="1" x14ac:dyDescent="0.2">
      <c r="AE23181" s="218"/>
    </row>
    <row r="23182" spans="31:31" s="228" customFormat="1" x14ac:dyDescent="0.2">
      <c r="AE23182" s="218"/>
    </row>
    <row r="23183" spans="31:31" s="228" customFormat="1" x14ac:dyDescent="0.2">
      <c r="AE23183" s="218"/>
    </row>
    <row r="23184" spans="31:31" s="228" customFormat="1" x14ac:dyDescent="0.2">
      <c r="AE23184" s="218"/>
    </row>
    <row r="23185" spans="31:31" s="228" customFormat="1" x14ac:dyDescent="0.2">
      <c r="AE23185" s="218"/>
    </row>
    <row r="23186" spans="31:31" s="228" customFormat="1" x14ac:dyDescent="0.2">
      <c r="AE23186" s="218"/>
    </row>
    <row r="23187" spans="31:31" s="228" customFormat="1" x14ac:dyDescent="0.2">
      <c r="AE23187" s="218"/>
    </row>
    <row r="23188" spans="31:31" s="228" customFormat="1" x14ac:dyDescent="0.2">
      <c r="AE23188" s="218"/>
    </row>
    <row r="23189" spans="31:31" s="228" customFormat="1" x14ac:dyDescent="0.2">
      <c r="AE23189" s="218"/>
    </row>
    <row r="23190" spans="31:31" s="228" customFormat="1" x14ac:dyDescent="0.2">
      <c r="AE23190" s="218"/>
    </row>
    <row r="23191" spans="31:31" s="228" customFormat="1" x14ac:dyDescent="0.2">
      <c r="AE23191" s="218"/>
    </row>
    <row r="23192" spans="31:31" s="228" customFormat="1" x14ac:dyDescent="0.2">
      <c r="AE23192" s="218"/>
    </row>
    <row r="23193" spans="31:31" s="228" customFormat="1" x14ac:dyDescent="0.2">
      <c r="AE23193" s="218"/>
    </row>
    <row r="23194" spans="31:31" s="228" customFormat="1" x14ac:dyDescent="0.2">
      <c r="AE23194" s="218"/>
    </row>
    <row r="23195" spans="31:31" s="228" customFormat="1" x14ac:dyDescent="0.2">
      <c r="AE23195" s="218"/>
    </row>
    <row r="23196" spans="31:31" s="228" customFormat="1" x14ac:dyDescent="0.2">
      <c r="AE23196" s="218"/>
    </row>
    <row r="23197" spans="31:31" s="228" customFormat="1" x14ac:dyDescent="0.2">
      <c r="AE23197" s="218"/>
    </row>
    <row r="23198" spans="31:31" s="228" customFormat="1" x14ac:dyDescent="0.2">
      <c r="AE23198" s="218"/>
    </row>
    <row r="23199" spans="31:31" s="228" customFormat="1" x14ac:dyDescent="0.2">
      <c r="AE23199" s="218"/>
    </row>
    <row r="23200" spans="31:31" s="228" customFormat="1" x14ac:dyDescent="0.2">
      <c r="AE23200" s="218"/>
    </row>
    <row r="23201" spans="31:31" s="228" customFormat="1" x14ac:dyDescent="0.2">
      <c r="AE23201" s="218"/>
    </row>
    <row r="23202" spans="31:31" s="228" customFormat="1" x14ac:dyDescent="0.2">
      <c r="AE23202" s="218"/>
    </row>
    <row r="23203" spans="31:31" s="228" customFormat="1" x14ac:dyDescent="0.2">
      <c r="AE23203" s="218"/>
    </row>
    <row r="23204" spans="31:31" s="228" customFormat="1" x14ac:dyDescent="0.2">
      <c r="AE23204" s="218"/>
    </row>
    <row r="23205" spans="31:31" s="228" customFormat="1" x14ac:dyDescent="0.2">
      <c r="AE23205" s="218"/>
    </row>
    <row r="23206" spans="31:31" s="228" customFormat="1" x14ac:dyDescent="0.2">
      <c r="AE23206" s="218"/>
    </row>
    <row r="23207" spans="31:31" s="228" customFormat="1" x14ac:dyDescent="0.2">
      <c r="AE23207" s="218"/>
    </row>
    <row r="23208" spans="31:31" s="228" customFormat="1" x14ac:dyDescent="0.2">
      <c r="AE23208" s="218"/>
    </row>
    <row r="23209" spans="31:31" s="228" customFormat="1" x14ac:dyDescent="0.2">
      <c r="AE23209" s="218"/>
    </row>
    <row r="23210" spans="31:31" s="228" customFormat="1" x14ac:dyDescent="0.2">
      <c r="AE23210" s="218"/>
    </row>
    <row r="23211" spans="31:31" s="228" customFormat="1" x14ac:dyDescent="0.2">
      <c r="AE23211" s="218"/>
    </row>
    <row r="23212" spans="31:31" s="228" customFormat="1" x14ac:dyDescent="0.2">
      <c r="AE23212" s="218"/>
    </row>
    <row r="23213" spans="31:31" s="228" customFormat="1" x14ac:dyDescent="0.2">
      <c r="AE23213" s="218"/>
    </row>
    <row r="23214" spans="31:31" s="228" customFormat="1" x14ac:dyDescent="0.2">
      <c r="AE23214" s="218"/>
    </row>
    <row r="23215" spans="31:31" s="228" customFormat="1" x14ac:dyDescent="0.2">
      <c r="AE23215" s="218"/>
    </row>
    <row r="23216" spans="31:31" s="228" customFormat="1" x14ac:dyDescent="0.2">
      <c r="AE23216" s="218"/>
    </row>
    <row r="23217" spans="31:31" s="228" customFormat="1" x14ac:dyDescent="0.2">
      <c r="AE23217" s="218"/>
    </row>
    <row r="23218" spans="31:31" s="228" customFormat="1" x14ac:dyDescent="0.2">
      <c r="AE23218" s="218"/>
    </row>
    <row r="23219" spans="31:31" s="228" customFormat="1" x14ac:dyDescent="0.2">
      <c r="AE23219" s="218"/>
    </row>
    <row r="23220" spans="31:31" s="228" customFormat="1" x14ac:dyDescent="0.2">
      <c r="AE23220" s="218"/>
    </row>
    <row r="23221" spans="31:31" s="228" customFormat="1" x14ac:dyDescent="0.2">
      <c r="AE23221" s="218"/>
    </row>
    <row r="23222" spans="31:31" s="228" customFormat="1" x14ac:dyDescent="0.2">
      <c r="AE23222" s="218"/>
    </row>
    <row r="23223" spans="31:31" s="228" customFormat="1" x14ac:dyDescent="0.2">
      <c r="AE23223" s="218"/>
    </row>
    <row r="23224" spans="31:31" s="228" customFormat="1" x14ac:dyDescent="0.2">
      <c r="AE23224" s="218"/>
    </row>
    <row r="23225" spans="31:31" s="228" customFormat="1" x14ac:dyDescent="0.2">
      <c r="AE23225" s="218"/>
    </row>
    <row r="23226" spans="31:31" s="228" customFormat="1" x14ac:dyDescent="0.2">
      <c r="AE23226" s="218"/>
    </row>
    <row r="23227" spans="31:31" s="228" customFormat="1" x14ac:dyDescent="0.2">
      <c r="AE23227" s="218"/>
    </row>
    <row r="23228" spans="31:31" s="228" customFormat="1" x14ac:dyDescent="0.2">
      <c r="AE23228" s="218"/>
    </row>
    <row r="23229" spans="31:31" s="228" customFormat="1" x14ac:dyDescent="0.2">
      <c r="AE23229" s="218"/>
    </row>
    <row r="23230" spans="31:31" s="228" customFormat="1" x14ac:dyDescent="0.2">
      <c r="AE23230" s="218"/>
    </row>
    <row r="23231" spans="31:31" s="228" customFormat="1" x14ac:dyDescent="0.2">
      <c r="AE23231" s="218"/>
    </row>
    <row r="23232" spans="31:31" s="228" customFormat="1" x14ac:dyDescent="0.2">
      <c r="AE23232" s="218"/>
    </row>
    <row r="23233" spans="31:31" s="228" customFormat="1" x14ac:dyDescent="0.2">
      <c r="AE23233" s="218"/>
    </row>
    <row r="23234" spans="31:31" s="228" customFormat="1" x14ac:dyDescent="0.2">
      <c r="AE23234" s="218"/>
    </row>
    <row r="23235" spans="31:31" s="228" customFormat="1" x14ac:dyDescent="0.2">
      <c r="AE23235" s="218"/>
    </row>
    <row r="23236" spans="31:31" s="228" customFormat="1" x14ac:dyDescent="0.2">
      <c r="AE23236" s="218"/>
    </row>
    <row r="23237" spans="31:31" s="228" customFormat="1" x14ac:dyDescent="0.2">
      <c r="AE23237" s="218"/>
    </row>
    <row r="23238" spans="31:31" s="228" customFormat="1" x14ac:dyDescent="0.2">
      <c r="AE23238" s="218"/>
    </row>
    <row r="23239" spans="31:31" s="228" customFormat="1" x14ac:dyDescent="0.2">
      <c r="AE23239" s="218"/>
    </row>
    <row r="23240" spans="31:31" s="228" customFormat="1" x14ac:dyDescent="0.2">
      <c r="AE23240" s="218"/>
    </row>
    <row r="23241" spans="31:31" s="228" customFormat="1" x14ac:dyDescent="0.2">
      <c r="AE23241" s="218"/>
    </row>
    <row r="23242" spans="31:31" s="228" customFormat="1" x14ac:dyDescent="0.2">
      <c r="AE23242" s="218"/>
    </row>
    <row r="23243" spans="31:31" s="228" customFormat="1" x14ac:dyDescent="0.2">
      <c r="AE23243" s="218"/>
    </row>
    <row r="23244" spans="31:31" s="228" customFormat="1" x14ac:dyDescent="0.2">
      <c r="AE23244" s="218"/>
    </row>
    <row r="23245" spans="31:31" s="228" customFormat="1" x14ac:dyDescent="0.2">
      <c r="AE23245" s="218"/>
    </row>
    <row r="23246" spans="31:31" s="228" customFormat="1" x14ac:dyDescent="0.2">
      <c r="AE23246" s="218"/>
    </row>
    <row r="23247" spans="31:31" s="228" customFormat="1" x14ac:dyDescent="0.2">
      <c r="AE23247" s="218"/>
    </row>
    <row r="23248" spans="31:31" s="228" customFormat="1" x14ac:dyDescent="0.2">
      <c r="AE23248" s="218"/>
    </row>
    <row r="23249" spans="31:31" s="228" customFormat="1" x14ac:dyDescent="0.2">
      <c r="AE23249" s="218"/>
    </row>
    <row r="23250" spans="31:31" s="228" customFormat="1" x14ac:dyDescent="0.2">
      <c r="AE23250" s="218"/>
    </row>
    <row r="23251" spans="31:31" s="228" customFormat="1" x14ac:dyDescent="0.2">
      <c r="AE23251" s="218"/>
    </row>
    <row r="23252" spans="31:31" s="228" customFormat="1" x14ac:dyDescent="0.2">
      <c r="AE23252" s="218"/>
    </row>
    <row r="23253" spans="31:31" s="228" customFormat="1" x14ac:dyDescent="0.2">
      <c r="AE23253" s="218"/>
    </row>
    <row r="23254" spans="31:31" s="228" customFormat="1" x14ac:dyDescent="0.2">
      <c r="AE23254" s="218"/>
    </row>
    <row r="23255" spans="31:31" s="228" customFormat="1" x14ac:dyDescent="0.2">
      <c r="AE23255" s="218"/>
    </row>
    <row r="23256" spans="31:31" s="228" customFormat="1" x14ac:dyDescent="0.2">
      <c r="AE23256" s="218"/>
    </row>
    <row r="23257" spans="31:31" s="228" customFormat="1" x14ac:dyDescent="0.2">
      <c r="AE23257" s="218"/>
    </row>
    <row r="23258" spans="31:31" s="228" customFormat="1" x14ac:dyDescent="0.2">
      <c r="AE23258" s="218"/>
    </row>
    <row r="23259" spans="31:31" s="228" customFormat="1" x14ac:dyDescent="0.2">
      <c r="AE23259" s="218"/>
    </row>
    <row r="23260" spans="31:31" s="228" customFormat="1" x14ac:dyDescent="0.2">
      <c r="AE23260" s="218"/>
    </row>
    <row r="23261" spans="31:31" s="228" customFormat="1" x14ac:dyDescent="0.2">
      <c r="AE23261" s="218"/>
    </row>
    <row r="23262" spans="31:31" s="228" customFormat="1" x14ac:dyDescent="0.2">
      <c r="AE23262" s="218"/>
    </row>
    <row r="23263" spans="31:31" s="228" customFormat="1" x14ac:dyDescent="0.2">
      <c r="AE23263" s="218"/>
    </row>
    <row r="23264" spans="31:31" s="228" customFormat="1" x14ac:dyDescent="0.2">
      <c r="AE23264" s="218"/>
    </row>
    <row r="23265" spans="31:31" s="228" customFormat="1" x14ac:dyDescent="0.2">
      <c r="AE23265" s="218"/>
    </row>
    <row r="23266" spans="31:31" s="228" customFormat="1" x14ac:dyDescent="0.2">
      <c r="AE23266" s="218"/>
    </row>
    <row r="23267" spans="31:31" s="228" customFormat="1" x14ac:dyDescent="0.2">
      <c r="AE23267" s="218"/>
    </row>
    <row r="23268" spans="31:31" s="228" customFormat="1" x14ac:dyDescent="0.2">
      <c r="AE23268" s="218"/>
    </row>
    <row r="23269" spans="31:31" s="228" customFormat="1" x14ac:dyDescent="0.2">
      <c r="AE23269" s="218"/>
    </row>
    <row r="23270" spans="31:31" s="228" customFormat="1" x14ac:dyDescent="0.2">
      <c r="AE23270" s="218"/>
    </row>
    <row r="23271" spans="31:31" s="228" customFormat="1" x14ac:dyDescent="0.2">
      <c r="AE23271" s="218"/>
    </row>
    <row r="23272" spans="31:31" s="228" customFormat="1" x14ac:dyDescent="0.2">
      <c r="AE23272" s="218"/>
    </row>
    <row r="23273" spans="31:31" s="228" customFormat="1" x14ac:dyDescent="0.2">
      <c r="AE23273" s="218"/>
    </row>
    <row r="23274" spans="31:31" s="228" customFormat="1" x14ac:dyDescent="0.2">
      <c r="AE23274" s="218"/>
    </row>
    <row r="23275" spans="31:31" s="228" customFormat="1" x14ac:dyDescent="0.2">
      <c r="AE23275" s="218"/>
    </row>
    <row r="23276" spans="31:31" s="228" customFormat="1" x14ac:dyDescent="0.2">
      <c r="AE23276" s="218"/>
    </row>
    <row r="23277" spans="31:31" s="228" customFormat="1" x14ac:dyDescent="0.2">
      <c r="AE23277" s="218"/>
    </row>
    <row r="23278" spans="31:31" s="228" customFormat="1" x14ac:dyDescent="0.2">
      <c r="AE23278" s="218"/>
    </row>
    <row r="23279" spans="31:31" s="228" customFormat="1" x14ac:dyDescent="0.2">
      <c r="AE23279" s="218"/>
    </row>
    <row r="23280" spans="31:31" s="228" customFormat="1" x14ac:dyDescent="0.2">
      <c r="AE23280" s="218"/>
    </row>
    <row r="23281" spans="31:31" s="228" customFormat="1" x14ac:dyDescent="0.2">
      <c r="AE23281" s="218"/>
    </row>
    <row r="23282" spans="31:31" s="228" customFormat="1" x14ac:dyDescent="0.2">
      <c r="AE23282" s="218"/>
    </row>
    <row r="23283" spans="31:31" s="228" customFormat="1" x14ac:dyDescent="0.2">
      <c r="AE23283" s="218"/>
    </row>
    <row r="23284" spans="31:31" s="228" customFormat="1" x14ac:dyDescent="0.2">
      <c r="AE23284" s="218"/>
    </row>
    <row r="23285" spans="31:31" s="228" customFormat="1" x14ac:dyDescent="0.2">
      <c r="AE23285" s="218"/>
    </row>
    <row r="23286" spans="31:31" s="228" customFormat="1" x14ac:dyDescent="0.2">
      <c r="AE23286" s="218"/>
    </row>
    <row r="23287" spans="31:31" s="228" customFormat="1" x14ac:dyDescent="0.2">
      <c r="AE23287" s="218"/>
    </row>
    <row r="23288" spans="31:31" s="228" customFormat="1" x14ac:dyDescent="0.2">
      <c r="AE23288" s="218"/>
    </row>
    <row r="23289" spans="31:31" s="228" customFormat="1" x14ac:dyDescent="0.2">
      <c r="AE23289" s="218"/>
    </row>
    <row r="23290" spans="31:31" s="228" customFormat="1" x14ac:dyDescent="0.2">
      <c r="AE23290" s="218"/>
    </row>
    <row r="23291" spans="31:31" s="228" customFormat="1" x14ac:dyDescent="0.2">
      <c r="AE23291" s="218"/>
    </row>
    <row r="23292" spans="31:31" s="228" customFormat="1" x14ac:dyDescent="0.2">
      <c r="AE23292" s="218"/>
    </row>
    <row r="23293" spans="31:31" s="228" customFormat="1" x14ac:dyDescent="0.2">
      <c r="AE23293" s="218"/>
    </row>
    <row r="23294" spans="31:31" s="228" customFormat="1" x14ac:dyDescent="0.2">
      <c r="AE23294" s="218"/>
    </row>
    <row r="23295" spans="31:31" s="228" customFormat="1" x14ac:dyDescent="0.2">
      <c r="AE23295" s="218"/>
    </row>
    <row r="23296" spans="31:31" s="228" customFormat="1" x14ac:dyDescent="0.2">
      <c r="AE23296" s="218"/>
    </row>
    <row r="23297" spans="31:31" s="228" customFormat="1" x14ac:dyDescent="0.2">
      <c r="AE23297" s="218"/>
    </row>
    <row r="23298" spans="31:31" s="228" customFormat="1" x14ac:dyDescent="0.2">
      <c r="AE23298" s="218"/>
    </row>
    <row r="23299" spans="31:31" s="228" customFormat="1" x14ac:dyDescent="0.2">
      <c r="AE23299" s="218"/>
    </row>
    <row r="23300" spans="31:31" s="228" customFormat="1" x14ac:dyDescent="0.2">
      <c r="AE23300" s="218"/>
    </row>
    <row r="23301" spans="31:31" s="228" customFormat="1" x14ac:dyDescent="0.2">
      <c r="AE23301" s="218"/>
    </row>
    <row r="23302" spans="31:31" s="228" customFormat="1" x14ac:dyDescent="0.2">
      <c r="AE23302" s="218"/>
    </row>
    <row r="23303" spans="31:31" s="228" customFormat="1" x14ac:dyDescent="0.2">
      <c r="AE23303" s="218"/>
    </row>
    <row r="23304" spans="31:31" s="228" customFormat="1" x14ac:dyDescent="0.2">
      <c r="AE23304" s="218"/>
    </row>
    <row r="23305" spans="31:31" s="228" customFormat="1" x14ac:dyDescent="0.2">
      <c r="AE23305" s="218"/>
    </row>
    <row r="23306" spans="31:31" s="228" customFormat="1" x14ac:dyDescent="0.2">
      <c r="AE23306" s="218"/>
    </row>
    <row r="23307" spans="31:31" s="228" customFormat="1" x14ac:dyDescent="0.2">
      <c r="AE23307" s="218"/>
    </row>
    <row r="23308" spans="31:31" s="228" customFormat="1" x14ac:dyDescent="0.2">
      <c r="AE23308" s="218"/>
    </row>
    <row r="23309" spans="31:31" s="228" customFormat="1" x14ac:dyDescent="0.2">
      <c r="AE23309" s="218"/>
    </row>
    <row r="23310" spans="31:31" s="228" customFormat="1" x14ac:dyDescent="0.2">
      <c r="AE23310" s="218"/>
    </row>
    <row r="23311" spans="31:31" s="228" customFormat="1" x14ac:dyDescent="0.2">
      <c r="AE23311" s="218"/>
    </row>
    <row r="23312" spans="31:31" s="228" customFormat="1" x14ac:dyDescent="0.2">
      <c r="AE23312" s="218"/>
    </row>
    <row r="23313" spans="31:31" s="228" customFormat="1" x14ac:dyDescent="0.2">
      <c r="AE23313" s="218"/>
    </row>
    <row r="23314" spans="31:31" s="228" customFormat="1" x14ac:dyDescent="0.2">
      <c r="AE23314" s="218"/>
    </row>
    <row r="23315" spans="31:31" s="228" customFormat="1" x14ac:dyDescent="0.2">
      <c r="AE23315" s="218"/>
    </row>
    <row r="23316" spans="31:31" s="228" customFormat="1" x14ac:dyDescent="0.2">
      <c r="AE23316" s="218"/>
    </row>
    <row r="23317" spans="31:31" s="228" customFormat="1" x14ac:dyDescent="0.2">
      <c r="AE23317" s="218"/>
    </row>
    <row r="23318" spans="31:31" s="228" customFormat="1" x14ac:dyDescent="0.2">
      <c r="AE23318" s="218"/>
    </row>
    <row r="23319" spans="31:31" s="228" customFormat="1" x14ac:dyDescent="0.2">
      <c r="AE23319" s="218"/>
    </row>
    <row r="23320" spans="31:31" s="228" customFormat="1" x14ac:dyDescent="0.2">
      <c r="AE23320" s="218"/>
    </row>
    <row r="23321" spans="31:31" s="228" customFormat="1" x14ac:dyDescent="0.2">
      <c r="AE23321" s="218"/>
    </row>
    <row r="23322" spans="31:31" s="228" customFormat="1" x14ac:dyDescent="0.2">
      <c r="AE23322" s="218"/>
    </row>
    <row r="23323" spans="31:31" s="228" customFormat="1" x14ac:dyDescent="0.2">
      <c r="AE23323" s="218"/>
    </row>
    <row r="23324" spans="31:31" s="228" customFormat="1" x14ac:dyDescent="0.2">
      <c r="AE23324" s="218"/>
    </row>
    <row r="23325" spans="31:31" s="228" customFormat="1" x14ac:dyDescent="0.2">
      <c r="AE23325" s="218"/>
    </row>
    <row r="23326" spans="31:31" s="228" customFormat="1" x14ac:dyDescent="0.2">
      <c r="AE23326" s="218"/>
    </row>
    <row r="23327" spans="31:31" s="228" customFormat="1" x14ac:dyDescent="0.2">
      <c r="AE23327" s="218"/>
    </row>
    <row r="23328" spans="31:31" s="228" customFormat="1" x14ac:dyDescent="0.2">
      <c r="AE23328" s="218"/>
    </row>
    <row r="23329" spans="31:31" s="228" customFormat="1" x14ac:dyDescent="0.2">
      <c r="AE23329" s="218"/>
    </row>
    <row r="23330" spans="31:31" s="228" customFormat="1" x14ac:dyDescent="0.2">
      <c r="AE23330" s="218"/>
    </row>
    <row r="23331" spans="31:31" s="228" customFormat="1" x14ac:dyDescent="0.2">
      <c r="AE23331" s="218"/>
    </row>
    <row r="23332" spans="31:31" s="228" customFormat="1" x14ac:dyDescent="0.2">
      <c r="AE23332" s="218"/>
    </row>
    <row r="23333" spans="31:31" s="228" customFormat="1" x14ac:dyDescent="0.2">
      <c r="AE23333" s="218"/>
    </row>
    <row r="23334" spans="31:31" s="228" customFormat="1" x14ac:dyDescent="0.2">
      <c r="AE23334" s="218"/>
    </row>
    <row r="23335" spans="31:31" s="228" customFormat="1" x14ac:dyDescent="0.2">
      <c r="AE23335" s="218"/>
    </row>
    <row r="23336" spans="31:31" s="228" customFormat="1" x14ac:dyDescent="0.2">
      <c r="AE23336" s="218"/>
    </row>
    <row r="23337" spans="31:31" s="228" customFormat="1" x14ac:dyDescent="0.2">
      <c r="AE23337" s="218"/>
    </row>
    <row r="23338" spans="31:31" s="228" customFormat="1" x14ac:dyDescent="0.2">
      <c r="AE23338" s="218"/>
    </row>
    <row r="23339" spans="31:31" s="228" customFormat="1" x14ac:dyDescent="0.2">
      <c r="AE23339" s="218"/>
    </row>
    <row r="23340" spans="31:31" s="228" customFormat="1" x14ac:dyDescent="0.2">
      <c r="AE23340" s="218"/>
    </row>
    <row r="23341" spans="31:31" s="228" customFormat="1" x14ac:dyDescent="0.2">
      <c r="AE23341" s="218"/>
    </row>
    <row r="23342" spans="31:31" s="228" customFormat="1" x14ac:dyDescent="0.2">
      <c r="AE23342" s="218"/>
    </row>
    <row r="23343" spans="31:31" s="228" customFormat="1" x14ac:dyDescent="0.2">
      <c r="AE23343" s="218"/>
    </row>
    <row r="23344" spans="31:31" s="228" customFormat="1" x14ac:dyDescent="0.2">
      <c r="AE23344" s="218"/>
    </row>
    <row r="23345" spans="31:31" s="228" customFormat="1" x14ac:dyDescent="0.2">
      <c r="AE23345" s="218"/>
    </row>
    <row r="23346" spans="31:31" s="228" customFormat="1" x14ac:dyDescent="0.2">
      <c r="AE23346" s="218"/>
    </row>
    <row r="23347" spans="31:31" s="228" customFormat="1" x14ac:dyDescent="0.2">
      <c r="AE23347" s="218"/>
    </row>
    <row r="23348" spans="31:31" s="228" customFormat="1" x14ac:dyDescent="0.2">
      <c r="AE23348" s="218"/>
    </row>
    <row r="23349" spans="31:31" s="228" customFormat="1" x14ac:dyDescent="0.2">
      <c r="AE23349" s="218"/>
    </row>
    <row r="23350" spans="31:31" s="228" customFormat="1" x14ac:dyDescent="0.2">
      <c r="AE23350" s="218"/>
    </row>
    <row r="23351" spans="31:31" s="228" customFormat="1" x14ac:dyDescent="0.2">
      <c r="AE23351" s="218"/>
    </row>
    <row r="23352" spans="31:31" s="228" customFormat="1" x14ac:dyDescent="0.2">
      <c r="AE23352" s="218"/>
    </row>
    <row r="23353" spans="31:31" s="228" customFormat="1" x14ac:dyDescent="0.2">
      <c r="AE23353" s="218"/>
    </row>
    <row r="23354" spans="31:31" s="228" customFormat="1" x14ac:dyDescent="0.2">
      <c r="AE23354" s="218"/>
    </row>
    <row r="23355" spans="31:31" s="228" customFormat="1" x14ac:dyDescent="0.2">
      <c r="AE23355" s="218"/>
    </row>
    <row r="23356" spans="31:31" s="228" customFormat="1" x14ac:dyDescent="0.2">
      <c r="AE23356" s="218"/>
    </row>
    <row r="23357" spans="31:31" s="228" customFormat="1" x14ac:dyDescent="0.2">
      <c r="AE23357" s="218"/>
    </row>
    <row r="23358" spans="31:31" s="228" customFormat="1" x14ac:dyDescent="0.2">
      <c r="AE23358" s="218"/>
    </row>
    <row r="23359" spans="31:31" s="228" customFormat="1" x14ac:dyDescent="0.2">
      <c r="AE23359" s="218"/>
    </row>
    <row r="23360" spans="31:31" s="228" customFormat="1" x14ac:dyDescent="0.2">
      <c r="AE23360" s="218"/>
    </row>
    <row r="23361" spans="31:31" s="228" customFormat="1" x14ac:dyDescent="0.2">
      <c r="AE23361" s="218"/>
    </row>
    <row r="23362" spans="31:31" s="228" customFormat="1" x14ac:dyDescent="0.2">
      <c r="AE23362" s="218"/>
    </row>
    <row r="23363" spans="31:31" s="228" customFormat="1" x14ac:dyDescent="0.2">
      <c r="AE23363" s="218"/>
    </row>
    <row r="23364" spans="31:31" s="228" customFormat="1" x14ac:dyDescent="0.2">
      <c r="AE23364" s="218"/>
    </row>
    <row r="23365" spans="31:31" s="228" customFormat="1" x14ac:dyDescent="0.2">
      <c r="AE23365" s="218"/>
    </row>
    <row r="23366" spans="31:31" s="228" customFormat="1" x14ac:dyDescent="0.2">
      <c r="AE23366" s="218"/>
    </row>
    <row r="23367" spans="31:31" s="228" customFormat="1" x14ac:dyDescent="0.2">
      <c r="AE23367" s="218"/>
    </row>
    <row r="23368" spans="31:31" s="228" customFormat="1" x14ac:dyDescent="0.2">
      <c r="AE23368" s="218"/>
    </row>
    <row r="23369" spans="31:31" s="228" customFormat="1" x14ac:dyDescent="0.2">
      <c r="AE23369" s="218"/>
    </row>
    <row r="23370" spans="31:31" s="228" customFormat="1" x14ac:dyDescent="0.2">
      <c r="AE23370" s="218"/>
    </row>
    <row r="23371" spans="31:31" s="228" customFormat="1" x14ac:dyDescent="0.2">
      <c r="AE23371" s="218"/>
    </row>
    <row r="23372" spans="31:31" s="228" customFormat="1" x14ac:dyDescent="0.2">
      <c r="AE23372" s="218"/>
    </row>
    <row r="23373" spans="31:31" s="228" customFormat="1" x14ac:dyDescent="0.2">
      <c r="AE23373" s="218"/>
    </row>
    <row r="23374" spans="31:31" s="228" customFormat="1" x14ac:dyDescent="0.2">
      <c r="AE23374" s="218"/>
    </row>
    <row r="23375" spans="31:31" s="228" customFormat="1" x14ac:dyDescent="0.2">
      <c r="AE23375" s="218"/>
    </row>
    <row r="23376" spans="31:31" s="228" customFormat="1" x14ac:dyDescent="0.2">
      <c r="AE23376" s="218"/>
    </row>
    <row r="23377" spans="31:31" s="228" customFormat="1" x14ac:dyDescent="0.2">
      <c r="AE23377" s="218"/>
    </row>
    <row r="23378" spans="31:31" s="228" customFormat="1" x14ac:dyDescent="0.2">
      <c r="AE23378" s="218"/>
    </row>
    <row r="23379" spans="31:31" s="228" customFormat="1" x14ac:dyDescent="0.2">
      <c r="AE23379" s="218"/>
    </row>
    <row r="23380" spans="31:31" s="228" customFormat="1" x14ac:dyDescent="0.2">
      <c r="AE23380" s="218"/>
    </row>
    <row r="23381" spans="31:31" s="228" customFormat="1" x14ac:dyDescent="0.2">
      <c r="AE23381" s="218"/>
    </row>
    <row r="23382" spans="31:31" s="228" customFormat="1" x14ac:dyDescent="0.2">
      <c r="AE23382" s="218"/>
    </row>
    <row r="23383" spans="31:31" s="228" customFormat="1" x14ac:dyDescent="0.2">
      <c r="AE23383" s="218"/>
    </row>
    <row r="23384" spans="31:31" s="228" customFormat="1" x14ac:dyDescent="0.2">
      <c r="AE23384" s="218"/>
    </row>
    <row r="23385" spans="31:31" s="228" customFormat="1" x14ac:dyDescent="0.2">
      <c r="AE23385" s="218"/>
    </row>
    <row r="23386" spans="31:31" s="228" customFormat="1" x14ac:dyDescent="0.2">
      <c r="AE23386" s="218"/>
    </row>
    <row r="23387" spans="31:31" s="228" customFormat="1" x14ac:dyDescent="0.2">
      <c r="AE23387" s="218"/>
    </row>
    <row r="23388" spans="31:31" s="228" customFormat="1" x14ac:dyDescent="0.2">
      <c r="AE23388" s="218"/>
    </row>
    <row r="23389" spans="31:31" s="228" customFormat="1" x14ac:dyDescent="0.2">
      <c r="AE23389" s="218"/>
    </row>
    <row r="23390" spans="31:31" s="228" customFormat="1" x14ac:dyDescent="0.2">
      <c r="AE23390" s="218"/>
    </row>
    <row r="23391" spans="31:31" s="228" customFormat="1" x14ac:dyDescent="0.2">
      <c r="AE23391" s="218"/>
    </row>
    <row r="23392" spans="31:31" s="228" customFormat="1" x14ac:dyDescent="0.2">
      <c r="AE23392" s="218"/>
    </row>
    <row r="23393" spans="31:31" s="228" customFormat="1" x14ac:dyDescent="0.2">
      <c r="AE23393" s="218"/>
    </row>
    <row r="23394" spans="31:31" s="228" customFormat="1" x14ac:dyDescent="0.2">
      <c r="AE23394" s="218"/>
    </row>
    <row r="23395" spans="31:31" s="228" customFormat="1" x14ac:dyDescent="0.2">
      <c r="AE23395" s="218"/>
    </row>
    <row r="23396" spans="31:31" s="228" customFormat="1" x14ac:dyDescent="0.2">
      <c r="AE23396" s="218"/>
    </row>
    <row r="23397" spans="31:31" s="228" customFormat="1" x14ac:dyDescent="0.2">
      <c r="AE23397" s="218"/>
    </row>
    <row r="23398" spans="31:31" s="228" customFormat="1" x14ac:dyDescent="0.2">
      <c r="AE23398" s="218"/>
    </row>
    <row r="23399" spans="31:31" s="228" customFormat="1" x14ac:dyDescent="0.2">
      <c r="AE23399" s="218"/>
    </row>
    <row r="23400" spans="31:31" s="228" customFormat="1" x14ac:dyDescent="0.2">
      <c r="AE23400" s="218"/>
    </row>
    <row r="23401" spans="31:31" s="228" customFormat="1" x14ac:dyDescent="0.2">
      <c r="AE23401" s="218"/>
    </row>
    <row r="23402" spans="31:31" s="228" customFormat="1" x14ac:dyDescent="0.2">
      <c r="AE23402" s="218"/>
    </row>
    <row r="23403" spans="31:31" s="228" customFormat="1" x14ac:dyDescent="0.2">
      <c r="AE23403" s="218"/>
    </row>
    <row r="23404" spans="31:31" s="228" customFormat="1" x14ac:dyDescent="0.2">
      <c r="AE23404" s="218"/>
    </row>
    <row r="23405" spans="31:31" s="228" customFormat="1" x14ac:dyDescent="0.2">
      <c r="AE23405" s="218"/>
    </row>
    <row r="23406" spans="31:31" s="228" customFormat="1" x14ac:dyDescent="0.2">
      <c r="AE23406" s="218"/>
    </row>
    <row r="23407" spans="31:31" s="228" customFormat="1" x14ac:dyDescent="0.2">
      <c r="AE23407" s="218"/>
    </row>
    <row r="23408" spans="31:31" s="228" customFormat="1" x14ac:dyDescent="0.2">
      <c r="AE23408" s="218"/>
    </row>
    <row r="23409" spans="31:31" s="228" customFormat="1" x14ac:dyDescent="0.2">
      <c r="AE23409" s="218"/>
    </row>
    <row r="23410" spans="31:31" s="228" customFormat="1" x14ac:dyDescent="0.2">
      <c r="AE23410" s="218"/>
    </row>
    <row r="23411" spans="31:31" s="228" customFormat="1" x14ac:dyDescent="0.2">
      <c r="AE23411" s="218"/>
    </row>
    <row r="23412" spans="31:31" s="228" customFormat="1" x14ac:dyDescent="0.2">
      <c r="AE23412" s="218"/>
    </row>
    <row r="23413" spans="31:31" s="228" customFormat="1" x14ac:dyDescent="0.2">
      <c r="AE23413" s="218"/>
    </row>
    <row r="23414" spans="31:31" s="228" customFormat="1" x14ac:dyDescent="0.2">
      <c r="AE23414" s="218"/>
    </row>
    <row r="23415" spans="31:31" s="228" customFormat="1" x14ac:dyDescent="0.2">
      <c r="AE23415" s="218"/>
    </row>
    <row r="23416" spans="31:31" s="228" customFormat="1" x14ac:dyDescent="0.2">
      <c r="AE23416" s="218"/>
    </row>
    <row r="23417" spans="31:31" s="228" customFormat="1" x14ac:dyDescent="0.2">
      <c r="AE23417" s="218"/>
    </row>
    <row r="23418" spans="31:31" s="228" customFormat="1" x14ac:dyDescent="0.2">
      <c r="AE23418" s="218"/>
    </row>
    <row r="23419" spans="31:31" s="228" customFormat="1" x14ac:dyDescent="0.2">
      <c r="AE23419" s="218"/>
    </row>
    <row r="23420" spans="31:31" s="228" customFormat="1" x14ac:dyDescent="0.2">
      <c r="AE23420" s="218"/>
    </row>
    <row r="23421" spans="31:31" s="228" customFormat="1" x14ac:dyDescent="0.2">
      <c r="AE23421" s="218"/>
    </row>
    <row r="23422" spans="31:31" s="228" customFormat="1" x14ac:dyDescent="0.2">
      <c r="AE23422" s="218"/>
    </row>
    <row r="23423" spans="31:31" s="228" customFormat="1" x14ac:dyDescent="0.2">
      <c r="AE23423" s="218"/>
    </row>
    <row r="23424" spans="31:31" s="228" customFormat="1" x14ac:dyDescent="0.2">
      <c r="AE23424" s="218"/>
    </row>
    <row r="23425" spans="31:31" s="228" customFormat="1" x14ac:dyDescent="0.2">
      <c r="AE23425" s="218"/>
    </row>
    <row r="23426" spans="31:31" s="228" customFormat="1" x14ac:dyDescent="0.2">
      <c r="AE23426" s="218"/>
    </row>
    <row r="23427" spans="31:31" s="228" customFormat="1" x14ac:dyDescent="0.2">
      <c r="AE23427" s="218"/>
    </row>
    <row r="23428" spans="31:31" s="228" customFormat="1" x14ac:dyDescent="0.2">
      <c r="AE23428" s="218"/>
    </row>
    <row r="23429" spans="31:31" s="228" customFormat="1" x14ac:dyDescent="0.2">
      <c r="AE23429" s="218"/>
    </row>
    <row r="23430" spans="31:31" s="228" customFormat="1" x14ac:dyDescent="0.2">
      <c r="AE23430" s="218"/>
    </row>
    <row r="23431" spans="31:31" s="228" customFormat="1" x14ac:dyDescent="0.2">
      <c r="AE23431" s="218"/>
    </row>
    <row r="23432" spans="31:31" s="228" customFormat="1" x14ac:dyDescent="0.2">
      <c r="AE23432" s="218"/>
    </row>
    <row r="23433" spans="31:31" s="228" customFormat="1" x14ac:dyDescent="0.2">
      <c r="AE23433" s="218"/>
    </row>
    <row r="23434" spans="31:31" s="228" customFormat="1" x14ac:dyDescent="0.2">
      <c r="AE23434" s="218"/>
    </row>
    <row r="23435" spans="31:31" s="228" customFormat="1" x14ac:dyDescent="0.2">
      <c r="AE23435" s="218"/>
    </row>
    <row r="23436" spans="31:31" s="228" customFormat="1" x14ac:dyDescent="0.2">
      <c r="AE23436" s="218"/>
    </row>
    <row r="23437" spans="31:31" s="228" customFormat="1" x14ac:dyDescent="0.2">
      <c r="AE23437" s="218"/>
    </row>
    <row r="23438" spans="31:31" s="228" customFormat="1" x14ac:dyDescent="0.2">
      <c r="AE23438" s="218"/>
    </row>
    <row r="23439" spans="31:31" s="228" customFormat="1" x14ac:dyDescent="0.2">
      <c r="AE23439" s="218"/>
    </row>
    <row r="23440" spans="31:31" s="228" customFormat="1" x14ac:dyDescent="0.2">
      <c r="AE23440" s="218"/>
    </row>
    <row r="23441" spans="31:31" s="228" customFormat="1" x14ac:dyDescent="0.2">
      <c r="AE23441" s="218"/>
    </row>
    <row r="23442" spans="31:31" s="228" customFormat="1" x14ac:dyDescent="0.2">
      <c r="AE23442" s="218"/>
    </row>
    <row r="23443" spans="31:31" s="228" customFormat="1" x14ac:dyDescent="0.2">
      <c r="AE23443" s="218"/>
    </row>
    <row r="23444" spans="31:31" s="228" customFormat="1" x14ac:dyDescent="0.2">
      <c r="AE23444" s="218"/>
    </row>
    <row r="23445" spans="31:31" s="228" customFormat="1" x14ac:dyDescent="0.2">
      <c r="AE23445" s="218"/>
    </row>
    <row r="23446" spans="31:31" s="228" customFormat="1" x14ac:dyDescent="0.2">
      <c r="AE23446" s="218"/>
    </row>
    <row r="23447" spans="31:31" s="228" customFormat="1" x14ac:dyDescent="0.2">
      <c r="AE23447" s="218"/>
    </row>
    <row r="23448" spans="31:31" s="228" customFormat="1" x14ac:dyDescent="0.2">
      <c r="AE23448" s="218"/>
    </row>
    <row r="23449" spans="31:31" s="228" customFormat="1" x14ac:dyDescent="0.2">
      <c r="AE23449" s="218"/>
    </row>
    <row r="23450" spans="31:31" s="228" customFormat="1" x14ac:dyDescent="0.2">
      <c r="AE23450" s="218"/>
    </row>
    <row r="23451" spans="31:31" s="228" customFormat="1" x14ac:dyDescent="0.2">
      <c r="AE23451" s="218"/>
    </row>
    <row r="23452" spans="31:31" s="228" customFormat="1" x14ac:dyDescent="0.2">
      <c r="AE23452" s="218"/>
    </row>
    <row r="23453" spans="31:31" s="228" customFormat="1" x14ac:dyDescent="0.2">
      <c r="AE23453" s="218"/>
    </row>
    <row r="23454" spans="31:31" s="228" customFormat="1" x14ac:dyDescent="0.2">
      <c r="AE23454" s="218"/>
    </row>
    <row r="23455" spans="31:31" s="228" customFormat="1" x14ac:dyDescent="0.2">
      <c r="AE23455" s="218"/>
    </row>
    <row r="23456" spans="31:31" s="228" customFormat="1" x14ac:dyDescent="0.2">
      <c r="AE23456" s="218"/>
    </row>
    <row r="23457" spans="31:31" s="228" customFormat="1" x14ac:dyDescent="0.2">
      <c r="AE23457" s="218"/>
    </row>
    <row r="23458" spans="31:31" s="228" customFormat="1" x14ac:dyDescent="0.2">
      <c r="AE23458" s="218"/>
    </row>
    <row r="23459" spans="31:31" s="228" customFormat="1" x14ac:dyDescent="0.2">
      <c r="AE23459" s="218"/>
    </row>
    <row r="23460" spans="31:31" s="228" customFormat="1" x14ac:dyDescent="0.2">
      <c r="AE23460" s="218"/>
    </row>
    <row r="23461" spans="31:31" s="228" customFormat="1" x14ac:dyDescent="0.2">
      <c r="AE23461" s="218"/>
    </row>
    <row r="23462" spans="31:31" s="228" customFormat="1" x14ac:dyDescent="0.2">
      <c r="AE23462" s="218"/>
    </row>
    <row r="23463" spans="31:31" s="228" customFormat="1" x14ac:dyDescent="0.2">
      <c r="AE23463" s="218"/>
    </row>
    <row r="23464" spans="31:31" s="228" customFormat="1" x14ac:dyDescent="0.2">
      <c r="AE23464" s="218"/>
    </row>
    <row r="23465" spans="31:31" s="228" customFormat="1" x14ac:dyDescent="0.2">
      <c r="AE23465" s="218"/>
    </row>
    <row r="23466" spans="31:31" s="228" customFormat="1" x14ac:dyDescent="0.2">
      <c r="AE23466" s="218"/>
    </row>
    <row r="23467" spans="31:31" s="228" customFormat="1" x14ac:dyDescent="0.2">
      <c r="AE23467" s="218"/>
    </row>
    <row r="23468" spans="31:31" s="228" customFormat="1" x14ac:dyDescent="0.2">
      <c r="AE23468" s="218"/>
    </row>
    <row r="23469" spans="31:31" s="228" customFormat="1" x14ac:dyDescent="0.2">
      <c r="AE23469" s="218"/>
    </row>
    <row r="23470" spans="31:31" s="228" customFormat="1" x14ac:dyDescent="0.2">
      <c r="AE23470" s="218"/>
    </row>
    <row r="23471" spans="31:31" s="228" customFormat="1" x14ac:dyDescent="0.2">
      <c r="AE23471" s="218"/>
    </row>
    <row r="23472" spans="31:31" s="228" customFormat="1" x14ac:dyDescent="0.2">
      <c r="AE23472" s="218"/>
    </row>
    <row r="23473" spans="31:31" s="228" customFormat="1" x14ac:dyDescent="0.2">
      <c r="AE23473" s="218"/>
    </row>
    <row r="23474" spans="31:31" s="228" customFormat="1" x14ac:dyDescent="0.2">
      <c r="AE23474" s="218"/>
    </row>
    <row r="23475" spans="31:31" s="228" customFormat="1" x14ac:dyDescent="0.2">
      <c r="AE23475" s="218"/>
    </row>
    <row r="23476" spans="31:31" s="228" customFormat="1" x14ac:dyDescent="0.2">
      <c r="AE23476" s="218"/>
    </row>
    <row r="23477" spans="31:31" s="228" customFormat="1" x14ac:dyDescent="0.2">
      <c r="AE23477" s="218"/>
    </row>
    <row r="23478" spans="31:31" s="228" customFormat="1" x14ac:dyDescent="0.2">
      <c r="AE23478" s="218"/>
    </row>
    <row r="23479" spans="31:31" s="228" customFormat="1" x14ac:dyDescent="0.2">
      <c r="AE23479" s="218"/>
    </row>
    <row r="23480" spans="31:31" s="228" customFormat="1" x14ac:dyDescent="0.2">
      <c r="AE23480" s="218"/>
    </row>
    <row r="23481" spans="31:31" s="228" customFormat="1" x14ac:dyDescent="0.2">
      <c r="AE23481" s="218"/>
    </row>
    <row r="23482" spans="31:31" s="228" customFormat="1" x14ac:dyDescent="0.2">
      <c r="AE23482" s="218"/>
    </row>
    <row r="23483" spans="31:31" s="228" customFormat="1" x14ac:dyDescent="0.2">
      <c r="AE23483" s="218"/>
    </row>
    <row r="23484" spans="31:31" s="228" customFormat="1" x14ac:dyDescent="0.2">
      <c r="AE23484" s="218"/>
    </row>
    <row r="23485" spans="31:31" s="228" customFormat="1" x14ac:dyDescent="0.2">
      <c r="AE23485" s="218"/>
    </row>
    <row r="23486" spans="31:31" s="228" customFormat="1" x14ac:dyDescent="0.2">
      <c r="AE23486" s="218"/>
    </row>
    <row r="23487" spans="31:31" s="228" customFormat="1" x14ac:dyDescent="0.2">
      <c r="AE23487" s="218"/>
    </row>
    <row r="23488" spans="31:31" s="228" customFormat="1" x14ac:dyDescent="0.2">
      <c r="AE23488" s="218"/>
    </row>
    <row r="23489" spans="31:31" s="228" customFormat="1" x14ac:dyDescent="0.2">
      <c r="AE23489" s="218"/>
    </row>
    <row r="23490" spans="31:31" s="228" customFormat="1" x14ac:dyDescent="0.2">
      <c r="AE23490" s="218"/>
    </row>
    <row r="23491" spans="31:31" s="228" customFormat="1" x14ac:dyDescent="0.2">
      <c r="AE23491" s="218"/>
    </row>
    <row r="23492" spans="31:31" s="228" customFormat="1" x14ac:dyDescent="0.2">
      <c r="AE23492" s="218"/>
    </row>
    <row r="23493" spans="31:31" s="228" customFormat="1" x14ac:dyDescent="0.2">
      <c r="AE23493" s="218"/>
    </row>
    <row r="23494" spans="31:31" s="228" customFormat="1" x14ac:dyDescent="0.2">
      <c r="AE23494" s="218"/>
    </row>
    <row r="23495" spans="31:31" s="228" customFormat="1" x14ac:dyDescent="0.2">
      <c r="AE23495" s="218"/>
    </row>
    <row r="23496" spans="31:31" s="228" customFormat="1" x14ac:dyDescent="0.2">
      <c r="AE23496" s="218"/>
    </row>
    <row r="23497" spans="31:31" s="228" customFormat="1" x14ac:dyDescent="0.2">
      <c r="AE23497" s="218"/>
    </row>
    <row r="23498" spans="31:31" s="228" customFormat="1" x14ac:dyDescent="0.2">
      <c r="AE23498" s="218"/>
    </row>
    <row r="23499" spans="31:31" s="228" customFormat="1" x14ac:dyDescent="0.2">
      <c r="AE23499" s="218"/>
    </row>
    <row r="23500" spans="31:31" s="228" customFormat="1" x14ac:dyDescent="0.2">
      <c r="AE23500" s="218"/>
    </row>
    <row r="23501" spans="31:31" s="228" customFormat="1" x14ac:dyDescent="0.2">
      <c r="AE23501" s="218"/>
    </row>
    <row r="23502" spans="31:31" s="228" customFormat="1" x14ac:dyDescent="0.2">
      <c r="AE23502" s="218"/>
    </row>
    <row r="23503" spans="31:31" s="228" customFormat="1" x14ac:dyDescent="0.2">
      <c r="AE23503" s="218"/>
    </row>
    <row r="23504" spans="31:31" s="228" customFormat="1" x14ac:dyDescent="0.2">
      <c r="AE23504" s="218"/>
    </row>
    <row r="23505" spans="31:31" s="228" customFormat="1" x14ac:dyDescent="0.2">
      <c r="AE23505" s="218"/>
    </row>
    <row r="23506" spans="31:31" s="228" customFormat="1" x14ac:dyDescent="0.2">
      <c r="AE23506" s="218"/>
    </row>
    <row r="23507" spans="31:31" s="228" customFormat="1" x14ac:dyDescent="0.2">
      <c r="AE23507" s="218"/>
    </row>
    <row r="23508" spans="31:31" s="228" customFormat="1" x14ac:dyDescent="0.2">
      <c r="AE23508" s="218"/>
    </row>
    <row r="23509" spans="31:31" s="228" customFormat="1" x14ac:dyDescent="0.2">
      <c r="AE23509" s="218"/>
    </row>
    <row r="23510" spans="31:31" s="228" customFormat="1" x14ac:dyDescent="0.2">
      <c r="AE23510" s="218"/>
    </row>
    <row r="23511" spans="31:31" s="228" customFormat="1" x14ac:dyDescent="0.2">
      <c r="AE23511" s="218"/>
    </row>
    <row r="23512" spans="31:31" s="228" customFormat="1" x14ac:dyDescent="0.2">
      <c r="AE23512" s="218"/>
    </row>
    <row r="23513" spans="31:31" s="228" customFormat="1" x14ac:dyDescent="0.2">
      <c r="AE23513" s="218"/>
    </row>
    <row r="23514" spans="31:31" s="228" customFormat="1" x14ac:dyDescent="0.2">
      <c r="AE23514" s="218"/>
    </row>
    <row r="23515" spans="31:31" s="228" customFormat="1" x14ac:dyDescent="0.2">
      <c r="AE23515" s="218"/>
    </row>
    <row r="23516" spans="31:31" s="228" customFormat="1" x14ac:dyDescent="0.2">
      <c r="AE23516" s="218"/>
    </row>
    <row r="23517" spans="31:31" s="228" customFormat="1" x14ac:dyDescent="0.2">
      <c r="AE23517" s="218"/>
    </row>
    <row r="23518" spans="31:31" s="228" customFormat="1" x14ac:dyDescent="0.2">
      <c r="AE23518" s="218"/>
    </row>
    <row r="23519" spans="31:31" s="228" customFormat="1" x14ac:dyDescent="0.2">
      <c r="AE23519" s="218"/>
    </row>
    <row r="23520" spans="31:31" s="228" customFormat="1" x14ac:dyDescent="0.2">
      <c r="AE23520" s="218"/>
    </row>
    <row r="23521" spans="31:31" s="228" customFormat="1" x14ac:dyDescent="0.2">
      <c r="AE23521" s="218"/>
    </row>
    <row r="23522" spans="31:31" s="228" customFormat="1" x14ac:dyDescent="0.2">
      <c r="AE23522" s="218"/>
    </row>
    <row r="23523" spans="31:31" s="228" customFormat="1" x14ac:dyDescent="0.2">
      <c r="AE23523" s="218"/>
    </row>
    <row r="23524" spans="31:31" s="228" customFormat="1" x14ac:dyDescent="0.2">
      <c r="AE23524" s="218"/>
    </row>
    <row r="23525" spans="31:31" s="228" customFormat="1" x14ac:dyDescent="0.2">
      <c r="AE23525" s="218"/>
    </row>
    <row r="23526" spans="31:31" s="228" customFormat="1" x14ac:dyDescent="0.2">
      <c r="AE23526" s="218"/>
    </row>
    <row r="23527" spans="31:31" s="228" customFormat="1" x14ac:dyDescent="0.2">
      <c r="AE23527" s="218"/>
    </row>
    <row r="23528" spans="31:31" s="228" customFormat="1" x14ac:dyDescent="0.2">
      <c r="AE23528" s="218"/>
    </row>
    <row r="23529" spans="31:31" s="228" customFormat="1" x14ac:dyDescent="0.2">
      <c r="AE23529" s="218"/>
    </row>
    <row r="23530" spans="31:31" s="228" customFormat="1" x14ac:dyDescent="0.2">
      <c r="AE23530" s="218"/>
    </row>
    <row r="23531" spans="31:31" s="228" customFormat="1" x14ac:dyDescent="0.2">
      <c r="AE23531" s="218"/>
    </row>
    <row r="23532" spans="31:31" s="228" customFormat="1" x14ac:dyDescent="0.2">
      <c r="AE23532" s="218"/>
    </row>
    <row r="23533" spans="31:31" s="228" customFormat="1" x14ac:dyDescent="0.2">
      <c r="AE23533" s="218"/>
    </row>
    <row r="23534" spans="31:31" s="228" customFormat="1" x14ac:dyDescent="0.2">
      <c r="AE23534" s="218"/>
    </row>
    <row r="23535" spans="31:31" s="228" customFormat="1" x14ac:dyDescent="0.2">
      <c r="AE23535" s="218"/>
    </row>
    <row r="23536" spans="31:31" s="228" customFormat="1" x14ac:dyDescent="0.2">
      <c r="AE23536" s="218"/>
    </row>
    <row r="23537" spans="31:31" s="228" customFormat="1" x14ac:dyDescent="0.2">
      <c r="AE23537" s="218"/>
    </row>
    <row r="23538" spans="31:31" s="228" customFormat="1" x14ac:dyDescent="0.2">
      <c r="AE23538" s="218"/>
    </row>
    <row r="23539" spans="31:31" s="228" customFormat="1" x14ac:dyDescent="0.2">
      <c r="AE23539" s="218"/>
    </row>
    <row r="23540" spans="31:31" s="228" customFormat="1" x14ac:dyDescent="0.2">
      <c r="AE23540" s="218"/>
    </row>
    <row r="23541" spans="31:31" s="228" customFormat="1" x14ac:dyDescent="0.2">
      <c r="AE23541" s="218"/>
    </row>
    <row r="23542" spans="31:31" s="228" customFormat="1" x14ac:dyDescent="0.2">
      <c r="AE23542" s="218"/>
    </row>
    <row r="23543" spans="31:31" s="228" customFormat="1" x14ac:dyDescent="0.2">
      <c r="AE23543" s="218"/>
    </row>
    <row r="23544" spans="31:31" s="228" customFormat="1" x14ac:dyDescent="0.2">
      <c r="AE23544" s="218"/>
    </row>
    <row r="23545" spans="31:31" s="228" customFormat="1" x14ac:dyDescent="0.2">
      <c r="AE23545" s="218"/>
    </row>
    <row r="23546" spans="31:31" s="228" customFormat="1" x14ac:dyDescent="0.2">
      <c r="AE23546" s="218"/>
    </row>
    <row r="23547" spans="31:31" s="228" customFormat="1" x14ac:dyDescent="0.2">
      <c r="AE23547" s="218"/>
    </row>
    <row r="23548" spans="31:31" s="228" customFormat="1" x14ac:dyDescent="0.2">
      <c r="AE23548" s="218"/>
    </row>
    <row r="23549" spans="31:31" s="228" customFormat="1" x14ac:dyDescent="0.2">
      <c r="AE23549" s="218"/>
    </row>
    <row r="23550" spans="31:31" s="228" customFormat="1" x14ac:dyDescent="0.2">
      <c r="AE23550" s="218"/>
    </row>
    <row r="23551" spans="31:31" s="228" customFormat="1" x14ac:dyDescent="0.2">
      <c r="AE23551" s="218"/>
    </row>
    <row r="23552" spans="31:31" s="228" customFormat="1" x14ac:dyDescent="0.2">
      <c r="AE23552" s="218"/>
    </row>
    <row r="23553" spans="31:31" s="228" customFormat="1" x14ac:dyDescent="0.2">
      <c r="AE23553" s="218"/>
    </row>
    <row r="23554" spans="31:31" s="228" customFormat="1" x14ac:dyDescent="0.2">
      <c r="AE23554" s="218"/>
    </row>
    <row r="23555" spans="31:31" s="228" customFormat="1" x14ac:dyDescent="0.2">
      <c r="AE23555" s="218"/>
    </row>
    <row r="23556" spans="31:31" s="228" customFormat="1" x14ac:dyDescent="0.2">
      <c r="AE23556" s="218"/>
    </row>
    <row r="23557" spans="31:31" s="228" customFormat="1" x14ac:dyDescent="0.2">
      <c r="AE23557" s="218"/>
    </row>
    <row r="23558" spans="31:31" s="228" customFormat="1" x14ac:dyDescent="0.2">
      <c r="AE23558" s="218"/>
    </row>
    <row r="23559" spans="31:31" s="228" customFormat="1" x14ac:dyDescent="0.2">
      <c r="AE23559" s="218"/>
    </row>
    <row r="23560" spans="31:31" s="228" customFormat="1" x14ac:dyDescent="0.2">
      <c r="AE23560" s="218"/>
    </row>
    <row r="23561" spans="31:31" s="228" customFormat="1" x14ac:dyDescent="0.2">
      <c r="AE23561" s="218"/>
    </row>
    <row r="23562" spans="31:31" s="228" customFormat="1" x14ac:dyDescent="0.2">
      <c r="AE23562" s="218"/>
    </row>
    <row r="23563" spans="31:31" s="228" customFormat="1" x14ac:dyDescent="0.2">
      <c r="AE23563" s="218"/>
    </row>
    <row r="23564" spans="31:31" s="228" customFormat="1" x14ac:dyDescent="0.2">
      <c r="AE23564" s="218"/>
    </row>
    <row r="23565" spans="31:31" s="228" customFormat="1" x14ac:dyDescent="0.2">
      <c r="AE23565" s="218"/>
    </row>
    <row r="23566" spans="31:31" s="228" customFormat="1" x14ac:dyDescent="0.2">
      <c r="AE23566" s="218"/>
    </row>
    <row r="23567" spans="31:31" s="228" customFormat="1" x14ac:dyDescent="0.2">
      <c r="AE23567" s="218"/>
    </row>
    <row r="23568" spans="31:31" s="228" customFormat="1" x14ac:dyDescent="0.2">
      <c r="AE23568" s="218"/>
    </row>
    <row r="23569" spans="31:31" s="228" customFormat="1" x14ac:dyDescent="0.2">
      <c r="AE23569" s="218"/>
    </row>
    <row r="23570" spans="31:31" s="228" customFormat="1" x14ac:dyDescent="0.2">
      <c r="AE23570" s="218"/>
    </row>
    <row r="23571" spans="31:31" s="228" customFormat="1" x14ac:dyDescent="0.2">
      <c r="AE23571" s="218"/>
    </row>
    <row r="23572" spans="31:31" s="228" customFormat="1" x14ac:dyDescent="0.2">
      <c r="AE23572" s="218"/>
    </row>
    <row r="23573" spans="31:31" s="228" customFormat="1" x14ac:dyDescent="0.2">
      <c r="AE23573" s="218"/>
    </row>
    <row r="23574" spans="31:31" s="228" customFormat="1" x14ac:dyDescent="0.2">
      <c r="AE23574" s="218"/>
    </row>
    <row r="23575" spans="31:31" s="228" customFormat="1" x14ac:dyDescent="0.2">
      <c r="AE23575" s="218"/>
    </row>
    <row r="23576" spans="31:31" s="228" customFormat="1" x14ac:dyDescent="0.2">
      <c r="AE23576" s="218"/>
    </row>
    <row r="23577" spans="31:31" s="228" customFormat="1" x14ac:dyDescent="0.2">
      <c r="AE23577" s="218"/>
    </row>
    <row r="23578" spans="31:31" s="228" customFormat="1" x14ac:dyDescent="0.2">
      <c r="AE23578" s="218"/>
    </row>
    <row r="23579" spans="31:31" s="228" customFormat="1" x14ac:dyDescent="0.2">
      <c r="AE23579" s="218"/>
    </row>
    <row r="23580" spans="31:31" s="228" customFormat="1" x14ac:dyDescent="0.2">
      <c r="AE23580" s="218"/>
    </row>
    <row r="23581" spans="31:31" s="228" customFormat="1" x14ac:dyDescent="0.2">
      <c r="AE23581" s="218"/>
    </row>
    <row r="23582" spans="31:31" s="228" customFormat="1" x14ac:dyDescent="0.2">
      <c r="AE23582" s="218"/>
    </row>
    <row r="23583" spans="31:31" s="228" customFormat="1" x14ac:dyDescent="0.2">
      <c r="AE23583" s="218"/>
    </row>
    <row r="23584" spans="31:31" s="228" customFormat="1" x14ac:dyDescent="0.2">
      <c r="AE23584" s="218"/>
    </row>
    <row r="23585" spans="31:31" s="228" customFormat="1" x14ac:dyDescent="0.2">
      <c r="AE23585" s="218"/>
    </row>
    <row r="23586" spans="31:31" s="228" customFormat="1" x14ac:dyDescent="0.2">
      <c r="AE23586" s="218"/>
    </row>
    <row r="23587" spans="31:31" s="228" customFormat="1" x14ac:dyDescent="0.2">
      <c r="AE23587" s="218"/>
    </row>
    <row r="23588" spans="31:31" s="228" customFormat="1" x14ac:dyDescent="0.2">
      <c r="AE23588" s="218"/>
    </row>
    <row r="23589" spans="31:31" s="228" customFormat="1" x14ac:dyDescent="0.2">
      <c r="AE23589" s="218"/>
    </row>
    <row r="23590" spans="31:31" s="228" customFormat="1" x14ac:dyDescent="0.2">
      <c r="AE23590" s="218"/>
    </row>
    <row r="23591" spans="31:31" s="228" customFormat="1" x14ac:dyDescent="0.2">
      <c r="AE23591" s="218"/>
    </row>
    <row r="23592" spans="31:31" s="228" customFormat="1" x14ac:dyDescent="0.2">
      <c r="AE23592" s="218"/>
    </row>
    <row r="23593" spans="31:31" s="228" customFormat="1" x14ac:dyDescent="0.2">
      <c r="AE23593" s="218"/>
    </row>
    <row r="23594" spans="31:31" s="228" customFormat="1" x14ac:dyDescent="0.2">
      <c r="AE23594" s="218"/>
    </row>
    <row r="23595" spans="31:31" s="228" customFormat="1" x14ac:dyDescent="0.2">
      <c r="AE23595" s="218"/>
    </row>
    <row r="23596" spans="31:31" s="228" customFormat="1" x14ac:dyDescent="0.2">
      <c r="AE23596" s="218"/>
    </row>
    <row r="23597" spans="31:31" s="228" customFormat="1" x14ac:dyDescent="0.2">
      <c r="AE23597" s="218"/>
    </row>
    <row r="23598" spans="31:31" s="228" customFormat="1" x14ac:dyDescent="0.2">
      <c r="AE23598" s="218"/>
    </row>
    <row r="23599" spans="31:31" s="228" customFormat="1" x14ac:dyDescent="0.2">
      <c r="AE23599" s="218"/>
    </row>
    <row r="23600" spans="31:31" s="228" customFormat="1" x14ac:dyDescent="0.2">
      <c r="AE23600" s="218"/>
    </row>
    <row r="23601" spans="31:31" s="228" customFormat="1" x14ac:dyDescent="0.2">
      <c r="AE23601" s="218"/>
    </row>
    <row r="23602" spans="31:31" s="228" customFormat="1" x14ac:dyDescent="0.2">
      <c r="AE23602" s="218"/>
    </row>
    <row r="23603" spans="31:31" s="228" customFormat="1" x14ac:dyDescent="0.2">
      <c r="AE23603" s="218"/>
    </row>
    <row r="23604" spans="31:31" s="228" customFormat="1" x14ac:dyDescent="0.2">
      <c r="AE23604" s="218"/>
    </row>
    <row r="23605" spans="31:31" s="228" customFormat="1" x14ac:dyDescent="0.2">
      <c r="AE23605" s="218"/>
    </row>
    <row r="23606" spans="31:31" s="228" customFormat="1" x14ac:dyDescent="0.2">
      <c r="AE23606" s="218"/>
    </row>
    <row r="23607" spans="31:31" s="228" customFormat="1" x14ac:dyDescent="0.2">
      <c r="AE23607" s="218"/>
    </row>
    <row r="23608" spans="31:31" s="228" customFormat="1" x14ac:dyDescent="0.2">
      <c r="AE23608" s="218"/>
    </row>
    <row r="23609" spans="31:31" s="228" customFormat="1" x14ac:dyDescent="0.2">
      <c r="AE23609" s="218"/>
    </row>
    <row r="23610" spans="31:31" s="228" customFormat="1" x14ac:dyDescent="0.2">
      <c r="AE23610" s="218"/>
    </row>
    <row r="23611" spans="31:31" s="228" customFormat="1" x14ac:dyDescent="0.2">
      <c r="AE23611" s="218"/>
    </row>
    <row r="23612" spans="31:31" s="228" customFormat="1" x14ac:dyDescent="0.2">
      <c r="AE23612" s="218"/>
    </row>
    <row r="23613" spans="31:31" s="228" customFormat="1" x14ac:dyDescent="0.2">
      <c r="AE23613" s="218"/>
    </row>
    <row r="23614" spans="31:31" s="228" customFormat="1" x14ac:dyDescent="0.2">
      <c r="AE23614" s="218"/>
    </row>
    <row r="23615" spans="31:31" s="228" customFormat="1" x14ac:dyDescent="0.2">
      <c r="AE23615" s="218"/>
    </row>
    <row r="23616" spans="31:31" s="228" customFormat="1" x14ac:dyDescent="0.2">
      <c r="AE23616" s="218"/>
    </row>
    <row r="23617" spans="31:31" s="228" customFormat="1" x14ac:dyDescent="0.2">
      <c r="AE23617" s="218"/>
    </row>
    <row r="23618" spans="31:31" s="228" customFormat="1" x14ac:dyDescent="0.2">
      <c r="AE23618" s="218"/>
    </row>
    <row r="23619" spans="31:31" s="228" customFormat="1" x14ac:dyDescent="0.2">
      <c r="AE23619" s="218"/>
    </row>
    <row r="23620" spans="31:31" s="228" customFormat="1" x14ac:dyDescent="0.2">
      <c r="AE23620" s="218"/>
    </row>
    <row r="23621" spans="31:31" s="228" customFormat="1" x14ac:dyDescent="0.2">
      <c r="AE23621" s="218"/>
    </row>
    <row r="23622" spans="31:31" s="228" customFormat="1" x14ac:dyDescent="0.2">
      <c r="AE23622" s="218"/>
    </row>
    <row r="23623" spans="31:31" s="228" customFormat="1" x14ac:dyDescent="0.2">
      <c r="AE23623" s="218"/>
    </row>
    <row r="23624" spans="31:31" s="228" customFormat="1" x14ac:dyDescent="0.2">
      <c r="AE23624" s="218"/>
    </row>
    <row r="23625" spans="31:31" s="228" customFormat="1" x14ac:dyDescent="0.2">
      <c r="AE23625" s="218"/>
    </row>
    <row r="23626" spans="31:31" s="228" customFormat="1" x14ac:dyDescent="0.2">
      <c r="AE23626" s="218"/>
    </row>
    <row r="23627" spans="31:31" s="228" customFormat="1" x14ac:dyDescent="0.2">
      <c r="AE23627" s="218"/>
    </row>
    <row r="23628" spans="31:31" s="228" customFormat="1" x14ac:dyDescent="0.2">
      <c r="AE23628" s="218"/>
    </row>
    <row r="23629" spans="31:31" s="228" customFormat="1" x14ac:dyDescent="0.2">
      <c r="AE23629" s="218"/>
    </row>
    <row r="23630" spans="31:31" s="228" customFormat="1" x14ac:dyDescent="0.2">
      <c r="AE23630" s="218"/>
    </row>
    <row r="23631" spans="31:31" s="228" customFormat="1" x14ac:dyDescent="0.2">
      <c r="AE23631" s="218"/>
    </row>
    <row r="23632" spans="31:31" s="228" customFormat="1" x14ac:dyDescent="0.2">
      <c r="AE23632" s="218"/>
    </row>
    <row r="23633" spans="31:31" s="228" customFormat="1" x14ac:dyDescent="0.2">
      <c r="AE23633" s="218"/>
    </row>
    <row r="23634" spans="31:31" s="228" customFormat="1" x14ac:dyDescent="0.2">
      <c r="AE23634" s="218"/>
    </row>
    <row r="23635" spans="31:31" s="228" customFormat="1" x14ac:dyDescent="0.2">
      <c r="AE23635" s="218"/>
    </row>
    <row r="23636" spans="31:31" s="228" customFormat="1" x14ac:dyDescent="0.2">
      <c r="AE23636" s="218"/>
    </row>
    <row r="23637" spans="31:31" s="228" customFormat="1" x14ac:dyDescent="0.2">
      <c r="AE23637" s="218"/>
    </row>
    <row r="23638" spans="31:31" s="228" customFormat="1" x14ac:dyDescent="0.2">
      <c r="AE23638" s="218"/>
    </row>
    <row r="23639" spans="31:31" s="228" customFormat="1" x14ac:dyDescent="0.2">
      <c r="AE23639" s="218"/>
    </row>
    <row r="23640" spans="31:31" s="228" customFormat="1" x14ac:dyDescent="0.2">
      <c r="AE23640" s="218"/>
    </row>
    <row r="23641" spans="31:31" s="228" customFormat="1" x14ac:dyDescent="0.2">
      <c r="AE23641" s="218"/>
    </row>
    <row r="23642" spans="31:31" s="228" customFormat="1" x14ac:dyDescent="0.2">
      <c r="AE23642" s="218"/>
    </row>
    <row r="23643" spans="31:31" s="228" customFormat="1" x14ac:dyDescent="0.2">
      <c r="AE23643" s="218"/>
    </row>
    <row r="23644" spans="31:31" s="228" customFormat="1" x14ac:dyDescent="0.2">
      <c r="AE23644" s="218"/>
    </row>
    <row r="23645" spans="31:31" s="228" customFormat="1" x14ac:dyDescent="0.2">
      <c r="AE23645" s="218"/>
    </row>
    <row r="23646" spans="31:31" s="228" customFormat="1" x14ac:dyDescent="0.2">
      <c r="AE23646" s="218"/>
    </row>
    <row r="23647" spans="31:31" s="228" customFormat="1" x14ac:dyDescent="0.2">
      <c r="AE23647" s="218"/>
    </row>
    <row r="23648" spans="31:31" s="228" customFormat="1" x14ac:dyDescent="0.2">
      <c r="AE23648" s="218"/>
    </row>
    <row r="23649" spans="31:31" s="228" customFormat="1" x14ac:dyDescent="0.2">
      <c r="AE23649" s="218"/>
    </row>
    <row r="23650" spans="31:31" s="228" customFormat="1" x14ac:dyDescent="0.2">
      <c r="AE23650" s="218"/>
    </row>
    <row r="23651" spans="31:31" s="228" customFormat="1" x14ac:dyDescent="0.2">
      <c r="AE23651" s="218"/>
    </row>
    <row r="23652" spans="31:31" s="228" customFormat="1" x14ac:dyDescent="0.2">
      <c r="AE23652" s="218"/>
    </row>
    <row r="23653" spans="31:31" s="228" customFormat="1" x14ac:dyDescent="0.2">
      <c r="AE23653" s="218"/>
    </row>
    <row r="23654" spans="31:31" s="228" customFormat="1" x14ac:dyDescent="0.2">
      <c r="AE23654" s="218"/>
    </row>
    <row r="23655" spans="31:31" s="228" customFormat="1" x14ac:dyDescent="0.2">
      <c r="AE23655" s="218"/>
    </row>
    <row r="23656" spans="31:31" s="228" customFormat="1" x14ac:dyDescent="0.2">
      <c r="AE23656" s="218"/>
    </row>
    <row r="23657" spans="31:31" s="228" customFormat="1" x14ac:dyDescent="0.2">
      <c r="AE23657" s="218"/>
    </row>
    <row r="23658" spans="31:31" s="228" customFormat="1" x14ac:dyDescent="0.2">
      <c r="AE23658" s="218"/>
    </row>
    <row r="23659" spans="31:31" s="228" customFormat="1" x14ac:dyDescent="0.2">
      <c r="AE23659" s="218"/>
    </row>
    <row r="23660" spans="31:31" s="228" customFormat="1" x14ac:dyDescent="0.2">
      <c r="AE23660" s="218"/>
    </row>
    <row r="23661" spans="31:31" s="228" customFormat="1" x14ac:dyDescent="0.2">
      <c r="AE23661" s="218"/>
    </row>
    <row r="23662" spans="31:31" s="228" customFormat="1" x14ac:dyDescent="0.2">
      <c r="AE23662" s="218"/>
    </row>
    <row r="23663" spans="31:31" s="228" customFormat="1" x14ac:dyDescent="0.2">
      <c r="AE23663" s="218"/>
    </row>
    <row r="23664" spans="31:31" s="228" customFormat="1" x14ac:dyDescent="0.2">
      <c r="AE23664" s="218"/>
    </row>
    <row r="23665" spans="31:31" s="228" customFormat="1" x14ac:dyDescent="0.2">
      <c r="AE23665" s="218"/>
    </row>
    <row r="23666" spans="31:31" s="228" customFormat="1" x14ac:dyDescent="0.2">
      <c r="AE23666" s="218"/>
    </row>
    <row r="23667" spans="31:31" s="228" customFormat="1" x14ac:dyDescent="0.2">
      <c r="AE23667" s="218"/>
    </row>
    <row r="23668" spans="31:31" s="228" customFormat="1" x14ac:dyDescent="0.2">
      <c r="AE23668" s="218"/>
    </row>
    <row r="23669" spans="31:31" s="228" customFormat="1" x14ac:dyDescent="0.2">
      <c r="AE23669" s="218"/>
    </row>
    <row r="23670" spans="31:31" s="228" customFormat="1" x14ac:dyDescent="0.2">
      <c r="AE23670" s="218"/>
    </row>
    <row r="23671" spans="31:31" s="228" customFormat="1" x14ac:dyDescent="0.2">
      <c r="AE23671" s="218"/>
    </row>
    <row r="23672" spans="31:31" s="228" customFormat="1" x14ac:dyDescent="0.2">
      <c r="AE23672" s="218"/>
    </row>
    <row r="23673" spans="31:31" s="228" customFormat="1" x14ac:dyDescent="0.2">
      <c r="AE23673" s="218"/>
    </row>
    <row r="23674" spans="31:31" s="228" customFormat="1" x14ac:dyDescent="0.2">
      <c r="AE23674" s="218"/>
    </row>
    <row r="23675" spans="31:31" s="228" customFormat="1" x14ac:dyDescent="0.2">
      <c r="AE23675" s="218"/>
    </row>
    <row r="23676" spans="31:31" s="228" customFormat="1" x14ac:dyDescent="0.2">
      <c r="AE23676" s="218"/>
    </row>
    <row r="23677" spans="31:31" s="228" customFormat="1" x14ac:dyDescent="0.2">
      <c r="AE23677" s="218"/>
    </row>
    <row r="23678" spans="31:31" s="228" customFormat="1" x14ac:dyDescent="0.2">
      <c r="AE23678" s="218"/>
    </row>
    <row r="23679" spans="31:31" s="228" customFormat="1" x14ac:dyDescent="0.2">
      <c r="AE23679" s="218"/>
    </row>
    <row r="23680" spans="31:31" s="228" customFormat="1" x14ac:dyDescent="0.2">
      <c r="AE23680" s="218"/>
    </row>
    <row r="23681" spans="31:31" s="228" customFormat="1" x14ac:dyDescent="0.2">
      <c r="AE23681" s="218"/>
    </row>
    <row r="23682" spans="31:31" s="228" customFormat="1" x14ac:dyDescent="0.2">
      <c r="AE23682" s="218"/>
    </row>
    <row r="23683" spans="31:31" s="228" customFormat="1" x14ac:dyDescent="0.2">
      <c r="AE23683" s="218"/>
    </row>
    <row r="23684" spans="31:31" s="228" customFormat="1" x14ac:dyDescent="0.2">
      <c r="AE23684" s="218"/>
    </row>
    <row r="23685" spans="31:31" s="228" customFormat="1" x14ac:dyDescent="0.2">
      <c r="AE23685" s="218"/>
    </row>
    <row r="23686" spans="31:31" s="228" customFormat="1" x14ac:dyDescent="0.2">
      <c r="AE23686" s="218"/>
    </row>
    <row r="23687" spans="31:31" s="228" customFormat="1" x14ac:dyDescent="0.2">
      <c r="AE23687" s="218"/>
    </row>
    <row r="23688" spans="31:31" s="228" customFormat="1" x14ac:dyDescent="0.2">
      <c r="AE23688" s="218"/>
    </row>
    <row r="23689" spans="31:31" s="228" customFormat="1" x14ac:dyDescent="0.2">
      <c r="AE23689" s="218"/>
    </row>
    <row r="23690" spans="31:31" s="228" customFormat="1" x14ac:dyDescent="0.2">
      <c r="AE23690" s="218"/>
    </row>
    <row r="23691" spans="31:31" s="228" customFormat="1" x14ac:dyDescent="0.2">
      <c r="AE23691" s="218"/>
    </row>
    <row r="23692" spans="31:31" s="228" customFormat="1" x14ac:dyDescent="0.2">
      <c r="AE23692" s="218"/>
    </row>
    <row r="23693" spans="31:31" s="228" customFormat="1" x14ac:dyDescent="0.2">
      <c r="AE23693" s="218"/>
    </row>
    <row r="23694" spans="31:31" s="228" customFormat="1" x14ac:dyDescent="0.2">
      <c r="AE23694" s="218"/>
    </row>
    <row r="23695" spans="31:31" s="228" customFormat="1" x14ac:dyDescent="0.2">
      <c r="AE23695" s="218"/>
    </row>
    <row r="23696" spans="31:31" s="228" customFormat="1" x14ac:dyDescent="0.2">
      <c r="AE23696" s="218"/>
    </row>
    <row r="23697" spans="31:31" s="228" customFormat="1" x14ac:dyDescent="0.2">
      <c r="AE23697" s="218"/>
    </row>
    <row r="23698" spans="31:31" s="228" customFormat="1" x14ac:dyDescent="0.2">
      <c r="AE23698" s="218"/>
    </row>
    <row r="23699" spans="31:31" s="228" customFormat="1" x14ac:dyDescent="0.2">
      <c r="AE23699" s="218"/>
    </row>
    <row r="23700" spans="31:31" s="228" customFormat="1" x14ac:dyDescent="0.2">
      <c r="AE23700" s="218"/>
    </row>
    <row r="23701" spans="31:31" s="228" customFormat="1" x14ac:dyDescent="0.2">
      <c r="AE23701" s="218"/>
    </row>
    <row r="23702" spans="31:31" s="228" customFormat="1" x14ac:dyDescent="0.2">
      <c r="AE23702" s="218"/>
    </row>
    <row r="23703" spans="31:31" s="228" customFormat="1" x14ac:dyDescent="0.2">
      <c r="AE23703" s="218"/>
    </row>
    <row r="23704" spans="31:31" s="228" customFormat="1" x14ac:dyDescent="0.2">
      <c r="AE23704" s="218"/>
    </row>
    <row r="23705" spans="31:31" s="228" customFormat="1" x14ac:dyDescent="0.2">
      <c r="AE23705" s="218"/>
    </row>
    <row r="23706" spans="31:31" s="228" customFormat="1" x14ac:dyDescent="0.2">
      <c r="AE23706" s="218"/>
    </row>
    <row r="23707" spans="31:31" s="228" customFormat="1" x14ac:dyDescent="0.2">
      <c r="AE23707" s="218"/>
    </row>
    <row r="23708" spans="31:31" s="228" customFormat="1" x14ac:dyDescent="0.2">
      <c r="AE23708" s="218"/>
    </row>
    <row r="23709" spans="31:31" s="228" customFormat="1" x14ac:dyDescent="0.2">
      <c r="AE23709" s="218"/>
    </row>
    <row r="23710" spans="31:31" s="228" customFormat="1" x14ac:dyDescent="0.2">
      <c r="AE23710" s="218"/>
    </row>
    <row r="23711" spans="31:31" s="228" customFormat="1" x14ac:dyDescent="0.2">
      <c r="AE23711" s="218"/>
    </row>
    <row r="23712" spans="31:31" s="228" customFormat="1" x14ac:dyDescent="0.2">
      <c r="AE23712" s="218"/>
    </row>
    <row r="23713" spans="31:31" s="228" customFormat="1" x14ac:dyDescent="0.2">
      <c r="AE23713" s="218"/>
    </row>
    <row r="23714" spans="31:31" s="228" customFormat="1" x14ac:dyDescent="0.2">
      <c r="AE23714" s="218"/>
    </row>
    <row r="23715" spans="31:31" s="228" customFormat="1" x14ac:dyDescent="0.2">
      <c r="AE23715" s="218"/>
    </row>
    <row r="23716" spans="31:31" s="228" customFormat="1" x14ac:dyDescent="0.2">
      <c r="AE23716" s="218"/>
    </row>
    <row r="23717" spans="31:31" s="228" customFormat="1" x14ac:dyDescent="0.2">
      <c r="AE23717" s="218"/>
    </row>
    <row r="23718" spans="31:31" s="228" customFormat="1" x14ac:dyDescent="0.2">
      <c r="AE23718" s="218"/>
    </row>
    <row r="23719" spans="31:31" s="228" customFormat="1" x14ac:dyDescent="0.2">
      <c r="AE23719" s="218"/>
    </row>
    <row r="23720" spans="31:31" s="228" customFormat="1" x14ac:dyDescent="0.2">
      <c r="AE23720" s="218"/>
    </row>
    <row r="23721" spans="31:31" s="228" customFormat="1" x14ac:dyDescent="0.2">
      <c r="AE23721" s="218"/>
    </row>
    <row r="23722" spans="31:31" s="228" customFormat="1" x14ac:dyDescent="0.2">
      <c r="AE23722" s="218"/>
    </row>
    <row r="23723" spans="31:31" s="228" customFormat="1" x14ac:dyDescent="0.2">
      <c r="AE23723" s="218"/>
    </row>
    <row r="23724" spans="31:31" s="228" customFormat="1" x14ac:dyDescent="0.2">
      <c r="AE23724" s="218"/>
    </row>
    <row r="23725" spans="31:31" s="228" customFormat="1" x14ac:dyDescent="0.2">
      <c r="AE23725" s="218"/>
    </row>
    <row r="23726" spans="31:31" s="228" customFormat="1" x14ac:dyDescent="0.2">
      <c r="AE23726" s="218"/>
    </row>
    <row r="23727" spans="31:31" s="228" customFormat="1" x14ac:dyDescent="0.2">
      <c r="AE23727" s="218"/>
    </row>
    <row r="23728" spans="31:31" s="228" customFormat="1" x14ac:dyDescent="0.2">
      <c r="AE23728" s="218"/>
    </row>
    <row r="23729" spans="31:31" s="228" customFormat="1" x14ac:dyDescent="0.2">
      <c r="AE23729" s="218"/>
    </row>
    <row r="23730" spans="31:31" s="228" customFormat="1" x14ac:dyDescent="0.2">
      <c r="AE23730" s="218"/>
    </row>
    <row r="23731" spans="31:31" s="228" customFormat="1" x14ac:dyDescent="0.2">
      <c r="AE23731" s="218"/>
    </row>
    <row r="23732" spans="31:31" s="228" customFormat="1" x14ac:dyDescent="0.2">
      <c r="AE23732" s="218"/>
    </row>
    <row r="23733" spans="31:31" s="228" customFormat="1" x14ac:dyDescent="0.2">
      <c r="AE23733" s="218"/>
    </row>
    <row r="23734" spans="31:31" s="228" customFormat="1" x14ac:dyDescent="0.2">
      <c r="AE23734" s="218"/>
    </row>
    <row r="23735" spans="31:31" s="228" customFormat="1" x14ac:dyDescent="0.2">
      <c r="AE23735" s="218"/>
    </row>
    <row r="23736" spans="31:31" s="228" customFormat="1" x14ac:dyDescent="0.2">
      <c r="AE23736" s="218"/>
    </row>
    <row r="23737" spans="31:31" s="228" customFormat="1" x14ac:dyDescent="0.2">
      <c r="AE23737" s="218"/>
    </row>
    <row r="23738" spans="31:31" s="228" customFormat="1" x14ac:dyDescent="0.2">
      <c r="AE23738" s="218"/>
    </row>
    <row r="23739" spans="31:31" s="228" customFormat="1" x14ac:dyDescent="0.2">
      <c r="AE23739" s="218"/>
    </row>
    <row r="23740" spans="31:31" s="228" customFormat="1" x14ac:dyDescent="0.2">
      <c r="AE23740" s="218"/>
    </row>
    <row r="23741" spans="31:31" s="228" customFormat="1" x14ac:dyDescent="0.2">
      <c r="AE23741" s="218"/>
    </row>
    <row r="23742" spans="31:31" s="228" customFormat="1" x14ac:dyDescent="0.2">
      <c r="AE23742" s="218"/>
    </row>
    <row r="23743" spans="31:31" s="228" customFormat="1" x14ac:dyDescent="0.2">
      <c r="AE23743" s="218"/>
    </row>
    <row r="23744" spans="31:31" s="228" customFormat="1" x14ac:dyDescent="0.2">
      <c r="AE23744" s="218"/>
    </row>
    <row r="23745" spans="31:31" s="228" customFormat="1" x14ac:dyDescent="0.2">
      <c r="AE23745" s="218"/>
    </row>
    <row r="23746" spans="31:31" s="228" customFormat="1" x14ac:dyDescent="0.2">
      <c r="AE23746" s="218"/>
    </row>
    <row r="23747" spans="31:31" s="228" customFormat="1" x14ac:dyDescent="0.2">
      <c r="AE23747" s="218"/>
    </row>
    <row r="23748" spans="31:31" s="228" customFormat="1" x14ac:dyDescent="0.2">
      <c r="AE23748" s="218"/>
    </row>
    <row r="23749" spans="31:31" s="228" customFormat="1" x14ac:dyDescent="0.2">
      <c r="AE23749" s="218"/>
    </row>
    <row r="23750" spans="31:31" s="228" customFormat="1" x14ac:dyDescent="0.2">
      <c r="AE23750" s="218"/>
    </row>
    <row r="23751" spans="31:31" s="228" customFormat="1" x14ac:dyDescent="0.2">
      <c r="AE23751" s="218"/>
    </row>
    <row r="23752" spans="31:31" s="228" customFormat="1" x14ac:dyDescent="0.2">
      <c r="AE23752" s="218"/>
    </row>
    <row r="23753" spans="31:31" s="228" customFormat="1" x14ac:dyDescent="0.2">
      <c r="AE23753" s="218"/>
    </row>
    <row r="23754" spans="31:31" s="228" customFormat="1" x14ac:dyDescent="0.2">
      <c r="AE23754" s="218"/>
    </row>
    <row r="23755" spans="31:31" s="228" customFormat="1" x14ac:dyDescent="0.2">
      <c r="AE23755" s="218"/>
    </row>
    <row r="23756" spans="31:31" s="228" customFormat="1" x14ac:dyDescent="0.2">
      <c r="AE23756" s="218"/>
    </row>
    <row r="23757" spans="31:31" s="228" customFormat="1" x14ac:dyDescent="0.2">
      <c r="AE23757" s="218"/>
    </row>
    <row r="23758" spans="31:31" s="228" customFormat="1" x14ac:dyDescent="0.2">
      <c r="AE23758" s="218"/>
    </row>
    <row r="23759" spans="31:31" s="228" customFormat="1" x14ac:dyDescent="0.2">
      <c r="AE23759" s="218"/>
    </row>
    <row r="23760" spans="31:31" s="228" customFormat="1" x14ac:dyDescent="0.2">
      <c r="AE23760" s="218"/>
    </row>
    <row r="23761" spans="31:31" s="228" customFormat="1" x14ac:dyDescent="0.2">
      <c r="AE23761" s="218"/>
    </row>
    <row r="23762" spans="31:31" s="228" customFormat="1" x14ac:dyDescent="0.2">
      <c r="AE23762" s="218"/>
    </row>
    <row r="23763" spans="31:31" s="228" customFormat="1" x14ac:dyDescent="0.2">
      <c r="AE23763" s="218"/>
    </row>
    <row r="23764" spans="31:31" s="228" customFormat="1" x14ac:dyDescent="0.2">
      <c r="AE23764" s="218"/>
    </row>
    <row r="23765" spans="31:31" s="228" customFormat="1" x14ac:dyDescent="0.2">
      <c r="AE23765" s="218"/>
    </row>
    <row r="23766" spans="31:31" s="228" customFormat="1" x14ac:dyDescent="0.2">
      <c r="AE23766" s="218"/>
    </row>
    <row r="23767" spans="31:31" s="228" customFormat="1" x14ac:dyDescent="0.2">
      <c r="AE23767" s="218"/>
    </row>
    <row r="23768" spans="31:31" s="228" customFormat="1" x14ac:dyDescent="0.2">
      <c r="AE23768" s="218"/>
    </row>
    <row r="23769" spans="31:31" s="228" customFormat="1" x14ac:dyDescent="0.2">
      <c r="AE23769" s="218"/>
    </row>
    <row r="23770" spans="31:31" s="228" customFormat="1" x14ac:dyDescent="0.2">
      <c r="AE23770" s="218"/>
    </row>
    <row r="23771" spans="31:31" s="228" customFormat="1" x14ac:dyDescent="0.2">
      <c r="AE23771" s="218"/>
    </row>
    <row r="23772" spans="31:31" s="228" customFormat="1" x14ac:dyDescent="0.2">
      <c r="AE23772" s="218"/>
    </row>
    <row r="23773" spans="31:31" s="228" customFormat="1" x14ac:dyDescent="0.2">
      <c r="AE23773" s="218"/>
    </row>
    <row r="23774" spans="31:31" s="228" customFormat="1" x14ac:dyDescent="0.2">
      <c r="AE23774" s="218"/>
    </row>
    <row r="23775" spans="31:31" s="228" customFormat="1" x14ac:dyDescent="0.2">
      <c r="AE23775" s="218"/>
    </row>
    <row r="23776" spans="31:31" s="228" customFormat="1" x14ac:dyDescent="0.2">
      <c r="AE23776" s="218"/>
    </row>
    <row r="23777" spans="31:31" s="228" customFormat="1" x14ac:dyDescent="0.2">
      <c r="AE23777" s="218"/>
    </row>
    <row r="23778" spans="31:31" s="228" customFormat="1" x14ac:dyDescent="0.2">
      <c r="AE23778" s="218"/>
    </row>
    <row r="23779" spans="31:31" s="228" customFormat="1" x14ac:dyDescent="0.2">
      <c r="AE23779" s="218"/>
    </row>
    <row r="23780" spans="31:31" s="228" customFormat="1" x14ac:dyDescent="0.2">
      <c r="AE23780" s="218"/>
    </row>
    <row r="23781" spans="31:31" s="228" customFormat="1" x14ac:dyDescent="0.2">
      <c r="AE23781" s="218"/>
    </row>
    <row r="23782" spans="31:31" s="228" customFormat="1" x14ac:dyDescent="0.2">
      <c r="AE23782" s="218"/>
    </row>
    <row r="23783" spans="31:31" s="228" customFormat="1" x14ac:dyDescent="0.2">
      <c r="AE23783" s="218"/>
    </row>
    <row r="23784" spans="31:31" s="228" customFormat="1" x14ac:dyDescent="0.2">
      <c r="AE23784" s="218"/>
    </row>
    <row r="23785" spans="31:31" s="228" customFormat="1" x14ac:dyDescent="0.2">
      <c r="AE23785" s="218"/>
    </row>
    <row r="23786" spans="31:31" s="228" customFormat="1" x14ac:dyDescent="0.2">
      <c r="AE23786" s="218"/>
    </row>
    <row r="23787" spans="31:31" s="228" customFormat="1" x14ac:dyDescent="0.2">
      <c r="AE23787" s="218"/>
    </row>
    <row r="23788" spans="31:31" s="228" customFormat="1" x14ac:dyDescent="0.2">
      <c r="AE23788" s="218"/>
    </row>
    <row r="23789" spans="31:31" s="228" customFormat="1" x14ac:dyDescent="0.2">
      <c r="AE23789" s="218"/>
    </row>
    <row r="23790" spans="31:31" s="228" customFormat="1" x14ac:dyDescent="0.2">
      <c r="AE23790" s="218"/>
    </row>
    <row r="23791" spans="31:31" s="228" customFormat="1" x14ac:dyDescent="0.2">
      <c r="AE23791" s="218"/>
    </row>
    <row r="23792" spans="31:31" s="228" customFormat="1" x14ac:dyDescent="0.2">
      <c r="AE23792" s="218"/>
    </row>
    <row r="23793" spans="31:31" s="228" customFormat="1" x14ac:dyDescent="0.2">
      <c r="AE23793" s="218"/>
    </row>
    <row r="23794" spans="31:31" s="228" customFormat="1" x14ac:dyDescent="0.2">
      <c r="AE23794" s="218"/>
    </row>
    <row r="23795" spans="31:31" s="228" customFormat="1" x14ac:dyDescent="0.2">
      <c r="AE23795" s="218"/>
    </row>
    <row r="23796" spans="31:31" s="228" customFormat="1" x14ac:dyDescent="0.2">
      <c r="AE23796" s="218"/>
    </row>
    <row r="23797" spans="31:31" s="228" customFormat="1" x14ac:dyDescent="0.2">
      <c r="AE23797" s="218"/>
    </row>
    <row r="23798" spans="31:31" s="228" customFormat="1" x14ac:dyDescent="0.2">
      <c r="AE23798" s="218"/>
    </row>
    <row r="23799" spans="31:31" s="228" customFormat="1" x14ac:dyDescent="0.2">
      <c r="AE23799" s="218"/>
    </row>
    <row r="23800" spans="31:31" s="228" customFormat="1" x14ac:dyDescent="0.2">
      <c r="AE23800" s="218"/>
    </row>
    <row r="23801" spans="31:31" s="228" customFormat="1" x14ac:dyDescent="0.2">
      <c r="AE23801" s="218"/>
    </row>
    <row r="23802" spans="31:31" s="228" customFormat="1" x14ac:dyDescent="0.2">
      <c r="AE23802" s="218"/>
    </row>
    <row r="23803" spans="31:31" s="228" customFormat="1" x14ac:dyDescent="0.2">
      <c r="AE23803" s="218"/>
    </row>
    <row r="23804" spans="31:31" s="228" customFormat="1" x14ac:dyDescent="0.2">
      <c r="AE23804" s="218"/>
    </row>
    <row r="23805" spans="31:31" s="228" customFormat="1" x14ac:dyDescent="0.2">
      <c r="AE23805" s="218"/>
    </row>
    <row r="23806" spans="31:31" s="228" customFormat="1" x14ac:dyDescent="0.2">
      <c r="AE23806" s="218"/>
    </row>
    <row r="23807" spans="31:31" s="228" customFormat="1" x14ac:dyDescent="0.2">
      <c r="AE23807" s="218"/>
    </row>
    <row r="23808" spans="31:31" s="228" customFormat="1" x14ac:dyDescent="0.2">
      <c r="AE23808" s="218"/>
    </row>
    <row r="23809" spans="31:31" s="228" customFormat="1" x14ac:dyDescent="0.2">
      <c r="AE23809" s="218"/>
    </row>
    <row r="23810" spans="31:31" s="228" customFormat="1" x14ac:dyDescent="0.2">
      <c r="AE23810" s="218"/>
    </row>
    <row r="23811" spans="31:31" s="228" customFormat="1" x14ac:dyDescent="0.2">
      <c r="AE23811" s="218"/>
    </row>
    <row r="23812" spans="31:31" s="228" customFormat="1" x14ac:dyDescent="0.2">
      <c r="AE23812" s="218"/>
    </row>
    <row r="23813" spans="31:31" s="228" customFormat="1" x14ac:dyDescent="0.2">
      <c r="AE23813" s="218"/>
    </row>
    <row r="23814" spans="31:31" s="228" customFormat="1" x14ac:dyDescent="0.2">
      <c r="AE23814" s="218"/>
    </row>
    <row r="23815" spans="31:31" s="228" customFormat="1" x14ac:dyDescent="0.2">
      <c r="AE23815" s="218"/>
    </row>
    <row r="23816" spans="31:31" s="228" customFormat="1" x14ac:dyDescent="0.2">
      <c r="AE23816" s="218"/>
    </row>
    <row r="23817" spans="31:31" s="228" customFormat="1" x14ac:dyDescent="0.2">
      <c r="AE23817" s="218"/>
    </row>
    <row r="23818" spans="31:31" s="228" customFormat="1" x14ac:dyDescent="0.2">
      <c r="AE23818" s="218"/>
    </row>
    <row r="23819" spans="31:31" s="228" customFormat="1" x14ac:dyDescent="0.2">
      <c r="AE23819" s="218"/>
    </row>
    <row r="23820" spans="31:31" s="228" customFormat="1" x14ac:dyDescent="0.2">
      <c r="AE23820" s="218"/>
    </row>
    <row r="23821" spans="31:31" s="228" customFormat="1" x14ac:dyDescent="0.2">
      <c r="AE23821" s="218"/>
    </row>
    <row r="23822" spans="31:31" s="228" customFormat="1" x14ac:dyDescent="0.2">
      <c r="AE23822" s="218"/>
    </row>
    <row r="23823" spans="31:31" s="228" customFormat="1" x14ac:dyDescent="0.2">
      <c r="AE23823" s="218"/>
    </row>
    <row r="23824" spans="31:31" s="228" customFormat="1" x14ac:dyDescent="0.2">
      <c r="AE23824" s="218"/>
    </row>
    <row r="23825" spans="31:31" s="228" customFormat="1" x14ac:dyDescent="0.2">
      <c r="AE23825" s="218"/>
    </row>
    <row r="23826" spans="31:31" s="228" customFormat="1" x14ac:dyDescent="0.2">
      <c r="AE23826" s="218"/>
    </row>
    <row r="23827" spans="31:31" s="228" customFormat="1" x14ac:dyDescent="0.2">
      <c r="AE23827" s="218"/>
    </row>
    <row r="23828" spans="31:31" s="228" customFormat="1" x14ac:dyDescent="0.2">
      <c r="AE23828" s="218"/>
    </row>
    <row r="23829" spans="31:31" s="228" customFormat="1" x14ac:dyDescent="0.2">
      <c r="AE23829" s="218"/>
    </row>
    <row r="23830" spans="31:31" s="228" customFormat="1" x14ac:dyDescent="0.2">
      <c r="AE23830" s="218"/>
    </row>
    <row r="23831" spans="31:31" s="228" customFormat="1" x14ac:dyDescent="0.2">
      <c r="AE23831" s="218"/>
    </row>
    <row r="23832" spans="31:31" s="228" customFormat="1" x14ac:dyDescent="0.2">
      <c r="AE23832" s="218"/>
    </row>
    <row r="23833" spans="31:31" s="228" customFormat="1" x14ac:dyDescent="0.2">
      <c r="AE23833" s="218"/>
    </row>
    <row r="23834" spans="31:31" s="228" customFormat="1" x14ac:dyDescent="0.2">
      <c r="AE23834" s="218"/>
    </row>
    <row r="23835" spans="31:31" s="228" customFormat="1" x14ac:dyDescent="0.2">
      <c r="AE23835" s="218"/>
    </row>
    <row r="23836" spans="31:31" s="228" customFormat="1" x14ac:dyDescent="0.2">
      <c r="AE23836" s="218"/>
    </row>
    <row r="23837" spans="31:31" s="228" customFormat="1" x14ac:dyDescent="0.2">
      <c r="AE23837" s="218"/>
    </row>
    <row r="23838" spans="31:31" s="228" customFormat="1" x14ac:dyDescent="0.2">
      <c r="AE23838" s="218"/>
    </row>
    <row r="23839" spans="31:31" s="228" customFormat="1" x14ac:dyDescent="0.2">
      <c r="AE23839" s="218"/>
    </row>
    <row r="23840" spans="31:31" s="228" customFormat="1" x14ac:dyDescent="0.2">
      <c r="AE23840" s="218"/>
    </row>
    <row r="23841" spans="31:31" s="228" customFormat="1" x14ac:dyDescent="0.2">
      <c r="AE23841" s="218"/>
    </row>
    <row r="23842" spans="31:31" s="228" customFormat="1" x14ac:dyDescent="0.2">
      <c r="AE23842" s="218"/>
    </row>
    <row r="23843" spans="31:31" s="228" customFormat="1" x14ac:dyDescent="0.2">
      <c r="AE23843" s="218"/>
    </row>
    <row r="23844" spans="31:31" s="228" customFormat="1" x14ac:dyDescent="0.2">
      <c r="AE23844" s="218"/>
    </row>
    <row r="23845" spans="31:31" s="228" customFormat="1" x14ac:dyDescent="0.2">
      <c r="AE23845" s="218"/>
    </row>
    <row r="23846" spans="31:31" s="228" customFormat="1" x14ac:dyDescent="0.2">
      <c r="AE23846" s="218"/>
    </row>
    <row r="23847" spans="31:31" s="228" customFormat="1" x14ac:dyDescent="0.2">
      <c r="AE23847" s="218"/>
    </row>
    <row r="23848" spans="31:31" s="228" customFormat="1" x14ac:dyDescent="0.2">
      <c r="AE23848" s="218"/>
    </row>
    <row r="23849" spans="31:31" s="228" customFormat="1" x14ac:dyDescent="0.2">
      <c r="AE23849" s="218"/>
    </row>
    <row r="23850" spans="31:31" s="228" customFormat="1" x14ac:dyDescent="0.2">
      <c r="AE23850" s="218"/>
    </row>
    <row r="23851" spans="31:31" s="228" customFormat="1" x14ac:dyDescent="0.2">
      <c r="AE23851" s="218"/>
    </row>
    <row r="23852" spans="31:31" s="228" customFormat="1" x14ac:dyDescent="0.2">
      <c r="AE23852" s="218"/>
    </row>
    <row r="23853" spans="31:31" s="228" customFormat="1" x14ac:dyDescent="0.2">
      <c r="AE23853" s="218"/>
    </row>
    <row r="23854" spans="31:31" s="228" customFormat="1" x14ac:dyDescent="0.2">
      <c r="AE23854" s="218"/>
    </row>
    <row r="23855" spans="31:31" s="228" customFormat="1" x14ac:dyDescent="0.2">
      <c r="AE23855" s="218"/>
    </row>
    <row r="23856" spans="31:31" s="228" customFormat="1" x14ac:dyDescent="0.2">
      <c r="AE23856" s="218"/>
    </row>
    <row r="23857" spans="31:31" s="228" customFormat="1" x14ac:dyDescent="0.2">
      <c r="AE23857" s="218"/>
    </row>
    <row r="23858" spans="31:31" s="228" customFormat="1" x14ac:dyDescent="0.2">
      <c r="AE23858" s="218"/>
    </row>
    <row r="23859" spans="31:31" s="228" customFormat="1" x14ac:dyDescent="0.2">
      <c r="AE23859" s="218"/>
    </row>
    <row r="23860" spans="31:31" s="228" customFormat="1" x14ac:dyDescent="0.2">
      <c r="AE23860" s="218"/>
    </row>
    <row r="23861" spans="31:31" s="228" customFormat="1" x14ac:dyDescent="0.2">
      <c r="AE23861" s="218"/>
    </row>
    <row r="23862" spans="31:31" s="228" customFormat="1" x14ac:dyDescent="0.2">
      <c r="AE23862" s="218"/>
    </row>
    <row r="23863" spans="31:31" s="228" customFormat="1" x14ac:dyDescent="0.2">
      <c r="AE23863" s="218"/>
    </row>
    <row r="23864" spans="31:31" s="228" customFormat="1" x14ac:dyDescent="0.2">
      <c r="AE23864" s="218"/>
    </row>
    <row r="23865" spans="31:31" s="228" customFormat="1" x14ac:dyDescent="0.2">
      <c r="AE23865" s="218"/>
    </row>
    <row r="23866" spans="31:31" s="228" customFormat="1" x14ac:dyDescent="0.2">
      <c r="AE23866" s="218"/>
    </row>
    <row r="23867" spans="31:31" s="228" customFormat="1" x14ac:dyDescent="0.2">
      <c r="AE23867" s="218"/>
    </row>
    <row r="23868" spans="31:31" s="228" customFormat="1" x14ac:dyDescent="0.2">
      <c r="AE23868" s="218"/>
    </row>
    <row r="23869" spans="31:31" s="228" customFormat="1" x14ac:dyDescent="0.2">
      <c r="AE23869" s="218"/>
    </row>
    <row r="23870" spans="31:31" s="228" customFormat="1" x14ac:dyDescent="0.2">
      <c r="AE23870" s="218"/>
    </row>
    <row r="23871" spans="31:31" s="228" customFormat="1" x14ac:dyDescent="0.2">
      <c r="AE23871" s="218"/>
    </row>
    <row r="23872" spans="31:31" s="228" customFormat="1" x14ac:dyDescent="0.2">
      <c r="AE23872" s="218"/>
    </row>
    <row r="23873" spans="31:31" s="228" customFormat="1" x14ac:dyDescent="0.2">
      <c r="AE23873" s="218"/>
    </row>
    <row r="23874" spans="31:31" s="228" customFormat="1" x14ac:dyDescent="0.2">
      <c r="AE23874" s="218"/>
    </row>
    <row r="23875" spans="31:31" s="228" customFormat="1" x14ac:dyDescent="0.2">
      <c r="AE23875" s="218"/>
    </row>
    <row r="23876" spans="31:31" s="228" customFormat="1" x14ac:dyDescent="0.2">
      <c r="AE23876" s="218"/>
    </row>
    <row r="23877" spans="31:31" s="228" customFormat="1" x14ac:dyDescent="0.2">
      <c r="AE23877" s="218"/>
    </row>
    <row r="23878" spans="31:31" s="228" customFormat="1" x14ac:dyDescent="0.2">
      <c r="AE23878" s="218"/>
    </row>
    <row r="23879" spans="31:31" s="228" customFormat="1" x14ac:dyDescent="0.2">
      <c r="AE23879" s="218"/>
    </row>
    <row r="23880" spans="31:31" s="228" customFormat="1" x14ac:dyDescent="0.2">
      <c r="AE23880" s="218"/>
    </row>
    <row r="23881" spans="31:31" s="228" customFormat="1" x14ac:dyDescent="0.2">
      <c r="AE23881" s="218"/>
    </row>
    <row r="23882" spans="31:31" s="228" customFormat="1" x14ac:dyDescent="0.2">
      <c r="AE23882" s="218"/>
    </row>
    <row r="23883" spans="31:31" s="228" customFormat="1" x14ac:dyDescent="0.2">
      <c r="AE23883" s="218"/>
    </row>
    <row r="23884" spans="31:31" s="228" customFormat="1" x14ac:dyDescent="0.2">
      <c r="AE23884" s="218"/>
    </row>
    <row r="23885" spans="31:31" s="228" customFormat="1" x14ac:dyDescent="0.2">
      <c r="AE23885" s="218"/>
    </row>
    <row r="23886" spans="31:31" s="228" customFormat="1" x14ac:dyDescent="0.2">
      <c r="AE23886" s="218"/>
    </row>
    <row r="23887" spans="31:31" s="228" customFormat="1" x14ac:dyDescent="0.2">
      <c r="AE23887" s="218"/>
    </row>
    <row r="23888" spans="31:31" s="228" customFormat="1" x14ac:dyDescent="0.2">
      <c r="AE23888" s="218"/>
    </row>
    <row r="23889" spans="31:31" s="228" customFormat="1" x14ac:dyDescent="0.2">
      <c r="AE23889" s="218"/>
    </row>
    <row r="23890" spans="31:31" s="228" customFormat="1" x14ac:dyDescent="0.2">
      <c r="AE23890" s="218"/>
    </row>
    <row r="23891" spans="31:31" s="228" customFormat="1" x14ac:dyDescent="0.2">
      <c r="AE23891" s="218"/>
    </row>
    <row r="23892" spans="31:31" s="228" customFormat="1" x14ac:dyDescent="0.2">
      <c r="AE23892" s="218"/>
    </row>
    <row r="23893" spans="31:31" s="228" customFormat="1" x14ac:dyDescent="0.2">
      <c r="AE23893" s="218"/>
    </row>
    <row r="23894" spans="31:31" s="228" customFormat="1" x14ac:dyDescent="0.2">
      <c r="AE23894" s="218"/>
    </row>
    <row r="23895" spans="31:31" s="228" customFormat="1" x14ac:dyDescent="0.2">
      <c r="AE23895" s="218"/>
    </row>
    <row r="23896" spans="31:31" s="228" customFormat="1" x14ac:dyDescent="0.2">
      <c r="AE23896" s="218"/>
    </row>
    <row r="23897" spans="31:31" s="228" customFormat="1" x14ac:dyDescent="0.2">
      <c r="AE23897" s="218"/>
    </row>
    <row r="23898" spans="31:31" s="228" customFormat="1" x14ac:dyDescent="0.2">
      <c r="AE23898" s="218"/>
    </row>
    <row r="23899" spans="31:31" s="228" customFormat="1" x14ac:dyDescent="0.2">
      <c r="AE23899" s="218"/>
    </row>
    <row r="23900" spans="31:31" s="228" customFormat="1" x14ac:dyDescent="0.2">
      <c r="AE23900" s="218"/>
    </row>
    <row r="23901" spans="31:31" s="228" customFormat="1" x14ac:dyDescent="0.2">
      <c r="AE23901" s="218"/>
    </row>
    <row r="23902" spans="31:31" s="228" customFormat="1" x14ac:dyDescent="0.2">
      <c r="AE23902" s="218"/>
    </row>
    <row r="23903" spans="31:31" s="228" customFormat="1" x14ac:dyDescent="0.2">
      <c r="AE23903" s="218"/>
    </row>
    <row r="23904" spans="31:31" s="228" customFormat="1" x14ac:dyDescent="0.2">
      <c r="AE23904" s="218"/>
    </row>
    <row r="23905" spans="31:31" s="228" customFormat="1" x14ac:dyDescent="0.2">
      <c r="AE23905" s="218"/>
    </row>
    <row r="23906" spans="31:31" s="228" customFormat="1" x14ac:dyDescent="0.2">
      <c r="AE23906" s="218"/>
    </row>
    <row r="23907" spans="31:31" s="228" customFormat="1" x14ac:dyDescent="0.2">
      <c r="AE23907" s="218"/>
    </row>
    <row r="23908" spans="31:31" s="228" customFormat="1" x14ac:dyDescent="0.2">
      <c r="AE23908" s="218"/>
    </row>
    <row r="23909" spans="31:31" s="228" customFormat="1" x14ac:dyDescent="0.2">
      <c r="AE23909" s="218"/>
    </row>
    <row r="23910" spans="31:31" s="228" customFormat="1" x14ac:dyDescent="0.2">
      <c r="AE23910" s="218"/>
    </row>
    <row r="23911" spans="31:31" s="228" customFormat="1" x14ac:dyDescent="0.2">
      <c r="AE23911" s="218"/>
    </row>
    <row r="23912" spans="31:31" s="228" customFormat="1" x14ac:dyDescent="0.2">
      <c r="AE23912" s="218"/>
    </row>
    <row r="23913" spans="31:31" s="228" customFormat="1" x14ac:dyDescent="0.2">
      <c r="AE23913" s="218"/>
    </row>
    <row r="23914" spans="31:31" s="228" customFormat="1" x14ac:dyDescent="0.2">
      <c r="AE23914" s="218"/>
    </row>
    <row r="23915" spans="31:31" s="228" customFormat="1" x14ac:dyDescent="0.2">
      <c r="AE23915" s="218"/>
    </row>
    <row r="23916" spans="31:31" s="228" customFormat="1" x14ac:dyDescent="0.2">
      <c r="AE23916" s="218"/>
    </row>
    <row r="23917" spans="31:31" s="228" customFormat="1" x14ac:dyDescent="0.2">
      <c r="AE23917" s="218"/>
    </row>
    <row r="23918" spans="31:31" s="228" customFormat="1" x14ac:dyDescent="0.2">
      <c r="AE23918" s="218"/>
    </row>
    <row r="23919" spans="31:31" s="228" customFormat="1" x14ac:dyDescent="0.2">
      <c r="AE23919" s="218"/>
    </row>
    <row r="23920" spans="31:31" s="228" customFormat="1" x14ac:dyDescent="0.2">
      <c r="AE23920" s="218"/>
    </row>
    <row r="23921" spans="31:31" s="228" customFormat="1" x14ac:dyDescent="0.2">
      <c r="AE23921" s="218"/>
    </row>
    <row r="23922" spans="31:31" s="228" customFormat="1" x14ac:dyDescent="0.2">
      <c r="AE23922" s="218"/>
    </row>
    <row r="23923" spans="31:31" s="228" customFormat="1" x14ac:dyDescent="0.2">
      <c r="AE23923" s="218"/>
    </row>
    <row r="23924" spans="31:31" s="228" customFormat="1" x14ac:dyDescent="0.2">
      <c r="AE23924" s="218"/>
    </row>
    <row r="23925" spans="31:31" s="228" customFormat="1" x14ac:dyDescent="0.2">
      <c r="AE23925" s="218"/>
    </row>
    <row r="23926" spans="31:31" s="228" customFormat="1" x14ac:dyDescent="0.2">
      <c r="AE23926" s="218"/>
    </row>
    <row r="23927" spans="31:31" s="228" customFormat="1" x14ac:dyDescent="0.2">
      <c r="AE23927" s="218"/>
    </row>
    <row r="23928" spans="31:31" s="228" customFormat="1" x14ac:dyDescent="0.2">
      <c r="AE23928" s="218"/>
    </row>
    <row r="23929" spans="31:31" s="228" customFormat="1" x14ac:dyDescent="0.2">
      <c r="AE23929" s="218"/>
    </row>
    <row r="23930" spans="31:31" s="228" customFormat="1" x14ac:dyDescent="0.2">
      <c r="AE23930" s="218"/>
    </row>
    <row r="23931" spans="31:31" s="228" customFormat="1" x14ac:dyDescent="0.2">
      <c r="AE23931" s="218"/>
    </row>
    <row r="23932" spans="31:31" s="228" customFormat="1" x14ac:dyDescent="0.2">
      <c r="AE23932" s="218"/>
    </row>
    <row r="23933" spans="31:31" s="228" customFormat="1" x14ac:dyDescent="0.2">
      <c r="AE23933" s="218"/>
    </row>
    <row r="23934" spans="31:31" s="228" customFormat="1" x14ac:dyDescent="0.2">
      <c r="AE23934" s="218"/>
    </row>
    <row r="23935" spans="31:31" s="228" customFormat="1" x14ac:dyDescent="0.2">
      <c r="AE23935" s="218"/>
    </row>
    <row r="23936" spans="31:31" s="228" customFormat="1" x14ac:dyDescent="0.2">
      <c r="AE23936" s="218"/>
    </row>
    <row r="23937" spans="31:31" s="228" customFormat="1" x14ac:dyDescent="0.2">
      <c r="AE23937" s="218"/>
    </row>
    <row r="23938" spans="31:31" s="228" customFormat="1" x14ac:dyDescent="0.2">
      <c r="AE23938" s="218"/>
    </row>
    <row r="23939" spans="31:31" s="228" customFormat="1" x14ac:dyDescent="0.2">
      <c r="AE23939" s="218"/>
    </row>
    <row r="23940" spans="31:31" s="228" customFormat="1" x14ac:dyDescent="0.2">
      <c r="AE23940" s="218"/>
    </row>
    <row r="23941" spans="31:31" s="228" customFormat="1" x14ac:dyDescent="0.2">
      <c r="AE23941" s="218"/>
    </row>
    <row r="23942" spans="31:31" s="228" customFormat="1" x14ac:dyDescent="0.2">
      <c r="AE23942" s="218"/>
    </row>
    <row r="23943" spans="31:31" s="228" customFormat="1" x14ac:dyDescent="0.2">
      <c r="AE23943" s="218"/>
    </row>
    <row r="23944" spans="31:31" s="228" customFormat="1" x14ac:dyDescent="0.2">
      <c r="AE23944" s="218"/>
    </row>
    <row r="23945" spans="31:31" s="228" customFormat="1" x14ac:dyDescent="0.2">
      <c r="AE23945" s="218"/>
    </row>
    <row r="23946" spans="31:31" s="228" customFormat="1" x14ac:dyDescent="0.2">
      <c r="AE23946" s="218"/>
    </row>
    <row r="23947" spans="31:31" s="228" customFormat="1" x14ac:dyDescent="0.2">
      <c r="AE23947" s="218"/>
    </row>
    <row r="23948" spans="31:31" s="228" customFormat="1" x14ac:dyDescent="0.2">
      <c r="AE23948" s="218"/>
    </row>
    <row r="23949" spans="31:31" s="228" customFormat="1" x14ac:dyDescent="0.2">
      <c r="AE23949" s="218"/>
    </row>
    <row r="23950" spans="31:31" s="228" customFormat="1" x14ac:dyDescent="0.2">
      <c r="AE23950" s="218"/>
    </row>
    <row r="23951" spans="31:31" s="228" customFormat="1" x14ac:dyDescent="0.2">
      <c r="AE23951" s="218"/>
    </row>
    <row r="23952" spans="31:31" s="228" customFormat="1" x14ac:dyDescent="0.2">
      <c r="AE23952" s="218"/>
    </row>
    <row r="23953" spans="31:31" s="228" customFormat="1" x14ac:dyDescent="0.2">
      <c r="AE23953" s="218"/>
    </row>
    <row r="23954" spans="31:31" s="228" customFormat="1" x14ac:dyDescent="0.2">
      <c r="AE23954" s="218"/>
    </row>
    <row r="23955" spans="31:31" s="228" customFormat="1" x14ac:dyDescent="0.2">
      <c r="AE23955" s="218"/>
    </row>
    <row r="23956" spans="31:31" s="228" customFormat="1" x14ac:dyDescent="0.2">
      <c r="AE23956" s="218"/>
    </row>
    <row r="23957" spans="31:31" s="228" customFormat="1" x14ac:dyDescent="0.2">
      <c r="AE23957" s="218"/>
    </row>
    <row r="23958" spans="31:31" s="228" customFormat="1" x14ac:dyDescent="0.2">
      <c r="AE23958" s="218"/>
    </row>
    <row r="23959" spans="31:31" s="228" customFormat="1" x14ac:dyDescent="0.2">
      <c r="AE23959" s="218"/>
    </row>
    <row r="23960" spans="31:31" s="228" customFormat="1" x14ac:dyDescent="0.2">
      <c r="AE23960" s="218"/>
    </row>
    <row r="23961" spans="31:31" s="228" customFormat="1" x14ac:dyDescent="0.2">
      <c r="AE23961" s="218"/>
    </row>
    <row r="23962" spans="31:31" s="228" customFormat="1" x14ac:dyDescent="0.2">
      <c r="AE23962" s="218"/>
    </row>
    <row r="23963" spans="31:31" s="228" customFormat="1" x14ac:dyDescent="0.2">
      <c r="AE23963" s="218"/>
    </row>
    <row r="23964" spans="31:31" s="228" customFormat="1" x14ac:dyDescent="0.2">
      <c r="AE23964" s="218"/>
    </row>
    <row r="23965" spans="31:31" s="228" customFormat="1" x14ac:dyDescent="0.2">
      <c r="AE23965" s="218"/>
    </row>
    <row r="23966" spans="31:31" s="228" customFormat="1" x14ac:dyDescent="0.2">
      <c r="AE23966" s="218"/>
    </row>
    <row r="23967" spans="31:31" s="228" customFormat="1" x14ac:dyDescent="0.2">
      <c r="AE23967" s="218"/>
    </row>
    <row r="23968" spans="31:31" s="228" customFormat="1" x14ac:dyDescent="0.2">
      <c r="AE23968" s="218"/>
    </row>
    <row r="23969" spans="31:31" s="228" customFormat="1" x14ac:dyDescent="0.2">
      <c r="AE23969" s="218"/>
    </row>
    <row r="23970" spans="31:31" s="228" customFormat="1" x14ac:dyDescent="0.2">
      <c r="AE23970" s="218"/>
    </row>
    <row r="23971" spans="31:31" s="228" customFormat="1" x14ac:dyDescent="0.2">
      <c r="AE23971" s="218"/>
    </row>
    <row r="23972" spans="31:31" s="228" customFormat="1" x14ac:dyDescent="0.2">
      <c r="AE23972" s="218"/>
    </row>
    <row r="23973" spans="31:31" s="228" customFormat="1" x14ac:dyDescent="0.2">
      <c r="AE23973" s="218"/>
    </row>
    <row r="23974" spans="31:31" s="228" customFormat="1" x14ac:dyDescent="0.2">
      <c r="AE23974" s="218"/>
    </row>
    <row r="23975" spans="31:31" s="228" customFormat="1" x14ac:dyDescent="0.2">
      <c r="AE23975" s="218"/>
    </row>
    <row r="23976" spans="31:31" s="228" customFormat="1" x14ac:dyDescent="0.2">
      <c r="AE23976" s="218"/>
    </row>
    <row r="23977" spans="31:31" s="228" customFormat="1" x14ac:dyDescent="0.2">
      <c r="AE23977" s="218"/>
    </row>
    <row r="23978" spans="31:31" s="228" customFormat="1" x14ac:dyDescent="0.2">
      <c r="AE23978" s="218"/>
    </row>
    <row r="23979" spans="31:31" s="228" customFormat="1" x14ac:dyDescent="0.2">
      <c r="AE23979" s="218"/>
    </row>
    <row r="23980" spans="31:31" s="228" customFormat="1" x14ac:dyDescent="0.2">
      <c r="AE23980" s="218"/>
    </row>
    <row r="23981" spans="31:31" s="228" customFormat="1" x14ac:dyDescent="0.2">
      <c r="AE23981" s="218"/>
    </row>
    <row r="23982" spans="31:31" s="228" customFormat="1" x14ac:dyDescent="0.2">
      <c r="AE23982" s="218"/>
    </row>
    <row r="23983" spans="31:31" s="228" customFormat="1" x14ac:dyDescent="0.2">
      <c r="AE23983" s="218"/>
    </row>
    <row r="23984" spans="31:31" s="228" customFormat="1" x14ac:dyDescent="0.2">
      <c r="AE23984" s="218"/>
    </row>
    <row r="23985" spans="31:31" s="228" customFormat="1" x14ac:dyDescent="0.2">
      <c r="AE23985" s="218"/>
    </row>
    <row r="23986" spans="31:31" s="228" customFormat="1" x14ac:dyDescent="0.2">
      <c r="AE23986" s="218"/>
    </row>
    <row r="23987" spans="31:31" s="228" customFormat="1" x14ac:dyDescent="0.2">
      <c r="AE23987" s="218"/>
    </row>
    <row r="23988" spans="31:31" s="228" customFormat="1" x14ac:dyDescent="0.2">
      <c r="AE23988" s="218"/>
    </row>
    <row r="23989" spans="31:31" s="228" customFormat="1" x14ac:dyDescent="0.2">
      <c r="AE23989" s="218"/>
    </row>
    <row r="23990" spans="31:31" s="228" customFormat="1" x14ac:dyDescent="0.2">
      <c r="AE23990" s="218"/>
    </row>
    <row r="23991" spans="31:31" s="228" customFormat="1" x14ac:dyDescent="0.2">
      <c r="AE23991" s="218"/>
    </row>
    <row r="23992" spans="31:31" s="228" customFormat="1" x14ac:dyDescent="0.2">
      <c r="AE23992" s="218"/>
    </row>
    <row r="23993" spans="31:31" s="228" customFormat="1" x14ac:dyDescent="0.2">
      <c r="AE23993" s="218"/>
    </row>
    <row r="23994" spans="31:31" s="228" customFormat="1" x14ac:dyDescent="0.2">
      <c r="AE23994" s="218"/>
    </row>
    <row r="23995" spans="31:31" s="228" customFormat="1" x14ac:dyDescent="0.2">
      <c r="AE23995" s="218"/>
    </row>
    <row r="23996" spans="31:31" s="228" customFormat="1" x14ac:dyDescent="0.2">
      <c r="AE23996" s="218"/>
    </row>
    <row r="23997" spans="31:31" s="228" customFormat="1" x14ac:dyDescent="0.2">
      <c r="AE23997" s="218"/>
    </row>
    <row r="23998" spans="31:31" s="228" customFormat="1" x14ac:dyDescent="0.2">
      <c r="AE23998" s="218"/>
    </row>
    <row r="23999" spans="31:31" s="228" customFormat="1" x14ac:dyDescent="0.2">
      <c r="AE23999" s="218"/>
    </row>
    <row r="24000" spans="31:31" s="228" customFormat="1" x14ac:dyDescent="0.2">
      <c r="AE24000" s="218"/>
    </row>
    <row r="24001" spans="31:31" s="228" customFormat="1" x14ac:dyDescent="0.2">
      <c r="AE24001" s="218"/>
    </row>
    <row r="24002" spans="31:31" s="228" customFormat="1" x14ac:dyDescent="0.2">
      <c r="AE24002" s="218"/>
    </row>
    <row r="24003" spans="31:31" s="228" customFormat="1" x14ac:dyDescent="0.2">
      <c r="AE24003" s="218"/>
    </row>
    <row r="24004" spans="31:31" s="228" customFormat="1" x14ac:dyDescent="0.2">
      <c r="AE24004" s="218"/>
    </row>
    <row r="24005" spans="31:31" s="228" customFormat="1" x14ac:dyDescent="0.2">
      <c r="AE24005" s="218"/>
    </row>
    <row r="24006" spans="31:31" s="228" customFormat="1" x14ac:dyDescent="0.2">
      <c r="AE24006" s="218"/>
    </row>
    <row r="24007" spans="31:31" s="228" customFormat="1" x14ac:dyDescent="0.2">
      <c r="AE24007" s="218"/>
    </row>
    <row r="24008" spans="31:31" s="228" customFormat="1" x14ac:dyDescent="0.2">
      <c r="AE24008" s="218"/>
    </row>
    <row r="24009" spans="31:31" s="228" customFormat="1" x14ac:dyDescent="0.2">
      <c r="AE24009" s="218"/>
    </row>
    <row r="24010" spans="31:31" s="228" customFormat="1" x14ac:dyDescent="0.2">
      <c r="AE24010" s="218"/>
    </row>
    <row r="24011" spans="31:31" s="228" customFormat="1" x14ac:dyDescent="0.2">
      <c r="AE24011" s="218"/>
    </row>
    <row r="24012" spans="31:31" s="228" customFormat="1" x14ac:dyDescent="0.2">
      <c r="AE24012" s="218"/>
    </row>
    <row r="24013" spans="31:31" s="228" customFormat="1" x14ac:dyDescent="0.2">
      <c r="AE24013" s="218"/>
    </row>
    <row r="24014" spans="31:31" s="228" customFormat="1" x14ac:dyDescent="0.2">
      <c r="AE24014" s="218"/>
    </row>
    <row r="24015" spans="31:31" s="228" customFormat="1" x14ac:dyDescent="0.2">
      <c r="AE24015" s="218"/>
    </row>
    <row r="24016" spans="31:31" s="228" customFormat="1" x14ac:dyDescent="0.2">
      <c r="AE24016" s="218"/>
    </row>
    <row r="24017" spans="31:31" s="228" customFormat="1" x14ac:dyDescent="0.2">
      <c r="AE24017" s="218"/>
    </row>
    <row r="24018" spans="31:31" s="228" customFormat="1" x14ac:dyDescent="0.2">
      <c r="AE24018" s="218"/>
    </row>
    <row r="24019" spans="31:31" s="228" customFormat="1" x14ac:dyDescent="0.2">
      <c r="AE24019" s="218"/>
    </row>
    <row r="24020" spans="31:31" s="228" customFormat="1" x14ac:dyDescent="0.2">
      <c r="AE24020" s="218"/>
    </row>
    <row r="24021" spans="31:31" s="228" customFormat="1" x14ac:dyDescent="0.2">
      <c r="AE24021" s="218"/>
    </row>
    <row r="24022" spans="31:31" s="228" customFormat="1" x14ac:dyDescent="0.2">
      <c r="AE24022" s="218"/>
    </row>
    <row r="24023" spans="31:31" s="228" customFormat="1" x14ac:dyDescent="0.2">
      <c r="AE24023" s="218"/>
    </row>
    <row r="24024" spans="31:31" s="228" customFormat="1" x14ac:dyDescent="0.2">
      <c r="AE24024" s="218"/>
    </row>
    <row r="24025" spans="31:31" s="228" customFormat="1" x14ac:dyDescent="0.2">
      <c r="AE24025" s="218"/>
    </row>
    <row r="24026" spans="31:31" s="228" customFormat="1" x14ac:dyDescent="0.2">
      <c r="AE24026" s="218"/>
    </row>
    <row r="24027" spans="31:31" s="228" customFormat="1" x14ac:dyDescent="0.2">
      <c r="AE24027" s="218"/>
    </row>
    <row r="24028" spans="31:31" s="228" customFormat="1" x14ac:dyDescent="0.2">
      <c r="AE24028" s="218"/>
    </row>
    <row r="24029" spans="31:31" s="228" customFormat="1" x14ac:dyDescent="0.2">
      <c r="AE24029" s="218"/>
    </row>
    <row r="24030" spans="31:31" s="228" customFormat="1" x14ac:dyDescent="0.2">
      <c r="AE24030" s="218"/>
    </row>
    <row r="24031" spans="31:31" s="228" customFormat="1" x14ac:dyDescent="0.2">
      <c r="AE24031" s="218"/>
    </row>
    <row r="24032" spans="31:31" s="228" customFormat="1" x14ac:dyDescent="0.2">
      <c r="AE24032" s="218"/>
    </row>
    <row r="24033" spans="31:31" s="228" customFormat="1" x14ac:dyDescent="0.2">
      <c r="AE24033" s="218"/>
    </row>
    <row r="24034" spans="31:31" s="228" customFormat="1" x14ac:dyDescent="0.2">
      <c r="AE24034" s="218"/>
    </row>
    <row r="24035" spans="31:31" s="228" customFormat="1" x14ac:dyDescent="0.2">
      <c r="AE24035" s="218"/>
    </row>
    <row r="24036" spans="31:31" s="228" customFormat="1" x14ac:dyDescent="0.2">
      <c r="AE24036" s="218"/>
    </row>
    <row r="24037" spans="31:31" s="228" customFormat="1" x14ac:dyDescent="0.2">
      <c r="AE24037" s="218"/>
    </row>
    <row r="24038" spans="31:31" s="228" customFormat="1" x14ac:dyDescent="0.2">
      <c r="AE24038" s="218"/>
    </row>
    <row r="24039" spans="31:31" s="228" customFormat="1" x14ac:dyDescent="0.2">
      <c r="AE24039" s="218"/>
    </row>
    <row r="24040" spans="31:31" s="228" customFormat="1" x14ac:dyDescent="0.2">
      <c r="AE24040" s="218"/>
    </row>
    <row r="24041" spans="31:31" s="228" customFormat="1" x14ac:dyDescent="0.2">
      <c r="AE24041" s="218"/>
    </row>
    <row r="24042" spans="31:31" s="228" customFormat="1" x14ac:dyDescent="0.2">
      <c r="AE24042" s="218"/>
    </row>
    <row r="24043" spans="31:31" s="228" customFormat="1" x14ac:dyDescent="0.2">
      <c r="AE24043" s="218"/>
    </row>
    <row r="24044" spans="31:31" s="228" customFormat="1" x14ac:dyDescent="0.2">
      <c r="AE24044" s="218"/>
    </row>
    <row r="24045" spans="31:31" s="228" customFormat="1" x14ac:dyDescent="0.2">
      <c r="AE24045" s="218"/>
    </row>
    <row r="24046" spans="31:31" s="228" customFormat="1" x14ac:dyDescent="0.2">
      <c r="AE24046" s="218"/>
    </row>
    <row r="24047" spans="31:31" s="228" customFormat="1" x14ac:dyDescent="0.2">
      <c r="AE24047" s="218"/>
    </row>
    <row r="24048" spans="31:31" s="228" customFormat="1" x14ac:dyDescent="0.2">
      <c r="AE24048" s="218"/>
    </row>
    <row r="24049" spans="31:31" s="228" customFormat="1" x14ac:dyDescent="0.2">
      <c r="AE24049" s="218"/>
    </row>
    <row r="24050" spans="31:31" s="228" customFormat="1" x14ac:dyDescent="0.2">
      <c r="AE24050" s="218"/>
    </row>
    <row r="24051" spans="31:31" s="228" customFormat="1" x14ac:dyDescent="0.2">
      <c r="AE24051" s="218"/>
    </row>
    <row r="24052" spans="31:31" s="228" customFormat="1" x14ac:dyDescent="0.2">
      <c r="AE24052" s="218"/>
    </row>
    <row r="24053" spans="31:31" s="228" customFormat="1" x14ac:dyDescent="0.2">
      <c r="AE24053" s="218"/>
    </row>
    <row r="24054" spans="31:31" s="228" customFormat="1" x14ac:dyDescent="0.2">
      <c r="AE24054" s="218"/>
    </row>
    <row r="24055" spans="31:31" s="228" customFormat="1" x14ac:dyDescent="0.2">
      <c r="AE24055" s="218"/>
    </row>
    <row r="24056" spans="31:31" s="228" customFormat="1" x14ac:dyDescent="0.2">
      <c r="AE24056" s="218"/>
    </row>
    <row r="24057" spans="31:31" s="228" customFormat="1" x14ac:dyDescent="0.2">
      <c r="AE24057" s="218"/>
    </row>
    <row r="24058" spans="31:31" s="228" customFormat="1" x14ac:dyDescent="0.2">
      <c r="AE24058" s="218"/>
    </row>
    <row r="24059" spans="31:31" s="228" customFormat="1" x14ac:dyDescent="0.2">
      <c r="AE24059" s="218"/>
    </row>
    <row r="24060" spans="31:31" s="228" customFormat="1" x14ac:dyDescent="0.2">
      <c r="AE24060" s="218"/>
    </row>
    <row r="24061" spans="31:31" s="228" customFormat="1" x14ac:dyDescent="0.2">
      <c r="AE24061" s="218"/>
    </row>
    <row r="24062" spans="31:31" s="228" customFormat="1" x14ac:dyDescent="0.2">
      <c r="AE24062" s="218"/>
    </row>
    <row r="24063" spans="31:31" s="228" customFormat="1" x14ac:dyDescent="0.2">
      <c r="AE24063" s="218"/>
    </row>
    <row r="24064" spans="31:31" s="228" customFormat="1" x14ac:dyDescent="0.2">
      <c r="AE24064" s="218"/>
    </row>
    <row r="24065" spans="31:31" s="228" customFormat="1" x14ac:dyDescent="0.2">
      <c r="AE24065" s="218"/>
    </row>
    <row r="24066" spans="31:31" s="228" customFormat="1" x14ac:dyDescent="0.2">
      <c r="AE24066" s="218"/>
    </row>
    <row r="24067" spans="31:31" s="228" customFormat="1" x14ac:dyDescent="0.2">
      <c r="AE24067" s="218"/>
    </row>
    <row r="24068" spans="31:31" s="228" customFormat="1" x14ac:dyDescent="0.2">
      <c r="AE24068" s="218"/>
    </row>
    <row r="24069" spans="31:31" s="228" customFormat="1" x14ac:dyDescent="0.2">
      <c r="AE24069" s="218"/>
    </row>
    <row r="24070" spans="31:31" s="228" customFormat="1" x14ac:dyDescent="0.2">
      <c r="AE24070" s="218"/>
    </row>
    <row r="24071" spans="31:31" s="228" customFormat="1" x14ac:dyDescent="0.2">
      <c r="AE24071" s="218"/>
    </row>
    <row r="24072" spans="31:31" s="228" customFormat="1" x14ac:dyDescent="0.2">
      <c r="AE24072" s="218"/>
    </row>
    <row r="24073" spans="31:31" s="228" customFormat="1" x14ac:dyDescent="0.2">
      <c r="AE24073" s="218"/>
    </row>
    <row r="24074" spans="31:31" s="228" customFormat="1" x14ac:dyDescent="0.2">
      <c r="AE24074" s="218"/>
    </row>
    <row r="24075" spans="31:31" s="228" customFormat="1" x14ac:dyDescent="0.2">
      <c r="AE24075" s="218"/>
    </row>
    <row r="24076" spans="31:31" s="228" customFormat="1" x14ac:dyDescent="0.2">
      <c r="AE24076" s="218"/>
    </row>
    <row r="24077" spans="31:31" s="228" customFormat="1" x14ac:dyDescent="0.2">
      <c r="AE24077" s="218"/>
    </row>
    <row r="24078" spans="31:31" s="228" customFormat="1" x14ac:dyDescent="0.2">
      <c r="AE24078" s="218"/>
    </row>
    <row r="24079" spans="31:31" s="228" customFormat="1" x14ac:dyDescent="0.2">
      <c r="AE24079" s="218"/>
    </row>
    <row r="24080" spans="31:31" s="228" customFormat="1" x14ac:dyDescent="0.2">
      <c r="AE24080" s="218"/>
    </row>
    <row r="24081" spans="31:31" s="228" customFormat="1" x14ac:dyDescent="0.2">
      <c r="AE24081" s="218"/>
    </row>
    <row r="24082" spans="31:31" s="228" customFormat="1" x14ac:dyDescent="0.2">
      <c r="AE24082" s="218"/>
    </row>
    <row r="24083" spans="31:31" s="228" customFormat="1" x14ac:dyDescent="0.2">
      <c r="AE24083" s="218"/>
    </row>
    <row r="24084" spans="31:31" s="228" customFormat="1" x14ac:dyDescent="0.2">
      <c r="AE24084" s="218"/>
    </row>
    <row r="24085" spans="31:31" s="228" customFormat="1" x14ac:dyDescent="0.2">
      <c r="AE24085" s="218"/>
    </row>
    <row r="24086" spans="31:31" s="228" customFormat="1" x14ac:dyDescent="0.2">
      <c r="AE24086" s="218"/>
    </row>
    <row r="24087" spans="31:31" s="228" customFormat="1" x14ac:dyDescent="0.2">
      <c r="AE24087" s="218"/>
    </row>
    <row r="24088" spans="31:31" s="228" customFormat="1" x14ac:dyDescent="0.2">
      <c r="AE24088" s="218"/>
    </row>
    <row r="24089" spans="31:31" s="228" customFormat="1" x14ac:dyDescent="0.2">
      <c r="AE24089" s="218"/>
    </row>
    <row r="24090" spans="31:31" s="228" customFormat="1" x14ac:dyDescent="0.2">
      <c r="AE24090" s="218"/>
    </row>
    <row r="24091" spans="31:31" s="228" customFormat="1" x14ac:dyDescent="0.2">
      <c r="AE24091" s="218"/>
    </row>
    <row r="24092" spans="31:31" s="228" customFormat="1" x14ac:dyDescent="0.2">
      <c r="AE24092" s="218"/>
    </row>
    <row r="24093" spans="31:31" s="228" customFormat="1" x14ac:dyDescent="0.2">
      <c r="AE24093" s="218"/>
    </row>
    <row r="24094" spans="31:31" s="228" customFormat="1" x14ac:dyDescent="0.2">
      <c r="AE24094" s="218"/>
    </row>
    <row r="24095" spans="31:31" s="228" customFormat="1" x14ac:dyDescent="0.2">
      <c r="AE24095" s="218"/>
    </row>
    <row r="24096" spans="31:31" s="228" customFormat="1" x14ac:dyDescent="0.2">
      <c r="AE24096" s="218"/>
    </row>
    <row r="24097" spans="31:31" s="228" customFormat="1" x14ac:dyDescent="0.2">
      <c r="AE24097" s="218"/>
    </row>
    <row r="24098" spans="31:31" s="228" customFormat="1" x14ac:dyDescent="0.2">
      <c r="AE24098" s="218"/>
    </row>
    <row r="24099" spans="31:31" s="228" customFormat="1" x14ac:dyDescent="0.2">
      <c r="AE24099" s="218"/>
    </row>
    <row r="24100" spans="31:31" s="228" customFormat="1" x14ac:dyDescent="0.2">
      <c r="AE24100" s="218"/>
    </row>
    <row r="24101" spans="31:31" s="228" customFormat="1" x14ac:dyDescent="0.2">
      <c r="AE24101" s="218"/>
    </row>
    <row r="24102" spans="31:31" s="228" customFormat="1" x14ac:dyDescent="0.2">
      <c r="AE24102" s="218"/>
    </row>
    <row r="24103" spans="31:31" s="228" customFormat="1" x14ac:dyDescent="0.2">
      <c r="AE24103" s="218"/>
    </row>
    <row r="24104" spans="31:31" s="228" customFormat="1" x14ac:dyDescent="0.2">
      <c r="AE24104" s="218"/>
    </row>
    <row r="24105" spans="31:31" s="228" customFormat="1" x14ac:dyDescent="0.2">
      <c r="AE24105" s="218"/>
    </row>
    <row r="24106" spans="31:31" s="228" customFormat="1" x14ac:dyDescent="0.2">
      <c r="AE24106" s="218"/>
    </row>
    <row r="24107" spans="31:31" s="228" customFormat="1" x14ac:dyDescent="0.2">
      <c r="AE24107" s="218"/>
    </row>
    <row r="24108" spans="31:31" s="228" customFormat="1" x14ac:dyDescent="0.2">
      <c r="AE24108" s="218"/>
    </row>
    <row r="24109" spans="31:31" s="228" customFormat="1" x14ac:dyDescent="0.2">
      <c r="AE24109" s="218"/>
    </row>
    <row r="24110" spans="31:31" s="228" customFormat="1" x14ac:dyDescent="0.2">
      <c r="AE24110" s="218"/>
    </row>
    <row r="24111" spans="31:31" s="228" customFormat="1" x14ac:dyDescent="0.2">
      <c r="AE24111" s="218"/>
    </row>
    <row r="24112" spans="31:31" s="228" customFormat="1" x14ac:dyDescent="0.2">
      <c r="AE24112" s="218"/>
    </row>
    <row r="24113" spans="31:31" s="228" customFormat="1" x14ac:dyDescent="0.2">
      <c r="AE24113" s="218"/>
    </row>
    <row r="24114" spans="31:31" s="228" customFormat="1" x14ac:dyDescent="0.2">
      <c r="AE24114" s="218"/>
    </row>
    <row r="24115" spans="31:31" s="228" customFormat="1" x14ac:dyDescent="0.2">
      <c r="AE24115" s="218"/>
    </row>
    <row r="24116" spans="31:31" s="228" customFormat="1" x14ac:dyDescent="0.2">
      <c r="AE24116" s="218"/>
    </row>
    <row r="24117" spans="31:31" s="228" customFormat="1" x14ac:dyDescent="0.2">
      <c r="AE24117" s="218"/>
    </row>
    <row r="24118" spans="31:31" s="228" customFormat="1" x14ac:dyDescent="0.2">
      <c r="AE24118" s="218"/>
    </row>
    <row r="24119" spans="31:31" s="228" customFormat="1" x14ac:dyDescent="0.2">
      <c r="AE24119" s="218"/>
    </row>
    <row r="24120" spans="31:31" s="228" customFormat="1" x14ac:dyDescent="0.2">
      <c r="AE24120" s="218"/>
    </row>
    <row r="24121" spans="31:31" s="228" customFormat="1" x14ac:dyDescent="0.2">
      <c r="AE24121" s="218"/>
    </row>
    <row r="24122" spans="31:31" s="228" customFormat="1" x14ac:dyDescent="0.2">
      <c r="AE24122" s="218"/>
    </row>
    <row r="24123" spans="31:31" s="228" customFormat="1" x14ac:dyDescent="0.2">
      <c r="AE24123" s="218"/>
    </row>
    <row r="24124" spans="31:31" s="228" customFormat="1" x14ac:dyDescent="0.2">
      <c r="AE24124" s="218"/>
    </row>
    <row r="24125" spans="31:31" s="228" customFormat="1" x14ac:dyDescent="0.2">
      <c r="AE24125" s="218"/>
    </row>
    <row r="24126" spans="31:31" s="228" customFormat="1" x14ac:dyDescent="0.2">
      <c r="AE24126" s="218"/>
    </row>
    <row r="24127" spans="31:31" s="228" customFormat="1" x14ac:dyDescent="0.2">
      <c r="AE24127" s="218"/>
    </row>
    <row r="24128" spans="31:31" s="228" customFormat="1" x14ac:dyDescent="0.2">
      <c r="AE24128" s="218"/>
    </row>
    <row r="24129" spans="31:31" s="228" customFormat="1" x14ac:dyDescent="0.2">
      <c r="AE24129" s="218"/>
    </row>
    <row r="24130" spans="31:31" s="228" customFormat="1" x14ac:dyDescent="0.2">
      <c r="AE24130" s="218"/>
    </row>
    <row r="24131" spans="31:31" s="228" customFormat="1" x14ac:dyDescent="0.2">
      <c r="AE24131" s="218"/>
    </row>
    <row r="24132" spans="31:31" s="228" customFormat="1" x14ac:dyDescent="0.2">
      <c r="AE24132" s="218"/>
    </row>
    <row r="24133" spans="31:31" s="228" customFormat="1" x14ac:dyDescent="0.2">
      <c r="AE24133" s="218"/>
    </row>
    <row r="24134" spans="31:31" s="228" customFormat="1" x14ac:dyDescent="0.2">
      <c r="AE24134" s="218"/>
    </row>
    <row r="24135" spans="31:31" s="228" customFormat="1" x14ac:dyDescent="0.2">
      <c r="AE24135" s="218"/>
    </row>
    <row r="24136" spans="31:31" s="228" customFormat="1" x14ac:dyDescent="0.2">
      <c r="AE24136" s="218"/>
    </row>
    <row r="24137" spans="31:31" s="228" customFormat="1" x14ac:dyDescent="0.2">
      <c r="AE24137" s="218"/>
    </row>
    <row r="24138" spans="31:31" s="228" customFormat="1" x14ac:dyDescent="0.2">
      <c r="AE24138" s="218"/>
    </row>
    <row r="24139" spans="31:31" s="228" customFormat="1" x14ac:dyDescent="0.2">
      <c r="AE24139" s="218"/>
    </row>
    <row r="24140" spans="31:31" s="228" customFormat="1" x14ac:dyDescent="0.2">
      <c r="AE24140" s="218"/>
    </row>
    <row r="24141" spans="31:31" s="228" customFormat="1" x14ac:dyDescent="0.2">
      <c r="AE24141" s="218"/>
    </row>
    <row r="24142" spans="31:31" s="228" customFormat="1" x14ac:dyDescent="0.2">
      <c r="AE24142" s="218"/>
    </row>
    <row r="24143" spans="31:31" s="228" customFormat="1" x14ac:dyDescent="0.2">
      <c r="AE24143" s="218"/>
    </row>
    <row r="24144" spans="31:31" s="228" customFormat="1" x14ac:dyDescent="0.2">
      <c r="AE24144" s="218"/>
    </row>
    <row r="24145" spans="31:31" s="228" customFormat="1" x14ac:dyDescent="0.2">
      <c r="AE24145" s="218"/>
    </row>
    <row r="24146" spans="31:31" s="228" customFormat="1" x14ac:dyDescent="0.2">
      <c r="AE24146" s="218"/>
    </row>
    <row r="24147" spans="31:31" s="228" customFormat="1" x14ac:dyDescent="0.2">
      <c r="AE24147" s="218"/>
    </row>
    <row r="24148" spans="31:31" s="228" customFormat="1" x14ac:dyDescent="0.2">
      <c r="AE24148" s="218"/>
    </row>
    <row r="24149" spans="31:31" s="228" customFormat="1" x14ac:dyDescent="0.2">
      <c r="AE24149" s="218"/>
    </row>
    <row r="24150" spans="31:31" s="228" customFormat="1" x14ac:dyDescent="0.2">
      <c r="AE24150" s="218"/>
    </row>
    <row r="24151" spans="31:31" s="228" customFormat="1" x14ac:dyDescent="0.2">
      <c r="AE24151" s="218"/>
    </row>
    <row r="24152" spans="31:31" s="228" customFormat="1" x14ac:dyDescent="0.2">
      <c r="AE24152" s="218"/>
    </row>
    <row r="24153" spans="31:31" s="228" customFormat="1" x14ac:dyDescent="0.2">
      <c r="AE24153" s="218"/>
    </row>
    <row r="24154" spans="31:31" s="228" customFormat="1" x14ac:dyDescent="0.2">
      <c r="AE24154" s="218"/>
    </row>
    <row r="24155" spans="31:31" s="228" customFormat="1" x14ac:dyDescent="0.2">
      <c r="AE24155" s="218"/>
    </row>
    <row r="24156" spans="31:31" s="228" customFormat="1" x14ac:dyDescent="0.2">
      <c r="AE24156" s="218"/>
    </row>
    <row r="24157" spans="31:31" s="228" customFormat="1" x14ac:dyDescent="0.2">
      <c r="AE24157" s="218"/>
    </row>
    <row r="24158" spans="31:31" s="228" customFormat="1" x14ac:dyDescent="0.2">
      <c r="AE24158" s="218"/>
    </row>
    <row r="24159" spans="31:31" s="228" customFormat="1" x14ac:dyDescent="0.2">
      <c r="AE24159" s="218"/>
    </row>
    <row r="24160" spans="31:31" s="228" customFormat="1" x14ac:dyDescent="0.2">
      <c r="AE24160" s="218"/>
    </row>
    <row r="24161" spans="31:31" s="228" customFormat="1" x14ac:dyDescent="0.2">
      <c r="AE24161" s="218"/>
    </row>
    <row r="24162" spans="31:31" s="228" customFormat="1" x14ac:dyDescent="0.2">
      <c r="AE24162" s="218"/>
    </row>
    <row r="24163" spans="31:31" s="228" customFormat="1" x14ac:dyDescent="0.2">
      <c r="AE24163" s="218"/>
    </row>
    <row r="24164" spans="31:31" s="228" customFormat="1" x14ac:dyDescent="0.2">
      <c r="AE24164" s="218"/>
    </row>
    <row r="24165" spans="31:31" s="228" customFormat="1" x14ac:dyDescent="0.2">
      <c r="AE24165" s="218"/>
    </row>
    <row r="24166" spans="31:31" s="228" customFormat="1" x14ac:dyDescent="0.2">
      <c r="AE24166" s="218"/>
    </row>
    <row r="24167" spans="31:31" s="228" customFormat="1" x14ac:dyDescent="0.2">
      <c r="AE24167" s="218"/>
    </row>
    <row r="24168" spans="31:31" s="228" customFormat="1" x14ac:dyDescent="0.2">
      <c r="AE24168" s="218"/>
    </row>
    <row r="24169" spans="31:31" s="228" customFormat="1" x14ac:dyDescent="0.2">
      <c r="AE24169" s="218"/>
    </row>
    <row r="24170" spans="31:31" s="228" customFormat="1" x14ac:dyDescent="0.2">
      <c r="AE24170" s="218"/>
    </row>
    <row r="24171" spans="31:31" s="228" customFormat="1" x14ac:dyDescent="0.2">
      <c r="AE24171" s="218"/>
    </row>
    <row r="24172" spans="31:31" s="228" customFormat="1" x14ac:dyDescent="0.2">
      <c r="AE24172" s="218"/>
    </row>
    <row r="24173" spans="31:31" s="228" customFormat="1" x14ac:dyDescent="0.2">
      <c r="AE24173" s="218"/>
    </row>
    <row r="24174" spans="31:31" s="228" customFormat="1" x14ac:dyDescent="0.2">
      <c r="AE24174" s="218"/>
    </row>
    <row r="24175" spans="31:31" s="228" customFormat="1" x14ac:dyDescent="0.2">
      <c r="AE24175" s="218"/>
    </row>
    <row r="24176" spans="31:31" s="228" customFormat="1" x14ac:dyDescent="0.2">
      <c r="AE24176" s="218"/>
    </row>
    <row r="24177" spans="31:31" s="228" customFormat="1" x14ac:dyDescent="0.2">
      <c r="AE24177" s="218"/>
    </row>
    <row r="24178" spans="31:31" s="228" customFormat="1" x14ac:dyDescent="0.2">
      <c r="AE24178" s="218"/>
    </row>
    <row r="24179" spans="31:31" s="228" customFormat="1" x14ac:dyDescent="0.2">
      <c r="AE24179" s="218"/>
    </row>
    <row r="24180" spans="31:31" s="228" customFormat="1" x14ac:dyDescent="0.2">
      <c r="AE24180" s="218"/>
    </row>
    <row r="24181" spans="31:31" s="228" customFormat="1" x14ac:dyDescent="0.2">
      <c r="AE24181" s="218"/>
    </row>
    <row r="24182" spans="31:31" s="228" customFormat="1" x14ac:dyDescent="0.2">
      <c r="AE24182" s="218"/>
    </row>
    <row r="24183" spans="31:31" s="228" customFormat="1" x14ac:dyDescent="0.2">
      <c r="AE24183" s="218"/>
    </row>
    <row r="24184" spans="31:31" s="228" customFormat="1" x14ac:dyDescent="0.2">
      <c r="AE24184" s="218"/>
    </row>
    <row r="24185" spans="31:31" s="228" customFormat="1" x14ac:dyDescent="0.2">
      <c r="AE24185" s="218"/>
    </row>
    <row r="24186" spans="31:31" s="228" customFormat="1" x14ac:dyDescent="0.2">
      <c r="AE24186" s="218"/>
    </row>
    <row r="24187" spans="31:31" s="228" customFormat="1" x14ac:dyDescent="0.2">
      <c r="AE24187" s="218"/>
    </row>
    <row r="24188" spans="31:31" s="228" customFormat="1" x14ac:dyDescent="0.2">
      <c r="AE24188" s="218"/>
    </row>
    <row r="24189" spans="31:31" s="228" customFormat="1" x14ac:dyDescent="0.2">
      <c r="AE24189" s="218"/>
    </row>
    <row r="24190" spans="31:31" s="228" customFormat="1" x14ac:dyDescent="0.2">
      <c r="AE24190" s="218"/>
    </row>
    <row r="24191" spans="31:31" s="228" customFormat="1" x14ac:dyDescent="0.2">
      <c r="AE24191" s="218"/>
    </row>
    <row r="24192" spans="31:31" s="228" customFormat="1" x14ac:dyDescent="0.2">
      <c r="AE24192" s="218"/>
    </row>
    <row r="24193" spans="31:31" s="228" customFormat="1" x14ac:dyDescent="0.2">
      <c r="AE24193" s="218"/>
    </row>
    <row r="24194" spans="31:31" s="228" customFormat="1" x14ac:dyDescent="0.2">
      <c r="AE24194" s="218"/>
    </row>
    <row r="24195" spans="31:31" s="228" customFormat="1" x14ac:dyDescent="0.2">
      <c r="AE24195" s="218"/>
    </row>
    <row r="24196" spans="31:31" s="228" customFormat="1" x14ac:dyDescent="0.2">
      <c r="AE24196" s="218"/>
    </row>
    <row r="24197" spans="31:31" s="228" customFormat="1" x14ac:dyDescent="0.2">
      <c r="AE24197" s="218"/>
    </row>
    <row r="24198" spans="31:31" s="228" customFormat="1" x14ac:dyDescent="0.2">
      <c r="AE24198" s="218"/>
    </row>
    <row r="24199" spans="31:31" s="228" customFormat="1" x14ac:dyDescent="0.2">
      <c r="AE24199" s="218"/>
    </row>
    <row r="24200" spans="31:31" s="228" customFormat="1" x14ac:dyDescent="0.2">
      <c r="AE24200" s="218"/>
    </row>
    <row r="24201" spans="31:31" s="228" customFormat="1" x14ac:dyDescent="0.2">
      <c r="AE24201" s="218"/>
    </row>
    <row r="24202" spans="31:31" s="228" customFormat="1" x14ac:dyDescent="0.2">
      <c r="AE24202" s="218"/>
    </row>
    <row r="24203" spans="31:31" s="228" customFormat="1" x14ac:dyDescent="0.2">
      <c r="AE24203" s="218"/>
    </row>
    <row r="24204" spans="31:31" s="228" customFormat="1" x14ac:dyDescent="0.2">
      <c r="AE24204" s="218"/>
    </row>
    <row r="24205" spans="31:31" s="228" customFormat="1" x14ac:dyDescent="0.2">
      <c r="AE24205" s="218"/>
    </row>
    <row r="24206" spans="31:31" s="228" customFormat="1" x14ac:dyDescent="0.2">
      <c r="AE24206" s="218"/>
    </row>
    <row r="24207" spans="31:31" s="228" customFormat="1" x14ac:dyDescent="0.2">
      <c r="AE24207" s="218"/>
    </row>
    <row r="24208" spans="31:31" s="228" customFormat="1" x14ac:dyDescent="0.2">
      <c r="AE24208" s="218"/>
    </row>
    <row r="24209" spans="31:31" s="228" customFormat="1" x14ac:dyDescent="0.2">
      <c r="AE24209" s="218"/>
    </row>
    <row r="24210" spans="31:31" s="228" customFormat="1" x14ac:dyDescent="0.2">
      <c r="AE24210" s="218"/>
    </row>
    <row r="24211" spans="31:31" s="228" customFormat="1" x14ac:dyDescent="0.2">
      <c r="AE24211" s="218"/>
    </row>
    <row r="24212" spans="31:31" s="228" customFormat="1" x14ac:dyDescent="0.2">
      <c r="AE24212" s="218"/>
    </row>
    <row r="24213" spans="31:31" s="228" customFormat="1" x14ac:dyDescent="0.2">
      <c r="AE24213" s="218"/>
    </row>
    <row r="24214" spans="31:31" s="228" customFormat="1" x14ac:dyDescent="0.2">
      <c r="AE24214" s="218"/>
    </row>
    <row r="24215" spans="31:31" s="228" customFormat="1" x14ac:dyDescent="0.2">
      <c r="AE24215" s="218"/>
    </row>
    <row r="24216" spans="31:31" s="228" customFormat="1" x14ac:dyDescent="0.2">
      <c r="AE24216" s="218"/>
    </row>
    <row r="24217" spans="31:31" s="228" customFormat="1" x14ac:dyDescent="0.2">
      <c r="AE24217" s="218"/>
    </row>
    <row r="24218" spans="31:31" s="228" customFormat="1" x14ac:dyDescent="0.2">
      <c r="AE24218" s="218"/>
    </row>
    <row r="24219" spans="31:31" s="228" customFormat="1" x14ac:dyDescent="0.2">
      <c r="AE24219" s="218"/>
    </row>
    <row r="24220" spans="31:31" s="228" customFormat="1" x14ac:dyDescent="0.2">
      <c r="AE24220" s="218"/>
    </row>
    <row r="24221" spans="31:31" s="228" customFormat="1" x14ac:dyDescent="0.2">
      <c r="AE24221" s="218"/>
    </row>
    <row r="24222" spans="31:31" s="228" customFormat="1" x14ac:dyDescent="0.2">
      <c r="AE24222" s="218"/>
    </row>
    <row r="24223" spans="31:31" s="228" customFormat="1" x14ac:dyDescent="0.2">
      <c r="AE24223" s="218"/>
    </row>
    <row r="24224" spans="31:31" s="228" customFormat="1" x14ac:dyDescent="0.2">
      <c r="AE24224" s="218"/>
    </row>
    <row r="24225" spans="31:31" s="228" customFormat="1" x14ac:dyDescent="0.2">
      <c r="AE24225" s="218"/>
    </row>
    <row r="24226" spans="31:31" s="228" customFormat="1" x14ac:dyDescent="0.2">
      <c r="AE24226" s="218"/>
    </row>
    <row r="24227" spans="31:31" s="228" customFormat="1" x14ac:dyDescent="0.2">
      <c r="AE24227" s="218"/>
    </row>
    <row r="24228" spans="31:31" s="228" customFormat="1" x14ac:dyDescent="0.2">
      <c r="AE24228" s="218"/>
    </row>
    <row r="24229" spans="31:31" s="228" customFormat="1" x14ac:dyDescent="0.2">
      <c r="AE24229" s="218"/>
    </row>
    <row r="24230" spans="31:31" s="228" customFormat="1" x14ac:dyDescent="0.2">
      <c r="AE24230" s="218"/>
    </row>
    <row r="24231" spans="31:31" s="228" customFormat="1" x14ac:dyDescent="0.2">
      <c r="AE24231" s="218"/>
    </row>
    <row r="24232" spans="31:31" s="228" customFormat="1" x14ac:dyDescent="0.2">
      <c r="AE24232" s="218"/>
    </row>
    <row r="24233" spans="31:31" s="228" customFormat="1" x14ac:dyDescent="0.2">
      <c r="AE24233" s="218"/>
    </row>
    <row r="24234" spans="31:31" s="228" customFormat="1" x14ac:dyDescent="0.2">
      <c r="AE24234" s="218"/>
    </row>
    <row r="24235" spans="31:31" s="228" customFormat="1" x14ac:dyDescent="0.2">
      <c r="AE24235" s="218"/>
    </row>
    <row r="24236" spans="31:31" s="228" customFormat="1" x14ac:dyDescent="0.2">
      <c r="AE24236" s="218"/>
    </row>
    <row r="24237" spans="31:31" s="228" customFormat="1" x14ac:dyDescent="0.2">
      <c r="AE24237" s="218"/>
    </row>
    <row r="24238" spans="31:31" s="228" customFormat="1" x14ac:dyDescent="0.2">
      <c r="AE24238" s="218"/>
    </row>
    <row r="24239" spans="31:31" s="228" customFormat="1" x14ac:dyDescent="0.2">
      <c r="AE24239" s="218"/>
    </row>
    <row r="24240" spans="31:31" s="228" customFormat="1" x14ac:dyDescent="0.2">
      <c r="AE24240" s="218"/>
    </row>
    <row r="24241" spans="31:31" s="228" customFormat="1" x14ac:dyDescent="0.2">
      <c r="AE24241" s="218"/>
    </row>
    <row r="24242" spans="31:31" s="228" customFormat="1" x14ac:dyDescent="0.2">
      <c r="AE24242" s="218"/>
    </row>
    <row r="24243" spans="31:31" s="228" customFormat="1" x14ac:dyDescent="0.2">
      <c r="AE24243" s="218"/>
    </row>
    <row r="24244" spans="31:31" s="228" customFormat="1" x14ac:dyDescent="0.2">
      <c r="AE24244" s="218"/>
    </row>
    <row r="24245" spans="31:31" s="228" customFormat="1" x14ac:dyDescent="0.2">
      <c r="AE24245" s="218"/>
    </row>
    <row r="24246" spans="31:31" s="228" customFormat="1" x14ac:dyDescent="0.2">
      <c r="AE24246" s="218"/>
    </row>
    <row r="24247" spans="31:31" s="228" customFormat="1" x14ac:dyDescent="0.2">
      <c r="AE24247" s="218"/>
    </row>
    <row r="24248" spans="31:31" s="228" customFormat="1" x14ac:dyDescent="0.2">
      <c r="AE24248" s="218"/>
    </row>
    <row r="24249" spans="31:31" s="228" customFormat="1" x14ac:dyDescent="0.2">
      <c r="AE24249" s="218"/>
    </row>
    <row r="24250" spans="31:31" s="228" customFormat="1" x14ac:dyDescent="0.2">
      <c r="AE24250" s="218"/>
    </row>
    <row r="24251" spans="31:31" s="228" customFormat="1" x14ac:dyDescent="0.2">
      <c r="AE24251" s="218"/>
    </row>
    <row r="24252" spans="31:31" s="228" customFormat="1" x14ac:dyDescent="0.2">
      <c r="AE24252" s="218"/>
    </row>
    <row r="24253" spans="31:31" s="228" customFormat="1" x14ac:dyDescent="0.2">
      <c r="AE24253" s="218"/>
    </row>
    <row r="24254" spans="31:31" s="228" customFormat="1" x14ac:dyDescent="0.2">
      <c r="AE24254" s="218"/>
    </row>
    <row r="24255" spans="31:31" s="228" customFormat="1" x14ac:dyDescent="0.2">
      <c r="AE24255" s="218"/>
    </row>
    <row r="24256" spans="31:31" s="228" customFormat="1" x14ac:dyDescent="0.2">
      <c r="AE24256" s="218"/>
    </row>
    <row r="24257" spans="31:31" s="228" customFormat="1" x14ac:dyDescent="0.2">
      <c r="AE24257" s="218"/>
    </row>
    <row r="24258" spans="31:31" s="228" customFormat="1" x14ac:dyDescent="0.2">
      <c r="AE24258" s="218"/>
    </row>
    <row r="24259" spans="31:31" s="228" customFormat="1" x14ac:dyDescent="0.2">
      <c r="AE24259" s="218"/>
    </row>
    <row r="24260" spans="31:31" s="228" customFormat="1" x14ac:dyDescent="0.2">
      <c r="AE24260" s="218"/>
    </row>
    <row r="24261" spans="31:31" s="228" customFormat="1" x14ac:dyDescent="0.2">
      <c r="AE24261" s="218"/>
    </row>
    <row r="24262" spans="31:31" s="228" customFormat="1" x14ac:dyDescent="0.2">
      <c r="AE24262" s="218"/>
    </row>
    <row r="24263" spans="31:31" s="228" customFormat="1" x14ac:dyDescent="0.2">
      <c r="AE24263" s="218"/>
    </row>
    <row r="24264" spans="31:31" s="228" customFormat="1" x14ac:dyDescent="0.2">
      <c r="AE24264" s="218"/>
    </row>
    <row r="24265" spans="31:31" s="228" customFormat="1" x14ac:dyDescent="0.2">
      <c r="AE24265" s="218"/>
    </row>
    <row r="24266" spans="31:31" s="228" customFormat="1" x14ac:dyDescent="0.2">
      <c r="AE24266" s="218"/>
    </row>
    <row r="24267" spans="31:31" s="228" customFormat="1" x14ac:dyDescent="0.2">
      <c r="AE24267" s="218"/>
    </row>
    <row r="24268" spans="31:31" s="228" customFormat="1" x14ac:dyDescent="0.2">
      <c r="AE24268" s="218"/>
    </row>
    <row r="24269" spans="31:31" s="228" customFormat="1" x14ac:dyDescent="0.2">
      <c r="AE24269" s="218"/>
    </row>
    <row r="24270" spans="31:31" s="228" customFormat="1" x14ac:dyDescent="0.2">
      <c r="AE24270" s="218"/>
    </row>
    <row r="24271" spans="31:31" s="228" customFormat="1" x14ac:dyDescent="0.2">
      <c r="AE24271" s="218"/>
    </row>
    <row r="24272" spans="31:31" s="228" customFormat="1" x14ac:dyDescent="0.2">
      <c r="AE24272" s="218"/>
    </row>
    <row r="24273" spans="31:31" s="228" customFormat="1" x14ac:dyDescent="0.2">
      <c r="AE24273" s="218"/>
    </row>
    <row r="24274" spans="31:31" s="228" customFormat="1" x14ac:dyDescent="0.2">
      <c r="AE24274" s="218"/>
    </row>
    <row r="24275" spans="31:31" s="228" customFormat="1" x14ac:dyDescent="0.2">
      <c r="AE24275" s="218"/>
    </row>
    <row r="24276" spans="31:31" s="228" customFormat="1" x14ac:dyDescent="0.2">
      <c r="AE24276" s="218"/>
    </row>
    <row r="24277" spans="31:31" s="228" customFormat="1" x14ac:dyDescent="0.2">
      <c r="AE24277" s="218"/>
    </row>
    <row r="24278" spans="31:31" s="228" customFormat="1" x14ac:dyDescent="0.2">
      <c r="AE24278" s="218"/>
    </row>
    <row r="24279" spans="31:31" s="228" customFormat="1" x14ac:dyDescent="0.2">
      <c r="AE24279" s="218"/>
    </row>
    <row r="24280" spans="31:31" s="228" customFormat="1" x14ac:dyDescent="0.2">
      <c r="AE24280" s="218"/>
    </row>
    <row r="24281" spans="31:31" s="228" customFormat="1" x14ac:dyDescent="0.2">
      <c r="AE24281" s="218"/>
    </row>
    <row r="24282" spans="31:31" s="228" customFormat="1" x14ac:dyDescent="0.2">
      <c r="AE24282" s="218"/>
    </row>
    <row r="24283" spans="31:31" s="228" customFormat="1" x14ac:dyDescent="0.2">
      <c r="AE24283" s="218"/>
    </row>
    <row r="24284" spans="31:31" s="228" customFormat="1" x14ac:dyDescent="0.2">
      <c r="AE24284" s="218"/>
    </row>
    <row r="24285" spans="31:31" s="228" customFormat="1" x14ac:dyDescent="0.2">
      <c r="AE24285" s="218"/>
    </row>
    <row r="24286" spans="31:31" s="228" customFormat="1" x14ac:dyDescent="0.2">
      <c r="AE24286" s="218"/>
    </row>
    <row r="24287" spans="31:31" s="228" customFormat="1" x14ac:dyDescent="0.2">
      <c r="AE24287" s="218"/>
    </row>
    <row r="24288" spans="31:31" s="228" customFormat="1" x14ac:dyDescent="0.2">
      <c r="AE24288" s="218"/>
    </row>
    <row r="24289" spans="31:31" s="228" customFormat="1" x14ac:dyDescent="0.2">
      <c r="AE24289" s="218"/>
    </row>
    <row r="24290" spans="31:31" s="228" customFormat="1" x14ac:dyDescent="0.2">
      <c r="AE24290" s="218"/>
    </row>
    <row r="24291" spans="31:31" s="228" customFormat="1" x14ac:dyDescent="0.2">
      <c r="AE24291" s="218"/>
    </row>
    <row r="24292" spans="31:31" s="228" customFormat="1" x14ac:dyDescent="0.2">
      <c r="AE24292" s="218"/>
    </row>
    <row r="24293" spans="31:31" s="228" customFormat="1" x14ac:dyDescent="0.2">
      <c r="AE24293" s="218"/>
    </row>
    <row r="24294" spans="31:31" s="228" customFormat="1" x14ac:dyDescent="0.2">
      <c r="AE24294" s="218"/>
    </row>
    <row r="24295" spans="31:31" s="228" customFormat="1" x14ac:dyDescent="0.2">
      <c r="AE24295" s="218"/>
    </row>
    <row r="24296" spans="31:31" s="228" customFormat="1" x14ac:dyDescent="0.2">
      <c r="AE24296" s="218"/>
    </row>
    <row r="24297" spans="31:31" s="228" customFormat="1" x14ac:dyDescent="0.2">
      <c r="AE24297" s="218"/>
    </row>
    <row r="24298" spans="31:31" s="228" customFormat="1" x14ac:dyDescent="0.2">
      <c r="AE24298" s="218"/>
    </row>
    <row r="24299" spans="31:31" s="228" customFormat="1" x14ac:dyDescent="0.2">
      <c r="AE24299" s="218"/>
    </row>
    <row r="24300" spans="31:31" s="228" customFormat="1" x14ac:dyDescent="0.2">
      <c r="AE24300" s="218"/>
    </row>
    <row r="24301" spans="31:31" s="228" customFormat="1" x14ac:dyDescent="0.2">
      <c r="AE24301" s="218"/>
    </row>
    <row r="24302" spans="31:31" s="228" customFormat="1" x14ac:dyDescent="0.2">
      <c r="AE24302" s="218"/>
    </row>
    <row r="24303" spans="31:31" s="228" customFormat="1" x14ac:dyDescent="0.2">
      <c r="AE24303" s="218"/>
    </row>
    <row r="24304" spans="31:31" s="228" customFormat="1" x14ac:dyDescent="0.2">
      <c r="AE24304" s="218"/>
    </row>
    <row r="24305" spans="31:31" s="228" customFormat="1" x14ac:dyDescent="0.2">
      <c r="AE24305" s="218"/>
    </row>
    <row r="24306" spans="31:31" s="228" customFormat="1" x14ac:dyDescent="0.2">
      <c r="AE24306" s="218"/>
    </row>
    <row r="24307" spans="31:31" s="228" customFormat="1" x14ac:dyDescent="0.2">
      <c r="AE24307" s="218"/>
    </row>
    <row r="24308" spans="31:31" s="228" customFormat="1" x14ac:dyDescent="0.2">
      <c r="AE24308" s="218"/>
    </row>
    <row r="24309" spans="31:31" s="228" customFormat="1" x14ac:dyDescent="0.2">
      <c r="AE24309" s="218"/>
    </row>
    <row r="24310" spans="31:31" s="228" customFormat="1" x14ac:dyDescent="0.2">
      <c r="AE24310" s="218"/>
    </row>
    <row r="24311" spans="31:31" s="228" customFormat="1" x14ac:dyDescent="0.2">
      <c r="AE24311" s="218"/>
    </row>
    <row r="24312" spans="31:31" s="228" customFormat="1" x14ac:dyDescent="0.2">
      <c r="AE24312" s="218"/>
    </row>
    <row r="24313" spans="31:31" s="228" customFormat="1" x14ac:dyDescent="0.2">
      <c r="AE24313" s="218"/>
    </row>
    <row r="24314" spans="31:31" s="228" customFormat="1" x14ac:dyDescent="0.2">
      <c r="AE24314" s="218"/>
    </row>
    <row r="24315" spans="31:31" s="228" customFormat="1" x14ac:dyDescent="0.2">
      <c r="AE24315" s="218"/>
    </row>
    <row r="24316" spans="31:31" s="228" customFormat="1" x14ac:dyDescent="0.2">
      <c r="AE24316" s="218"/>
    </row>
    <row r="24317" spans="31:31" s="228" customFormat="1" x14ac:dyDescent="0.2">
      <c r="AE24317" s="218"/>
    </row>
    <row r="24318" spans="31:31" s="228" customFormat="1" x14ac:dyDescent="0.2">
      <c r="AE24318" s="218"/>
    </row>
    <row r="24319" spans="31:31" s="228" customFormat="1" x14ac:dyDescent="0.2">
      <c r="AE24319" s="218"/>
    </row>
    <row r="24320" spans="31:31" s="228" customFormat="1" x14ac:dyDescent="0.2">
      <c r="AE24320" s="218"/>
    </row>
    <row r="24321" spans="31:31" s="228" customFormat="1" x14ac:dyDescent="0.2">
      <c r="AE24321" s="218"/>
    </row>
    <row r="24322" spans="31:31" s="228" customFormat="1" x14ac:dyDescent="0.2">
      <c r="AE24322" s="218"/>
    </row>
    <row r="24323" spans="31:31" s="228" customFormat="1" x14ac:dyDescent="0.2">
      <c r="AE24323" s="218"/>
    </row>
    <row r="24324" spans="31:31" s="228" customFormat="1" x14ac:dyDescent="0.2">
      <c r="AE24324" s="218"/>
    </row>
    <row r="24325" spans="31:31" s="228" customFormat="1" x14ac:dyDescent="0.2">
      <c r="AE24325" s="218"/>
    </row>
    <row r="24326" spans="31:31" s="228" customFormat="1" x14ac:dyDescent="0.2">
      <c r="AE24326" s="218"/>
    </row>
    <row r="24327" spans="31:31" s="228" customFormat="1" x14ac:dyDescent="0.2">
      <c r="AE24327" s="218"/>
    </row>
    <row r="24328" spans="31:31" s="228" customFormat="1" x14ac:dyDescent="0.2">
      <c r="AE24328" s="218"/>
    </row>
    <row r="24329" spans="31:31" s="228" customFormat="1" x14ac:dyDescent="0.2">
      <c r="AE24329" s="218"/>
    </row>
    <row r="24330" spans="31:31" s="228" customFormat="1" x14ac:dyDescent="0.2">
      <c r="AE24330" s="218"/>
    </row>
    <row r="24331" spans="31:31" s="228" customFormat="1" x14ac:dyDescent="0.2">
      <c r="AE24331" s="218"/>
    </row>
    <row r="24332" spans="31:31" s="228" customFormat="1" x14ac:dyDescent="0.2">
      <c r="AE24332" s="218"/>
    </row>
    <row r="24333" spans="31:31" s="228" customFormat="1" x14ac:dyDescent="0.2">
      <c r="AE24333" s="218"/>
    </row>
    <row r="24334" spans="31:31" s="228" customFormat="1" x14ac:dyDescent="0.2">
      <c r="AE24334" s="218"/>
    </row>
    <row r="24335" spans="31:31" s="228" customFormat="1" x14ac:dyDescent="0.2">
      <c r="AE24335" s="218"/>
    </row>
    <row r="24336" spans="31:31" s="228" customFormat="1" x14ac:dyDescent="0.2">
      <c r="AE24336" s="218"/>
    </row>
    <row r="24337" spans="31:31" s="228" customFormat="1" x14ac:dyDescent="0.2">
      <c r="AE24337" s="218"/>
    </row>
    <row r="24338" spans="31:31" s="228" customFormat="1" x14ac:dyDescent="0.2">
      <c r="AE24338" s="218"/>
    </row>
    <row r="24339" spans="31:31" s="228" customFormat="1" x14ac:dyDescent="0.2">
      <c r="AE24339" s="218"/>
    </row>
    <row r="24340" spans="31:31" s="228" customFormat="1" x14ac:dyDescent="0.2">
      <c r="AE24340" s="218"/>
    </row>
    <row r="24341" spans="31:31" s="228" customFormat="1" x14ac:dyDescent="0.2">
      <c r="AE24341" s="218"/>
    </row>
    <row r="24342" spans="31:31" s="228" customFormat="1" x14ac:dyDescent="0.2">
      <c r="AE24342" s="218"/>
    </row>
    <row r="24343" spans="31:31" s="228" customFormat="1" x14ac:dyDescent="0.2">
      <c r="AE24343" s="218"/>
    </row>
    <row r="24344" spans="31:31" s="228" customFormat="1" x14ac:dyDescent="0.2">
      <c r="AE24344" s="218"/>
    </row>
    <row r="24345" spans="31:31" s="228" customFormat="1" x14ac:dyDescent="0.2">
      <c r="AE24345" s="218"/>
    </row>
    <row r="24346" spans="31:31" s="228" customFormat="1" x14ac:dyDescent="0.2">
      <c r="AE24346" s="218"/>
    </row>
    <row r="24347" spans="31:31" s="228" customFormat="1" x14ac:dyDescent="0.2">
      <c r="AE24347" s="218"/>
    </row>
    <row r="24348" spans="31:31" s="228" customFormat="1" x14ac:dyDescent="0.2">
      <c r="AE24348" s="218"/>
    </row>
    <row r="24349" spans="31:31" s="228" customFormat="1" x14ac:dyDescent="0.2">
      <c r="AE24349" s="218"/>
    </row>
    <row r="24350" spans="31:31" s="228" customFormat="1" x14ac:dyDescent="0.2">
      <c r="AE24350" s="218"/>
    </row>
    <row r="24351" spans="31:31" s="228" customFormat="1" x14ac:dyDescent="0.2">
      <c r="AE24351" s="218"/>
    </row>
    <row r="24352" spans="31:31" s="228" customFormat="1" x14ac:dyDescent="0.2">
      <c r="AE24352" s="218"/>
    </row>
    <row r="24353" spans="31:31" s="228" customFormat="1" x14ac:dyDescent="0.2">
      <c r="AE24353" s="218"/>
    </row>
    <row r="24354" spans="31:31" s="228" customFormat="1" x14ac:dyDescent="0.2">
      <c r="AE24354" s="218"/>
    </row>
    <row r="24355" spans="31:31" s="228" customFormat="1" x14ac:dyDescent="0.2">
      <c r="AE24355" s="218"/>
    </row>
    <row r="24356" spans="31:31" s="228" customFormat="1" x14ac:dyDescent="0.2">
      <c r="AE24356" s="218"/>
    </row>
    <row r="24357" spans="31:31" s="228" customFormat="1" x14ac:dyDescent="0.2">
      <c r="AE24357" s="218"/>
    </row>
    <row r="24358" spans="31:31" s="228" customFormat="1" x14ac:dyDescent="0.2">
      <c r="AE24358" s="218"/>
    </row>
    <row r="24359" spans="31:31" s="228" customFormat="1" x14ac:dyDescent="0.2">
      <c r="AE24359" s="218"/>
    </row>
    <row r="24360" spans="31:31" s="228" customFormat="1" x14ac:dyDescent="0.2">
      <c r="AE24360" s="218"/>
    </row>
    <row r="24361" spans="31:31" s="228" customFormat="1" x14ac:dyDescent="0.2">
      <c r="AE24361" s="218"/>
    </row>
    <row r="24362" spans="31:31" s="228" customFormat="1" x14ac:dyDescent="0.2">
      <c r="AE24362" s="218"/>
    </row>
    <row r="24363" spans="31:31" s="228" customFormat="1" x14ac:dyDescent="0.2">
      <c r="AE24363" s="218"/>
    </row>
    <row r="24364" spans="31:31" s="228" customFormat="1" x14ac:dyDescent="0.2">
      <c r="AE24364" s="218"/>
    </row>
    <row r="24365" spans="31:31" s="228" customFormat="1" x14ac:dyDescent="0.2">
      <c r="AE24365" s="218"/>
    </row>
    <row r="24366" spans="31:31" s="228" customFormat="1" x14ac:dyDescent="0.2">
      <c r="AE24366" s="218"/>
    </row>
    <row r="24367" spans="31:31" s="228" customFormat="1" x14ac:dyDescent="0.2">
      <c r="AE24367" s="218"/>
    </row>
    <row r="24368" spans="31:31" s="228" customFormat="1" x14ac:dyDescent="0.2">
      <c r="AE24368" s="218"/>
    </row>
    <row r="24369" spans="31:31" s="228" customFormat="1" x14ac:dyDescent="0.2">
      <c r="AE24369" s="218"/>
    </row>
    <row r="24370" spans="31:31" s="228" customFormat="1" x14ac:dyDescent="0.2">
      <c r="AE24370" s="218"/>
    </row>
    <row r="24371" spans="31:31" s="228" customFormat="1" x14ac:dyDescent="0.2">
      <c r="AE24371" s="218"/>
    </row>
    <row r="24372" spans="31:31" s="228" customFormat="1" x14ac:dyDescent="0.2">
      <c r="AE24372" s="218"/>
    </row>
    <row r="24373" spans="31:31" s="228" customFormat="1" x14ac:dyDescent="0.2">
      <c r="AE24373" s="218"/>
    </row>
    <row r="24374" spans="31:31" s="228" customFormat="1" x14ac:dyDescent="0.2">
      <c r="AE24374" s="218"/>
    </row>
    <row r="24375" spans="31:31" s="228" customFormat="1" x14ac:dyDescent="0.2">
      <c r="AE24375" s="218"/>
    </row>
    <row r="24376" spans="31:31" s="228" customFormat="1" x14ac:dyDescent="0.2">
      <c r="AE24376" s="218"/>
    </row>
    <row r="24377" spans="31:31" s="228" customFormat="1" x14ac:dyDescent="0.2">
      <c r="AE24377" s="218"/>
    </row>
    <row r="24378" spans="31:31" s="228" customFormat="1" x14ac:dyDescent="0.2">
      <c r="AE24378" s="218"/>
    </row>
    <row r="24379" spans="31:31" s="228" customFormat="1" x14ac:dyDescent="0.2">
      <c r="AE24379" s="218"/>
    </row>
    <row r="24380" spans="31:31" s="228" customFormat="1" x14ac:dyDescent="0.2">
      <c r="AE24380" s="218"/>
    </row>
    <row r="24381" spans="31:31" s="228" customFormat="1" x14ac:dyDescent="0.2">
      <c r="AE24381" s="218"/>
    </row>
    <row r="24382" spans="31:31" s="228" customFormat="1" x14ac:dyDescent="0.2">
      <c r="AE24382" s="218"/>
    </row>
    <row r="24383" spans="31:31" s="228" customFormat="1" x14ac:dyDescent="0.2">
      <c r="AE24383" s="218"/>
    </row>
    <row r="24384" spans="31:31" s="228" customFormat="1" x14ac:dyDescent="0.2">
      <c r="AE24384" s="218"/>
    </row>
    <row r="24385" spans="31:31" s="228" customFormat="1" x14ac:dyDescent="0.2">
      <c r="AE24385" s="218"/>
    </row>
    <row r="24386" spans="31:31" s="228" customFormat="1" x14ac:dyDescent="0.2">
      <c r="AE24386" s="218"/>
    </row>
    <row r="24387" spans="31:31" s="228" customFormat="1" x14ac:dyDescent="0.2">
      <c r="AE24387" s="218"/>
    </row>
    <row r="24388" spans="31:31" s="228" customFormat="1" x14ac:dyDescent="0.2">
      <c r="AE24388" s="218"/>
    </row>
    <row r="24389" spans="31:31" s="228" customFormat="1" x14ac:dyDescent="0.2">
      <c r="AE24389" s="218"/>
    </row>
    <row r="24390" spans="31:31" s="228" customFormat="1" x14ac:dyDescent="0.2">
      <c r="AE24390" s="218"/>
    </row>
    <row r="24391" spans="31:31" s="228" customFormat="1" x14ac:dyDescent="0.2">
      <c r="AE24391" s="218"/>
    </row>
    <row r="24392" spans="31:31" s="228" customFormat="1" x14ac:dyDescent="0.2">
      <c r="AE24392" s="218"/>
    </row>
    <row r="24393" spans="31:31" s="228" customFormat="1" x14ac:dyDescent="0.2">
      <c r="AE24393" s="218"/>
    </row>
    <row r="24394" spans="31:31" s="228" customFormat="1" x14ac:dyDescent="0.2">
      <c r="AE24394" s="218"/>
    </row>
    <row r="24395" spans="31:31" s="228" customFormat="1" x14ac:dyDescent="0.2">
      <c r="AE24395" s="218"/>
    </row>
    <row r="24396" spans="31:31" s="228" customFormat="1" x14ac:dyDescent="0.2">
      <c r="AE24396" s="218"/>
    </row>
    <row r="24397" spans="31:31" s="228" customFormat="1" x14ac:dyDescent="0.2">
      <c r="AE24397" s="218"/>
    </row>
    <row r="24398" spans="31:31" s="228" customFormat="1" x14ac:dyDescent="0.2">
      <c r="AE24398" s="218"/>
    </row>
    <row r="24399" spans="31:31" s="228" customFormat="1" x14ac:dyDescent="0.2">
      <c r="AE24399" s="218"/>
    </row>
    <row r="24400" spans="31:31" s="228" customFormat="1" x14ac:dyDescent="0.2">
      <c r="AE24400" s="218"/>
    </row>
    <row r="24401" spans="31:31" s="228" customFormat="1" x14ac:dyDescent="0.2">
      <c r="AE24401" s="218"/>
    </row>
    <row r="24402" spans="31:31" s="228" customFormat="1" x14ac:dyDescent="0.2">
      <c r="AE24402" s="218"/>
    </row>
    <row r="24403" spans="31:31" s="228" customFormat="1" x14ac:dyDescent="0.2">
      <c r="AE24403" s="218"/>
    </row>
    <row r="24404" spans="31:31" s="228" customFormat="1" x14ac:dyDescent="0.2">
      <c r="AE24404" s="218"/>
    </row>
    <row r="24405" spans="31:31" s="228" customFormat="1" x14ac:dyDescent="0.2">
      <c r="AE24405" s="218"/>
    </row>
    <row r="24406" spans="31:31" s="228" customFormat="1" x14ac:dyDescent="0.2">
      <c r="AE24406" s="218"/>
    </row>
    <row r="24407" spans="31:31" s="228" customFormat="1" x14ac:dyDescent="0.2">
      <c r="AE24407" s="218"/>
    </row>
    <row r="24408" spans="31:31" s="228" customFormat="1" x14ac:dyDescent="0.2">
      <c r="AE24408" s="218"/>
    </row>
    <row r="24409" spans="31:31" s="228" customFormat="1" x14ac:dyDescent="0.2">
      <c r="AE24409" s="218"/>
    </row>
    <row r="24410" spans="31:31" s="228" customFormat="1" x14ac:dyDescent="0.2">
      <c r="AE24410" s="218"/>
    </row>
    <row r="24411" spans="31:31" s="228" customFormat="1" x14ac:dyDescent="0.2">
      <c r="AE24411" s="218"/>
    </row>
    <row r="24412" spans="31:31" s="228" customFormat="1" x14ac:dyDescent="0.2">
      <c r="AE24412" s="218"/>
    </row>
    <row r="24413" spans="31:31" s="228" customFormat="1" x14ac:dyDescent="0.2">
      <c r="AE24413" s="218"/>
    </row>
    <row r="24414" spans="31:31" s="228" customFormat="1" x14ac:dyDescent="0.2">
      <c r="AE24414" s="218"/>
    </row>
    <row r="24415" spans="31:31" s="228" customFormat="1" x14ac:dyDescent="0.2">
      <c r="AE24415" s="218"/>
    </row>
    <row r="24416" spans="31:31" s="228" customFormat="1" x14ac:dyDescent="0.2">
      <c r="AE24416" s="218"/>
    </row>
    <row r="24417" spans="31:31" s="228" customFormat="1" x14ac:dyDescent="0.2">
      <c r="AE24417" s="218"/>
    </row>
    <row r="24418" spans="31:31" s="228" customFormat="1" x14ac:dyDescent="0.2">
      <c r="AE24418" s="218"/>
    </row>
    <row r="24419" spans="31:31" s="228" customFormat="1" x14ac:dyDescent="0.2">
      <c r="AE24419" s="218"/>
    </row>
    <row r="24420" spans="31:31" s="228" customFormat="1" x14ac:dyDescent="0.2">
      <c r="AE24420" s="218"/>
    </row>
    <row r="24421" spans="31:31" s="228" customFormat="1" x14ac:dyDescent="0.2">
      <c r="AE24421" s="218"/>
    </row>
    <row r="24422" spans="31:31" s="228" customFormat="1" x14ac:dyDescent="0.2">
      <c r="AE24422" s="218"/>
    </row>
    <row r="24423" spans="31:31" s="228" customFormat="1" x14ac:dyDescent="0.2">
      <c r="AE24423" s="218"/>
    </row>
    <row r="24424" spans="31:31" s="228" customFormat="1" x14ac:dyDescent="0.2">
      <c r="AE24424" s="218"/>
    </row>
    <row r="24425" spans="31:31" s="228" customFormat="1" x14ac:dyDescent="0.2">
      <c r="AE24425" s="218"/>
    </row>
    <row r="24426" spans="31:31" s="228" customFormat="1" x14ac:dyDescent="0.2">
      <c r="AE24426" s="218"/>
    </row>
    <row r="24427" spans="31:31" s="228" customFormat="1" x14ac:dyDescent="0.2">
      <c r="AE24427" s="218"/>
    </row>
    <row r="24428" spans="31:31" s="228" customFormat="1" x14ac:dyDescent="0.2">
      <c r="AE24428" s="218"/>
    </row>
    <row r="24429" spans="31:31" s="228" customFormat="1" x14ac:dyDescent="0.2">
      <c r="AE24429" s="218"/>
    </row>
    <row r="24430" spans="31:31" s="228" customFormat="1" x14ac:dyDescent="0.2">
      <c r="AE24430" s="218"/>
    </row>
    <row r="24431" spans="31:31" s="228" customFormat="1" x14ac:dyDescent="0.2">
      <c r="AE24431" s="218"/>
    </row>
    <row r="24432" spans="31:31" s="228" customFormat="1" x14ac:dyDescent="0.2">
      <c r="AE24432" s="218"/>
    </row>
    <row r="24433" spans="31:31" s="228" customFormat="1" x14ac:dyDescent="0.2">
      <c r="AE24433" s="218"/>
    </row>
    <row r="24434" spans="31:31" s="228" customFormat="1" x14ac:dyDescent="0.2">
      <c r="AE24434" s="218"/>
    </row>
    <row r="24435" spans="31:31" s="228" customFormat="1" x14ac:dyDescent="0.2">
      <c r="AE24435" s="218"/>
    </row>
    <row r="24436" spans="31:31" s="228" customFormat="1" x14ac:dyDescent="0.2">
      <c r="AE24436" s="218"/>
    </row>
    <row r="24437" spans="31:31" s="228" customFormat="1" x14ac:dyDescent="0.2">
      <c r="AE24437" s="218"/>
    </row>
    <row r="24438" spans="31:31" s="228" customFormat="1" x14ac:dyDescent="0.2">
      <c r="AE24438" s="218"/>
    </row>
    <row r="24439" spans="31:31" s="228" customFormat="1" x14ac:dyDescent="0.2">
      <c r="AE24439" s="218"/>
    </row>
    <row r="24440" spans="31:31" s="228" customFormat="1" x14ac:dyDescent="0.2">
      <c r="AE24440" s="218"/>
    </row>
    <row r="24441" spans="31:31" s="228" customFormat="1" x14ac:dyDescent="0.2">
      <c r="AE24441" s="218"/>
    </row>
    <row r="24442" spans="31:31" s="228" customFormat="1" x14ac:dyDescent="0.2">
      <c r="AE24442" s="218"/>
    </row>
    <row r="24443" spans="31:31" s="228" customFormat="1" x14ac:dyDescent="0.2">
      <c r="AE24443" s="218"/>
    </row>
    <row r="24444" spans="31:31" s="228" customFormat="1" x14ac:dyDescent="0.2">
      <c r="AE24444" s="218"/>
    </row>
    <row r="24445" spans="31:31" s="228" customFormat="1" x14ac:dyDescent="0.2">
      <c r="AE24445" s="218"/>
    </row>
    <row r="24446" spans="31:31" s="228" customFormat="1" x14ac:dyDescent="0.2">
      <c r="AE24446" s="218"/>
    </row>
    <row r="24447" spans="31:31" s="228" customFormat="1" x14ac:dyDescent="0.2">
      <c r="AE24447" s="218"/>
    </row>
    <row r="24448" spans="31:31" s="228" customFormat="1" x14ac:dyDescent="0.2">
      <c r="AE24448" s="218"/>
    </row>
    <row r="24449" spans="31:31" s="228" customFormat="1" x14ac:dyDescent="0.2">
      <c r="AE24449" s="218"/>
    </row>
    <row r="24450" spans="31:31" s="228" customFormat="1" x14ac:dyDescent="0.2">
      <c r="AE24450" s="218"/>
    </row>
    <row r="24451" spans="31:31" s="228" customFormat="1" x14ac:dyDescent="0.2">
      <c r="AE24451" s="218"/>
    </row>
    <row r="24452" spans="31:31" s="228" customFormat="1" x14ac:dyDescent="0.2">
      <c r="AE24452" s="218"/>
    </row>
    <row r="24453" spans="31:31" s="228" customFormat="1" x14ac:dyDescent="0.2">
      <c r="AE24453" s="218"/>
    </row>
    <row r="24454" spans="31:31" s="228" customFormat="1" x14ac:dyDescent="0.2">
      <c r="AE24454" s="218"/>
    </row>
    <row r="24455" spans="31:31" s="228" customFormat="1" x14ac:dyDescent="0.2">
      <c r="AE24455" s="218"/>
    </row>
    <row r="24456" spans="31:31" s="228" customFormat="1" x14ac:dyDescent="0.2">
      <c r="AE24456" s="218"/>
    </row>
    <row r="24457" spans="31:31" s="228" customFormat="1" x14ac:dyDescent="0.2">
      <c r="AE24457" s="218"/>
    </row>
    <row r="24458" spans="31:31" s="228" customFormat="1" x14ac:dyDescent="0.2">
      <c r="AE24458" s="218"/>
    </row>
    <row r="24459" spans="31:31" s="228" customFormat="1" x14ac:dyDescent="0.2">
      <c r="AE24459" s="218"/>
    </row>
    <row r="24460" spans="31:31" s="228" customFormat="1" x14ac:dyDescent="0.2">
      <c r="AE24460" s="218"/>
    </row>
    <row r="24461" spans="31:31" s="228" customFormat="1" x14ac:dyDescent="0.2">
      <c r="AE24461" s="218"/>
    </row>
    <row r="24462" spans="31:31" s="228" customFormat="1" x14ac:dyDescent="0.2">
      <c r="AE24462" s="218"/>
    </row>
    <row r="24463" spans="31:31" s="228" customFormat="1" x14ac:dyDescent="0.2">
      <c r="AE24463" s="218"/>
    </row>
    <row r="24464" spans="31:31" s="228" customFormat="1" x14ac:dyDescent="0.2">
      <c r="AE24464" s="218"/>
    </row>
    <row r="24465" spans="31:31" s="228" customFormat="1" x14ac:dyDescent="0.2">
      <c r="AE24465" s="218"/>
    </row>
    <row r="24466" spans="31:31" s="228" customFormat="1" x14ac:dyDescent="0.2">
      <c r="AE24466" s="218"/>
    </row>
    <row r="24467" spans="31:31" s="228" customFormat="1" x14ac:dyDescent="0.2">
      <c r="AE24467" s="218"/>
    </row>
    <row r="24468" spans="31:31" s="228" customFormat="1" x14ac:dyDescent="0.2">
      <c r="AE24468" s="218"/>
    </row>
    <row r="24469" spans="31:31" s="228" customFormat="1" x14ac:dyDescent="0.2">
      <c r="AE24469" s="218"/>
    </row>
    <row r="24470" spans="31:31" s="228" customFormat="1" x14ac:dyDescent="0.2">
      <c r="AE24470" s="218"/>
    </row>
    <row r="24471" spans="31:31" s="228" customFormat="1" x14ac:dyDescent="0.2">
      <c r="AE24471" s="218"/>
    </row>
    <row r="24472" spans="31:31" s="228" customFormat="1" x14ac:dyDescent="0.2">
      <c r="AE24472" s="218"/>
    </row>
    <row r="24473" spans="31:31" s="228" customFormat="1" x14ac:dyDescent="0.2">
      <c r="AE24473" s="218"/>
    </row>
    <row r="24474" spans="31:31" s="228" customFormat="1" x14ac:dyDescent="0.2">
      <c r="AE24474" s="218"/>
    </row>
    <row r="24475" spans="31:31" s="228" customFormat="1" x14ac:dyDescent="0.2">
      <c r="AE24475" s="218"/>
    </row>
    <row r="24476" spans="31:31" s="228" customFormat="1" x14ac:dyDescent="0.2">
      <c r="AE24476" s="218"/>
    </row>
    <row r="24477" spans="31:31" s="228" customFormat="1" x14ac:dyDescent="0.2">
      <c r="AE24477" s="218"/>
    </row>
    <row r="24478" spans="31:31" s="228" customFormat="1" x14ac:dyDescent="0.2">
      <c r="AE24478" s="218"/>
    </row>
    <row r="24479" spans="31:31" s="228" customFormat="1" x14ac:dyDescent="0.2">
      <c r="AE24479" s="218"/>
    </row>
    <row r="24480" spans="31:31" s="228" customFormat="1" x14ac:dyDescent="0.2">
      <c r="AE24480" s="218"/>
    </row>
    <row r="24481" spans="31:31" s="228" customFormat="1" x14ac:dyDescent="0.2">
      <c r="AE24481" s="218"/>
    </row>
    <row r="24482" spans="31:31" s="228" customFormat="1" x14ac:dyDescent="0.2">
      <c r="AE24482" s="218"/>
    </row>
    <row r="24483" spans="31:31" s="228" customFormat="1" x14ac:dyDescent="0.2">
      <c r="AE24483" s="218"/>
    </row>
    <row r="24484" spans="31:31" s="228" customFormat="1" x14ac:dyDescent="0.2">
      <c r="AE24484" s="218"/>
    </row>
    <row r="24485" spans="31:31" s="228" customFormat="1" x14ac:dyDescent="0.2">
      <c r="AE24485" s="218"/>
    </row>
    <row r="24486" spans="31:31" s="228" customFormat="1" x14ac:dyDescent="0.2">
      <c r="AE24486" s="218"/>
    </row>
    <row r="24487" spans="31:31" s="228" customFormat="1" x14ac:dyDescent="0.2">
      <c r="AE24487" s="218"/>
    </row>
    <row r="24488" spans="31:31" s="228" customFormat="1" x14ac:dyDescent="0.2">
      <c r="AE24488" s="218"/>
    </row>
    <row r="24489" spans="31:31" s="228" customFormat="1" x14ac:dyDescent="0.2">
      <c r="AE24489" s="218"/>
    </row>
    <row r="24490" spans="31:31" s="228" customFormat="1" x14ac:dyDescent="0.2">
      <c r="AE24490" s="218"/>
    </row>
    <row r="24491" spans="31:31" s="228" customFormat="1" x14ac:dyDescent="0.2">
      <c r="AE24491" s="218"/>
    </row>
    <row r="24492" spans="31:31" s="228" customFormat="1" x14ac:dyDescent="0.2">
      <c r="AE24492" s="218"/>
    </row>
    <row r="24493" spans="31:31" s="228" customFormat="1" x14ac:dyDescent="0.2">
      <c r="AE24493" s="218"/>
    </row>
    <row r="24494" spans="31:31" s="228" customFormat="1" x14ac:dyDescent="0.2">
      <c r="AE24494" s="218"/>
    </row>
    <row r="24495" spans="31:31" s="228" customFormat="1" x14ac:dyDescent="0.2">
      <c r="AE24495" s="218"/>
    </row>
    <row r="24496" spans="31:31" s="228" customFormat="1" x14ac:dyDescent="0.2">
      <c r="AE24496" s="218"/>
    </row>
    <row r="24497" spans="31:31" s="228" customFormat="1" x14ac:dyDescent="0.2">
      <c r="AE24497" s="218"/>
    </row>
    <row r="24498" spans="31:31" s="228" customFormat="1" x14ac:dyDescent="0.2">
      <c r="AE24498" s="218"/>
    </row>
    <row r="24499" spans="31:31" s="228" customFormat="1" x14ac:dyDescent="0.2">
      <c r="AE24499" s="218"/>
    </row>
    <row r="24500" spans="31:31" s="228" customFormat="1" x14ac:dyDescent="0.2">
      <c r="AE24500" s="218"/>
    </row>
    <row r="24501" spans="31:31" s="228" customFormat="1" x14ac:dyDescent="0.2">
      <c r="AE24501" s="218"/>
    </row>
    <row r="24502" spans="31:31" s="228" customFormat="1" x14ac:dyDescent="0.2">
      <c r="AE24502" s="218"/>
    </row>
    <row r="24503" spans="31:31" s="228" customFormat="1" x14ac:dyDescent="0.2">
      <c r="AE24503" s="218"/>
    </row>
    <row r="24504" spans="31:31" s="228" customFormat="1" x14ac:dyDescent="0.2">
      <c r="AE24504" s="218"/>
    </row>
    <row r="24505" spans="31:31" s="228" customFormat="1" x14ac:dyDescent="0.2">
      <c r="AE24505" s="218"/>
    </row>
    <row r="24506" spans="31:31" s="228" customFormat="1" x14ac:dyDescent="0.2">
      <c r="AE24506" s="218"/>
    </row>
    <row r="24507" spans="31:31" s="228" customFormat="1" x14ac:dyDescent="0.2">
      <c r="AE24507" s="218"/>
    </row>
    <row r="24508" spans="31:31" s="228" customFormat="1" x14ac:dyDescent="0.2">
      <c r="AE24508" s="218"/>
    </row>
    <row r="24509" spans="31:31" s="228" customFormat="1" x14ac:dyDescent="0.2">
      <c r="AE24509" s="218"/>
    </row>
    <row r="24510" spans="31:31" s="228" customFormat="1" x14ac:dyDescent="0.2">
      <c r="AE24510" s="218"/>
    </row>
    <row r="24511" spans="31:31" s="228" customFormat="1" x14ac:dyDescent="0.2">
      <c r="AE24511" s="218"/>
    </row>
    <row r="24512" spans="31:31" s="228" customFormat="1" x14ac:dyDescent="0.2">
      <c r="AE24512" s="218"/>
    </row>
    <row r="24513" spans="31:31" s="228" customFormat="1" x14ac:dyDescent="0.2">
      <c r="AE24513" s="218"/>
    </row>
    <row r="24514" spans="31:31" s="228" customFormat="1" x14ac:dyDescent="0.2">
      <c r="AE24514" s="218"/>
    </row>
    <row r="24515" spans="31:31" s="228" customFormat="1" x14ac:dyDescent="0.2">
      <c r="AE24515" s="218"/>
    </row>
    <row r="24516" spans="31:31" s="228" customFormat="1" x14ac:dyDescent="0.2">
      <c r="AE24516" s="218"/>
    </row>
    <row r="24517" spans="31:31" s="228" customFormat="1" x14ac:dyDescent="0.2">
      <c r="AE24517" s="218"/>
    </row>
    <row r="24518" spans="31:31" s="228" customFormat="1" x14ac:dyDescent="0.2">
      <c r="AE24518" s="218"/>
    </row>
    <row r="24519" spans="31:31" s="228" customFormat="1" x14ac:dyDescent="0.2">
      <c r="AE24519" s="218"/>
    </row>
    <row r="24520" spans="31:31" s="228" customFormat="1" x14ac:dyDescent="0.2">
      <c r="AE24520" s="218"/>
    </row>
    <row r="24521" spans="31:31" s="228" customFormat="1" x14ac:dyDescent="0.2">
      <c r="AE24521" s="218"/>
    </row>
    <row r="24522" spans="31:31" s="228" customFormat="1" x14ac:dyDescent="0.2">
      <c r="AE24522" s="218"/>
    </row>
    <row r="24523" spans="31:31" s="228" customFormat="1" x14ac:dyDescent="0.2">
      <c r="AE24523" s="218"/>
    </row>
    <row r="24524" spans="31:31" s="228" customFormat="1" x14ac:dyDescent="0.2">
      <c r="AE24524" s="218"/>
    </row>
    <row r="24525" spans="31:31" s="228" customFormat="1" x14ac:dyDescent="0.2">
      <c r="AE24525" s="218"/>
    </row>
    <row r="24526" spans="31:31" s="228" customFormat="1" x14ac:dyDescent="0.2">
      <c r="AE24526" s="218"/>
    </row>
    <row r="24527" spans="31:31" s="228" customFormat="1" x14ac:dyDescent="0.2">
      <c r="AE24527" s="218"/>
    </row>
    <row r="24528" spans="31:31" s="228" customFormat="1" x14ac:dyDescent="0.2">
      <c r="AE24528" s="218"/>
    </row>
    <row r="24529" spans="31:31" s="228" customFormat="1" x14ac:dyDescent="0.2">
      <c r="AE24529" s="218"/>
    </row>
    <row r="24530" spans="31:31" s="228" customFormat="1" x14ac:dyDescent="0.2">
      <c r="AE24530" s="218"/>
    </row>
    <row r="24531" spans="31:31" s="228" customFormat="1" x14ac:dyDescent="0.2">
      <c r="AE24531" s="218"/>
    </row>
    <row r="24532" spans="31:31" s="228" customFormat="1" x14ac:dyDescent="0.2">
      <c r="AE24532" s="218"/>
    </row>
    <row r="24533" spans="31:31" s="228" customFormat="1" x14ac:dyDescent="0.2">
      <c r="AE24533" s="218"/>
    </row>
    <row r="24534" spans="31:31" s="228" customFormat="1" x14ac:dyDescent="0.2">
      <c r="AE24534" s="218"/>
    </row>
    <row r="24535" spans="31:31" s="228" customFormat="1" x14ac:dyDescent="0.2">
      <c r="AE24535" s="218"/>
    </row>
    <row r="24536" spans="31:31" s="228" customFormat="1" x14ac:dyDescent="0.2">
      <c r="AE24536" s="218"/>
    </row>
    <row r="24537" spans="31:31" s="228" customFormat="1" x14ac:dyDescent="0.2">
      <c r="AE24537" s="218"/>
    </row>
    <row r="24538" spans="31:31" s="228" customFormat="1" x14ac:dyDescent="0.2">
      <c r="AE24538" s="218"/>
    </row>
    <row r="24539" spans="31:31" s="228" customFormat="1" x14ac:dyDescent="0.2">
      <c r="AE24539" s="218"/>
    </row>
    <row r="24540" spans="31:31" s="228" customFormat="1" x14ac:dyDescent="0.2">
      <c r="AE24540" s="218"/>
    </row>
    <row r="24541" spans="31:31" s="228" customFormat="1" x14ac:dyDescent="0.2">
      <c r="AE24541" s="218"/>
    </row>
    <row r="24542" spans="31:31" s="228" customFormat="1" x14ac:dyDescent="0.2">
      <c r="AE24542" s="218"/>
    </row>
    <row r="24543" spans="31:31" s="228" customFormat="1" x14ac:dyDescent="0.2">
      <c r="AE24543" s="218"/>
    </row>
    <row r="24544" spans="31:31" s="228" customFormat="1" x14ac:dyDescent="0.2">
      <c r="AE24544" s="218"/>
    </row>
    <row r="24545" spans="31:31" s="228" customFormat="1" x14ac:dyDescent="0.2">
      <c r="AE24545" s="218"/>
    </row>
    <row r="24546" spans="31:31" s="228" customFormat="1" x14ac:dyDescent="0.2">
      <c r="AE24546" s="218"/>
    </row>
    <row r="24547" spans="31:31" s="228" customFormat="1" x14ac:dyDescent="0.2">
      <c r="AE24547" s="218"/>
    </row>
    <row r="24548" spans="31:31" s="228" customFormat="1" x14ac:dyDescent="0.2">
      <c r="AE24548" s="218"/>
    </row>
    <row r="24549" spans="31:31" s="228" customFormat="1" x14ac:dyDescent="0.2">
      <c r="AE24549" s="218"/>
    </row>
    <row r="24550" spans="31:31" s="228" customFormat="1" x14ac:dyDescent="0.2">
      <c r="AE24550" s="218"/>
    </row>
    <row r="24551" spans="31:31" s="228" customFormat="1" x14ac:dyDescent="0.2">
      <c r="AE24551" s="218"/>
    </row>
    <row r="24552" spans="31:31" s="228" customFormat="1" x14ac:dyDescent="0.2">
      <c r="AE24552" s="218"/>
    </row>
    <row r="24553" spans="31:31" s="228" customFormat="1" x14ac:dyDescent="0.2">
      <c r="AE24553" s="218"/>
    </row>
    <row r="24554" spans="31:31" s="228" customFormat="1" x14ac:dyDescent="0.2">
      <c r="AE24554" s="218"/>
    </row>
    <row r="24555" spans="31:31" s="228" customFormat="1" x14ac:dyDescent="0.2">
      <c r="AE24555" s="218"/>
    </row>
    <row r="24556" spans="31:31" s="228" customFormat="1" x14ac:dyDescent="0.2">
      <c r="AE24556" s="218"/>
    </row>
    <row r="24557" spans="31:31" s="228" customFormat="1" x14ac:dyDescent="0.2">
      <c r="AE24557" s="218"/>
    </row>
    <row r="24558" spans="31:31" s="228" customFormat="1" x14ac:dyDescent="0.2">
      <c r="AE24558" s="218"/>
    </row>
    <row r="24559" spans="31:31" s="228" customFormat="1" x14ac:dyDescent="0.2">
      <c r="AE24559" s="218"/>
    </row>
    <row r="24560" spans="31:31" s="228" customFormat="1" x14ac:dyDescent="0.2">
      <c r="AE24560" s="218"/>
    </row>
    <row r="24561" spans="31:31" s="228" customFormat="1" x14ac:dyDescent="0.2">
      <c r="AE24561" s="218"/>
    </row>
    <row r="24562" spans="31:31" s="228" customFormat="1" x14ac:dyDescent="0.2">
      <c r="AE24562" s="218"/>
    </row>
    <row r="24563" spans="31:31" s="228" customFormat="1" x14ac:dyDescent="0.2">
      <c r="AE24563" s="218"/>
    </row>
    <row r="24564" spans="31:31" s="228" customFormat="1" x14ac:dyDescent="0.2">
      <c r="AE24564" s="218"/>
    </row>
    <row r="24565" spans="31:31" s="228" customFormat="1" x14ac:dyDescent="0.2">
      <c r="AE24565" s="218"/>
    </row>
    <row r="24566" spans="31:31" s="228" customFormat="1" x14ac:dyDescent="0.2">
      <c r="AE24566" s="218"/>
    </row>
    <row r="24567" spans="31:31" s="228" customFormat="1" x14ac:dyDescent="0.2">
      <c r="AE24567" s="218"/>
    </row>
    <row r="24568" spans="31:31" s="228" customFormat="1" x14ac:dyDescent="0.2">
      <c r="AE24568" s="218"/>
    </row>
    <row r="24569" spans="31:31" s="228" customFormat="1" x14ac:dyDescent="0.2">
      <c r="AE24569" s="218"/>
    </row>
    <row r="24570" spans="31:31" s="228" customFormat="1" x14ac:dyDescent="0.2">
      <c r="AE24570" s="218"/>
    </row>
    <row r="24571" spans="31:31" s="228" customFormat="1" x14ac:dyDescent="0.2">
      <c r="AE24571" s="218"/>
    </row>
    <row r="24572" spans="31:31" s="228" customFormat="1" x14ac:dyDescent="0.2">
      <c r="AE24572" s="218"/>
    </row>
    <row r="24573" spans="31:31" s="228" customFormat="1" x14ac:dyDescent="0.2">
      <c r="AE24573" s="218"/>
    </row>
    <row r="24574" spans="31:31" s="228" customFormat="1" x14ac:dyDescent="0.2">
      <c r="AE24574" s="218"/>
    </row>
    <row r="24575" spans="31:31" s="228" customFormat="1" x14ac:dyDescent="0.2">
      <c r="AE24575" s="218"/>
    </row>
    <row r="24576" spans="31:31" s="228" customFormat="1" x14ac:dyDescent="0.2">
      <c r="AE24576" s="218"/>
    </row>
    <row r="24577" spans="31:31" s="228" customFormat="1" x14ac:dyDescent="0.2">
      <c r="AE24577" s="218"/>
    </row>
    <row r="24578" spans="31:31" s="228" customFormat="1" x14ac:dyDescent="0.2">
      <c r="AE24578" s="218"/>
    </row>
    <row r="24579" spans="31:31" s="228" customFormat="1" x14ac:dyDescent="0.2">
      <c r="AE24579" s="218"/>
    </row>
    <row r="24580" spans="31:31" s="228" customFormat="1" x14ac:dyDescent="0.2">
      <c r="AE24580" s="218"/>
    </row>
    <row r="24581" spans="31:31" s="228" customFormat="1" x14ac:dyDescent="0.2">
      <c r="AE24581" s="218"/>
    </row>
    <row r="24582" spans="31:31" s="228" customFormat="1" x14ac:dyDescent="0.2">
      <c r="AE24582" s="218"/>
    </row>
    <row r="24583" spans="31:31" s="228" customFormat="1" x14ac:dyDescent="0.2">
      <c r="AE24583" s="218"/>
    </row>
    <row r="24584" spans="31:31" s="228" customFormat="1" x14ac:dyDescent="0.2">
      <c r="AE24584" s="218"/>
    </row>
    <row r="24585" spans="31:31" s="228" customFormat="1" x14ac:dyDescent="0.2">
      <c r="AE24585" s="218"/>
    </row>
    <row r="24586" spans="31:31" s="228" customFormat="1" x14ac:dyDescent="0.2">
      <c r="AE24586" s="218"/>
    </row>
    <row r="24587" spans="31:31" s="228" customFormat="1" x14ac:dyDescent="0.2">
      <c r="AE24587" s="218"/>
    </row>
    <row r="24588" spans="31:31" s="228" customFormat="1" x14ac:dyDescent="0.2">
      <c r="AE24588" s="218"/>
    </row>
    <row r="24589" spans="31:31" s="228" customFormat="1" x14ac:dyDescent="0.2">
      <c r="AE24589" s="218"/>
    </row>
    <row r="24590" spans="31:31" s="228" customFormat="1" x14ac:dyDescent="0.2">
      <c r="AE24590" s="218"/>
    </row>
    <row r="24591" spans="31:31" s="228" customFormat="1" x14ac:dyDescent="0.2">
      <c r="AE24591" s="218"/>
    </row>
    <row r="24592" spans="31:31" s="228" customFormat="1" x14ac:dyDescent="0.2">
      <c r="AE24592" s="218"/>
    </row>
    <row r="24593" spans="31:31" s="228" customFormat="1" x14ac:dyDescent="0.2">
      <c r="AE24593" s="218"/>
    </row>
    <row r="24594" spans="31:31" s="228" customFormat="1" x14ac:dyDescent="0.2">
      <c r="AE24594" s="218"/>
    </row>
    <row r="24595" spans="31:31" s="228" customFormat="1" x14ac:dyDescent="0.2">
      <c r="AE24595" s="218"/>
    </row>
    <row r="24596" spans="31:31" s="228" customFormat="1" x14ac:dyDescent="0.2">
      <c r="AE24596" s="218"/>
    </row>
    <row r="24597" spans="31:31" s="228" customFormat="1" x14ac:dyDescent="0.2">
      <c r="AE24597" s="218"/>
    </row>
    <row r="24598" spans="31:31" s="228" customFormat="1" x14ac:dyDescent="0.2">
      <c r="AE24598" s="218"/>
    </row>
    <row r="24599" spans="31:31" s="228" customFormat="1" x14ac:dyDescent="0.2">
      <c r="AE24599" s="218"/>
    </row>
    <row r="24600" spans="31:31" s="228" customFormat="1" x14ac:dyDescent="0.2">
      <c r="AE24600" s="218"/>
    </row>
    <row r="24601" spans="31:31" s="228" customFormat="1" x14ac:dyDescent="0.2">
      <c r="AE24601" s="218"/>
    </row>
    <row r="24602" spans="31:31" s="228" customFormat="1" x14ac:dyDescent="0.2">
      <c r="AE24602" s="218"/>
    </row>
    <row r="24603" spans="31:31" s="228" customFormat="1" x14ac:dyDescent="0.2">
      <c r="AE24603" s="218"/>
    </row>
    <row r="24604" spans="31:31" s="228" customFormat="1" x14ac:dyDescent="0.2">
      <c r="AE24604" s="218"/>
    </row>
    <row r="24605" spans="31:31" s="228" customFormat="1" x14ac:dyDescent="0.2">
      <c r="AE24605" s="218"/>
    </row>
    <row r="24606" spans="31:31" s="228" customFormat="1" x14ac:dyDescent="0.2">
      <c r="AE24606" s="218"/>
    </row>
    <row r="24607" spans="31:31" s="228" customFormat="1" x14ac:dyDescent="0.2">
      <c r="AE24607" s="218"/>
    </row>
    <row r="24608" spans="31:31" s="228" customFormat="1" x14ac:dyDescent="0.2">
      <c r="AE24608" s="218"/>
    </row>
    <row r="24609" spans="31:31" s="228" customFormat="1" x14ac:dyDescent="0.2">
      <c r="AE24609" s="218"/>
    </row>
    <row r="24610" spans="31:31" s="228" customFormat="1" x14ac:dyDescent="0.2">
      <c r="AE24610" s="218"/>
    </row>
    <row r="24611" spans="31:31" s="228" customFormat="1" x14ac:dyDescent="0.2">
      <c r="AE24611" s="218"/>
    </row>
    <row r="24612" spans="31:31" s="228" customFormat="1" x14ac:dyDescent="0.2">
      <c r="AE24612" s="218"/>
    </row>
    <row r="24613" spans="31:31" s="228" customFormat="1" x14ac:dyDescent="0.2">
      <c r="AE24613" s="218"/>
    </row>
    <row r="24614" spans="31:31" s="228" customFormat="1" x14ac:dyDescent="0.2">
      <c r="AE24614" s="218"/>
    </row>
    <row r="24615" spans="31:31" s="228" customFormat="1" x14ac:dyDescent="0.2">
      <c r="AE24615" s="218"/>
    </row>
    <row r="24616" spans="31:31" s="228" customFormat="1" x14ac:dyDescent="0.2">
      <c r="AE24616" s="218"/>
    </row>
    <row r="24617" spans="31:31" s="228" customFormat="1" x14ac:dyDescent="0.2">
      <c r="AE24617" s="218"/>
    </row>
    <row r="24618" spans="31:31" s="228" customFormat="1" x14ac:dyDescent="0.2">
      <c r="AE24618" s="218"/>
    </row>
    <row r="24619" spans="31:31" s="228" customFormat="1" x14ac:dyDescent="0.2">
      <c r="AE24619" s="218"/>
    </row>
    <row r="24620" spans="31:31" s="228" customFormat="1" x14ac:dyDescent="0.2">
      <c r="AE24620" s="218"/>
    </row>
    <row r="24621" spans="31:31" s="228" customFormat="1" x14ac:dyDescent="0.2">
      <c r="AE24621" s="218"/>
    </row>
    <row r="24622" spans="31:31" s="228" customFormat="1" x14ac:dyDescent="0.2">
      <c r="AE24622" s="218"/>
    </row>
    <row r="24623" spans="31:31" s="228" customFormat="1" x14ac:dyDescent="0.2">
      <c r="AE24623" s="218"/>
    </row>
    <row r="24624" spans="31:31" s="228" customFormat="1" x14ac:dyDescent="0.2">
      <c r="AE24624" s="218"/>
    </row>
    <row r="24625" spans="31:31" s="228" customFormat="1" x14ac:dyDescent="0.2">
      <c r="AE24625" s="218"/>
    </row>
    <row r="24626" spans="31:31" s="228" customFormat="1" x14ac:dyDescent="0.2">
      <c r="AE24626" s="218"/>
    </row>
    <row r="24627" spans="31:31" s="228" customFormat="1" x14ac:dyDescent="0.2">
      <c r="AE24627" s="218"/>
    </row>
    <row r="24628" spans="31:31" s="228" customFormat="1" x14ac:dyDescent="0.2">
      <c r="AE24628" s="218"/>
    </row>
    <row r="24629" spans="31:31" s="228" customFormat="1" x14ac:dyDescent="0.2">
      <c r="AE24629" s="218"/>
    </row>
    <row r="24630" spans="31:31" s="228" customFormat="1" x14ac:dyDescent="0.2">
      <c r="AE24630" s="218"/>
    </row>
    <row r="24631" spans="31:31" s="228" customFormat="1" x14ac:dyDescent="0.2">
      <c r="AE24631" s="218"/>
    </row>
    <row r="24632" spans="31:31" s="228" customFormat="1" x14ac:dyDescent="0.2">
      <c r="AE24632" s="218"/>
    </row>
    <row r="24633" spans="31:31" s="228" customFormat="1" x14ac:dyDescent="0.2">
      <c r="AE24633" s="218"/>
    </row>
    <row r="24634" spans="31:31" s="228" customFormat="1" x14ac:dyDescent="0.2">
      <c r="AE24634" s="218"/>
    </row>
    <row r="24635" spans="31:31" s="228" customFormat="1" x14ac:dyDescent="0.2">
      <c r="AE24635" s="218"/>
    </row>
    <row r="24636" spans="31:31" s="228" customFormat="1" x14ac:dyDescent="0.2">
      <c r="AE24636" s="218"/>
    </row>
    <row r="24637" spans="31:31" s="228" customFormat="1" x14ac:dyDescent="0.2">
      <c r="AE24637" s="218"/>
    </row>
    <row r="24638" spans="31:31" s="228" customFormat="1" x14ac:dyDescent="0.2">
      <c r="AE24638" s="218"/>
    </row>
    <row r="24639" spans="31:31" s="228" customFormat="1" x14ac:dyDescent="0.2">
      <c r="AE24639" s="218"/>
    </row>
    <row r="24640" spans="31:31" s="228" customFormat="1" x14ac:dyDescent="0.2">
      <c r="AE24640" s="218"/>
    </row>
    <row r="24641" spans="31:31" s="228" customFormat="1" x14ac:dyDescent="0.2">
      <c r="AE24641" s="218"/>
    </row>
    <row r="24642" spans="31:31" s="228" customFormat="1" x14ac:dyDescent="0.2">
      <c r="AE24642" s="218"/>
    </row>
    <row r="24643" spans="31:31" s="228" customFormat="1" x14ac:dyDescent="0.2">
      <c r="AE24643" s="218"/>
    </row>
    <row r="24644" spans="31:31" s="228" customFormat="1" x14ac:dyDescent="0.2">
      <c r="AE24644" s="218"/>
    </row>
    <row r="24645" spans="31:31" s="228" customFormat="1" x14ac:dyDescent="0.2">
      <c r="AE24645" s="218"/>
    </row>
    <row r="24646" spans="31:31" s="228" customFormat="1" x14ac:dyDescent="0.2">
      <c r="AE24646" s="218"/>
    </row>
    <row r="24647" spans="31:31" s="228" customFormat="1" x14ac:dyDescent="0.2">
      <c r="AE24647" s="218"/>
    </row>
    <row r="24648" spans="31:31" s="228" customFormat="1" x14ac:dyDescent="0.2">
      <c r="AE24648" s="218"/>
    </row>
    <row r="24649" spans="31:31" s="228" customFormat="1" x14ac:dyDescent="0.2">
      <c r="AE24649" s="218"/>
    </row>
    <row r="24650" spans="31:31" s="228" customFormat="1" x14ac:dyDescent="0.2">
      <c r="AE24650" s="218"/>
    </row>
    <row r="24651" spans="31:31" s="228" customFormat="1" x14ac:dyDescent="0.2">
      <c r="AE24651" s="218"/>
    </row>
    <row r="24652" spans="31:31" s="228" customFormat="1" x14ac:dyDescent="0.2">
      <c r="AE24652" s="218"/>
    </row>
    <row r="24653" spans="31:31" s="228" customFormat="1" x14ac:dyDescent="0.2">
      <c r="AE24653" s="218"/>
    </row>
    <row r="24654" spans="31:31" s="228" customFormat="1" x14ac:dyDescent="0.2">
      <c r="AE24654" s="218"/>
    </row>
    <row r="24655" spans="31:31" s="228" customFormat="1" x14ac:dyDescent="0.2">
      <c r="AE24655" s="218"/>
    </row>
    <row r="24656" spans="31:31" s="228" customFormat="1" x14ac:dyDescent="0.2">
      <c r="AE24656" s="218"/>
    </row>
    <row r="24657" spans="31:31" s="228" customFormat="1" x14ac:dyDescent="0.2">
      <c r="AE24657" s="218"/>
    </row>
    <row r="24658" spans="31:31" s="228" customFormat="1" x14ac:dyDescent="0.2">
      <c r="AE24658" s="218"/>
    </row>
    <row r="24659" spans="31:31" s="228" customFormat="1" x14ac:dyDescent="0.2">
      <c r="AE24659" s="218"/>
    </row>
    <row r="24660" spans="31:31" s="228" customFormat="1" x14ac:dyDescent="0.2">
      <c r="AE24660" s="218"/>
    </row>
    <row r="24661" spans="31:31" s="228" customFormat="1" x14ac:dyDescent="0.2">
      <c r="AE24661" s="218"/>
    </row>
    <row r="24662" spans="31:31" s="228" customFormat="1" x14ac:dyDescent="0.2">
      <c r="AE24662" s="218"/>
    </row>
    <row r="24663" spans="31:31" s="228" customFormat="1" x14ac:dyDescent="0.2">
      <c r="AE24663" s="218"/>
    </row>
    <row r="24664" spans="31:31" s="228" customFormat="1" x14ac:dyDescent="0.2">
      <c r="AE24664" s="218"/>
    </row>
    <row r="24665" spans="31:31" s="228" customFormat="1" x14ac:dyDescent="0.2">
      <c r="AE24665" s="218"/>
    </row>
    <row r="24666" spans="31:31" s="228" customFormat="1" x14ac:dyDescent="0.2">
      <c r="AE24666" s="218"/>
    </row>
    <row r="24667" spans="31:31" s="228" customFormat="1" x14ac:dyDescent="0.2">
      <c r="AE24667" s="218"/>
    </row>
    <row r="24668" spans="31:31" s="228" customFormat="1" x14ac:dyDescent="0.2">
      <c r="AE24668" s="218"/>
    </row>
    <row r="24669" spans="31:31" s="228" customFormat="1" x14ac:dyDescent="0.2">
      <c r="AE24669" s="218"/>
    </row>
    <row r="24670" spans="31:31" s="228" customFormat="1" x14ac:dyDescent="0.2">
      <c r="AE24670" s="218"/>
    </row>
    <row r="24671" spans="31:31" s="228" customFormat="1" x14ac:dyDescent="0.2">
      <c r="AE24671" s="218"/>
    </row>
    <row r="24672" spans="31:31" s="228" customFormat="1" x14ac:dyDescent="0.2">
      <c r="AE24672" s="218"/>
    </row>
    <row r="24673" spans="31:31" s="228" customFormat="1" x14ac:dyDescent="0.2">
      <c r="AE24673" s="218"/>
    </row>
    <row r="24674" spans="31:31" s="228" customFormat="1" x14ac:dyDescent="0.2">
      <c r="AE24674" s="218"/>
    </row>
    <row r="24675" spans="31:31" s="228" customFormat="1" x14ac:dyDescent="0.2">
      <c r="AE24675" s="218"/>
    </row>
    <row r="24676" spans="31:31" s="228" customFormat="1" x14ac:dyDescent="0.2">
      <c r="AE24676" s="218"/>
    </row>
    <row r="24677" spans="31:31" s="228" customFormat="1" x14ac:dyDescent="0.2">
      <c r="AE24677" s="218"/>
    </row>
    <row r="24678" spans="31:31" s="228" customFormat="1" x14ac:dyDescent="0.2">
      <c r="AE24678" s="218"/>
    </row>
    <row r="24679" spans="31:31" s="228" customFormat="1" x14ac:dyDescent="0.2">
      <c r="AE24679" s="218"/>
    </row>
    <row r="24680" spans="31:31" s="228" customFormat="1" x14ac:dyDescent="0.2">
      <c r="AE24680" s="218"/>
    </row>
    <row r="24681" spans="31:31" s="228" customFormat="1" x14ac:dyDescent="0.2">
      <c r="AE24681" s="218"/>
    </row>
    <row r="24682" spans="31:31" s="228" customFormat="1" x14ac:dyDescent="0.2">
      <c r="AE24682" s="218"/>
    </row>
    <row r="24683" spans="31:31" s="228" customFormat="1" x14ac:dyDescent="0.2">
      <c r="AE24683" s="218"/>
    </row>
    <row r="24684" spans="31:31" s="228" customFormat="1" x14ac:dyDescent="0.2">
      <c r="AE24684" s="218"/>
    </row>
    <row r="24685" spans="31:31" s="228" customFormat="1" x14ac:dyDescent="0.2">
      <c r="AE24685" s="218"/>
    </row>
    <row r="24686" spans="31:31" s="228" customFormat="1" x14ac:dyDescent="0.2">
      <c r="AE24686" s="218"/>
    </row>
    <row r="24687" spans="31:31" s="228" customFormat="1" x14ac:dyDescent="0.2">
      <c r="AE24687" s="218"/>
    </row>
    <row r="24688" spans="31:31" s="228" customFormat="1" x14ac:dyDescent="0.2">
      <c r="AE24688" s="218"/>
    </row>
    <row r="24689" spans="31:31" s="228" customFormat="1" x14ac:dyDescent="0.2">
      <c r="AE24689" s="218"/>
    </row>
    <row r="24690" spans="31:31" s="228" customFormat="1" x14ac:dyDescent="0.2">
      <c r="AE24690" s="218"/>
    </row>
    <row r="24691" spans="31:31" s="228" customFormat="1" x14ac:dyDescent="0.2">
      <c r="AE24691" s="218"/>
    </row>
    <row r="24692" spans="31:31" s="228" customFormat="1" x14ac:dyDescent="0.2">
      <c r="AE24692" s="218"/>
    </row>
    <row r="24693" spans="31:31" s="228" customFormat="1" x14ac:dyDescent="0.2">
      <c r="AE24693" s="218"/>
    </row>
    <row r="24694" spans="31:31" s="228" customFormat="1" x14ac:dyDescent="0.2">
      <c r="AE24694" s="218"/>
    </row>
    <row r="24695" spans="31:31" s="228" customFormat="1" x14ac:dyDescent="0.2">
      <c r="AE24695" s="218"/>
    </row>
    <row r="24696" spans="31:31" s="228" customFormat="1" x14ac:dyDescent="0.2">
      <c r="AE24696" s="218"/>
    </row>
    <row r="24697" spans="31:31" s="228" customFormat="1" x14ac:dyDescent="0.2">
      <c r="AE24697" s="218"/>
    </row>
    <row r="24698" spans="31:31" s="228" customFormat="1" x14ac:dyDescent="0.2">
      <c r="AE24698" s="218"/>
    </row>
    <row r="24699" spans="31:31" s="228" customFormat="1" x14ac:dyDescent="0.2">
      <c r="AE24699" s="218"/>
    </row>
    <row r="24700" spans="31:31" s="228" customFormat="1" x14ac:dyDescent="0.2">
      <c r="AE24700" s="218"/>
    </row>
    <row r="24701" spans="31:31" s="228" customFormat="1" x14ac:dyDescent="0.2">
      <c r="AE24701" s="218"/>
    </row>
    <row r="24702" spans="31:31" s="228" customFormat="1" x14ac:dyDescent="0.2">
      <c r="AE24702" s="218"/>
    </row>
    <row r="24703" spans="31:31" s="228" customFormat="1" x14ac:dyDescent="0.2">
      <c r="AE24703" s="218"/>
    </row>
    <row r="24704" spans="31:31" s="228" customFormat="1" x14ac:dyDescent="0.2">
      <c r="AE24704" s="218"/>
    </row>
    <row r="24705" spans="31:31" s="228" customFormat="1" x14ac:dyDescent="0.2">
      <c r="AE24705" s="218"/>
    </row>
    <row r="24706" spans="31:31" s="228" customFormat="1" x14ac:dyDescent="0.2">
      <c r="AE24706" s="218"/>
    </row>
    <row r="24707" spans="31:31" s="228" customFormat="1" x14ac:dyDescent="0.2">
      <c r="AE24707" s="218"/>
    </row>
    <row r="24708" spans="31:31" s="228" customFormat="1" x14ac:dyDescent="0.2">
      <c r="AE24708" s="218"/>
    </row>
    <row r="24709" spans="31:31" s="228" customFormat="1" x14ac:dyDescent="0.2">
      <c r="AE24709" s="218"/>
    </row>
    <row r="24710" spans="31:31" s="228" customFormat="1" x14ac:dyDescent="0.2">
      <c r="AE24710" s="218"/>
    </row>
    <row r="24711" spans="31:31" s="228" customFormat="1" x14ac:dyDescent="0.2">
      <c r="AE24711" s="218"/>
    </row>
    <row r="24712" spans="31:31" s="228" customFormat="1" x14ac:dyDescent="0.2">
      <c r="AE24712" s="218"/>
    </row>
    <row r="24713" spans="31:31" s="228" customFormat="1" x14ac:dyDescent="0.2">
      <c r="AE24713" s="218"/>
    </row>
    <row r="24714" spans="31:31" s="228" customFormat="1" x14ac:dyDescent="0.2">
      <c r="AE24714" s="218"/>
    </row>
    <row r="24715" spans="31:31" s="228" customFormat="1" x14ac:dyDescent="0.2">
      <c r="AE24715" s="218"/>
    </row>
    <row r="24716" spans="31:31" s="228" customFormat="1" x14ac:dyDescent="0.2">
      <c r="AE24716" s="218"/>
    </row>
    <row r="24717" spans="31:31" s="228" customFormat="1" x14ac:dyDescent="0.2">
      <c r="AE24717" s="218"/>
    </row>
    <row r="24718" spans="31:31" s="228" customFormat="1" x14ac:dyDescent="0.2">
      <c r="AE24718" s="218"/>
    </row>
    <row r="24719" spans="31:31" s="228" customFormat="1" x14ac:dyDescent="0.2">
      <c r="AE24719" s="218"/>
    </row>
    <row r="24720" spans="31:31" s="228" customFormat="1" x14ac:dyDescent="0.2">
      <c r="AE24720" s="218"/>
    </row>
    <row r="24721" spans="31:31" s="228" customFormat="1" x14ac:dyDescent="0.2">
      <c r="AE24721" s="218"/>
    </row>
    <row r="24722" spans="31:31" s="228" customFormat="1" x14ac:dyDescent="0.2">
      <c r="AE24722" s="218"/>
    </row>
    <row r="24723" spans="31:31" s="228" customFormat="1" x14ac:dyDescent="0.2">
      <c r="AE24723" s="218"/>
    </row>
    <row r="24724" spans="31:31" s="228" customFormat="1" x14ac:dyDescent="0.2">
      <c r="AE24724" s="218"/>
    </row>
    <row r="24725" spans="31:31" s="228" customFormat="1" x14ac:dyDescent="0.2">
      <c r="AE24725" s="218"/>
    </row>
    <row r="24726" spans="31:31" s="228" customFormat="1" x14ac:dyDescent="0.2">
      <c r="AE24726" s="218"/>
    </row>
    <row r="24727" spans="31:31" s="228" customFormat="1" x14ac:dyDescent="0.2">
      <c r="AE24727" s="218"/>
    </row>
    <row r="24728" spans="31:31" s="228" customFormat="1" x14ac:dyDescent="0.2">
      <c r="AE24728" s="218"/>
    </row>
    <row r="24729" spans="31:31" s="228" customFormat="1" x14ac:dyDescent="0.2">
      <c r="AE24729" s="218"/>
    </row>
    <row r="24730" spans="31:31" s="228" customFormat="1" x14ac:dyDescent="0.2">
      <c r="AE24730" s="218"/>
    </row>
    <row r="24731" spans="31:31" s="228" customFormat="1" x14ac:dyDescent="0.2">
      <c r="AE24731" s="218"/>
    </row>
    <row r="24732" spans="31:31" s="228" customFormat="1" x14ac:dyDescent="0.2">
      <c r="AE24732" s="218"/>
    </row>
    <row r="24733" spans="31:31" s="228" customFormat="1" x14ac:dyDescent="0.2">
      <c r="AE24733" s="218"/>
    </row>
    <row r="24734" spans="31:31" s="228" customFormat="1" x14ac:dyDescent="0.2">
      <c r="AE24734" s="218"/>
    </row>
    <row r="24735" spans="31:31" s="228" customFormat="1" x14ac:dyDescent="0.2">
      <c r="AE24735" s="218"/>
    </row>
    <row r="24736" spans="31:31" s="228" customFormat="1" x14ac:dyDescent="0.2">
      <c r="AE24736" s="218"/>
    </row>
    <row r="24737" spans="31:31" s="228" customFormat="1" x14ac:dyDescent="0.2">
      <c r="AE24737" s="218"/>
    </row>
    <row r="24738" spans="31:31" s="228" customFormat="1" x14ac:dyDescent="0.2">
      <c r="AE24738" s="218"/>
    </row>
    <row r="24739" spans="31:31" s="228" customFormat="1" x14ac:dyDescent="0.2">
      <c r="AE24739" s="218"/>
    </row>
    <row r="24740" spans="31:31" s="228" customFormat="1" x14ac:dyDescent="0.2">
      <c r="AE24740" s="218"/>
    </row>
    <row r="24741" spans="31:31" s="228" customFormat="1" x14ac:dyDescent="0.2">
      <c r="AE24741" s="218"/>
    </row>
    <row r="24742" spans="31:31" s="228" customFormat="1" x14ac:dyDescent="0.2">
      <c r="AE24742" s="218"/>
    </row>
    <row r="24743" spans="31:31" s="228" customFormat="1" x14ac:dyDescent="0.2">
      <c r="AE24743" s="218"/>
    </row>
    <row r="24744" spans="31:31" s="228" customFormat="1" x14ac:dyDescent="0.2">
      <c r="AE24744" s="218"/>
    </row>
    <row r="24745" spans="31:31" s="228" customFormat="1" x14ac:dyDescent="0.2">
      <c r="AE24745" s="218"/>
    </row>
    <row r="24746" spans="31:31" s="228" customFormat="1" x14ac:dyDescent="0.2">
      <c r="AE24746" s="218"/>
    </row>
    <row r="24747" spans="31:31" s="228" customFormat="1" x14ac:dyDescent="0.2">
      <c r="AE24747" s="218"/>
    </row>
    <row r="24748" spans="31:31" s="228" customFormat="1" x14ac:dyDescent="0.2">
      <c r="AE24748" s="218"/>
    </row>
    <row r="24749" spans="31:31" s="228" customFormat="1" x14ac:dyDescent="0.2">
      <c r="AE24749" s="218"/>
    </row>
    <row r="24750" spans="31:31" s="228" customFormat="1" x14ac:dyDescent="0.2">
      <c r="AE24750" s="218"/>
    </row>
    <row r="24751" spans="31:31" s="228" customFormat="1" x14ac:dyDescent="0.2">
      <c r="AE24751" s="218"/>
    </row>
    <row r="24752" spans="31:31" s="228" customFormat="1" x14ac:dyDescent="0.2">
      <c r="AE24752" s="218"/>
    </row>
    <row r="24753" spans="31:31" s="228" customFormat="1" x14ac:dyDescent="0.2">
      <c r="AE24753" s="218"/>
    </row>
    <row r="24754" spans="31:31" s="228" customFormat="1" x14ac:dyDescent="0.2">
      <c r="AE24754" s="218"/>
    </row>
    <row r="24755" spans="31:31" s="228" customFormat="1" x14ac:dyDescent="0.2">
      <c r="AE24755" s="218"/>
    </row>
    <row r="24756" spans="31:31" s="228" customFormat="1" x14ac:dyDescent="0.2">
      <c r="AE24756" s="218"/>
    </row>
    <row r="24757" spans="31:31" s="228" customFormat="1" x14ac:dyDescent="0.2">
      <c r="AE24757" s="218"/>
    </row>
    <row r="24758" spans="31:31" s="228" customFormat="1" x14ac:dyDescent="0.2">
      <c r="AE24758" s="218"/>
    </row>
    <row r="24759" spans="31:31" s="228" customFormat="1" x14ac:dyDescent="0.2">
      <c r="AE24759" s="218"/>
    </row>
    <row r="24760" spans="31:31" s="228" customFormat="1" x14ac:dyDescent="0.2">
      <c r="AE24760" s="218"/>
    </row>
    <row r="24761" spans="31:31" s="228" customFormat="1" x14ac:dyDescent="0.2">
      <c r="AE24761" s="218"/>
    </row>
    <row r="24762" spans="31:31" s="228" customFormat="1" x14ac:dyDescent="0.2">
      <c r="AE24762" s="218"/>
    </row>
    <row r="24763" spans="31:31" s="228" customFormat="1" x14ac:dyDescent="0.2">
      <c r="AE24763" s="218"/>
    </row>
    <row r="24764" spans="31:31" s="228" customFormat="1" x14ac:dyDescent="0.2">
      <c r="AE24764" s="218"/>
    </row>
    <row r="24765" spans="31:31" s="228" customFormat="1" x14ac:dyDescent="0.2">
      <c r="AE24765" s="218"/>
    </row>
    <row r="24766" spans="31:31" s="228" customFormat="1" x14ac:dyDescent="0.2">
      <c r="AE24766" s="218"/>
    </row>
    <row r="24767" spans="31:31" s="228" customFormat="1" x14ac:dyDescent="0.2">
      <c r="AE24767" s="218"/>
    </row>
    <row r="24768" spans="31:31" s="228" customFormat="1" x14ac:dyDescent="0.2">
      <c r="AE24768" s="218"/>
    </row>
    <row r="24769" spans="31:31" s="228" customFormat="1" x14ac:dyDescent="0.2">
      <c r="AE24769" s="218"/>
    </row>
    <row r="24770" spans="31:31" s="228" customFormat="1" x14ac:dyDescent="0.2">
      <c r="AE24770" s="218"/>
    </row>
    <row r="24771" spans="31:31" s="228" customFormat="1" x14ac:dyDescent="0.2">
      <c r="AE24771" s="218"/>
    </row>
    <row r="24772" spans="31:31" s="228" customFormat="1" x14ac:dyDescent="0.2">
      <c r="AE24772" s="218"/>
    </row>
    <row r="24773" spans="31:31" s="228" customFormat="1" x14ac:dyDescent="0.2">
      <c r="AE24773" s="218"/>
    </row>
    <row r="24774" spans="31:31" s="228" customFormat="1" x14ac:dyDescent="0.2">
      <c r="AE24774" s="218"/>
    </row>
    <row r="24775" spans="31:31" s="228" customFormat="1" x14ac:dyDescent="0.2">
      <c r="AE24775" s="218"/>
    </row>
    <row r="24776" spans="31:31" s="228" customFormat="1" x14ac:dyDescent="0.2">
      <c r="AE24776" s="218"/>
    </row>
    <row r="24777" spans="31:31" s="228" customFormat="1" x14ac:dyDescent="0.2">
      <c r="AE24777" s="218"/>
    </row>
    <row r="24778" spans="31:31" s="228" customFormat="1" x14ac:dyDescent="0.2">
      <c r="AE24778" s="218"/>
    </row>
    <row r="24779" spans="31:31" s="228" customFormat="1" x14ac:dyDescent="0.2">
      <c r="AE24779" s="218"/>
    </row>
    <row r="24780" spans="31:31" s="228" customFormat="1" x14ac:dyDescent="0.2">
      <c r="AE24780" s="218"/>
    </row>
    <row r="24781" spans="31:31" s="228" customFormat="1" x14ac:dyDescent="0.2">
      <c r="AE24781" s="218"/>
    </row>
    <row r="24782" spans="31:31" s="228" customFormat="1" x14ac:dyDescent="0.2">
      <c r="AE24782" s="218"/>
    </row>
    <row r="24783" spans="31:31" s="228" customFormat="1" x14ac:dyDescent="0.2">
      <c r="AE24783" s="218"/>
    </row>
    <row r="24784" spans="31:31" s="228" customFormat="1" x14ac:dyDescent="0.2">
      <c r="AE24784" s="218"/>
    </row>
    <row r="24785" spans="31:31" s="228" customFormat="1" x14ac:dyDescent="0.2">
      <c r="AE24785" s="218"/>
    </row>
    <row r="24786" spans="31:31" s="228" customFormat="1" x14ac:dyDescent="0.2">
      <c r="AE24786" s="218"/>
    </row>
    <row r="24787" spans="31:31" s="228" customFormat="1" x14ac:dyDescent="0.2">
      <c r="AE24787" s="218"/>
    </row>
    <row r="24788" spans="31:31" s="228" customFormat="1" x14ac:dyDescent="0.2">
      <c r="AE24788" s="218"/>
    </row>
    <row r="24789" spans="31:31" s="228" customFormat="1" x14ac:dyDescent="0.2">
      <c r="AE24789" s="218"/>
    </row>
    <row r="24790" spans="31:31" s="228" customFormat="1" x14ac:dyDescent="0.2">
      <c r="AE24790" s="218"/>
    </row>
    <row r="24791" spans="31:31" s="228" customFormat="1" x14ac:dyDescent="0.2">
      <c r="AE24791" s="218"/>
    </row>
    <row r="24792" spans="31:31" s="228" customFormat="1" x14ac:dyDescent="0.2">
      <c r="AE24792" s="218"/>
    </row>
    <row r="24793" spans="31:31" s="228" customFormat="1" x14ac:dyDescent="0.2">
      <c r="AE24793" s="218"/>
    </row>
    <row r="24794" spans="31:31" s="228" customFormat="1" x14ac:dyDescent="0.2">
      <c r="AE24794" s="218"/>
    </row>
    <row r="24795" spans="31:31" s="228" customFormat="1" x14ac:dyDescent="0.2">
      <c r="AE24795" s="218"/>
    </row>
    <row r="24796" spans="31:31" s="228" customFormat="1" x14ac:dyDescent="0.2">
      <c r="AE24796" s="218"/>
    </row>
    <row r="24797" spans="31:31" s="228" customFormat="1" x14ac:dyDescent="0.2">
      <c r="AE24797" s="218"/>
    </row>
    <row r="24798" spans="31:31" s="228" customFormat="1" x14ac:dyDescent="0.2">
      <c r="AE24798" s="218"/>
    </row>
    <row r="24799" spans="31:31" s="228" customFormat="1" x14ac:dyDescent="0.2">
      <c r="AE24799" s="218"/>
    </row>
    <row r="24800" spans="31:31" s="228" customFormat="1" x14ac:dyDescent="0.2">
      <c r="AE24800" s="218"/>
    </row>
    <row r="24801" spans="31:31" s="228" customFormat="1" x14ac:dyDescent="0.2">
      <c r="AE24801" s="218"/>
    </row>
    <row r="24802" spans="31:31" s="228" customFormat="1" x14ac:dyDescent="0.2">
      <c r="AE24802" s="218"/>
    </row>
    <row r="24803" spans="31:31" s="228" customFormat="1" x14ac:dyDescent="0.2">
      <c r="AE24803" s="218"/>
    </row>
    <row r="24804" spans="31:31" s="228" customFormat="1" x14ac:dyDescent="0.2">
      <c r="AE24804" s="218"/>
    </row>
    <row r="24805" spans="31:31" s="228" customFormat="1" x14ac:dyDescent="0.2">
      <c r="AE24805" s="218"/>
    </row>
    <row r="24806" spans="31:31" s="228" customFormat="1" x14ac:dyDescent="0.2">
      <c r="AE24806" s="218"/>
    </row>
    <row r="24807" spans="31:31" s="228" customFormat="1" x14ac:dyDescent="0.2">
      <c r="AE24807" s="218"/>
    </row>
    <row r="24808" spans="31:31" s="228" customFormat="1" x14ac:dyDescent="0.2">
      <c r="AE24808" s="218"/>
    </row>
    <row r="24809" spans="31:31" s="228" customFormat="1" x14ac:dyDescent="0.2">
      <c r="AE24809" s="218"/>
    </row>
    <row r="24810" spans="31:31" s="228" customFormat="1" x14ac:dyDescent="0.2">
      <c r="AE24810" s="218"/>
    </row>
    <row r="24811" spans="31:31" s="228" customFormat="1" x14ac:dyDescent="0.2">
      <c r="AE24811" s="218"/>
    </row>
    <row r="24812" spans="31:31" s="228" customFormat="1" x14ac:dyDescent="0.2">
      <c r="AE24812" s="218"/>
    </row>
    <row r="24813" spans="31:31" s="228" customFormat="1" x14ac:dyDescent="0.2">
      <c r="AE24813" s="218"/>
    </row>
    <row r="24814" spans="31:31" s="228" customFormat="1" x14ac:dyDescent="0.2">
      <c r="AE24814" s="218"/>
    </row>
    <row r="24815" spans="31:31" s="228" customFormat="1" x14ac:dyDescent="0.2">
      <c r="AE24815" s="218"/>
    </row>
    <row r="24816" spans="31:31" s="228" customFormat="1" x14ac:dyDescent="0.2">
      <c r="AE24816" s="218"/>
    </row>
    <row r="24817" spans="31:31" s="228" customFormat="1" x14ac:dyDescent="0.2">
      <c r="AE24817" s="218"/>
    </row>
    <row r="24818" spans="31:31" s="228" customFormat="1" x14ac:dyDescent="0.2">
      <c r="AE24818" s="218"/>
    </row>
    <row r="24819" spans="31:31" s="228" customFormat="1" x14ac:dyDescent="0.2">
      <c r="AE24819" s="218"/>
    </row>
    <row r="24820" spans="31:31" s="228" customFormat="1" x14ac:dyDescent="0.2">
      <c r="AE24820" s="218"/>
    </row>
    <row r="24821" spans="31:31" s="228" customFormat="1" x14ac:dyDescent="0.2">
      <c r="AE24821" s="218"/>
    </row>
    <row r="24822" spans="31:31" s="228" customFormat="1" x14ac:dyDescent="0.2">
      <c r="AE24822" s="218"/>
    </row>
    <row r="24823" spans="31:31" s="228" customFormat="1" x14ac:dyDescent="0.2">
      <c r="AE24823" s="218"/>
    </row>
    <row r="24824" spans="31:31" s="228" customFormat="1" x14ac:dyDescent="0.2">
      <c r="AE24824" s="218"/>
    </row>
    <row r="24825" spans="31:31" s="228" customFormat="1" x14ac:dyDescent="0.2">
      <c r="AE24825" s="218"/>
    </row>
    <row r="24826" spans="31:31" s="228" customFormat="1" x14ac:dyDescent="0.2">
      <c r="AE24826" s="218"/>
    </row>
    <row r="24827" spans="31:31" s="228" customFormat="1" x14ac:dyDescent="0.2">
      <c r="AE24827" s="218"/>
    </row>
    <row r="24828" spans="31:31" s="228" customFormat="1" x14ac:dyDescent="0.2">
      <c r="AE24828" s="218"/>
    </row>
    <row r="24829" spans="31:31" s="228" customFormat="1" x14ac:dyDescent="0.2">
      <c r="AE24829" s="218"/>
    </row>
    <row r="24830" spans="31:31" s="228" customFormat="1" x14ac:dyDescent="0.2">
      <c r="AE24830" s="218"/>
    </row>
    <row r="24831" spans="31:31" s="228" customFormat="1" x14ac:dyDescent="0.2">
      <c r="AE24831" s="218"/>
    </row>
    <row r="24832" spans="31:31" s="228" customFormat="1" x14ac:dyDescent="0.2">
      <c r="AE24832" s="218"/>
    </row>
    <row r="24833" spans="31:31" s="228" customFormat="1" x14ac:dyDescent="0.2">
      <c r="AE24833" s="218"/>
    </row>
    <row r="24834" spans="31:31" s="228" customFormat="1" x14ac:dyDescent="0.2">
      <c r="AE24834" s="218"/>
    </row>
    <row r="24835" spans="31:31" s="228" customFormat="1" x14ac:dyDescent="0.2">
      <c r="AE24835" s="218"/>
    </row>
    <row r="24836" spans="31:31" s="228" customFormat="1" x14ac:dyDescent="0.2">
      <c r="AE24836" s="218"/>
    </row>
    <row r="24837" spans="31:31" s="228" customFormat="1" x14ac:dyDescent="0.2">
      <c r="AE24837" s="218"/>
    </row>
    <row r="24838" spans="31:31" s="228" customFormat="1" x14ac:dyDescent="0.2">
      <c r="AE24838" s="218"/>
    </row>
    <row r="24839" spans="31:31" s="228" customFormat="1" x14ac:dyDescent="0.2">
      <c r="AE24839" s="218"/>
    </row>
    <row r="24840" spans="31:31" s="228" customFormat="1" x14ac:dyDescent="0.2">
      <c r="AE24840" s="218"/>
    </row>
    <row r="24841" spans="31:31" s="228" customFormat="1" x14ac:dyDescent="0.2">
      <c r="AE24841" s="218"/>
    </row>
    <row r="24842" spans="31:31" s="228" customFormat="1" x14ac:dyDescent="0.2">
      <c r="AE24842" s="218"/>
    </row>
    <row r="24843" spans="31:31" s="228" customFormat="1" x14ac:dyDescent="0.2">
      <c r="AE24843" s="218"/>
    </row>
    <row r="24844" spans="31:31" s="228" customFormat="1" x14ac:dyDescent="0.2">
      <c r="AE24844" s="218"/>
    </row>
    <row r="24845" spans="31:31" s="228" customFormat="1" x14ac:dyDescent="0.2">
      <c r="AE24845" s="218"/>
    </row>
    <row r="24846" spans="31:31" s="228" customFormat="1" x14ac:dyDescent="0.2">
      <c r="AE24846" s="218"/>
    </row>
    <row r="24847" spans="31:31" s="228" customFormat="1" x14ac:dyDescent="0.2">
      <c r="AE24847" s="218"/>
    </row>
    <row r="24848" spans="31:31" s="228" customFormat="1" x14ac:dyDescent="0.2">
      <c r="AE24848" s="218"/>
    </row>
    <row r="24849" spans="31:31" s="228" customFormat="1" x14ac:dyDescent="0.2">
      <c r="AE24849" s="218"/>
    </row>
    <row r="24850" spans="31:31" s="228" customFormat="1" x14ac:dyDescent="0.2">
      <c r="AE24850" s="218"/>
    </row>
    <row r="24851" spans="31:31" s="228" customFormat="1" x14ac:dyDescent="0.2">
      <c r="AE24851" s="218"/>
    </row>
    <row r="24852" spans="31:31" s="228" customFormat="1" x14ac:dyDescent="0.2">
      <c r="AE24852" s="218"/>
    </row>
    <row r="24853" spans="31:31" s="228" customFormat="1" x14ac:dyDescent="0.2">
      <c r="AE24853" s="218"/>
    </row>
    <row r="24854" spans="31:31" s="228" customFormat="1" x14ac:dyDescent="0.2">
      <c r="AE24854" s="218"/>
    </row>
    <row r="24855" spans="31:31" s="228" customFormat="1" x14ac:dyDescent="0.2">
      <c r="AE24855" s="218"/>
    </row>
    <row r="24856" spans="31:31" s="228" customFormat="1" x14ac:dyDescent="0.2">
      <c r="AE24856" s="218"/>
    </row>
    <row r="24857" spans="31:31" s="228" customFormat="1" x14ac:dyDescent="0.2">
      <c r="AE24857" s="218"/>
    </row>
    <row r="24858" spans="31:31" s="228" customFormat="1" x14ac:dyDescent="0.2">
      <c r="AE24858" s="218"/>
    </row>
    <row r="24859" spans="31:31" s="228" customFormat="1" x14ac:dyDescent="0.2">
      <c r="AE24859" s="218"/>
    </row>
    <row r="24860" spans="31:31" s="228" customFormat="1" x14ac:dyDescent="0.2">
      <c r="AE24860" s="218"/>
    </row>
    <row r="24861" spans="31:31" s="228" customFormat="1" x14ac:dyDescent="0.2">
      <c r="AE24861" s="218"/>
    </row>
    <row r="24862" spans="31:31" s="228" customFormat="1" x14ac:dyDescent="0.2">
      <c r="AE24862" s="218"/>
    </row>
    <row r="24863" spans="31:31" s="228" customFormat="1" x14ac:dyDescent="0.2">
      <c r="AE24863" s="218"/>
    </row>
    <row r="24864" spans="31:31" s="228" customFormat="1" x14ac:dyDescent="0.2">
      <c r="AE24864" s="218"/>
    </row>
    <row r="24865" spans="31:31" s="228" customFormat="1" x14ac:dyDescent="0.2">
      <c r="AE24865" s="218"/>
    </row>
    <row r="24866" spans="31:31" s="228" customFormat="1" x14ac:dyDescent="0.2">
      <c r="AE24866" s="218"/>
    </row>
    <row r="24867" spans="31:31" s="228" customFormat="1" x14ac:dyDescent="0.2">
      <c r="AE24867" s="218"/>
    </row>
    <row r="24868" spans="31:31" s="228" customFormat="1" x14ac:dyDescent="0.2">
      <c r="AE24868" s="218"/>
    </row>
    <row r="24869" spans="31:31" s="228" customFormat="1" x14ac:dyDescent="0.2">
      <c r="AE24869" s="218"/>
    </row>
    <row r="24870" spans="31:31" s="228" customFormat="1" x14ac:dyDescent="0.2">
      <c r="AE24870" s="218"/>
    </row>
    <row r="24871" spans="31:31" s="228" customFormat="1" x14ac:dyDescent="0.2">
      <c r="AE24871" s="218"/>
    </row>
    <row r="24872" spans="31:31" s="228" customFormat="1" x14ac:dyDescent="0.2">
      <c r="AE24872" s="218"/>
    </row>
    <row r="24873" spans="31:31" s="228" customFormat="1" x14ac:dyDescent="0.2">
      <c r="AE24873" s="218"/>
    </row>
    <row r="24874" spans="31:31" s="228" customFormat="1" x14ac:dyDescent="0.2">
      <c r="AE24874" s="218"/>
    </row>
    <row r="24875" spans="31:31" s="228" customFormat="1" x14ac:dyDescent="0.2">
      <c r="AE24875" s="218"/>
    </row>
    <row r="24876" spans="31:31" s="228" customFormat="1" x14ac:dyDescent="0.2">
      <c r="AE24876" s="218"/>
    </row>
    <row r="24877" spans="31:31" s="228" customFormat="1" x14ac:dyDescent="0.2">
      <c r="AE24877" s="218"/>
    </row>
    <row r="24878" spans="31:31" s="228" customFormat="1" x14ac:dyDescent="0.2">
      <c r="AE24878" s="218"/>
    </row>
    <row r="24879" spans="31:31" s="228" customFormat="1" x14ac:dyDescent="0.2">
      <c r="AE24879" s="218"/>
    </row>
    <row r="24880" spans="31:31" s="228" customFormat="1" x14ac:dyDescent="0.2">
      <c r="AE24880" s="218"/>
    </row>
    <row r="24881" spans="31:31" s="228" customFormat="1" x14ac:dyDescent="0.2">
      <c r="AE24881" s="218"/>
    </row>
    <row r="24882" spans="31:31" s="228" customFormat="1" x14ac:dyDescent="0.2">
      <c r="AE24882" s="218"/>
    </row>
    <row r="24883" spans="31:31" s="228" customFormat="1" x14ac:dyDescent="0.2">
      <c r="AE24883" s="218"/>
    </row>
    <row r="24884" spans="31:31" s="228" customFormat="1" x14ac:dyDescent="0.2">
      <c r="AE24884" s="218"/>
    </row>
    <row r="24885" spans="31:31" s="228" customFormat="1" x14ac:dyDescent="0.2">
      <c r="AE24885" s="218"/>
    </row>
    <row r="24886" spans="31:31" s="228" customFormat="1" x14ac:dyDescent="0.2">
      <c r="AE24886" s="218"/>
    </row>
    <row r="24887" spans="31:31" s="228" customFormat="1" x14ac:dyDescent="0.2">
      <c r="AE24887" s="218"/>
    </row>
    <row r="24888" spans="31:31" s="228" customFormat="1" x14ac:dyDescent="0.2">
      <c r="AE24888" s="218"/>
    </row>
    <row r="24889" spans="31:31" s="228" customFormat="1" x14ac:dyDescent="0.2">
      <c r="AE24889" s="218"/>
    </row>
    <row r="24890" spans="31:31" s="228" customFormat="1" x14ac:dyDescent="0.2">
      <c r="AE24890" s="218"/>
    </row>
    <row r="24891" spans="31:31" s="228" customFormat="1" x14ac:dyDescent="0.2">
      <c r="AE24891" s="218"/>
    </row>
    <row r="24892" spans="31:31" s="228" customFormat="1" x14ac:dyDescent="0.2">
      <c r="AE24892" s="218"/>
    </row>
    <row r="24893" spans="31:31" s="228" customFormat="1" x14ac:dyDescent="0.2">
      <c r="AE24893" s="218"/>
    </row>
    <row r="24894" spans="31:31" s="228" customFormat="1" x14ac:dyDescent="0.2">
      <c r="AE24894" s="218"/>
    </row>
    <row r="24895" spans="31:31" s="228" customFormat="1" x14ac:dyDescent="0.2">
      <c r="AE24895" s="218"/>
    </row>
    <row r="24896" spans="31:31" s="228" customFormat="1" x14ac:dyDescent="0.2">
      <c r="AE24896" s="218"/>
    </row>
    <row r="24897" spans="31:31" s="228" customFormat="1" x14ac:dyDescent="0.2">
      <c r="AE24897" s="218"/>
    </row>
    <row r="24898" spans="31:31" s="228" customFormat="1" x14ac:dyDescent="0.2">
      <c r="AE24898" s="218"/>
    </row>
    <row r="24899" spans="31:31" s="228" customFormat="1" x14ac:dyDescent="0.2">
      <c r="AE24899" s="218"/>
    </row>
    <row r="24900" spans="31:31" s="228" customFormat="1" x14ac:dyDescent="0.2">
      <c r="AE24900" s="218"/>
    </row>
    <row r="24901" spans="31:31" s="228" customFormat="1" x14ac:dyDescent="0.2">
      <c r="AE24901" s="218"/>
    </row>
    <row r="24902" spans="31:31" s="228" customFormat="1" x14ac:dyDescent="0.2">
      <c r="AE24902" s="218"/>
    </row>
    <row r="24903" spans="31:31" s="228" customFormat="1" x14ac:dyDescent="0.2">
      <c r="AE24903" s="218"/>
    </row>
    <row r="24904" spans="31:31" s="228" customFormat="1" x14ac:dyDescent="0.2">
      <c r="AE24904" s="218"/>
    </row>
    <row r="24905" spans="31:31" s="228" customFormat="1" x14ac:dyDescent="0.2">
      <c r="AE24905" s="218"/>
    </row>
    <row r="24906" spans="31:31" s="228" customFormat="1" x14ac:dyDescent="0.2">
      <c r="AE24906" s="218"/>
    </row>
    <row r="24907" spans="31:31" s="228" customFormat="1" x14ac:dyDescent="0.2">
      <c r="AE24907" s="218"/>
    </row>
    <row r="24908" spans="31:31" s="228" customFormat="1" x14ac:dyDescent="0.2">
      <c r="AE24908" s="218"/>
    </row>
    <row r="24909" spans="31:31" s="228" customFormat="1" x14ac:dyDescent="0.2">
      <c r="AE24909" s="218"/>
    </row>
    <row r="24910" spans="31:31" s="228" customFormat="1" x14ac:dyDescent="0.2">
      <c r="AE24910" s="218"/>
    </row>
    <row r="24911" spans="31:31" s="228" customFormat="1" x14ac:dyDescent="0.2">
      <c r="AE24911" s="218"/>
    </row>
    <row r="24912" spans="31:31" s="228" customFormat="1" x14ac:dyDescent="0.2">
      <c r="AE24912" s="218"/>
    </row>
    <row r="24913" spans="31:31" s="228" customFormat="1" x14ac:dyDescent="0.2">
      <c r="AE24913" s="218"/>
    </row>
    <row r="24914" spans="31:31" s="228" customFormat="1" x14ac:dyDescent="0.2">
      <c r="AE24914" s="218"/>
    </row>
    <row r="24915" spans="31:31" s="228" customFormat="1" x14ac:dyDescent="0.2">
      <c r="AE24915" s="218"/>
    </row>
    <row r="24916" spans="31:31" s="228" customFormat="1" x14ac:dyDescent="0.2">
      <c r="AE24916" s="218"/>
    </row>
    <row r="24917" spans="31:31" s="228" customFormat="1" x14ac:dyDescent="0.2">
      <c r="AE24917" s="218"/>
    </row>
    <row r="24918" spans="31:31" s="228" customFormat="1" x14ac:dyDescent="0.2">
      <c r="AE24918" s="218"/>
    </row>
    <row r="24919" spans="31:31" s="228" customFormat="1" x14ac:dyDescent="0.2">
      <c r="AE24919" s="218"/>
    </row>
    <row r="24920" spans="31:31" s="228" customFormat="1" x14ac:dyDescent="0.2">
      <c r="AE24920" s="218"/>
    </row>
    <row r="24921" spans="31:31" s="228" customFormat="1" x14ac:dyDescent="0.2">
      <c r="AE24921" s="218"/>
    </row>
    <row r="24922" spans="31:31" s="228" customFormat="1" x14ac:dyDescent="0.2">
      <c r="AE24922" s="218"/>
    </row>
    <row r="24923" spans="31:31" s="228" customFormat="1" x14ac:dyDescent="0.2">
      <c r="AE24923" s="218"/>
    </row>
    <row r="24924" spans="31:31" s="228" customFormat="1" x14ac:dyDescent="0.2">
      <c r="AE24924" s="218"/>
    </row>
    <row r="24925" spans="31:31" s="228" customFormat="1" x14ac:dyDescent="0.2">
      <c r="AE24925" s="218"/>
    </row>
    <row r="24926" spans="31:31" s="228" customFormat="1" x14ac:dyDescent="0.2">
      <c r="AE24926" s="218"/>
    </row>
    <row r="24927" spans="31:31" s="228" customFormat="1" x14ac:dyDescent="0.2">
      <c r="AE24927" s="218"/>
    </row>
    <row r="24928" spans="31:31" s="228" customFormat="1" x14ac:dyDescent="0.2">
      <c r="AE24928" s="218"/>
    </row>
    <row r="24929" spans="31:31" s="228" customFormat="1" x14ac:dyDescent="0.2">
      <c r="AE24929" s="218"/>
    </row>
    <row r="24930" spans="31:31" s="228" customFormat="1" x14ac:dyDescent="0.2">
      <c r="AE24930" s="218"/>
    </row>
    <row r="24931" spans="31:31" s="228" customFormat="1" x14ac:dyDescent="0.2">
      <c r="AE24931" s="218"/>
    </row>
    <row r="24932" spans="31:31" s="228" customFormat="1" x14ac:dyDescent="0.2">
      <c r="AE24932" s="218"/>
    </row>
    <row r="24933" spans="31:31" s="228" customFormat="1" x14ac:dyDescent="0.2">
      <c r="AE24933" s="218"/>
    </row>
    <row r="24934" spans="31:31" s="228" customFormat="1" x14ac:dyDescent="0.2">
      <c r="AE24934" s="218"/>
    </row>
    <row r="24935" spans="31:31" s="228" customFormat="1" x14ac:dyDescent="0.2">
      <c r="AE24935" s="218"/>
    </row>
    <row r="24936" spans="31:31" s="228" customFormat="1" x14ac:dyDescent="0.2">
      <c r="AE24936" s="218"/>
    </row>
    <row r="24937" spans="31:31" s="228" customFormat="1" x14ac:dyDescent="0.2">
      <c r="AE24937" s="218"/>
    </row>
    <row r="24938" spans="31:31" s="228" customFormat="1" x14ac:dyDescent="0.2">
      <c r="AE24938" s="218"/>
    </row>
    <row r="24939" spans="31:31" s="228" customFormat="1" x14ac:dyDescent="0.2">
      <c r="AE24939" s="218"/>
    </row>
    <row r="24940" spans="31:31" s="228" customFormat="1" x14ac:dyDescent="0.2">
      <c r="AE24940" s="218"/>
    </row>
    <row r="24941" spans="31:31" s="228" customFormat="1" x14ac:dyDescent="0.2">
      <c r="AE24941" s="218"/>
    </row>
    <row r="24942" spans="31:31" s="228" customFormat="1" x14ac:dyDescent="0.2">
      <c r="AE24942" s="218"/>
    </row>
    <row r="24943" spans="31:31" s="228" customFormat="1" x14ac:dyDescent="0.2">
      <c r="AE24943" s="218"/>
    </row>
    <row r="24944" spans="31:31" s="228" customFormat="1" x14ac:dyDescent="0.2">
      <c r="AE24944" s="218"/>
    </row>
    <row r="24945" spans="31:31" s="228" customFormat="1" x14ac:dyDescent="0.2">
      <c r="AE24945" s="218"/>
    </row>
    <row r="24946" spans="31:31" s="228" customFormat="1" x14ac:dyDescent="0.2">
      <c r="AE24946" s="218"/>
    </row>
    <row r="24947" spans="31:31" s="228" customFormat="1" x14ac:dyDescent="0.2">
      <c r="AE24947" s="218"/>
    </row>
    <row r="24948" spans="31:31" s="228" customFormat="1" x14ac:dyDescent="0.2">
      <c r="AE24948" s="218"/>
    </row>
    <row r="24949" spans="31:31" s="228" customFormat="1" x14ac:dyDescent="0.2">
      <c r="AE24949" s="218"/>
    </row>
    <row r="24950" spans="31:31" s="228" customFormat="1" x14ac:dyDescent="0.2">
      <c r="AE24950" s="218"/>
    </row>
    <row r="24951" spans="31:31" s="228" customFormat="1" x14ac:dyDescent="0.2">
      <c r="AE24951" s="218"/>
    </row>
    <row r="24952" spans="31:31" s="228" customFormat="1" x14ac:dyDescent="0.2">
      <c r="AE24952" s="218"/>
    </row>
    <row r="24953" spans="31:31" s="228" customFormat="1" x14ac:dyDescent="0.2">
      <c r="AE24953" s="218"/>
    </row>
    <row r="24954" spans="31:31" s="228" customFormat="1" x14ac:dyDescent="0.2">
      <c r="AE24954" s="218"/>
    </row>
    <row r="24955" spans="31:31" s="228" customFormat="1" x14ac:dyDescent="0.2">
      <c r="AE24955" s="218"/>
    </row>
    <row r="24956" spans="31:31" s="228" customFormat="1" x14ac:dyDescent="0.2">
      <c r="AE24956" s="218"/>
    </row>
    <row r="24957" spans="31:31" s="228" customFormat="1" x14ac:dyDescent="0.2">
      <c r="AE24957" s="218"/>
    </row>
    <row r="24958" spans="31:31" s="228" customFormat="1" x14ac:dyDescent="0.2">
      <c r="AE24958" s="218"/>
    </row>
    <row r="24959" spans="31:31" s="228" customFormat="1" x14ac:dyDescent="0.2">
      <c r="AE24959" s="218"/>
    </row>
    <row r="24960" spans="31:31" s="228" customFormat="1" x14ac:dyDescent="0.2">
      <c r="AE24960" s="218"/>
    </row>
    <row r="24961" spans="31:31" s="228" customFormat="1" x14ac:dyDescent="0.2">
      <c r="AE24961" s="218"/>
    </row>
    <row r="24962" spans="31:31" s="228" customFormat="1" x14ac:dyDescent="0.2">
      <c r="AE24962" s="218"/>
    </row>
    <row r="24963" spans="31:31" s="228" customFormat="1" x14ac:dyDescent="0.2">
      <c r="AE24963" s="218"/>
    </row>
    <row r="24964" spans="31:31" s="228" customFormat="1" x14ac:dyDescent="0.2">
      <c r="AE24964" s="218"/>
    </row>
    <row r="24965" spans="31:31" s="228" customFormat="1" x14ac:dyDescent="0.2">
      <c r="AE24965" s="218"/>
    </row>
    <row r="24966" spans="31:31" s="228" customFormat="1" x14ac:dyDescent="0.2">
      <c r="AE24966" s="218"/>
    </row>
    <row r="24967" spans="31:31" s="228" customFormat="1" x14ac:dyDescent="0.2">
      <c r="AE24967" s="218"/>
    </row>
    <row r="24968" spans="31:31" s="228" customFormat="1" x14ac:dyDescent="0.2">
      <c r="AE24968" s="218"/>
    </row>
    <row r="24969" spans="31:31" s="228" customFormat="1" x14ac:dyDescent="0.2">
      <c r="AE24969" s="218"/>
    </row>
    <row r="24970" spans="31:31" s="228" customFormat="1" x14ac:dyDescent="0.2">
      <c r="AE24970" s="218"/>
    </row>
    <row r="24971" spans="31:31" s="228" customFormat="1" x14ac:dyDescent="0.2">
      <c r="AE24971" s="218"/>
    </row>
    <row r="24972" spans="31:31" s="228" customFormat="1" x14ac:dyDescent="0.2">
      <c r="AE24972" s="218"/>
    </row>
    <row r="24973" spans="31:31" s="228" customFormat="1" x14ac:dyDescent="0.2">
      <c r="AE24973" s="218"/>
    </row>
    <row r="24974" spans="31:31" s="228" customFormat="1" x14ac:dyDescent="0.2">
      <c r="AE24974" s="218"/>
    </row>
    <row r="24975" spans="31:31" s="228" customFormat="1" x14ac:dyDescent="0.2">
      <c r="AE24975" s="218"/>
    </row>
    <row r="24976" spans="31:31" s="228" customFormat="1" x14ac:dyDescent="0.2">
      <c r="AE24976" s="218"/>
    </row>
    <row r="24977" spans="31:31" s="228" customFormat="1" x14ac:dyDescent="0.2">
      <c r="AE24977" s="218"/>
    </row>
    <row r="24978" spans="31:31" s="228" customFormat="1" x14ac:dyDescent="0.2">
      <c r="AE24978" s="218"/>
    </row>
    <row r="24979" spans="31:31" s="228" customFormat="1" x14ac:dyDescent="0.2">
      <c r="AE24979" s="218"/>
    </row>
    <row r="24980" spans="31:31" s="228" customFormat="1" x14ac:dyDescent="0.2">
      <c r="AE24980" s="218"/>
    </row>
    <row r="24981" spans="31:31" s="228" customFormat="1" x14ac:dyDescent="0.2">
      <c r="AE24981" s="218"/>
    </row>
    <row r="24982" spans="31:31" s="228" customFormat="1" x14ac:dyDescent="0.2">
      <c r="AE24982" s="218"/>
    </row>
    <row r="24983" spans="31:31" s="228" customFormat="1" x14ac:dyDescent="0.2">
      <c r="AE24983" s="218"/>
    </row>
    <row r="24984" spans="31:31" s="228" customFormat="1" x14ac:dyDescent="0.2">
      <c r="AE24984" s="218"/>
    </row>
    <row r="24985" spans="31:31" s="228" customFormat="1" x14ac:dyDescent="0.2">
      <c r="AE24985" s="218"/>
    </row>
    <row r="24986" spans="31:31" s="228" customFormat="1" x14ac:dyDescent="0.2">
      <c r="AE24986" s="218"/>
    </row>
    <row r="24987" spans="31:31" s="228" customFormat="1" x14ac:dyDescent="0.2">
      <c r="AE24987" s="218"/>
    </row>
    <row r="24988" spans="31:31" s="228" customFormat="1" x14ac:dyDescent="0.2">
      <c r="AE24988" s="218"/>
    </row>
    <row r="24989" spans="31:31" s="228" customFormat="1" x14ac:dyDescent="0.2">
      <c r="AE24989" s="218"/>
    </row>
    <row r="24990" spans="31:31" s="228" customFormat="1" x14ac:dyDescent="0.2">
      <c r="AE24990" s="218"/>
    </row>
    <row r="24991" spans="31:31" s="228" customFormat="1" x14ac:dyDescent="0.2">
      <c r="AE24991" s="218"/>
    </row>
    <row r="24992" spans="31:31" s="228" customFormat="1" x14ac:dyDescent="0.2">
      <c r="AE24992" s="218"/>
    </row>
    <row r="24993" spans="31:31" s="228" customFormat="1" x14ac:dyDescent="0.2">
      <c r="AE24993" s="218"/>
    </row>
    <row r="24994" spans="31:31" s="228" customFormat="1" x14ac:dyDescent="0.2">
      <c r="AE24994" s="218"/>
    </row>
    <row r="24995" spans="31:31" s="228" customFormat="1" x14ac:dyDescent="0.2">
      <c r="AE24995" s="218"/>
    </row>
    <row r="24996" spans="31:31" s="228" customFormat="1" x14ac:dyDescent="0.2">
      <c r="AE24996" s="218"/>
    </row>
    <row r="24997" spans="31:31" s="228" customFormat="1" x14ac:dyDescent="0.2">
      <c r="AE24997" s="218"/>
    </row>
    <row r="24998" spans="31:31" s="228" customFormat="1" x14ac:dyDescent="0.2">
      <c r="AE24998" s="218"/>
    </row>
    <row r="24999" spans="31:31" s="228" customFormat="1" x14ac:dyDescent="0.2">
      <c r="AE24999" s="218"/>
    </row>
    <row r="25000" spans="31:31" s="228" customFormat="1" x14ac:dyDescent="0.2">
      <c r="AE25000" s="218"/>
    </row>
    <row r="25001" spans="31:31" s="228" customFormat="1" x14ac:dyDescent="0.2">
      <c r="AE25001" s="218"/>
    </row>
    <row r="25002" spans="31:31" s="228" customFormat="1" x14ac:dyDescent="0.2">
      <c r="AE25002" s="218"/>
    </row>
    <row r="25003" spans="31:31" s="228" customFormat="1" x14ac:dyDescent="0.2">
      <c r="AE25003" s="218"/>
    </row>
    <row r="25004" spans="31:31" s="228" customFormat="1" x14ac:dyDescent="0.2">
      <c r="AE25004" s="218"/>
    </row>
    <row r="25005" spans="31:31" s="228" customFormat="1" x14ac:dyDescent="0.2">
      <c r="AE25005" s="218"/>
    </row>
    <row r="25006" spans="31:31" s="228" customFormat="1" x14ac:dyDescent="0.2">
      <c r="AE25006" s="218"/>
    </row>
    <row r="25007" spans="31:31" s="228" customFormat="1" x14ac:dyDescent="0.2">
      <c r="AE25007" s="218"/>
    </row>
    <row r="25008" spans="31:31" s="228" customFormat="1" x14ac:dyDescent="0.2">
      <c r="AE25008" s="218"/>
    </row>
    <row r="25009" spans="31:31" s="228" customFormat="1" x14ac:dyDescent="0.2">
      <c r="AE25009" s="218"/>
    </row>
    <row r="25010" spans="31:31" s="228" customFormat="1" x14ac:dyDescent="0.2">
      <c r="AE25010" s="218"/>
    </row>
    <row r="25011" spans="31:31" s="228" customFormat="1" x14ac:dyDescent="0.2">
      <c r="AE25011" s="218"/>
    </row>
    <row r="25012" spans="31:31" s="228" customFormat="1" x14ac:dyDescent="0.2">
      <c r="AE25012" s="218"/>
    </row>
    <row r="25013" spans="31:31" s="228" customFormat="1" x14ac:dyDescent="0.2">
      <c r="AE25013" s="218"/>
    </row>
    <row r="25014" spans="31:31" s="228" customFormat="1" x14ac:dyDescent="0.2">
      <c r="AE25014" s="218"/>
    </row>
    <row r="25015" spans="31:31" s="228" customFormat="1" x14ac:dyDescent="0.2">
      <c r="AE25015" s="218"/>
    </row>
    <row r="25016" spans="31:31" s="228" customFormat="1" x14ac:dyDescent="0.2">
      <c r="AE25016" s="218"/>
    </row>
    <row r="25017" spans="31:31" s="228" customFormat="1" x14ac:dyDescent="0.2">
      <c r="AE25017" s="218"/>
    </row>
    <row r="25018" spans="31:31" s="228" customFormat="1" x14ac:dyDescent="0.2">
      <c r="AE25018" s="218"/>
    </row>
    <row r="25019" spans="31:31" s="228" customFormat="1" x14ac:dyDescent="0.2">
      <c r="AE25019" s="218"/>
    </row>
    <row r="25020" spans="31:31" s="228" customFormat="1" x14ac:dyDescent="0.2">
      <c r="AE25020" s="218"/>
    </row>
    <row r="25021" spans="31:31" s="228" customFormat="1" x14ac:dyDescent="0.2">
      <c r="AE25021" s="218"/>
    </row>
    <row r="25022" spans="31:31" s="228" customFormat="1" x14ac:dyDescent="0.2">
      <c r="AE25022" s="218"/>
    </row>
    <row r="25023" spans="31:31" s="228" customFormat="1" x14ac:dyDescent="0.2">
      <c r="AE25023" s="218"/>
    </row>
    <row r="25024" spans="31:31" s="228" customFormat="1" x14ac:dyDescent="0.2">
      <c r="AE25024" s="218"/>
    </row>
    <row r="25025" spans="31:31" s="228" customFormat="1" x14ac:dyDescent="0.2">
      <c r="AE25025" s="218"/>
    </row>
    <row r="25026" spans="31:31" s="228" customFormat="1" x14ac:dyDescent="0.2">
      <c r="AE25026" s="218"/>
    </row>
    <row r="25027" spans="31:31" s="228" customFormat="1" x14ac:dyDescent="0.2">
      <c r="AE25027" s="218"/>
    </row>
    <row r="25028" spans="31:31" s="228" customFormat="1" x14ac:dyDescent="0.2">
      <c r="AE25028" s="218"/>
    </row>
    <row r="25029" spans="31:31" s="228" customFormat="1" x14ac:dyDescent="0.2">
      <c r="AE25029" s="218"/>
    </row>
    <row r="25030" spans="31:31" s="228" customFormat="1" x14ac:dyDescent="0.2">
      <c r="AE25030" s="218"/>
    </row>
    <row r="25031" spans="31:31" s="228" customFormat="1" x14ac:dyDescent="0.2">
      <c r="AE25031" s="218"/>
    </row>
    <row r="25032" spans="31:31" s="228" customFormat="1" x14ac:dyDescent="0.2">
      <c r="AE25032" s="218"/>
    </row>
    <row r="25033" spans="31:31" s="228" customFormat="1" x14ac:dyDescent="0.2">
      <c r="AE25033" s="218"/>
    </row>
    <row r="25034" spans="31:31" s="228" customFormat="1" x14ac:dyDescent="0.2">
      <c r="AE25034" s="218"/>
    </row>
    <row r="25035" spans="31:31" s="228" customFormat="1" x14ac:dyDescent="0.2">
      <c r="AE25035" s="218"/>
    </row>
    <row r="25036" spans="31:31" s="228" customFormat="1" x14ac:dyDescent="0.2">
      <c r="AE25036" s="218"/>
    </row>
    <row r="25037" spans="31:31" s="228" customFormat="1" x14ac:dyDescent="0.2">
      <c r="AE25037" s="218"/>
    </row>
    <row r="25038" spans="31:31" s="228" customFormat="1" x14ac:dyDescent="0.2">
      <c r="AE25038" s="218"/>
    </row>
    <row r="25039" spans="31:31" s="228" customFormat="1" x14ac:dyDescent="0.2">
      <c r="AE25039" s="218"/>
    </row>
    <row r="25040" spans="31:31" s="228" customFormat="1" x14ac:dyDescent="0.2">
      <c r="AE25040" s="218"/>
    </row>
    <row r="25041" spans="31:31" s="228" customFormat="1" x14ac:dyDescent="0.2">
      <c r="AE25041" s="218"/>
    </row>
    <row r="25042" spans="31:31" s="228" customFormat="1" x14ac:dyDescent="0.2">
      <c r="AE25042" s="218"/>
    </row>
    <row r="25043" spans="31:31" s="228" customFormat="1" x14ac:dyDescent="0.2">
      <c r="AE25043" s="218"/>
    </row>
    <row r="25044" spans="31:31" s="228" customFormat="1" x14ac:dyDescent="0.2">
      <c r="AE25044" s="218"/>
    </row>
    <row r="25045" spans="31:31" s="228" customFormat="1" x14ac:dyDescent="0.2">
      <c r="AE25045" s="218"/>
    </row>
    <row r="25046" spans="31:31" s="228" customFormat="1" x14ac:dyDescent="0.2">
      <c r="AE25046" s="218"/>
    </row>
    <row r="25047" spans="31:31" s="228" customFormat="1" x14ac:dyDescent="0.2">
      <c r="AE25047" s="218"/>
    </row>
    <row r="25048" spans="31:31" s="228" customFormat="1" x14ac:dyDescent="0.2">
      <c r="AE25048" s="218"/>
    </row>
    <row r="25049" spans="31:31" s="228" customFormat="1" x14ac:dyDescent="0.2">
      <c r="AE25049" s="218"/>
    </row>
    <row r="25050" spans="31:31" s="228" customFormat="1" x14ac:dyDescent="0.2">
      <c r="AE25050" s="218"/>
    </row>
    <row r="25051" spans="31:31" s="228" customFormat="1" x14ac:dyDescent="0.2">
      <c r="AE25051" s="218"/>
    </row>
    <row r="25052" spans="31:31" s="228" customFormat="1" x14ac:dyDescent="0.2">
      <c r="AE25052" s="218"/>
    </row>
    <row r="25053" spans="31:31" s="228" customFormat="1" x14ac:dyDescent="0.2">
      <c r="AE25053" s="218"/>
    </row>
    <row r="25054" spans="31:31" s="228" customFormat="1" x14ac:dyDescent="0.2">
      <c r="AE25054" s="218"/>
    </row>
    <row r="25055" spans="31:31" s="228" customFormat="1" x14ac:dyDescent="0.2">
      <c r="AE25055" s="218"/>
    </row>
    <row r="25056" spans="31:31" s="228" customFormat="1" x14ac:dyDescent="0.2">
      <c r="AE25056" s="218"/>
    </row>
    <row r="25057" spans="31:31" s="228" customFormat="1" x14ac:dyDescent="0.2">
      <c r="AE25057" s="218"/>
    </row>
    <row r="25058" spans="31:31" s="228" customFormat="1" x14ac:dyDescent="0.2">
      <c r="AE25058" s="218"/>
    </row>
    <row r="25059" spans="31:31" s="228" customFormat="1" x14ac:dyDescent="0.2">
      <c r="AE25059" s="218"/>
    </row>
    <row r="25060" spans="31:31" s="228" customFormat="1" x14ac:dyDescent="0.2">
      <c r="AE25060" s="218"/>
    </row>
    <row r="25061" spans="31:31" s="228" customFormat="1" x14ac:dyDescent="0.2">
      <c r="AE25061" s="218"/>
    </row>
    <row r="25062" spans="31:31" s="228" customFormat="1" x14ac:dyDescent="0.2">
      <c r="AE25062" s="218"/>
    </row>
    <row r="25063" spans="31:31" s="228" customFormat="1" x14ac:dyDescent="0.2">
      <c r="AE25063" s="218"/>
    </row>
    <row r="25064" spans="31:31" s="228" customFormat="1" x14ac:dyDescent="0.2">
      <c r="AE25064" s="218"/>
    </row>
    <row r="25065" spans="31:31" s="228" customFormat="1" x14ac:dyDescent="0.2">
      <c r="AE25065" s="218"/>
    </row>
    <row r="25066" spans="31:31" s="228" customFormat="1" x14ac:dyDescent="0.2">
      <c r="AE25066" s="218"/>
    </row>
    <row r="25067" spans="31:31" s="228" customFormat="1" x14ac:dyDescent="0.2">
      <c r="AE25067" s="218"/>
    </row>
    <row r="25068" spans="31:31" s="228" customFormat="1" x14ac:dyDescent="0.2">
      <c r="AE25068" s="218"/>
    </row>
    <row r="25069" spans="31:31" s="228" customFormat="1" x14ac:dyDescent="0.2">
      <c r="AE25069" s="218"/>
    </row>
    <row r="25070" spans="31:31" s="228" customFormat="1" x14ac:dyDescent="0.2">
      <c r="AE25070" s="218"/>
    </row>
    <row r="25071" spans="31:31" s="228" customFormat="1" x14ac:dyDescent="0.2">
      <c r="AE25071" s="218"/>
    </row>
    <row r="25072" spans="31:31" s="228" customFormat="1" x14ac:dyDescent="0.2">
      <c r="AE25072" s="218"/>
    </row>
    <row r="25073" spans="31:31" s="228" customFormat="1" x14ac:dyDescent="0.2">
      <c r="AE25073" s="218"/>
    </row>
    <row r="25074" spans="31:31" s="228" customFormat="1" x14ac:dyDescent="0.2">
      <c r="AE25074" s="218"/>
    </row>
    <row r="25075" spans="31:31" s="228" customFormat="1" x14ac:dyDescent="0.2">
      <c r="AE25075" s="218"/>
    </row>
    <row r="25076" spans="31:31" s="228" customFormat="1" x14ac:dyDescent="0.2">
      <c r="AE25076" s="218"/>
    </row>
    <row r="25077" spans="31:31" s="228" customFormat="1" x14ac:dyDescent="0.2">
      <c r="AE25077" s="218"/>
    </row>
    <row r="25078" spans="31:31" s="228" customFormat="1" x14ac:dyDescent="0.2">
      <c r="AE25078" s="218"/>
    </row>
    <row r="25079" spans="31:31" s="228" customFormat="1" x14ac:dyDescent="0.2">
      <c r="AE25079" s="218"/>
    </row>
    <row r="25080" spans="31:31" s="228" customFormat="1" x14ac:dyDescent="0.2">
      <c r="AE25080" s="218"/>
    </row>
    <row r="25081" spans="31:31" s="228" customFormat="1" x14ac:dyDescent="0.2">
      <c r="AE25081" s="218"/>
    </row>
    <row r="25082" spans="31:31" s="228" customFormat="1" x14ac:dyDescent="0.2">
      <c r="AE25082" s="218"/>
    </row>
    <row r="25083" spans="31:31" s="228" customFormat="1" x14ac:dyDescent="0.2">
      <c r="AE25083" s="218"/>
    </row>
    <row r="25084" spans="31:31" s="228" customFormat="1" x14ac:dyDescent="0.2">
      <c r="AE25084" s="218"/>
    </row>
    <row r="25085" spans="31:31" s="228" customFormat="1" x14ac:dyDescent="0.2">
      <c r="AE25085" s="218"/>
    </row>
    <row r="25086" spans="31:31" s="228" customFormat="1" x14ac:dyDescent="0.2">
      <c r="AE25086" s="218"/>
    </row>
    <row r="25087" spans="31:31" s="228" customFormat="1" x14ac:dyDescent="0.2">
      <c r="AE25087" s="218"/>
    </row>
    <row r="25088" spans="31:31" s="228" customFormat="1" x14ac:dyDescent="0.2">
      <c r="AE25088" s="218"/>
    </row>
    <row r="25089" spans="31:31" s="228" customFormat="1" x14ac:dyDescent="0.2">
      <c r="AE25089" s="218"/>
    </row>
    <row r="25090" spans="31:31" s="228" customFormat="1" x14ac:dyDescent="0.2">
      <c r="AE25090" s="218"/>
    </row>
    <row r="25091" spans="31:31" s="228" customFormat="1" x14ac:dyDescent="0.2">
      <c r="AE25091" s="218"/>
    </row>
    <row r="25092" spans="31:31" s="228" customFormat="1" x14ac:dyDescent="0.2">
      <c r="AE25092" s="218"/>
    </row>
    <row r="25093" spans="31:31" s="228" customFormat="1" x14ac:dyDescent="0.2">
      <c r="AE25093" s="218"/>
    </row>
    <row r="25094" spans="31:31" s="228" customFormat="1" x14ac:dyDescent="0.2">
      <c r="AE25094" s="218"/>
    </row>
    <row r="25095" spans="31:31" s="228" customFormat="1" x14ac:dyDescent="0.2">
      <c r="AE25095" s="218"/>
    </row>
    <row r="25096" spans="31:31" s="228" customFormat="1" x14ac:dyDescent="0.2">
      <c r="AE25096" s="218"/>
    </row>
    <row r="25097" spans="31:31" s="228" customFormat="1" x14ac:dyDescent="0.2">
      <c r="AE25097" s="218"/>
    </row>
    <row r="25098" spans="31:31" s="228" customFormat="1" x14ac:dyDescent="0.2">
      <c r="AE25098" s="218"/>
    </row>
    <row r="25099" spans="31:31" s="228" customFormat="1" x14ac:dyDescent="0.2">
      <c r="AE25099" s="218"/>
    </row>
    <row r="25100" spans="31:31" s="228" customFormat="1" x14ac:dyDescent="0.2">
      <c r="AE25100" s="218"/>
    </row>
    <row r="25101" spans="31:31" s="228" customFormat="1" x14ac:dyDescent="0.2">
      <c r="AE25101" s="218"/>
    </row>
    <row r="25102" spans="31:31" s="228" customFormat="1" x14ac:dyDescent="0.2">
      <c r="AE25102" s="218"/>
    </row>
    <row r="25103" spans="31:31" s="228" customFormat="1" x14ac:dyDescent="0.2">
      <c r="AE25103" s="218"/>
    </row>
    <row r="25104" spans="31:31" s="228" customFormat="1" x14ac:dyDescent="0.2">
      <c r="AE25104" s="218"/>
    </row>
    <row r="25105" spans="31:31" s="228" customFormat="1" x14ac:dyDescent="0.2">
      <c r="AE25105" s="218"/>
    </row>
    <row r="25106" spans="31:31" s="228" customFormat="1" x14ac:dyDescent="0.2">
      <c r="AE25106" s="218"/>
    </row>
    <row r="25107" spans="31:31" s="228" customFormat="1" x14ac:dyDescent="0.2">
      <c r="AE25107" s="218"/>
    </row>
    <row r="25108" spans="31:31" s="228" customFormat="1" x14ac:dyDescent="0.2">
      <c r="AE25108" s="218"/>
    </row>
    <row r="25109" spans="31:31" s="228" customFormat="1" x14ac:dyDescent="0.2">
      <c r="AE25109" s="218"/>
    </row>
    <row r="25110" spans="31:31" s="228" customFormat="1" x14ac:dyDescent="0.2">
      <c r="AE25110" s="218"/>
    </row>
    <row r="25111" spans="31:31" s="228" customFormat="1" x14ac:dyDescent="0.2">
      <c r="AE25111" s="218"/>
    </row>
    <row r="25112" spans="31:31" s="228" customFormat="1" x14ac:dyDescent="0.2">
      <c r="AE25112" s="218"/>
    </row>
    <row r="25113" spans="31:31" s="228" customFormat="1" x14ac:dyDescent="0.2">
      <c r="AE25113" s="218"/>
    </row>
    <row r="25114" spans="31:31" s="228" customFormat="1" x14ac:dyDescent="0.2">
      <c r="AE25114" s="218"/>
    </row>
    <row r="25115" spans="31:31" s="228" customFormat="1" x14ac:dyDescent="0.2">
      <c r="AE25115" s="218"/>
    </row>
    <row r="25116" spans="31:31" s="228" customFormat="1" x14ac:dyDescent="0.2">
      <c r="AE25116" s="218"/>
    </row>
    <row r="25117" spans="31:31" s="228" customFormat="1" x14ac:dyDescent="0.2">
      <c r="AE25117" s="218"/>
    </row>
    <row r="25118" spans="31:31" s="228" customFormat="1" x14ac:dyDescent="0.2">
      <c r="AE25118" s="218"/>
    </row>
    <row r="25119" spans="31:31" s="228" customFormat="1" x14ac:dyDescent="0.2">
      <c r="AE25119" s="218"/>
    </row>
    <row r="25120" spans="31:31" s="228" customFormat="1" x14ac:dyDescent="0.2">
      <c r="AE25120" s="218"/>
    </row>
    <row r="25121" spans="31:31" s="228" customFormat="1" x14ac:dyDescent="0.2">
      <c r="AE25121" s="218"/>
    </row>
    <row r="25122" spans="31:31" s="228" customFormat="1" x14ac:dyDescent="0.2">
      <c r="AE25122" s="218"/>
    </row>
    <row r="25123" spans="31:31" s="228" customFormat="1" x14ac:dyDescent="0.2">
      <c r="AE25123" s="218"/>
    </row>
    <row r="25124" spans="31:31" s="228" customFormat="1" x14ac:dyDescent="0.2">
      <c r="AE25124" s="218"/>
    </row>
    <row r="25125" spans="31:31" s="228" customFormat="1" x14ac:dyDescent="0.2">
      <c r="AE25125" s="218"/>
    </row>
    <row r="25126" spans="31:31" s="228" customFormat="1" x14ac:dyDescent="0.2">
      <c r="AE25126" s="218"/>
    </row>
    <row r="25127" spans="31:31" s="228" customFormat="1" x14ac:dyDescent="0.2">
      <c r="AE25127" s="218"/>
    </row>
    <row r="25128" spans="31:31" s="228" customFormat="1" x14ac:dyDescent="0.2">
      <c r="AE25128" s="218"/>
    </row>
    <row r="25129" spans="31:31" s="228" customFormat="1" x14ac:dyDescent="0.2">
      <c r="AE25129" s="218"/>
    </row>
    <row r="25130" spans="31:31" s="228" customFormat="1" x14ac:dyDescent="0.2">
      <c r="AE25130" s="218"/>
    </row>
    <row r="25131" spans="31:31" s="228" customFormat="1" x14ac:dyDescent="0.2">
      <c r="AE25131" s="218"/>
    </row>
    <row r="25132" spans="31:31" s="228" customFormat="1" x14ac:dyDescent="0.2">
      <c r="AE25132" s="218"/>
    </row>
    <row r="25133" spans="31:31" s="228" customFormat="1" x14ac:dyDescent="0.2">
      <c r="AE25133" s="218"/>
    </row>
    <row r="25134" spans="31:31" s="228" customFormat="1" x14ac:dyDescent="0.2">
      <c r="AE25134" s="218"/>
    </row>
    <row r="25135" spans="31:31" s="228" customFormat="1" x14ac:dyDescent="0.2">
      <c r="AE25135" s="218"/>
    </row>
    <row r="25136" spans="31:31" s="228" customFormat="1" x14ac:dyDescent="0.2">
      <c r="AE25136" s="218"/>
    </row>
    <row r="25137" spans="31:31" s="228" customFormat="1" x14ac:dyDescent="0.2">
      <c r="AE25137" s="218"/>
    </row>
    <row r="25138" spans="31:31" s="228" customFormat="1" x14ac:dyDescent="0.2">
      <c r="AE25138" s="218"/>
    </row>
    <row r="25139" spans="31:31" s="228" customFormat="1" x14ac:dyDescent="0.2">
      <c r="AE25139" s="218"/>
    </row>
    <row r="25140" spans="31:31" s="228" customFormat="1" x14ac:dyDescent="0.2">
      <c r="AE25140" s="218"/>
    </row>
    <row r="25141" spans="31:31" s="228" customFormat="1" x14ac:dyDescent="0.2">
      <c r="AE25141" s="218"/>
    </row>
    <row r="25142" spans="31:31" s="228" customFormat="1" x14ac:dyDescent="0.2">
      <c r="AE25142" s="218"/>
    </row>
    <row r="25143" spans="31:31" s="228" customFormat="1" x14ac:dyDescent="0.2">
      <c r="AE25143" s="218"/>
    </row>
    <row r="25144" spans="31:31" s="228" customFormat="1" x14ac:dyDescent="0.2">
      <c r="AE25144" s="218"/>
    </row>
    <row r="25145" spans="31:31" s="228" customFormat="1" x14ac:dyDescent="0.2">
      <c r="AE25145" s="218"/>
    </row>
    <row r="25146" spans="31:31" s="228" customFormat="1" x14ac:dyDescent="0.2">
      <c r="AE25146" s="218"/>
    </row>
    <row r="25147" spans="31:31" s="228" customFormat="1" x14ac:dyDescent="0.2">
      <c r="AE25147" s="218"/>
    </row>
    <row r="25148" spans="31:31" s="228" customFormat="1" x14ac:dyDescent="0.2">
      <c r="AE25148" s="218"/>
    </row>
    <row r="25149" spans="31:31" s="228" customFormat="1" x14ac:dyDescent="0.2">
      <c r="AE25149" s="218"/>
    </row>
    <row r="25150" spans="31:31" s="228" customFormat="1" x14ac:dyDescent="0.2">
      <c r="AE25150" s="218"/>
    </row>
    <row r="25151" spans="31:31" s="228" customFormat="1" x14ac:dyDescent="0.2">
      <c r="AE25151" s="218"/>
    </row>
    <row r="25152" spans="31:31" s="228" customFormat="1" x14ac:dyDescent="0.2">
      <c r="AE25152" s="218"/>
    </row>
    <row r="25153" spans="31:31" s="228" customFormat="1" x14ac:dyDescent="0.2">
      <c r="AE25153" s="218"/>
    </row>
    <row r="25154" spans="31:31" s="228" customFormat="1" x14ac:dyDescent="0.2">
      <c r="AE25154" s="218"/>
    </row>
    <row r="25155" spans="31:31" s="228" customFormat="1" x14ac:dyDescent="0.2">
      <c r="AE25155" s="218"/>
    </row>
    <row r="25156" spans="31:31" s="228" customFormat="1" x14ac:dyDescent="0.2">
      <c r="AE25156" s="218"/>
    </row>
    <row r="25157" spans="31:31" s="228" customFormat="1" x14ac:dyDescent="0.2">
      <c r="AE25157" s="218"/>
    </row>
    <row r="25158" spans="31:31" s="228" customFormat="1" x14ac:dyDescent="0.2">
      <c r="AE25158" s="218"/>
    </row>
    <row r="25159" spans="31:31" s="228" customFormat="1" x14ac:dyDescent="0.2">
      <c r="AE25159" s="218"/>
    </row>
    <row r="25160" spans="31:31" s="228" customFormat="1" x14ac:dyDescent="0.2">
      <c r="AE25160" s="218"/>
    </row>
    <row r="25161" spans="31:31" s="228" customFormat="1" x14ac:dyDescent="0.2">
      <c r="AE25161" s="218"/>
    </row>
    <row r="25162" spans="31:31" s="228" customFormat="1" x14ac:dyDescent="0.2">
      <c r="AE25162" s="218"/>
    </row>
    <row r="25163" spans="31:31" s="228" customFormat="1" x14ac:dyDescent="0.2">
      <c r="AE25163" s="218"/>
    </row>
    <row r="25164" spans="31:31" s="228" customFormat="1" x14ac:dyDescent="0.2">
      <c r="AE25164" s="218"/>
    </row>
    <row r="25165" spans="31:31" s="228" customFormat="1" x14ac:dyDescent="0.2">
      <c r="AE25165" s="218"/>
    </row>
    <row r="25166" spans="31:31" s="228" customFormat="1" x14ac:dyDescent="0.2">
      <c r="AE25166" s="218"/>
    </row>
    <row r="25167" spans="31:31" s="228" customFormat="1" x14ac:dyDescent="0.2">
      <c r="AE25167" s="218"/>
    </row>
    <row r="25168" spans="31:31" s="228" customFormat="1" x14ac:dyDescent="0.2">
      <c r="AE25168" s="218"/>
    </row>
    <row r="25169" spans="31:31" s="228" customFormat="1" x14ac:dyDescent="0.2">
      <c r="AE25169" s="218"/>
    </row>
    <row r="25170" spans="31:31" s="228" customFormat="1" x14ac:dyDescent="0.2">
      <c r="AE25170" s="218"/>
    </row>
    <row r="25171" spans="31:31" s="228" customFormat="1" x14ac:dyDescent="0.2">
      <c r="AE25171" s="218"/>
    </row>
    <row r="25172" spans="31:31" s="228" customFormat="1" x14ac:dyDescent="0.2">
      <c r="AE25172" s="218"/>
    </row>
    <row r="25173" spans="31:31" s="228" customFormat="1" x14ac:dyDescent="0.2">
      <c r="AE25173" s="218"/>
    </row>
    <row r="25174" spans="31:31" s="228" customFormat="1" x14ac:dyDescent="0.2">
      <c r="AE25174" s="218"/>
    </row>
    <row r="25175" spans="31:31" s="228" customFormat="1" x14ac:dyDescent="0.2">
      <c r="AE25175" s="218"/>
    </row>
    <row r="25176" spans="31:31" s="228" customFormat="1" x14ac:dyDescent="0.2">
      <c r="AE25176" s="218"/>
    </row>
    <row r="25177" spans="31:31" s="228" customFormat="1" x14ac:dyDescent="0.2">
      <c r="AE25177" s="218"/>
    </row>
    <row r="25178" spans="31:31" s="228" customFormat="1" x14ac:dyDescent="0.2">
      <c r="AE25178" s="218"/>
    </row>
    <row r="25179" spans="31:31" s="228" customFormat="1" x14ac:dyDescent="0.2">
      <c r="AE25179" s="218"/>
    </row>
    <row r="25180" spans="31:31" s="228" customFormat="1" x14ac:dyDescent="0.2">
      <c r="AE25180" s="218"/>
    </row>
    <row r="25181" spans="31:31" s="228" customFormat="1" x14ac:dyDescent="0.2">
      <c r="AE25181" s="218"/>
    </row>
    <row r="25182" spans="31:31" s="228" customFormat="1" x14ac:dyDescent="0.2">
      <c r="AE25182" s="218"/>
    </row>
    <row r="25183" spans="31:31" s="228" customFormat="1" x14ac:dyDescent="0.2">
      <c r="AE25183" s="218"/>
    </row>
    <row r="25184" spans="31:31" s="228" customFormat="1" x14ac:dyDescent="0.2">
      <c r="AE25184" s="218"/>
    </row>
    <row r="25185" spans="31:31" s="228" customFormat="1" x14ac:dyDescent="0.2">
      <c r="AE25185" s="218"/>
    </row>
    <row r="25186" spans="31:31" s="228" customFormat="1" x14ac:dyDescent="0.2">
      <c r="AE25186" s="218"/>
    </row>
    <row r="25187" spans="31:31" s="228" customFormat="1" x14ac:dyDescent="0.2">
      <c r="AE25187" s="218"/>
    </row>
    <row r="25188" spans="31:31" s="228" customFormat="1" x14ac:dyDescent="0.2">
      <c r="AE25188" s="218"/>
    </row>
    <row r="25189" spans="31:31" s="228" customFormat="1" x14ac:dyDescent="0.2">
      <c r="AE25189" s="218"/>
    </row>
    <row r="25190" spans="31:31" s="228" customFormat="1" x14ac:dyDescent="0.2">
      <c r="AE25190" s="218"/>
    </row>
    <row r="25191" spans="31:31" s="228" customFormat="1" x14ac:dyDescent="0.2">
      <c r="AE25191" s="218"/>
    </row>
    <row r="25192" spans="31:31" s="228" customFormat="1" x14ac:dyDescent="0.2">
      <c r="AE25192" s="218"/>
    </row>
    <row r="25193" spans="31:31" s="228" customFormat="1" x14ac:dyDescent="0.2">
      <c r="AE25193" s="218"/>
    </row>
    <row r="25194" spans="31:31" s="228" customFormat="1" x14ac:dyDescent="0.2">
      <c r="AE25194" s="218"/>
    </row>
    <row r="25195" spans="31:31" s="228" customFormat="1" x14ac:dyDescent="0.2">
      <c r="AE25195" s="218"/>
    </row>
    <row r="25196" spans="31:31" s="228" customFormat="1" x14ac:dyDescent="0.2">
      <c r="AE25196" s="218"/>
    </row>
    <row r="25197" spans="31:31" s="228" customFormat="1" x14ac:dyDescent="0.2">
      <c r="AE25197" s="218"/>
    </row>
    <row r="25198" spans="31:31" s="228" customFormat="1" x14ac:dyDescent="0.2">
      <c r="AE25198" s="218"/>
    </row>
    <row r="25199" spans="31:31" s="228" customFormat="1" x14ac:dyDescent="0.2">
      <c r="AE25199" s="218"/>
    </row>
    <row r="25200" spans="31:31" s="228" customFormat="1" x14ac:dyDescent="0.2">
      <c r="AE25200" s="218"/>
    </row>
    <row r="25201" spans="31:31" s="228" customFormat="1" x14ac:dyDescent="0.2">
      <c r="AE25201" s="218"/>
    </row>
    <row r="25202" spans="31:31" s="228" customFormat="1" x14ac:dyDescent="0.2">
      <c r="AE25202" s="218"/>
    </row>
    <row r="25203" spans="31:31" s="228" customFormat="1" x14ac:dyDescent="0.2">
      <c r="AE25203" s="218"/>
    </row>
    <row r="25204" spans="31:31" s="228" customFormat="1" x14ac:dyDescent="0.2">
      <c r="AE25204" s="218"/>
    </row>
    <row r="25205" spans="31:31" s="228" customFormat="1" x14ac:dyDescent="0.2">
      <c r="AE25205" s="218"/>
    </row>
    <row r="25206" spans="31:31" s="228" customFormat="1" x14ac:dyDescent="0.2">
      <c r="AE25206" s="218"/>
    </row>
    <row r="25207" spans="31:31" s="228" customFormat="1" x14ac:dyDescent="0.2">
      <c r="AE25207" s="218"/>
    </row>
    <row r="25208" spans="31:31" s="228" customFormat="1" x14ac:dyDescent="0.2">
      <c r="AE25208" s="218"/>
    </row>
    <row r="25209" spans="31:31" s="228" customFormat="1" x14ac:dyDescent="0.2">
      <c r="AE25209" s="218"/>
    </row>
    <row r="25210" spans="31:31" s="228" customFormat="1" x14ac:dyDescent="0.2">
      <c r="AE25210" s="218"/>
    </row>
    <row r="25211" spans="31:31" s="228" customFormat="1" x14ac:dyDescent="0.2">
      <c r="AE25211" s="218"/>
    </row>
    <row r="25212" spans="31:31" s="228" customFormat="1" x14ac:dyDescent="0.2">
      <c r="AE25212" s="218"/>
    </row>
    <row r="25213" spans="31:31" s="228" customFormat="1" x14ac:dyDescent="0.2">
      <c r="AE25213" s="218"/>
    </row>
    <row r="25214" spans="31:31" s="228" customFormat="1" x14ac:dyDescent="0.2">
      <c r="AE25214" s="218"/>
    </row>
    <row r="25215" spans="31:31" s="228" customFormat="1" x14ac:dyDescent="0.2">
      <c r="AE25215" s="218"/>
    </row>
    <row r="25216" spans="31:31" s="228" customFormat="1" x14ac:dyDescent="0.2">
      <c r="AE25216" s="218"/>
    </row>
    <row r="25217" spans="31:31" s="228" customFormat="1" x14ac:dyDescent="0.2">
      <c r="AE25217" s="218"/>
    </row>
    <row r="25218" spans="31:31" s="228" customFormat="1" x14ac:dyDescent="0.2">
      <c r="AE25218" s="218"/>
    </row>
    <row r="25219" spans="31:31" s="228" customFormat="1" x14ac:dyDescent="0.2">
      <c r="AE25219" s="218"/>
    </row>
    <row r="25220" spans="31:31" s="228" customFormat="1" x14ac:dyDescent="0.2">
      <c r="AE25220" s="218"/>
    </row>
    <row r="25221" spans="31:31" s="228" customFormat="1" x14ac:dyDescent="0.2">
      <c r="AE25221" s="218"/>
    </row>
    <row r="25222" spans="31:31" s="228" customFormat="1" x14ac:dyDescent="0.2">
      <c r="AE25222" s="218"/>
    </row>
    <row r="25223" spans="31:31" s="228" customFormat="1" x14ac:dyDescent="0.2">
      <c r="AE25223" s="218"/>
    </row>
    <row r="25224" spans="31:31" s="228" customFormat="1" x14ac:dyDescent="0.2">
      <c r="AE25224" s="218"/>
    </row>
    <row r="25225" spans="31:31" s="228" customFormat="1" x14ac:dyDescent="0.2">
      <c r="AE25225" s="218"/>
    </row>
    <row r="25226" spans="31:31" s="228" customFormat="1" x14ac:dyDescent="0.2">
      <c r="AE25226" s="218"/>
    </row>
    <row r="25227" spans="31:31" s="228" customFormat="1" x14ac:dyDescent="0.2">
      <c r="AE25227" s="218"/>
    </row>
    <row r="25228" spans="31:31" s="228" customFormat="1" x14ac:dyDescent="0.2">
      <c r="AE25228" s="218"/>
    </row>
    <row r="25229" spans="31:31" s="228" customFormat="1" x14ac:dyDescent="0.2">
      <c r="AE25229" s="218"/>
    </row>
    <row r="25230" spans="31:31" s="228" customFormat="1" x14ac:dyDescent="0.2">
      <c r="AE25230" s="218"/>
    </row>
    <row r="25231" spans="31:31" s="228" customFormat="1" x14ac:dyDescent="0.2">
      <c r="AE25231" s="218"/>
    </row>
    <row r="25232" spans="31:31" s="228" customFormat="1" x14ac:dyDescent="0.2">
      <c r="AE25232" s="218"/>
    </row>
    <row r="25233" spans="31:31" s="228" customFormat="1" x14ac:dyDescent="0.2">
      <c r="AE25233" s="218"/>
    </row>
    <row r="25234" spans="31:31" s="228" customFormat="1" x14ac:dyDescent="0.2">
      <c r="AE25234" s="218"/>
    </row>
    <row r="25235" spans="31:31" s="228" customFormat="1" x14ac:dyDescent="0.2">
      <c r="AE25235" s="218"/>
    </row>
    <row r="25236" spans="31:31" s="228" customFormat="1" x14ac:dyDescent="0.2">
      <c r="AE25236" s="218"/>
    </row>
    <row r="25237" spans="31:31" s="228" customFormat="1" x14ac:dyDescent="0.2">
      <c r="AE25237" s="218"/>
    </row>
    <row r="25238" spans="31:31" s="228" customFormat="1" x14ac:dyDescent="0.2">
      <c r="AE25238" s="218"/>
    </row>
    <row r="25239" spans="31:31" s="228" customFormat="1" x14ac:dyDescent="0.2">
      <c r="AE25239" s="218"/>
    </row>
    <row r="25240" spans="31:31" s="228" customFormat="1" x14ac:dyDescent="0.2">
      <c r="AE25240" s="218"/>
    </row>
    <row r="25241" spans="31:31" s="228" customFormat="1" x14ac:dyDescent="0.2">
      <c r="AE25241" s="218"/>
    </row>
    <row r="25242" spans="31:31" s="228" customFormat="1" x14ac:dyDescent="0.2">
      <c r="AE25242" s="218"/>
    </row>
    <row r="25243" spans="31:31" s="228" customFormat="1" x14ac:dyDescent="0.2">
      <c r="AE25243" s="218"/>
    </row>
    <row r="25244" spans="31:31" s="228" customFormat="1" x14ac:dyDescent="0.2">
      <c r="AE25244" s="218"/>
    </row>
    <row r="25245" spans="31:31" s="228" customFormat="1" x14ac:dyDescent="0.2">
      <c r="AE25245" s="218"/>
    </row>
    <row r="25246" spans="31:31" s="228" customFormat="1" x14ac:dyDescent="0.2">
      <c r="AE25246" s="218"/>
    </row>
    <row r="25247" spans="31:31" s="228" customFormat="1" x14ac:dyDescent="0.2">
      <c r="AE25247" s="218"/>
    </row>
    <row r="25248" spans="31:31" s="228" customFormat="1" x14ac:dyDescent="0.2">
      <c r="AE25248" s="218"/>
    </row>
    <row r="25249" spans="31:31" s="228" customFormat="1" x14ac:dyDescent="0.2">
      <c r="AE25249" s="218"/>
    </row>
    <row r="25250" spans="31:31" s="228" customFormat="1" x14ac:dyDescent="0.2">
      <c r="AE25250" s="218"/>
    </row>
    <row r="25251" spans="31:31" s="228" customFormat="1" x14ac:dyDescent="0.2">
      <c r="AE25251" s="218"/>
    </row>
    <row r="25252" spans="31:31" s="228" customFormat="1" x14ac:dyDescent="0.2">
      <c r="AE25252" s="218"/>
    </row>
    <row r="25253" spans="31:31" s="228" customFormat="1" x14ac:dyDescent="0.2">
      <c r="AE25253" s="218"/>
    </row>
    <row r="25254" spans="31:31" s="228" customFormat="1" x14ac:dyDescent="0.2">
      <c r="AE25254" s="218"/>
    </row>
    <row r="25255" spans="31:31" s="228" customFormat="1" x14ac:dyDescent="0.2">
      <c r="AE25255" s="218"/>
    </row>
    <row r="25256" spans="31:31" s="228" customFormat="1" x14ac:dyDescent="0.2">
      <c r="AE25256" s="218"/>
    </row>
    <row r="25257" spans="31:31" s="228" customFormat="1" x14ac:dyDescent="0.2">
      <c r="AE25257" s="218"/>
    </row>
    <row r="25258" spans="31:31" s="228" customFormat="1" x14ac:dyDescent="0.2">
      <c r="AE25258" s="218"/>
    </row>
    <row r="25259" spans="31:31" s="228" customFormat="1" x14ac:dyDescent="0.2">
      <c r="AE25259" s="218"/>
    </row>
    <row r="25260" spans="31:31" s="228" customFormat="1" x14ac:dyDescent="0.2">
      <c r="AE25260" s="218"/>
    </row>
    <row r="25261" spans="31:31" s="228" customFormat="1" x14ac:dyDescent="0.2">
      <c r="AE25261" s="218"/>
    </row>
    <row r="25262" spans="31:31" s="228" customFormat="1" x14ac:dyDescent="0.2">
      <c r="AE25262" s="218"/>
    </row>
    <row r="25263" spans="31:31" s="228" customFormat="1" x14ac:dyDescent="0.2">
      <c r="AE25263" s="218"/>
    </row>
    <row r="25264" spans="31:31" s="228" customFormat="1" x14ac:dyDescent="0.2">
      <c r="AE25264" s="218"/>
    </row>
    <row r="25265" spans="31:31" s="228" customFormat="1" x14ac:dyDescent="0.2">
      <c r="AE25265" s="218"/>
    </row>
    <row r="25266" spans="31:31" s="228" customFormat="1" x14ac:dyDescent="0.2">
      <c r="AE25266" s="218"/>
    </row>
    <row r="25267" spans="31:31" s="228" customFormat="1" x14ac:dyDescent="0.2">
      <c r="AE25267" s="218"/>
    </row>
    <row r="25268" spans="31:31" s="228" customFormat="1" x14ac:dyDescent="0.2">
      <c r="AE25268" s="218"/>
    </row>
    <row r="25269" spans="31:31" s="228" customFormat="1" x14ac:dyDescent="0.2">
      <c r="AE25269" s="218"/>
    </row>
    <row r="25270" spans="31:31" s="228" customFormat="1" x14ac:dyDescent="0.2">
      <c r="AE25270" s="218"/>
    </row>
    <row r="25271" spans="31:31" s="228" customFormat="1" x14ac:dyDescent="0.2">
      <c r="AE25271" s="218"/>
    </row>
    <row r="25272" spans="31:31" s="228" customFormat="1" x14ac:dyDescent="0.2">
      <c r="AE25272" s="218"/>
    </row>
    <row r="25273" spans="31:31" s="228" customFormat="1" x14ac:dyDescent="0.2">
      <c r="AE25273" s="218"/>
    </row>
    <row r="25274" spans="31:31" s="228" customFormat="1" x14ac:dyDescent="0.2">
      <c r="AE25274" s="218"/>
    </row>
    <row r="25275" spans="31:31" s="228" customFormat="1" x14ac:dyDescent="0.2">
      <c r="AE25275" s="218"/>
    </row>
    <row r="25276" spans="31:31" s="228" customFormat="1" x14ac:dyDescent="0.2">
      <c r="AE25276" s="218"/>
    </row>
    <row r="25277" spans="31:31" s="228" customFormat="1" x14ac:dyDescent="0.2">
      <c r="AE25277" s="218"/>
    </row>
    <row r="25278" spans="31:31" s="228" customFormat="1" x14ac:dyDescent="0.2">
      <c r="AE25278" s="218"/>
    </row>
    <row r="25279" spans="31:31" s="228" customFormat="1" x14ac:dyDescent="0.2">
      <c r="AE25279" s="218"/>
    </row>
    <row r="25280" spans="31:31" s="228" customFormat="1" x14ac:dyDescent="0.2">
      <c r="AE25280" s="218"/>
    </row>
    <row r="25281" spans="31:31" s="228" customFormat="1" x14ac:dyDescent="0.2">
      <c r="AE25281" s="218"/>
    </row>
    <row r="25282" spans="31:31" s="228" customFormat="1" x14ac:dyDescent="0.2">
      <c r="AE25282" s="218"/>
    </row>
    <row r="25283" spans="31:31" s="228" customFormat="1" x14ac:dyDescent="0.2">
      <c r="AE25283" s="218"/>
    </row>
    <row r="25284" spans="31:31" s="228" customFormat="1" x14ac:dyDescent="0.2">
      <c r="AE25284" s="218"/>
    </row>
    <row r="25285" spans="31:31" s="228" customFormat="1" x14ac:dyDescent="0.2">
      <c r="AE25285" s="218"/>
    </row>
    <row r="25286" spans="31:31" s="228" customFormat="1" x14ac:dyDescent="0.2">
      <c r="AE25286" s="218"/>
    </row>
    <row r="25287" spans="31:31" s="228" customFormat="1" x14ac:dyDescent="0.2">
      <c r="AE25287" s="218"/>
    </row>
    <row r="25288" spans="31:31" s="228" customFormat="1" x14ac:dyDescent="0.2">
      <c r="AE25288" s="218"/>
    </row>
    <row r="25289" spans="31:31" s="228" customFormat="1" x14ac:dyDescent="0.2">
      <c r="AE25289" s="218"/>
    </row>
    <row r="25290" spans="31:31" s="228" customFormat="1" x14ac:dyDescent="0.2">
      <c r="AE25290" s="218"/>
    </row>
    <row r="25291" spans="31:31" s="228" customFormat="1" x14ac:dyDescent="0.2">
      <c r="AE25291" s="218"/>
    </row>
    <row r="25292" spans="31:31" s="228" customFormat="1" x14ac:dyDescent="0.2">
      <c r="AE25292" s="218"/>
    </row>
    <row r="25293" spans="31:31" s="228" customFormat="1" x14ac:dyDescent="0.2">
      <c r="AE25293" s="218"/>
    </row>
    <row r="25294" spans="31:31" s="228" customFormat="1" x14ac:dyDescent="0.2">
      <c r="AE25294" s="218"/>
    </row>
    <row r="25295" spans="31:31" s="228" customFormat="1" x14ac:dyDescent="0.2">
      <c r="AE25295" s="218"/>
    </row>
    <row r="25296" spans="31:31" s="228" customFormat="1" x14ac:dyDescent="0.2">
      <c r="AE25296" s="218"/>
    </row>
    <row r="25297" spans="31:31" s="228" customFormat="1" x14ac:dyDescent="0.2">
      <c r="AE25297" s="218"/>
    </row>
    <row r="25298" spans="31:31" s="228" customFormat="1" x14ac:dyDescent="0.2">
      <c r="AE25298" s="218"/>
    </row>
    <row r="25299" spans="31:31" s="228" customFormat="1" x14ac:dyDescent="0.2">
      <c r="AE25299" s="218"/>
    </row>
    <row r="25300" spans="31:31" s="228" customFormat="1" x14ac:dyDescent="0.2">
      <c r="AE25300" s="218"/>
    </row>
    <row r="25301" spans="31:31" s="228" customFormat="1" x14ac:dyDescent="0.2">
      <c r="AE25301" s="218"/>
    </row>
    <row r="25302" spans="31:31" s="228" customFormat="1" x14ac:dyDescent="0.2">
      <c r="AE25302" s="218"/>
    </row>
    <row r="25303" spans="31:31" s="228" customFormat="1" x14ac:dyDescent="0.2">
      <c r="AE25303" s="218"/>
    </row>
    <row r="25304" spans="31:31" s="228" customFormat="1" x14ac:dyDescent="0.2">
      <c r="AE25304" s="218"/>
    </row>
    <row r="25305" spans="31:31" s="228" customFormat="1" x14ac:dyDescent="0.2">
      <c r="AE25305" s="218"/>
    </row>
    <row r="25306" spans="31:31" s="228" customFormat="1" x14ac:dyDescent="0.2">
      <c r="AE25306" s="218"/>
    </row>
    <row r="25307" spans="31:31" s="228" customFormat="1" x14ac:dyDescent="0.2">
      <c r="AE25307" s="218"/>
    </row>
    <row r="25308" spans="31:31" s="228" customFormat="1" x14ac:dyDescent="0.2">
      <c r="AE25308" s="218"/>
    </row>
    <row r="25309" spans="31:31" s="228" customFormat="1" x14ac:dyDescent="0.2">
      <c r="AE25309" s="218"/>
    </row>
    <row r="25310" spans="31:31" s="228" customFormat="1" x14ac:dyDescent="0.2">
      <c r="AE25310" s="218"/>
    </row>
    <row r="25311" spans="31:31" s="228" customFormat="1" x14ac:dyDescent="0.2">
      <c r="AE25311" s="218"/>
    </row>
    <row r="25312" spans="31:31" s="228" customFormat="1" x14ac:dyDescent="0.2">
      <c r="AE25312" s="218"/>
    </row>
    <row r="25313" spans="31:31" s="228" customFormat="1" x14ac:dyDescent="0.2">
      <c r="AE25313" s="218"/>
    </row>
    <row r="25314" spans="31:31" s="228" customFormat="1" x14ac:dyDescent="0.2">
      <c r="AE25314" s="218"/>
    </row>
    <row r="25315" spans="31:31" s="228" customFormat="1" x14ac:dyDescent="0.2">
      <c r="AE25315" s="218"/>
    </row>
    <row r="25316" spans="31:31" s="228" customFormat="1" x14ac:dyDescent="0.2">
      <c r="AE25316" s="218"/>
    </row>
    <row r="25317" spans="31:31" s="228" customFormat="1" x14ac:dyDescent="0.2">
      <c r="AE25317" s="218"/>
    </row>
    <row r="25318" spans="31:31" s="228" customFormat="1" x14ac:dyDescent="0.2">
      <c r="AE25318" s="218"/>
    </row>
    <row r="25319" spans="31:31" s="228" customFormat="1" x14ac:dyDescent="0.2">
      <c r="AE25319" s="218"/>
    </row>
    <row r="25320" spans="31:31" s="228" customFormat="1" x14ac:dyDescent="0.2">
      <c r="AE25320" s="218"/>
    </row>
    <row r="25321" spans="31:31" s="228" customFormat="1" x14ac:dyDescent="0.2">
      <c r="AE25321" s="218"/>
    </row>
    <row r="25322" spans="31:31" s="228" customFormat="1" x14ac:dyDescent="0.2">
      <c r="AE25322" s="218"/>
    </row>
    <row r="25323" spans="31:31" s="228" customFormat="1" x14ac:dyDescent="0.2">
      <c r="AE25323" s="218"/>
    </row>
    <row r="25324" spans="31:31" s="228" customFormat="1" x14ac:dyDescent="0.2">
      <c r="AE25324" s="218"/>
    </row>
    <row r="25325" spans="31:31" s="228" customFormat="1" x14ac:dyDescent="0.2">
      <c r="AE25325" s="218"/>
    </row>
    <row r="25326" spans="31:31" s="228" customFormat="1" x14ac:dyDescent="0.2">
      <c r="AE25326" s="218"/>
    </row>
    <row r="25327" spans="31:31" s="228" customFormat="1" x14ac:dyDescent="0.2">
      <c r="AE25327" s="218"/>
    </row>
    <row r="25328" spans="31:31" s="228" customFormat="1" x14ac:dyDescent="0.2">
      <c r="AE25328" s="218"/>
    </row>
    <row r="25329" spans="31:31" s="228" customFormat="1" x14ac:dyDescent="0.2">
      <c r="AE25329" s="218"/>
    </row>
    <row r="25330" spans="31:31" s="228" customFormat="1" x14ac:dyDescent="0.2">
      <c r="AE25330" s="218"/>
    </row>
    <row r="25331" spans="31:31" s="228" customFormat="1" x14ac:dyDescent="0.2">
      <c r="AE25331" s="218"/>
    </row>
    <row r="25332" spans="31:31" s="228" customFormat="1" x14ac:dyDescent="0.2">
      <c r="AE25332" s="218"/>
    </row>
    <row r="25333" spans="31:31" s="228" customFormat="1" x14ac:dyDescent="0.2">
      <c r="AE25333" s="218"/>
    </row>
    <row r="25334" spans="31:31" s="228" customFormat="1" x14ac:dyDescent="0.2">
      <c r="AE25334" s="218"/>
    </row>
    <row r="25335" spans="31:31" s="228" customFormat="1" x14ac:dyDescent="0.2">
      <c r="AE25335" s="218"/>
    </row>
    <row r="25336" spans="31:31" s="228" customFormat="1" x14ac:dyDescent="0.2">
      <c r="AE25336" s="218"/>
    </row>
    <row r="25337" spans="31:31" s="228" customFormat="1" x14ac:dyDescent="0.2">
      <c r="AE25337" s="218"/>
    </row>
    <row r="25338" spans="31:31" s="228" customFormat="1" x14ac:dyDescent="0.2">
      <c r="AE25338" s="218"/>
    </row>
    <row r="25339" spans="31:31" s="228" customFormat="1" x14ac:dyDescent="0.2">
      <c r="AE25339" s="218"/>
    </row>
    <row r="25340" spans="31:31" s="228" customFormat="1" x14ac:dyDescent="0.2">
      <c r="AE25340" s="218"/>
    </row>
    <row r="25341" spans="31:31" s="228" customFormat="1" x14ac:dyDescent="0.2">
      <c r="AE25341" s="218"/>
    </row>
    <row r="25342" spans="31:31" s="228" customFormat="1" x14ac:dyDescent="0.2">
      <c r="AE25342" s="218"/>
    </row>
    <row r="25343" spans="31:31" s="228" customFormat="1" x14ac:dyDescent="0.2">
      <c r="AE25343" s="218"/>
    </row>
    <row r="25344" spans="31:31" s="228" customFormat="1" x14ac:dyDescent="0.2">
      <c r="AE25344" s="218"/>
    </row>
    <row r="25345" spans="31:31" s="228" customFormat="1" x14ac:dyDescent="0.2">
      <c r="AE25345" s="218"/>
    </row>
    <row r="25346" spans="31:31" s="228" customFormat="1" x14ac:dyDescent="0.2">
      <c r="AE25346" s="218"/>
    </row>
    <row r="25347" spans="31:31" s="228" customFormat="1" x14ac:dyDescent="0.2">
      <c r="AE25347" s="218"/>
    </row>
    <row r="25348" spans="31:31" s="228" customFormat="1" x14ac:dyDescent="0.2">
      <c r="AE25348" s="218"/>
    </row>
    <row r="25349" spans="31:31" s="228" customFormat="1" x14ac:dyDescent="0.2">
      <c r="AE25349" s="218"/>
    </row>
    <row r="25350" spans="31:31" s="228" customFormat="1" x14ac:dyDescent="0.2">
      <c r="AE25350" s="218"/>
    </row>
    <row r="25351" spans="31:31" s="228" customFormat="1" x14ac:dyDescent="0.2">
      <c r="AE25351" s="218"/>
    </row>
    <row r="25352" spans="31:31" s="228" customFormat="1" x14ac:dyDescent="0.2">
      <c r="AE25352" s="218"/>
    </row>
    <row r="25353" spans="31:31" s="228" customFormat="1" x14ac:dyDescent="0.2">
      <c r="AE25353" s="218"/>
    </row>
    <row r="25354" spans="31:31" s="228" customFormat="1" x14ac:dyDescent="0.2">
      <c r="AE25354" s="218"/>
    </row>
    <row r="25355" spans="31:31" s="228" customFormat="1" x14ac:dyDescent="0.2">
      <c r="AE25355" s="218"/>
    </row>
    <row r="25356" spans="31:31" s="228" customFormat="1" x14ac:dyDescent="0.2">
      <c r="AE25356" s="218"/>
    </row>
    <row r="25357" spans="31:31" s="228" customFormat="1" x14ac:dyDescent="0.2">
      <c r="AE25357" s="218"/>
    </row>
    <row r="25358" spans="31:31" s="228" customFormat="1" x14ac:dyDescent="0.2">
      <c r="AE25358" s="218"/>
    </row>
    <row r="25359" spans="31:31" s="228" customFormat="1" x14ac:dyDescent="0.2">
      <c r="AE25359" s="218"/>
    </row>
    <row r="25360" spans="31:31" s="228" customFormat="1" x14ac:dyDescent="0.2">
      <c r="AE25360" s="218"/>
    </row>
    <row r="25361" spans="31:31" s="228" customFormat="1" x14ac:dyDescent="0.2">
      <c r="AE25361" s="218"/>
    </row>
    <row r="25362" spans="31:31" s="228" customFormat="1" x14ac:dyDescent="0.2">
      <c r="AE25362" s="218"/>
    </row>
    <row r="25363" spans="31:31" s="228" customFormat="1" x14ac:dyDescent="0.2">
      <c r="AE25363" s="218"/>
    </row>
    <row r="25364" spans="31:31" s="228" customFormat="1" x14ac:dyDescent="0.2">
      <c r="AE25364" s="218"/>
    </row>
    <row r="25365" spans="31:31" s="228" customFormat="1" x14ac:dyDescent="0.2">
      <c r="AE25365" s="218"/>
    </row>
    <row r="25366" spans="31:31" s="228" customFormat="1" x14ac:dyDescent="0.2">
      <c r="AE25366" s="218"/>
    </row>
    <row r="25367" spans="31:31" s="228" customFormat="1" x14ac:dyDescent="0.2">
      <c r="AE25367" s="218"/>
    </row>
    <row r="25368" spans="31:31" s="228" customFormat="1" x14ac:dyDescent="0.2">
      <c r="AE25368" s="218"/>
    </row>
    <row r="25369" spans="31:31" s="228" customFormat="1" x14ac:dyDescent="0.2">
      <c r="AE25369" s="218"/>
    </row>
    <row r="25370" spans="31:31" s="228" customFormat="1" x14ac:dyDescent="0.2">
      <c r="AE25370" s="218"/>
    </row>
    <row r="25371" spans="31:31" s="228" customFormat="1" x14ac:dyDescent="0.2">
      <c r="AE25371" s="218"/>
    </row>
    <row r="25372" spans="31:31" s="228" customFormat="1" x14ac:dyDescent="0.2">
      <c r="AE25372" s="218"/>
    </row>
    <row r="25373" spans="31:31" s="228" customFormat="1" x14ac:dyDescent="0.2">
      <c r="AE25373" s="218"/>
    </row>
    <row r="25374" spans="31:31" s="228" customFormat="1" x14ac:dyDescent="0.2">
      <c r="AE25374" s="218"/>
    </row>
    <row r="25375" spans="31:31" s="228" customFormat="1" x14ac:dyDescent="0.2">
      <c r="AE25375" s="218"/>
    </row>
    <row r="25376" spans="31:31" s="228" customFormat="1" x14ac:dyDescent="0.2">
      <c r="AE25376" s="218"/>
    </row>
    <row r="25377" spans="31:31" s="228" customFormat="1" x14ac:dyDescent="0.2">
      <c r="AE25377" s="218"/>
    </row>
    <row r="25378" spans="31:31" s="228" customFormat="1" x14ac:dyDescent="0.2">
      <c r="AE25378" s="218"/>
    </row>
    <row r="25379" spans="31:31" s="228" customFormat="1" x14ac:dyDescent="0.2">
      <c r="AE25379" s="218"/>
    </row>
    <row r="25380" spans="31:31" s="228" customFormat="1" x14ac:dyDescent="0.2">
      <c r="AE25380" s="218"/>
    </row>
    <row r="25381" spans="31:31" s="228" customFormat="1" x14ac:dyDescent="0.2">
      <c r="AE25381" s="218"/>
    </row>
    <row r="25382" spans="31:31" s="228" customFormat="1" x14ac:dyDescent="0.2">
      <c r="AE25382" s="218"/>
    </row>
    <row r="25383" spans="31:31" s="228" customFormat="1" x14ac:dyDescent="0.2">
      <c r="AE25383" s="218"/>
    </row>
    <row r="25384" spans="31:31" s="228" customFormat="1" x14ac:dyDescent="0.2">
      <c r="AE25384" s="218"/>
    </row>
    <row r="25385" spans="31:31" s="228" customFormat="1" x14ac:dyDescent="0.2">
      <c r="AE25385" s="218"/>
    </row>
    <row r="25386" spans="31:31" s="228" customFormat="1" x14ac:dyDescent="0.2">
      <c r="AE25386" s="218"/>
    </row>
    <row r="25387" spans="31:31" s="228" customFormat="1" x14ac:dyDescent="0.2">
      <c r="AE25387" s="218"/>
    </row>
    <row r="25388" spans="31:31" s="228" customFormat="1" x14ac:dyDescent="0.2">
      <c r="AE25388" s="218"/>
    </row>
    <row r="25389" spans="31:31" s="228" customFormat="1" x14ac:dyDescent="0.2">
      <c r="AE25389" s="218"/>
    </row>
    <row r="25390" spans="31:31" s="228" customFormat="1" x14ac:dyDescent="0.2">
      <c r="AE25390" s="218"/>
    </row>
    <row r="25391" spans="31:31" s="228" customFormat="1" x14ac:dyDescent="0.2">
      <c r="AE25391" s="218"/>
    </row>
    <row r="25392" spans="31:31" s="228" customFormat="1" x14ac:dyDescent="0.2">
      <c r="AE25392" s="218"/>
    </row>
    <row r="25393" spans="31:31" s="228" customFormat="1" x14ac:dyDescent="0.2">
      <c r="AE25393" s="218"/>
    </row>
    <row r="25394" spans="31:31" s="228" customFormat="1" x14ac:dyDescent="0.2">
      <c r="AE25394" s="218"/>
    </row>
    <row r="25395" spans="31:31" s="228" customFormat="1" x14ac:dyDescent="0.2">
      <c r="AE25395" s="218"/>
    </row>
    <row r="25396" spans="31:31" s="228" customFormat="1" x14ac:dyDescent="0.2">
      <c r="AE25396" s="218"/>
    </row>
    <row r="25397" spans="31:31" s="228" customFormat="1" x14ac:dyDescent="0.2">
      <c r="AE25397" s="218"/>
    </row>
    <row r="25398" spans="31:31" s="228" customFormat="1" x14ac:dyDescent="0.2">
      <c r="AE25398" s="218"/>
    </row>
    <row r="25399" spans="31:31" s="228" customFormat="1" x14ac:dyDescent="0.2">
      <c r="AE25399" s="218"/>
    </row>
    <row r="25400" spans="31:31" s="228" customFormat="1" x14ac:dyDescent="0.2">
      <c r="AE25400" s="218"/>
    </row>
    <row r="25401" spans="31:31" s="228" customFormat="1" x14ac:dyDescent="0.2">
      <c r="AE25401" s="218"/>
    </row>
    <row r="25402" spans="31:31" s="228" customFormat="1" x14ac:dyDescent="0.2">
      <c r="AE25402" s="218"/>
    </row>
    <row r="25403" spans="31:31" s="228" customFormat="1" x14ac:dyDescent="0.2">
      <c r="AE25403" s="218"/>
    </row>
    <row r="25404" spans="31:31" s="228" customFormat="1" x14ac:dyDescent="0.2">
      <c r="AE25404" s="218"/>
    </row>
    <row r="25405" spans="31:31" s="228" customFormat="1" x14ac:dyDescent="0.2">
      <c r="AE25405" s="218"/>
    </row>
    <row r="25406" spans="31:31" s="228" customFormat="1" x14ac:dyDescent="0.2">
      <c r="AE25406" s="218"/>
    </row>
    <row r="25407" spans="31:31" s="228" customFormat="1" x14ac:dyDescent="0.2">
      <c r="AE25407" s="218"/>
    </row>
    <row r="25408" spans="31:31" s="228" customFormat="1" x14ac:dyDescent="0.2">
      <c r="AE25408" s="218"/>
    </row>
    <row r="25409" spans="31:31" s="228" customFormat="1" x14ac:dyDescent="0.2">
      <c r="AE25409" s="218"/>
    </row>
    <row r="25410" spans="31:31" s="228" customFormat="1" x14ac:dyDescent="0.2">
      <c r="AE25410" s="218"/>
    </row>
    <row r="25411" spans="31:31" s="228" customFormat="1" x14ac:dyDescent="0.2">
      <c r="AE25411" s="218"/>
    </row>
    <row r="25412" spans="31:31" s="228" customFormat="1" x14ac:dyDescent="0.2">
      <c r="AE25412" s="218"/>
    </row>
    <row r="25413" spans="31:31" s="228" customFormat="1" x14ac:dyDescent="0.2">
      <c r="AE25413" s="218"/>
    </row>
    <row r="25414" spans="31:31" s="228" customFormat="1" x14ac:dyDescent="0.2">
      <c r="AE25414" s="218"/>
    </row>
    <row r="25415" spans="31:31" s="228" customFormat="1" x14ac:dyDescent="0.2">
      <c r="AE25415" s="218"/>
    </row>
    <row r="25416" spans="31:31" s="228" customFormat="1" x14ac:dyDescent="0.2">
      <c r="AE25416" s="218"/>
    </row>
    <row r="25417" spans="31:31" s="228" customFormat="1" x14ac:dyDescent="0.2">
      <c r="AE25417" s="218"/>
    </row>
    <row r="25418" spans="31:31" s="228" customFormat="1" x14ac:dyDescent="0.2">
      <c r="AE25418" s="218"/>
    </row>
    <row r="25419" spans="31:31" s="228" customFormat="1" x14ac:dyDescent="0.2">
      <c r="AE25419" s="218"/>
    </row>
    <row r="25420" spans="31:31" s="228" customFormat="1" x14ac:dyDescent="0.2">
      <c r="AE25420" s="218"/>
    </row>
    <row r="25421" spans="31:31" s="228" customFormat="1" x14ac:dyDescent="0.2">
      <c r="AE25421" s="218"/>
    </row>
    <row r="25422" spans="31:31" s="228" customFormat="1" x14ac:dyDescent="0.2">
      <c r="AE25422" s="218"/>
    </row>
    <row r="25423" spans="31:31" s="228" customFormat="1" x14ac:dyDescent="0.2">
      <c r="AE25423" s="218"/>
    </row>
    <row r="25424" spans="31:31" s="228" customFormat="1" x14ac:dyDescent="0.2">
      <c r="AE25424" s="218"/>
    </row>
    <row r="25425" spans="31:31" s="228" customFormat="1" x14ac:dyDescent="0.2">
      <c r="AE25425" s="218"/>
    </row>
    <row r="25426" spans="31:31" s="228" customFormat="1" x14ac:dyDescent="0.2">
      <c r="AE25426" s="218"/>
    </row>
    <row r="25427" spans="31:31" s="228" customFormat="1" x14ac:dyDescent="0.2">
      <c r="AE25427" s="218"/>
    </row>
    <row r="25428" spans="31:31" s="228" customFormat="1" x14ac:dyDescent="0.2">
      <c r="AE25428" s="218"/>
    </row>
    <row r="25429" spans="31:31" s="228" customFormat="1" x14ac:dyDescent="0.2">
      <c r="AE25429" s="218"/>
    </row>
    <row r="25430" spans="31:31" s="228" customFormat="1" x14ac:dyDescent="0.2">
      <c r="AE25430" s="218"/>
    </row>
    <row r="25431" spans="31:31" s="228" customFormat="1" x14ac:dyDescent="0.2">
      <c r="AE25431" s="218"/>
    </row>
    <row r="25432" spans="31:31" s="228" customFormat="1" x14ac:dyDescent="0.2">
      <c r="AE25432" s="218"/>
    </row>
    <row r="25433" spans="31:31" s="228" customFormat="1" x14ac:dyDescent="0.2">
      <c r="AE25433" s="218"/>
    </row>
    <row r="25434" spans="31:31" s="228" customFormat="1" x14ac:dyDescent="0.2">
      <c r="AE25434" s="218"/>
    </row>
    <row r="25435" spans="31:31" s="228" customFormat="1" x14ac:dyDescent="0.2">
      <c r="AE25435" s="218"/>
    </row>
    <row r="25436" spans="31:31" s="228" customFormat="1" x14ac:dyDescent="0.2">
      <c r="AE25436" s="218"/>
    </row>
    <row r="25437" spans="31:31" s="228" customFormat="1" x14ac:dyDescent="0.2">
      <c r="AE25437" s="218"/>
    </row>
    <row r="25438" spans="31:31" s="228" customFormat="1" x14ac:dyDescent="0.2">
      <c r="AE25438" s="218"/>
    </row>
    <row r="25439" spans="31:31" s="228" customFormat="1" x14ac:dyDescent="0.2">
      <c r="AE25439" s="218"/>
    </row>
    <row r="25440" spans="31:31" s="228" customFormat="1" x14ac:dyDescent="0.2">
      <c r="AE25440" s="218"/>
    </row>
    <row r="25441" spans="31:31" s="228" customFormat="1" x14ac:dyDescent="0.2">
      <c r="AE25441" s="218"/>
    </row>
    <row r="25442" spans="31:31" s="228" customFormat="1" x14ac:dyDescent="0.2">
      <c r="AE25442" s="218"/>
    </row>
    <row r="25443" spans="31:31" s="228" customFormat="1" x14ac:dyDescent="0.2">
      <c r="AE25443" s="218"/>
    </row>
    <row r="25444" spans="31:31" s="228" customFormat="1" x14ac:dyDescent="0.2">
      <c r="AE25444" s="218"/>
    </row>
    <row r="25445" spans="31:31" s="228" customFormat="1" x14ac:dyDescent="0.2">
      <c r="AE25445" s="218"/>
    </row>
    <row r="25446" spans="31:31" s="228" customFormat="1" x14ac:dyDescent="0.2">
      <c r="AE25446" s="218"/>
    </row>
    <row r="25447" spans="31:31" s="228" customFormat="1" x14ac:dyDescent="0.2">
      <c r="AE25447" s="218"/>
    </row>
    <row r="25448" spans="31:31" s="228" customFormat="1" x14ac:dyDescent="0.2">
      <c r="AE25448" s="218"/>
    </row>
    <row r="25449" spans="31:31" s="228" customFormat="1" x14ac:dyDescent="0.2">
      <c r="AE25449" s="218"/>
    </row>
    <row r="25450" spans="31:31" s="228" customFormat="1" x14ac:dyDescent="0.2">
      <c r="AE25450" s="218"/>
    </row>
    <row r="25451" spans="31:31" s="228" customFormat="1" x14ac:dyDescent="0.2">
      <c r="AE25451" s="218"/>
    </row>
    <row r="25452" spans="31:31" s="228" customFormat="1" x14ac:dyDescent="0.2">
      <c r="AE25452" s="218"/>
    </row>
    <row r="25453" spans="31:31" s="228" customFormat="1" x14ac:dyDescent="0.2">
      <c r="AE25453" s="218"/>
    </row>
    <row r="25454" spans="31:31" s="228" customFormat="1" x14ac:dyDescent="0.2">
      <c r="AE25454" s="218"/>
    </row>
    <row r="25455" spans="31:31" s="228" customFormat="1" x14ac:dyDescent="0.2">
      <c r="AE25455" s="218"/>
    </row>
    <row r="25456" spans="31:31" s="228" customFormat="1" x14ac:dyDescent="0.2">
      <c r="AE25456" s="218"/>
    </row>
    <row r="25457" spans="31:31" s="228" customFormat="1" x14ac:dyDescent="0.2">
      <c r="AE25457" s="218"/>
    </row>
    <row r="25458" spans="31:31" s="228" customFormat="1" x14ac:dyDescent="0.2">
      <c r="AE25458" s="218"/>
    </row>
    <row r="25459" spans="31:31" s="228" customFormat="1" x14ac:dyDescent="0.2">
      <c r="AE25459" s="218"/>
    </row>
    <row r="25460" spans="31:31" s="228" customFormat="1" x14ac:dyDescent="0.2">
      <c r="AE25460" s="218"/>
    </row>
    <row r="25461" spans="31:31" s="228" customFormat="1" x14ac:dyDescent="0.2">
      <c r="AE25461" s="218"/>
    </row>
    <row r="25462" spans="31:31" s="228" customFormat="1" x14ac:dyDescent="0.2">
      <c r="AE25462" s="218"/>
    </row>
    <row r="25463" spans="31:31" s="228" customFormat="1" x14ac:dyDescent="0.2">
      <c r="AE25463" s="218"/>
    </row>
    <row r="25464" spans="31:31" s="228" customFormat="1" x14ac:dyDescent="0.2">
      <c r="AE25464" s="218"/>
    </row>
    <row r="25465" spans="31:31" s="228" customFormat="1" x14ac:dyDescent="0.2">
      <c r="AE25465" s="218"/>
    </row>
    <row r="25466" spans="31:31" s="228" customFormat="1" x14ac:dyDescent="0.2">
      <c r="AE25466" s="218"/>
    </row>
    <row r="25467" spans="31:31" s="228" customFormat="1" x14ac:dyDescent="0.2">
      <c r="AE25467" s="218"/>
    </row>
    <row r="25468" spans="31:31" s="228" customFormat="1" x14ac:dyDescent="0.2">
      <c r="AE25468" s="218"/>
    </row>
    <row r="25469" spans="31:31" s="228" customFormat="1" x14ac:dyDescent="0.2">
      <c r="AE25469" s="218"/>
    </row>
    <row r="25470" spans="31:31" s="228" customFormat="1" x14ac:dyDescent="0.2">
      <c r="AE25470" s="218"/>
    </row>
    <row r="25471" spans="31:31" s="228" customFormat="1" x14ac:dyDescent="0.2">
      <c r="AE25471" s="218"/>
    </row>
    <row r="25472" spans="31:31" s="228" customFormat="1" x14ac:dyDescent="0.2">
      <c r="AE25472" s="218"/>
    </row>
    <row r="25473" spans="31:31" s="228" customFormat="1" x14ac:dyDescent="0.2">
      <c r="AE25473" s="218"/>
    </row>
    <row r="25474" spans="31:31" s="228" customFormat="1" x14ac:dyDescent="0.2">
      <c r="AE25474" s="218"/>
    </row>
    <row r="25475" spans="31:31" s="228" customFormat="1" x14ac:dyDescent="0.2">
      <c r="AE25475" s="218"/>
    </row>
    <row r="25476" spans="31:31" s="228" customFormat="1" x14ac:dyDescent="0.2">
      <c r="AE25476" s="218"/>
    </row>
    <row r="25477" spans="31:31" s="228" customFormat="1" x14ac:dyDescent="0.2">
      <c r="AE25477" s="218"/>
    </row>
    <row r="25478" spans="31:31" s="228" customFormat="1" x14ac:dyDescent="0.2">
      <c r="AE25478" s="218"/>
    </row>
    <row r="25479" spans="31:31" s="228" customFormat="1" x14ac:dyDescent="0.2">
      <c r="AE25479" s="218"/>
    </row>
    <row r="25480" spans="31:31" s="228" customFormat="1" x14ac:dyDescent="0.2">
      <c r="AE25480" s="218"/>
    </row>
    <row r="25481" spans="31:31" s="228" customFormat="1" x14ac:dyDescent="0.2">
      <c r="AE25481" s="218"/>
    </row>
    <row r="25482" spans="31:31" s="228" customFormat="1" x14ac:dyDescent="0.2">
      <c r="AE25482" s="218"/>
    </row>
    <row r="25483" spans="31:31" s="228" customFormat="1" x14ac:dyDescent="0.2">
      <c r="AE25483" s="218"/>
    </row>
    <row r="25484" spans="31:31" s="228" customFormat="1" x14ac:dyDescent="0.2">
      <c r="AE25484" s="218"/>
    </row>
    <row r="25485" spans="31:31" s="228" customFormat="1" x14ac:dyDescent="0.2">
      <c r="AE25485" s="218"/>
    </row>
    <row r="25486" spans="31:31" s="228" customFormat="1" x14ac:dyDescent="0.2">
      <c r="AE25486" s="218"/>
    </row>
    <row r="25487" spans="31:31" s="228" customFormat="1" x14ac:dyDescent="0.2">
      <c r="AE25487" s="218"/>
    </row>
    <row r="25488" spans="31:31" s="228" customFormat="1" x14ac:dyDescent="0.2">
      <c r="AE25488" s="218"/>
    </row>
    <row r="25489" spans="31:31" s="228" customFormat="1" x14ac:dyDescent="0.2">
      <c r="AE25489" s="218"/>
    </row>
    <row r="25490" spans="31:31" s="228" customFormat="1" x14ac:dyDescent="0.2">
      <c r="AE25490" s="218"/>
    </row>
    <row r="25491" spans="31:31" s="228" customFormat="1" x14ac:dyDescent="0.2">
      <c r="AE25491" s="218"/>
    </row>
    <row r="25492" spans="31:31" s="228" customFormat="1" x14ac:dyDescent="0.2">
      <c r="AE25492" s="218"/>
    </row>
    <row r="25493" spans="31:31" s="228" customFormat="1" x14ac:dyDescent="0.2">
      <c r="AE25493" s="218"/>
    </row>
    <row r="25494" spans="31:31" s="228" customFormat="1" x14ac:dyDescent="0.2">
      <c r="AE25494" s="218"/>
    </row>
    <row r="25495" spans="31:31" s="228" customFormat="1" x14ac:dyDescent="0.2">
      <c r="AE25495" s="218"/>
    </row>
    <row r="25496" spans="31:31" s="228" customFormat="1" x14ac:dyDescent="0.2">
      <c r="AE25496" s="218"/>
    </row>
    <row r="25497" spans="31:31" s="228" customFormat="1" x14ac:dyDescent="0.2">
      <c r="AE25497" s="218"/>
    </row>
    <row r="25498" spans="31:31" s="228" customFormat="1" x14ac:dyDescent="0.2">
      <c r="AE25498" s="218"/>
    </row>
    <row r="25499" spans="31:31" s="228" customFormat="1" x14ac:dyDescent="0.2">
      <c r="AE25499" s="218"/>
    </row>
    <row r="25500" spans="31:31" s="228" customFormat="1" x14ac:dyDescent="0.2">
      <c r="AE25500" s="218"/>
    </row>
    <row r="25501" spans="31:31" s="228" customFormat="1" x14ac:dyDescent="0.2">
      <c r="AE25501" s="218"/>
    </row>
    <row r="25502" spans="31:31" s="228" customFormat="1" x14ac:dyDescent="0.2">
      <c r="AE25502" s="218"/>
    </row>
    <row r="25503" spans="31:31" s="228" customFormat="1" x14ac:dyDescent="0.2">
      <c r="AE25503" s="218"/>
    </row>
    <row r="25504" spans="31:31" s="228" customFormat="1" x14ac:dyDescent="0.2">
      <c r="AE25504" s="218"/>
    </row>
    <row r="25505" spans="31:31" s="228" customFormat="1" x14ac:dyDescent="0.2">
      <c r="AE25505" s="218"/>
    </row>
    <row r="25506" spans="31:31" s="228" customFormat="1" x14ac:dyDescent="0.2">
      <c r="AE25506" s="218"/>
    </row>
    <row r="25507" spans="31:31" s="228" customFormat="1" x14ac:dyDescent="0.2">
      <c r="AE25507" s="218"/>
    </row>
    <row r="25508" spans="31:31" s="228" customFormat="1" x14ac:dyDescent="0.2">
      <c r="AE25508" s="218"/>
    </row>
    <row r="25509" spans="31:31" s="228" customFormat="1" x14ac:dyDescent="0.2">
      <c r="AE25509" s="218"/>
    </row>
    <row r="25510" spans="31:31" s="228" customFormat="1" x14ac:dyDescent="0.2">
      <c r="AE25510" s="218"/>
    </row>
    <row r="25511" spans="31:31" s="228" customFormat="1" x14ac:dyDescent="0.2">
      <c r="AE25511" s="218"/>
    </row>
    <row r="25512" spans="31:31" s="228" customFormat="1" x14ac:dyDescent="0.2">
      <c r="AE25512" s="218"/>
    </row>
    <row r="25513" spans="31:31" s="228" customFormat="1" x14ac:dyDescent="0.2">
      <c r="AE25513" s="218"/>
    </row>
    <row r="25514" spans="31:31" s="228" customFormat="1" x14ac:dyDescent="0.2">
      <c r="AE25514" s="218"/>
    </row>
    <row r="25515" spans="31:31" s="228" customFormat="1" x14ac:dyDescent="0.2">
      <c r="AE25515" s="218"/>
    </row>
    <row r="25516" spans="31:31" s="228" customFormat="1" x14ac:dyDescent="0.2">
      <c r="AE25516" s="218"/>
    </row>
    <row r="25517" spans="31:31" s="228" customFormat="1" x14ac:dyDescent="0.2">
      <c r="AE25517" s="218"/>
    </row>
    <row r="25518" spans="31:31" s="228" customFormat="1" x14ac:dyDescent="0.2">
      <c r="AE25518" s="218"/>
    </row>
    <row r="25519" spans="31:31" s="228" customFormat="1" x14ac:dyDescent="0.2">
      <c r="AE25519" s="218"/>
    </row>
    <row r="25520" spans="31:31" s="228" customFormat="1" x14ac:dyDescent="0.2">
      <c r="AE25520" s="218"/>
    </row>
    <row r="25521" spans="31:31" s="228" customFormat="1" x14ac:dyDescent="0.2">
      <c r="AE25521" s="218"/>
    </row>
    <row r="25522" spans="31:31" s="228" customFormat="1" x14ac:dyDescent="0.2">
      <c r="AE25522" s="218"/>
    </row>
    <row r="25523" spans="31:31" s="228" customFormat="1" x14ac:dyDescent="0.2">
      <c r="AE25523" s="218"/>
    </row>
    <row r="25524" spans="31:31" s="228" customFormat="1" x14ac:dyDescent="0.2">
      <c r="AE25524" s="218"/>
    </row>
    <row r="25525" spans="31:31" s="228" customFormat="1" x14ac:dyDescent="0.2">
      <c r="AE25525" s="218"/>
    </row>
    <row r="25526" spans="31:31" s="228" customFormat="1" x14ac:dyDescent="0.2">
      <c r="AE25526" s="218"/>
    </row>
    <row r="25527" spans="31:31" s="228" customFormat="1" x14ac:dyDescent="0.2">
      <c r="AE25527" s="218"/>
    </row>
    <row r="25528" spans="31:31" s="228" customFormat="1" x14ac:dyDescent="0.2">
      <c r="AE25528" s="218"/>
    </row>
    <row r="25529" spans="31:31" s="228" customFormat="1" x14ac:dyDescent="0.2">
      <c r="AE25529" s="218"/>
    </row>
    <row r="25530" spans="31:31" s="228" customFormat="1" x14ac:dyDescent="0.2">
      <c r="AE25530" s="218"/>
    </row>
    <row r="25531" spans="31:31" s="228" customFormat="1" x14ac:dyDescent="0.2">
      <c r="AE25531" s="218"/>
    </row>
    <row r="25532" spans="31:31" s="228" customFormat="1" x14ac:dyDescent="0.2">
      <c r="AE25532" s="218"/>
    </row>
    <row r="25533" spans="31:31" s="228" customFormat="1" x14ac:dyDescent="0.2">
      <c r="AE25533" s="218"/>
    </row>
    <row r="25534" spans="31:31" s="228" customFormat="1" x14ac:dyDescent="0.2">
      <c r="AE25534" s="218"/>
    </row>
    <row r="25535" spans="31:31" s="228" customFormat="1" x14ac:dyDescent="0.2">
      <c r="AE25535" s="218"/>
    </row>
    <row r="25536" spans="31:31" s="228" customFormat="1" x14ac:dyDescent="0.2">
      <c r="AE25536" s="218"/>
    </row>
    <row r="25537" spans="31:31" s="228" customFormat="1" x14ac:dyDescent="0.2">
      <c r="AE25537" s="218"/>
    </row>
    <row r="25538" spans="31:31" s="228" customFormat="1" x14ac:dyDescent="0.2">
      <c r="AE25538" s="218"/>
    </row>
    <row r="25539" spans="31:31" s="228" customFormat="1" x14ac:dyDescent="0.2">
      <c r="AE25539" s="218"/>
    </row>
    <row r="25540" spans="31:31" s="228" customFormat="1" x14ac:dyDescent="0.2">
      <c r="AE25540" s="218"/>
    </row>
    <row r="25541" spans="31:31" s="228" customFormat="1" x14ac:dyDescent="0.2">
      <c r="AE25541" s="218"/>
    </row>
    <row r="25542" spans="31:31" s="228" customFormat="1" x14ac:dyDescent="0.2">
      <c r="AE25542" s="218"/>
    </row>
    <row r="25543" spans="31:31" s="228" customFormat="1" x14ac:dyDescent="0.2">
      <c r="AE25543" s="218"/>
    </row>
    <row r="25544" spans="31:31" s="228" customFormat="1" x14ac:dyDescent="0.2">
      <c r="AE25544" s="218"/>
    </row>
    <row r="25545" spans="31:31" s="228" customFormat="1" x14ac:dyDescent="0.2">
      <c r="AE25545" s="218"/>
    </row>
    <row r="25546" spans="31:31" s="228" customFormat="1" x14ac:dyDescent="0.2">
      <c r="AE25546" s="218"/>
    </row>
    <row r="25547" spans="31:31" s="228" customFormat="1" x14ac:dyDescent="0.2">
      <c r="AE25547" s="218"/>
    </row>
    <row r="25548" spans="31:31" s="228" customFormat="1" x14ac:dyDescent="0.2">
      <c r="AE25548" s="218"/>
    </row>
    <row r="25549" spans="31:31" s="228" customFormat="1" x14ac:dyDescent="0.2">
      <c r="AE25549" s="218"/>
    </row>
    <row r="25550" spans="31:31" s="228" customFormat="1" x14ac:dyDescent="0.2">
      <c r="AE25550" s="218"/>
    </row>
    <row r="25551" spans="31:31" s="228" customFormat="1" x14ac:dyDescent="0.2">
      <c r="AE25551" s="218"/>
    </row>
    <row r="25552" spans="31:31" s="228" customFormat="1" x14ac:dyDescent="0.2">
      <c r="AE25552" s="218"/>
    </row>
    <row r="25553" spans="31:31" s="228" customFormat="1" x14ac:dyDescent="0.2">
      <c r="AE25553" s="218"/>
    </row>
    <row r="25554" spans="31:31" s="228" customFormat="1" x14ac:dyDescent="0.2">
      <c r="AE25554" s="218"/>
    </row>
    <row r="25555" spans="31:31" s="228" customFormat="1" x14ac:dyDescent="0.2">
      <c r="AE25555" s="218"/>
    </row>
    <row r="25556" spans="31:31" s="228" customFormat="1" x14ac:dyDescent="0.2">
      <c r="AE25556" s="218"/>
    </row>
    <row r="25557" spans="31:31" s="228" customFormat="1" x14ac:dyDescent="0.2">
      <c r="AE25557" s="218"/>
    </row>
    <row r="25558" spans="31:31" s="228" customFormat="1" x14ac:dyDescent="0.2">
      <c r="AE25558" s="218"/>
    </row>
    <row r="25559" spans="31:31" s="228" customFormat="1" x14ac:dyDescent="0.2">
      <c r="AE25559" s="218"/>
    </row>
    <row r="25560" spans="31:31" s="228" customFormat="1" x14ac:dyDescent="0.2">
      <c r="AE25560" s="218"/>
    </row>
    <row r="25561" spans="31:31" s="228" customFormat="1" x14ac:dyDescent="0.2">
      <c r="AE25561" s="218"/>
    </row>
    <row r="25562" spans="31:31" s="228" customFormat="1" x14ac:dyDescent="0.2">
      <c r="AE25562" s="218"/>
    </row>
    <row r="25563" spans="31:31" s="228" customFormat="1" x14ac:dyDescent="0.2">
      <c r="AE25563" s="218"/>
    </row>
    <row r="25564" spans="31:31" s="228" customFormat="1" x14ac:dyDescent="0.2">
      <c r="AE25564" s="218"/>
    </row>
    <row r="25565" spans="31:31" s="228" customFormat="1" x14ac:dyDescent="0.2">
      <c r="AE25565" s="218"/>
    </row>
    <row r="25566" spans="31:31" s="228" customFormat="1" x14ac:dyDescent="0.2">
      <c r="AE25566" s="218"/>
    </row>
    <row r="25567" spans="31:31" s="228" customFormat="1" x14ac:dyDescent="0.2">
      <c r="AE25567" s="218"/>
    </row>
    <row r="25568" spans="31:31" s="228" customFormat="1" x14ac:dyDescent="0.2">
      <c r="AE25568" s="218"/>
    </row>
    <row r="25569" spans="31:31" s="228" customFormat="1" x14ac:dyDescent="0.2">
      <c r="AE25569" s="218"/>
    </row>
    <row r="25570" spans="31:31" s="228" customFormat="1" x14ac:dyDescent="0.2">
      <c r="AE25570" s="218"/>
    </row>
    <row r="25571" spans="31:31" s="228" customFormat="1" x14ac:dyDescent="0.2">
      <c r="AE25571" s="218"/>
    </row>
    <row r="25572" spans="31:31" s="228" customFormat="1" x14ac:dyDescent="0.2">
      <c r="AE25572" s="218"/>
    </row>
    <row r="25573" spans="31:31" s="228" customFormat="1" x14ac:dyDescent="0.2">
      <c r="AE25573" s="218"/>
    </row>
    <row r="25574" spans="31:31" s="228" customFormat="1" x14ac:dyDescent="0.2">
      <c r="AE25574" s="218"/>
    </row>
    <row r="25575" spans="31:31" s="228" customFormat="1" x14ac:dyDescent="0.2">
      <c r="AE25575" s="218"/>
    </row>
    <row r="25576" spans="31:31" s="228" customFormat="1" x14ac:dyDescent="0.2">
      <c r="AE25576" s="218"/>
    </row>
    <row r="25577" spans="31:31" s="228" customFormat="1" x14ac:dyDescent="0.2">
      <c r="AE25577" s="218"/>
    </row>
    <row r="25578" spans="31:31" s="228" customFormat="1" x14ac:dyDescent="0.2">
      <c r="AE25578" s="218"/>
    </row>
    <row r="25579" spans="31:31" s="228" customFormat="1" x14ac:dyDescent="0.2">
      <c r="AE25579" s="218"/>
    </row>
    <row r="25580" spans="31:31" s="228" customFormat="1" x14ac:dyDescent="0.2">
      <c r="AE25580" s="218"/>
    </row>
    <row r="25581" spans="31:31" s="228" customFormat="1" x14ac:dyDescent="0.2">
      <c r="AE25581" s="218"/>
    </row>
    <row r="25582" spans="31:31" s="228" customFormat="1" x14ac:dyDescent="0.2">
      <c r="AE25582" s="218"/>
    </row>
    <row r="25583" spans="31:31" s="228" customFormat="1" x14ac:dyDescent="0.2">
      <c r="AE25583" s="218"/>
    </row>
    <row r="25584" spans="31:31" s="228" customFormat="1" x14ac:dyDescent="0.2">
      <c r="AE25584" s="218"/>
    </row>
    <row r="25585" spans="31:31" s="228" customFormat="1" x14ac:dyDescent="0.2">
      <c r="AE25585" s="218"/>
    </row>
    <row r="25586" spans="31:31" s="228" customFormat="1" x14ac:dyDescent="0.2">
      <c r="AE25586" s="218"/>
    </row>
    <row r="25587" spans="31:31" s="228" customFormat="1" x14ac:dyDescent="0.2">
      <c r="AE25587" s="218"/>
    </row>
    <row r="25588" spans="31:31" s="228" customFormat="1" x14ac:dyDescent="0.2">
      <c r="AE25588" s="218"/>
    </row>
    <row r="25589" spans="31:31" s="228" customFormat="1" x14ac:dyDescent="0.2">
      <c r="AE25589" s="218"/>
    </row>
    <row r="25590" spans="31:31" s="228" customFormat="1" x14ac:dyDescent="0.2">
      <c r="AE25590" s="218"/>
    </row>
    <row r="25591" spans="31:31" s="228" customFormat="1" x14ac:dyDescent="0.2">
      <c r="AE25591" s="218"/>
    </row>
    <row r="25592" spans="31:31" s="228" customFormat="1" x14ac:dyDescent="0.2">
      <c r="AE25592" s="218"/>
    </row>
    <row r="25593" spans="31:31" s="228" customFormat="1" x14ac:dyDescent="0.2">
      <c r="AE25593" s="218"/>
    </row>
    <row r="25594" spans="31:31" s="228" customFormat="1" x14ac:dyDescent="0.2">
      <c r="AE25594" s="218"/>
    </row>
    <row r="25595" spans="31:31" s="228" customFormat="1" x14ac:dyDescent="0.2">
      <c r="AE25595" s="218"/>
    </row>
    <row r="25596" spans="31:31" s="228" customFormat="1" x14ac:dyDescent="0.2">
      <c r="AE25596" s="218"/>
    </row>
    <row r="25597" spans="31:31" s="228" customFormat="1" x14ac:dyDescent="0.2">
      <c r="AE25597" s="218"/>
    </row>
    <row r="25598" spans="31:31" s="228" customFormat="1" x14ac:dyDescent="0.2">
      <c r="AE25598" s="218"/>
    </row>
    <row r="25599" spans="31:31" s="228" customFormat="1" x14ac:dyDescent="0.2">
      <c r="AE25599" s="218"/>
    </row>
    <row r="25600" spans="31:31" s="228" customFormat="1" x14ac:dyDescent="0.2">
      <c r="AE25600" s="218"/>
    </row>
    <row r="25601" spans="31:31" s="228" customFormat="1" x14ac:dyDescent="0.2">
      <c r="AE25601" s="218"/>
    </row>
    <row r="25602" spans="31:31" s="228" customFormat="1" x14ac:dyDescent="0.2">
      <c r="AE25602" s="218"/>
    </row>
    <row r="25603" spans="31:31" s="228" customFormat="1" x14ac:dyDescent="0.2">
      <c r="AE25603" s="218"/>
    </row>
    <row r="25604" spans="31:31" s="228" customFormat="1" x14ac:dyDescent="0.2">
      <c r="AE25604" s="218"/>
    </row>
    <row r="25605" spans="31:31" s="228" customFormat="1" x14ac:dyDescent="0.2">
      <c r="AE25605" s="218"/>
    </row>
    <row r="25606" spans="31:31" s="228" customFormat="1" x14ac:dyDescent="0.2">
      <c r="AE25606" s="218"/>
    </row>
    <row r="25607" spans="31:31" s="228" customFormat="1" x14ac:dyDescent="0.2">
      <c r="AE25607" s="218"/>
    </row>
    <row r="25608" spans="31:31" s="228" customFormat="1" x14ac:dyDescent="0.2">
      <c r="AE25608" s="218"/>
    </row>
    <row r="25609" spans="31:31" s="228" customFormat="1" x14ac:dyDescent="0.2">
      <c r="AE25609" s="218"/>
    </row>
    <row r="25610" spans="31:31" s="228" customFormat="1" x14ac:dyDescent="0.2">
      <c r="AE25610" s="218"/>
    </row>
    <row r="25611" spans="31:31" s="228" customFormat="1" x14ac:dyDescent="0.2">
      <c r="AE25611" s="218"/>
    </row>
    <row r="25612" spans="31:31" s="228" customFormat="1" x14ac:dyDescent="0.2">
      <c r="AE25612" s="218"/>
    </row>
    <row r="25613" spans="31:31" s="228" customFormat="1" x14ac:dyDescent="0.2">
      <c r="AE25613" s="218"/>
    </row>
    <row r="25614" spans="31:31" s="228" customFormat="1" x14ac:dyDescent="0.2">
      <c r="AE25614" s="218"/>
    </row>
    <row r="25615" spans="31:31" s="228" customFormat="1" x14ac:dyDescent="0.2">
      <c r="AE25615" s="218"/>
    </row>
    <row r="25616" spans="31:31" s="228" customFormat="1" x14ac:dyDescent="0.2">
      <c r="AE25616" s="218"/>
    </row>
    <row r="25617" spans="31:31" s="228" customFormat="1" x14ac:dyDescent="0.2">
      <c r="AE25617" s="218"/>
    </row>
    <row r="25618" spans="31:31" s="228" customFormat="1" x14ac:dyDescent="0.2">
      <c r="AE25618" s="218"/>
    </row>
    <row r="25619" spans="31:31" s="228" customFormat="1" x14ac:dyDescent="0.2">
      <c r="AE25619" s="218"/>
    </row>
    <row r="25620" spans="31:31" s="228" customFormat="1" x14ac:dyDescent="0.2">
      <c r="AE25620" s="218"/>
    </row>
    <row r="25621" spans="31:31" s="228" customFormat="1" x14ac:dyDescent="0.2">
      <c r="AE25621" s="218"/>
    </row>
    <row r="25622" spans="31:31" s="228" customFormat="1" x14ac:dyDescent="0.2">
      <c r="AE25622" s="218"/>
    </row>
    <row r="25623" spans="31:31" s="228" customFormat="1" x14ac:dyDescent="0.2">
      <c r="AE25623" s="218"/>
    </row>
    <row r="25624" spans="31:31" s="228" customFormat="1" x14ac:dyDescent="0.2">
      <c r="AE25624" s="218"/>
    </row>
    <row r="25625" spans="31:31" s="228" customFormat="1" x14ac:dyDescent="0.2">
      <c r="AE25625" s="218"/>
    </row>
    <row r="25626" spans="31:31" s="228" customFormat="1" x14ac:dyDescent="0.2">
      <c r="AE25626" s="218"/>
    </row>
    <row r="25627" spans="31:31" s="228" customFormat="1" x14ac:dyDescent="0.2">
      <c r="AE25627" s="218"/>
    </row>
    <row r="25628" spans="31:31" s="228" customFormat="1" x14ac:dyDescent="0.2">
      <c r="AE25628" s="218"/>
    </row>
    <row r="25629" spans="31:31" s="228" customFormat="1" x14ac:dyDescent="0.2">
      <c r="AE25629" s="218"/>
    </row>
    <row r="25630" spans="31:31" s="228" customFormat="1" x14ac:dyDescent="0.2">
      <c r="AE25630" s="218"/>
    </row>
    <row r="25631" spans="31:31" s="228" customFormat="1" x14ac:dyDescent="0.2">
      <c r="AE25631" s="218"/>
    </row>
    <row r="25632" spans="31:31" s="228" customFormat="1" x14ac:dyDescent="0.2">
      <c r="AE25632" s="218"/>
    </row>
    <row r="25633" spans="31:31" s="228" customFormat="1" x14ac:dyDescent="0.2">
      <c r="AE25633" s="218"/>
    </row>
    <row r="25634" spans="31:31" s="228" customFormat="1" x14ac:dyDescent="0.2">
      <c r="AE25634" s="218"/>
    </row>
    <row r="25635" spans="31:31" s="228" customFormat="1" x14ac:dyDescent="0.2">
      <c r="AE25635" s="218"/>
    </row>
    <row r="25636" spans="31:31" s="228" customFormat="1" x14ac:dyDescent="0.2">
      <c r="AE25636" s="218"/>
    </row>
    <row r="25637" spans="31:31" s="228" customFormat="1" x14ac:dyDescent="0.2">
      <c r="AE25637" s="218"/>
    </row>
    <row r="25638" spans="31:31" s="228" customFormat="1" x14ac:dyDescent="0.2">
      <c r="AE25638" s="218"/>
    </row>
    <row r="25639" spans="31:31" s="228" customFormat="1" x14ac:dyDescent="0.2">
      <c r="AE25639" s="218"/>
    </row>
    <row r="25640" spans="31:31" s="228" customFormat="1" x14ac:dyDescent="0.2">
      <c r="AE25640" s="218"/>
    </row>
    <row r="25641" spans="31:31" s="228" customFormat="1" x14ac:dyDescent="0.2">
      <c r="AE25641" s="218"/>
    </row>
    <row r="25642" spans="31:31" s="228" customFormat="1" x14ac:dyDescent="0.2">
      <c r="AE25642" s="218"/>
    </row>
    <row r="25643" spans="31:31" s="228" customFormat="1" x14ac:dyDescent="0.2">
      <c r="AE25643" s="218"/>
    </row>
    <row r="25644" spans="31:31" s="228" customFormat="1" x14ac:dyDescent="0.2">
      <c r="AE25644" s="218"/>
    </row>
    <row r="25645" spans="31:31" s="228" customFormat="1" x14ac:dyDescent="0.2">
      <c r="AE25645" s="218"/>
    </row>
    <row r="25646" spans="31:31" s="228" customFormat="1" x14ac:dyDescent="0.2">
      <c r="AE25646" s="218"/>
    </row>
    <row r="25647" spans="31:31" s="228" customFormat="1" x14ac:dyDescent="0.2">
      <c r="AE25647" s="218"/>
    </row>
    <row r="25648" spans="31:31" s="228" customFormat="1" x14ac:dyDescent="0.2">
      <c r="AE25648" s="218"/>
    </row>
    <row r="25649" spans="31:31" s="228" customFormat="1" x14ac:dyDescent="0.2">
      <c r="AE25649" s="218"/>
    </row>
    <row r="25650" spans="31:31" s="228" customFormat="1" x14ac:dyDescent="0.2">
      <c r="AE25650" s="218"/>
    </row>
    <row r="25651" spans="31:31" s="228" customFormat="1" x14ac:dyDescent="0.2">
      <c r="AE25651" s="218"/>
    </row>
    <row r="25652" spans="31:31" s="228" customFormat="1" x14ac:dyDescent="0.2">
      <c r="AE25652" s="218"/>
    </row>
    <row r="25653" spans="31:31" s="228" customFormat="1" x14ac:dyDescent="0.2">
      <c r="AE25653" s="218"/>
    </row>
    <row r="25654" spans="31:31" s="228" customFormat="1" x14ac:dyDescent="0.2">
      <c r="AE25654" s="218"/>
    </row>
    <row r="25655" spans="31:31" s="228" customFormat="1" x14ac:dyDescent="0.2">
      <c r="AE25655" s="218"/>
    </row>
    <row r="25656" spans="31:31" s="228" customFormat="1" x14ac:dyDescent="0.2">
      <c r="AE25656" s="218"/>
    </row>
    <row r="25657" spans="31:31" s="228" customFormat="1" x14ac:dyDescent="0.2">
      <c r="AE25657" s="218"/>
    </row>
    <row r="25658" spans="31:31" s="228" customFormat="1" x14ac:dyDescent="0.2">
      <c r="AE25658" s="218"/>
    </row>
    <row r="25659" spans="31:31" s="228" customFormat="1" x14ac:dyDescent="0.2">
      <c r="AE25659" s="218"/>
    </row>
    <row r="25660" spans="31:31" s="228" customFormat="1" x14ac:dyDescent="0.2">
      <c r="AE25660" s="218"/>
    </row>
    <row r="25661" spans="31:31" s="228" customFormat="1" x14ac:dyDescent="0.2">
      <c r="AE25661" s="218"/>
    </row>
    <row r="25662" spans="31:31" s="228" customFormat="1" x14ac:dyDescent="0.2">
      <c r="AE25662" s="218"/>
    </row>
    <row r="25663" spans="31:31" s="228" customFormat="1" x14ac:dyDescent="0.2">
      <c r="AE25663" s="218"/>
    </row>
    <row r="25664" spans="31:31" s="228" customFormat="1" x14ac:dyDescent="0.2">
      <c r="AE25664" s="218"/>
    </row>
    <row r="25665" spans="31:31" s="228" customFormat="1" x14ac:dyDescent="0.2">
      <c r="AE25665" s="218"/>
    </row>
    <row r="25666" spans="31:31" s="228" customFormat="1" x14ac:dyDescent="0.2">
      <c r="AE25666" s="218"/>
    </row>
    <row r="25667" spans="31:31" s="228" customFormat="1" x14ac:dyDescent="0.2">
      <c r="AE25667" s="218"/>
    </row>
    <row r="25668" spans="31:31" s="228" customFormat="1" x14ac:dyDescent="0.2">
      <c r="AE25668" s="218"/>
    </row>
    <row r="25669" spans="31:31" s="228" customFormat="1" x14ac:dyDescent="0.2">
      <c r="AE25669" s="218"/>
    </row>
    <row r="25670" spans="31:31" s="228" customFormat="1" x14ac:dyDescent="0.2">
      <c r="AE25670" s="218"/>
    </row>
    <row r="25671" spans="31:31" s="228" customFormat="1" x14ac:dyDescent="0.2">
      <c r="AE25671" s="218"/>
    </row>
    <row r="25672" spans="31:31" s="228" customFormat="1" x14ac:dyDescent="0.2">
      <c r="AE25672" s="218"/>
    </row>
    <row r="25673" spans="31:31" s="228" customFormat="1" x14ac:dyDescent="0.2">
      <c r="AE25673" s="218"/>
    </row>
    <row r="25674" spans="31:31" s="228" customFormat="1" x14ac:dyDescent="0.2">
      <c r="AE25674" s="218"/>
    </row>
    <row r="25675" spans="31:31" s="228" customFormat="1" x14ac:dyDescent="0.2">
      <c r="AE25675" s="218"/>
    </row>
    <row r="25676" spans="31:31" s="228" customFormat="1" x14ac:dyDescent="0.2">
      <c r="AE25676" s="218"/>
    </row>
    <row r="25677" spans="31:31" s="228" customFormat="1" x14ac:dyDescent="0.2">
      <c r="AE25677" s="218"/>
    </row>
    <row r="25678" spans="31:31" s="228" customFormat="1" x14ac:dyDescent="0.2">
      <c r="AE25678" s="218"/>
    </row>
    <row r="25679" spans="31:31" s="228" customFormat="1" x14ac:dyDescent="0.2">
      <c r="AE25679" s="218"/>
    </row>
    <row r="25680" spans="31:31" s="228" customFormat="1" x14ac:dyDescent="0.2">
      <c r="AE25680" s="218"/>
    </row>
    <row r="25681" spans="31:31" s="228" customFormat="1" x14ac:dyDescent="0.2">
      <c r="AE25681" s="218"/>
    </row>
    <row r="25682" spans="31:31" s="228" customFormat="1" x14ac:dyDescent="0.2">
      <c r="AE25682" s="218"/>
    </row>
    <row r="25683" spans="31:31" s="228" customFormat="1" x14ac:dyDescent="0.2">
      <c r="AE25683" s="218"/>
    </row>
    <row r="25684" spans="31:31" s="228" customFormat="1" x14ac:dyDescent="0.2">
      <c r="AE25684" s="218"/>
    </row>
    <row r="25685" spans="31:31" s="228" customFormat="1" x14ac:dyDescent="0.2">
      <c r="AE25685" s="218"/>
    </row>
    <row r="25686" spans="31:31" s="228" customFormat="1" x14ac:dyDescent="0.2">
      <c r="AE25686" s="218"/>
    </row>
    <row r="25687" spans="31:31" s="228" customFormat="1" x14ac:dyDescent="0.2">
      <c r="AE25687" s="218"/>
    </row>
    <row r="25688" spans="31:31" s="228" customFormat="1" x14ac:dyDescent="0.2">
      <c r="AE25688" s="218"/>
    </row>
    <row r="25689" spans="31:31" s="228" customFormat="1" x14ac:dyDescent="0.2">
      <c r="AE25689" s="218"/>
    </row>
    <row r="25690" spans="31:31" s="228" customFormat="1" x14ac:dyDescent="0.2">
      <c r="AE25690" s="218"/>
    </row>
    <row r="25691" spans="31:31" s="228" customFormat="1" x14ac:dyDescent="0.2">
      <c r="AE25691" s="218"/>
    </row>
    <row r="25692" spans="31:31" s="228" customFormat="1" x14ac:dyDescent="0.2">
      <c r="AE25692" s="218"/>
    </row>
    <row r="25693" spans="31:31" s="228" customFormat="1" x14ac:dyDescent="0.2">
      <c r="AE25693" s="218"/>
    </row>
    <row r="25694" spans="31:31" s="228" customFormat="1" x14ac:dyDescent="0.2">
      <c r="AE25694" s="218"/>
    </row>
    <row r="25695" spans="31:31" s="228" customFormat="1" x14ac:dyDescent="0.2">
      <c r="AE25695" s="218"/>
    </row>
    <row r="25696" spans="31:31" s="228" customFormat="1" x14ac:dyDescent="0.2">
      <c r="AE25696" s="218"/>
    </row>
    <row r="25697" spans="31:31" s="228" customFormat="1" x14ac:dyDescent="0.2">
      <c r="AE25697" s="218"/>
    </row>
    <row r="25698" spans="31:31" s="228" customFormat="1" x14ac:dyDescent="0.2">
      <c r="AE25698" s="218"/>
    </row>
    <row r="25699" spans="31:31" s="228" customFormat="1" x14ac:dyDescent="0.2">
      <c r="AE25699" s="218"/>
    </row>
    <row r="25700" spans="31:31" s="228" customFormat="1" x14ac:dyDescent="0.2">
      <c r="AE25700" s="218"/>
    </row>
    <row r="25701" spans="31:31" s="228" customFormat="1" x14ac:dyDescent="0.2">
      <c r="AE25701" s="218"/>
    </row>
    <row r="25702" spans="31:31" s="228" customFormat="1" x14ac:dyDescent="0.2">
      <c r="AE25702" s="218"/>
    </row>
    <row r="25703" spans="31:31" s="228" customFormat="1" x14ac:dyDescent="0.2">
      <c r="AE25703" s="218"/>
    </row>
    <row r="25704" spans="31:31" s="228" customFormat="1" x14ac:dyDescent="0.2">
      <c r="AE25704" s="218"/>
    </row>
    <row r="25705" spans="31:31" s="228" customFormat="1" x14ac:dyDescent="0.2">
      <c r="AE25705" s="218"/>
    </row>
    <row r="25706" spans="31:31" s="228" customFormat="1" x14ac:dyDescent="0.2">
      <c r="AE25706" s="218"/>
    </row>
    <row r="25707" spans="31:31" s="228" customFormat="1" x14ac:dyDescent="0.2">
      <c r="AE25707" s="218"/>
    </row>
    <row r="25708" spans="31:31" s="228" customFormat="1" x14ac:dyDescent="0.2">
      <c r="AE25708" s="218"/>
    </row>
    <row r="25709" spans="31:31" s="228" customFormat="1" x14ac:dyDescent="0.2">
      <c r="AE25709" s="218"/>
    </row>
    <row r="25710" spans="31:31" s="228" customFormat="1" x14ac:dyDescent="0.2">
      <c r="AE25710" s="218"/>
    </row>
    <row r="25711" spans="31:31" s="228" customFormat="1" x14ac:dyDescent="0.2">
      <c r="AE25711" s="218"/>
    </row>
    <row r="25712" spans="31:31" s="228" customFormat="1" x14ac:dyDescent="0.2">
      <c r="AE25712" s="218"/>
    </row>
    <row r="25713" spans="31:31" s="228" customFormat="1" x14ac:dyDescent="0.2">
      <c r="AE25713" s="218"/>
    </row>
    <row r="25714" spans="31:31" s="228" customFormat="1" x14ac:dyDescent="0.2">
      <c r="AE25714" s="218"/>
    </row>
    <row r="25715" spans="31:31" s="228" customFormat="1" x14ac:dyDescent="0.2">
      <c r="AE25715" s="218"/>
    </row>
    <row r="25716" spans="31:31" s="228" customFormat="1" x14ac:dyDescent="0.2">
      <c r="AE25716" s="218"/>
    </row>
    <row r="25717" spans="31:31" s="228" customFormat="1" x14ac:dyDescent="0.2">
      <c r="AE25717" s="218"/>
    </row>
    <row r="25718" spans="31:31" s="228" customFormat="1" x14ac:dyDescent="0.2">
      <c r="AE25718" s="218"/>
    </row>
    <row r="25719" spans="31:31" s="228" customFormat="1" x14ac:dyDescent="0.2">
      <c r="AE25719" s="218"/>
    </row>
    <row r="25720" spans="31:31" s="228" customFormat="1" x14ac:dyDescent="0.2">
      <c r="AE25720" s="218"/>
    </row>
    <row r="25721" spans="31:31" s="228" customFormat="1" x14ac:dyDescent="0.2">
      <c r="AE25721" s="218"/>
    </row>
    <row r="25722" spans="31:31" s="228" customFormat="1" x14ac:dyDescent="0.2">
      <c r="AE25722" s="218"/>
    </row>
    <row r="25723" spans="31:31" s="228" customFormat="1" x14ac:dyDescent="0.2">
      <c r="AE25723" s="218"/>
    </row>
    <row r="25724" spans="31:31" s="228" customFormat="1" x14ac:dyDescent="0.2">
      <c r="AE25724" s="218"/>
    </row>
    <row r="25725" spans="31:31" s="228" customFormat="1" x14ac:dyDescent="0.2">
      <c r="AE25725" s="218"/>
    </row>
    <row r="25726" spans="31:31" s="228" customFormat="1" x14ac:dyDescent="0.2">
      <c r="AE25726" s="218"/>
    </row>
    <row r="25727" spans="31:31" s="228" customFormat="1" x14ac:dyDescent="0.2">
      <c r="AE25727" s="218"/>
    </row>
    <row r="25728" spans="31:31" s="228" customFormat="1" x14ac:dyDescent="0.2">
      <c r="AE25728" s="218"/>
    </row>
    <row r="25729" spans="31:31" s="228" customFormat="1" x14ac:dyDescent="0.2">
      <c r="AE25729" s="218"/>
    </row>
    <row r="25730" spans="31:31" s="228" customFormat="1" x14ac:dyDescent="0.2">
      <c r="AE25730" s="218"/>
    </row>
    <row r="25731" spans="31:31" s="228" customFormat="1" x14ac:dyDescent="0.2">
      <c r="AE25731" s="218"/>
    </row>
    <row r="25732" spans="31:31" s="228" customFormat="1" x14ac:dyDescent="0.2">
      <c r="AE25732" s="218"/>
    </row>
    <row r="25733" spans="31:31" s="228" customFormat="1" x14ac:dyDescent="0.2">
      <c r="AE25733" s="218"/>
    </row>
    <row r="25734" spans="31:31" s="228" customFormat="1" x14ac:dyDescent="0.2">
      <c r="AE25734" s="218"/>
    </row>
    <row r="25735" spans="31:31" s="228" customFormat="1" x14ac:dyDescent="0.2">
      <c r="AE25735" s="218"/>
    </row>
    <row r="25736" spans="31:31" s="228" customFormat="1" x14ac:dyDescent="0.2">
      <c r="AE25736" s="218"/>
    </row>
    <row r="25737" spans="31:31" s="228" customFormat="1" x14ac:dyDescent="0.2">
      <c r="AE25737" s="218"/>
    </row>
    <row r="25738" spans="31:31" s="228" customFormat="1" x14ac:dyDescent="0.2">
      <c r="AE25738" s="218"/>
    </row>
    <row r="25739" spans="31:31" s="228" customFormat="1" x14ac:dyDescent="0.2">
      <c r="AE25739" s="218"/>
    </row>
    <row r="25740" spans="31:31" s="228" customFormat="1" x14ac:dyDescent="0.2">
      <c r="AE25740" s="218"/>
    </row>
    <row r="25741" spans="31:31" s="228" customFormat="1" x14ac:dyDescent="0.2">
      <c r="AE25741" s="218"/>
    </row>
    <row r="25742" spans="31:31" s="228" customFormat="1" x14ac:dyDescent="0.2">
      <c r="AE25742" s="218"/>
    </row>
    <row r="25743" spans="31:31" s="228" customFormat="1" x14ac:dyDescent="0.2">
      <c r="AE25743" s="218"/>
    </row>
    <row r="25744" spans="31:31" s="228" customFormat="1" x14ac:dyDescent="0.2">
      <c r="AE25744" s="218"/>
    </row>
    <row r="25745" spans="31:31" s="228" customFormat="1" x14ac:dyDescent="0.2">
      <c r="AE25745" s="218"/>
    </row>
    <row r="25746" spans="31:31" s="228" customFormat="1" x14ac:dyDescent="0.2">
      <c r="AE25746" s="218"/>
    </row>
    <row r="25747" spans="31:31" s="228" customFormat="1" x14ac:dyDescent="0.2">
      <c r="AE25747" s="218"/>
    </row>
    <row r="25748" spans="31:31" s="228" customFormat="1" x14ac:dyDescent="0.2">
      <c r="AE25748" s="218"/>
    </row>
    <row r="25749" spans="31:31" s="228" customFormat="1" x14ac:dyDescent="0.2">
      <c r="AE25749" s="218"/>
    </row>
    <row r="25750" spans="31:31" s="228" customFormat="1" x14ac:dyDescent="0.2">
      <c r="AE25750" s="218"/>
    </row>
    <row r="25751" spans="31:31" s="228" customFormat="1" x14ac:dyDescent="0.2">
      <c r="AE25751" s="218"/>
    </row>
    <row r="25752" spans="31:31" s="228" customFormat="1" x14ac:dyDescent="0.2">
      <c r="AE25752" s="218"/>
    </row>
    <row r="25753" spans="31:31" s="228" customFormat="1" x14ac:dyDescent="0.2">
      <c r="AE25753" s="218"/>
    </row>
    <row r="25754" spans="31:31" s="228" customFormat="1" x14ac:dyDescent="0.2">
      <c r="AE25754" s="218"/>
    </row>
    <row r="25755" spans="31:31" s="228" customFormat="1" x14ac:dyDescent="0.2">
      <c r="AE25755" s="218"/>
    </row>
    <row r="25756" spans="31:31" s="228" customFormat="1" x14ac:dyDescent="0.2">
      <c r="AE25756" s="218"/>
    </row>
    <row r="25757" spans="31:31" s="228" customFormat="1" x14ac:dyDescent="0.2">
      <c r="AE25757" s="218"/>
    </row>
    <row r="25758" spans="31:31" s="228" customFormat="1" x14ac:dyDescent="0.2">
      <c r="AE25758" s="218"/>
    </row>
    <row r="25759" spans="31:31" s="228" customFormat="1" x14ac:dyDescent="0.2">
      <c r="AE25759" s="218"/>
    </row>
    <row r="25760" spans="31:31" s="228" customFormat="1" x14ac:dyDescent="0.2">
      <c r="AE25760" s="218"/>
    </row>
    <row r="25761" spans="31:31" s="228" customFormat="1" x14ac:dyDescent="0.2">
      <c r="AE25761" s="218"/>
    </row>
    <row r="25762" spans="31:31" s="228" customFormat="1" x14ac:dyDescent="0.2">
      <c r="AE25762" s="218"/>
    </row>
    <row r="25763" spans="31:31" s="228" customFormat="1" x14ac:dyDescent="0.2">
      <c r="AE25763" s="218"/>
    </row>
    <row r="25764" spans="31:31" s="228" customFormat="1" x14ac:dyDescent="0.2">
      <c r="AE25764" s="218"/>
    </row>
    <row r="25765" spans="31:31" s="228" customFormat="1" x14ac:dyDescent="0.2">
      <c r="AE25765" s="218"/>
    </row>
    <row r="25766" spans="31:31" s="228" customFormat="1" x14ac:dyDescent="0.2">
      <c r="AE25766" s="218"/>
    </row>
    <row r="25767" spans="31:31" s="228" customFormat="1" x14ac:dyDescent="0.2">
      <c r="AE25767" s="218"/>
    </row>
    <row r="25768" spans="31:31" s="228" customFormat="1" x14ac:dyDescent="0.2">
      <c r="AE25768" s="218"/>
    </row>
    <row r="25769" spans="31:31" s="228" customFormat="1" x14ac:dyDescent="0.2">
      <c r="AE25769" s="218"/>
    </row>
    <row r="25770" spans="31:31" s="228" customFormat="1" x14ac:dyDescent="0.2">
      <c r="AE25770" s="218"/>
    </row>
    <row r="25771" spans="31:31" s="228" customFormat="1" x14ac:dyDescent="0.2">
      <c r="AE25771" s="218"/>
    </row>
    <row r="25772" spans="31:31" s="228" customFormat="1" x14ac:dyDescent="0.2">
      <c r="AE25772" s="218"/>
    </row>
    <row r="25773" spans="31:31" s="228" customFormat="1" x14ac:dyDescent="0.2">
      <c r="AE25773" s="218"/>
    </row>
    <row r="25774" spans="31:31" s="228" customFormat="1" x14ac:dyDescent="0.2">
      <c r="AE25774" s="218"/>
    </row>
    <row r="25775" spans="31:31" s="228" customFormat="1" x14ac:dyDescent="0.2">
      <c r="AE25775" s="218"/>
    </row>
    <row r="25776" spans="31:31" s="228" customFormat="1" x14ac:dyDescent="0.2">
      <c r="AE25776" s="218"/>
    </row>
    <row r="25777" spans="31:31" s="228" customFormat="1" x14ac:dyDescent="0.2">
      <c r="AE25777" s="218"/>
    </row>
    <row r="25778" spans="31:31" s="228" customFormat="1" x14ac:dyDescent="0.2">
      <c r="AE25778" s="218"/>
    </row>
    <row r="25779" spans="31:31" s="228" customFormat="1" x14ac:dyDescent="0.2">
      <c r="AE25779" s="218"/>
    </row>
    <row r="25780" spans="31:31" s="228" customFormat="1" x14ac:dyDescent="0.2">
      <c r="AE25780" s="218"/>
    </row>
    <row r="25781" spans="31:31" s="228" customFormat="1" x14ac:dyDescent="0.2">
      <c r="AE25781" s="218"/>
    </row>
    <row r="25782" spans="31:31" s="228" customFormat="1" x14ac:dyDescent="0.2">
      <c r="AE25782" s="218"/>
    </row>
    <row r="25783" spans="31:31" s="228" customFormat="1" x14ac:dyDescent="0.2">
      <c r="AE25783" s="218"/>
    </row>
    <row r="25784" spans="31:31" s="228" customFormat="1" x14ac:dyDescent="0.2">
      <c r="AE25784" s="218"/>
    </row>
    <row r="25785" spans="31:31" s="228" customFormat="1" x14ac:dyDescent="0.2">
      <c r="AE25785" s="218"/>
    </row>
    <row r="25786" spans="31:31" s="228" customFormat="1" x14ac:dyDescent="0.2">
      <c r="AE25786" s="218"/>
    </row>
    <row r="25787" spans="31:31" s="228" customFormat="1" x14ac:dyDescent="0.2">
      <c r="AE25787" s="218"/>
    </row>
    <row r="25788" spans="31:31" s="228" customFormat="1" x14ac:dyDescent="0.2">
      <c r="AE25788" s="218"/>
    </row>
    <row r="25789" spans="31:31" s="228" customFormat="1" x14ac:dyDescent="0.2">
      <c r="AE25789" s="218"/>
    </row>
    <row r="25790" spans="31:31" s="228" customFormat="1" x14ac:dyDescent="0.2">
      <c r="AE25790" s="218"/>
    </row>
    <row r="25791" spans="31:31" s="228" customFormat="1" x14ac:dyDescent="0.2">
      <c r="AE25791" s="218"/>
    </row>
    <row r="25792" spans="31:31" s="228" customFormat="1" x14ac:dyDescent="0.2">
      <c r="AE25792" s="218"/>
    </row>
    <row r="25793" spans="31:31" s="228" customFormat="1" x14ac:dyDescent="0.2">
      <c r="AE25793" s="218"/>
    </row>
    <row r="25794" spans="31:31" s="228" customFormat="1" x14ac:dyDescent="0.2">
      <c r="AE25794" s="218"/>
    </row>
    <row r="25795" spans="31:31" s="228" customFormat="1" x14ac:dyDescent="0.2">
      <c r="AE25795" s="218"/>
    </row>
    <row r="25796" spans="31:31" s="228" customFormat="1" x14ac:dyDescent="0.2">
      <c r="AE25796" s="218"/>
    </row>
    <row r="25797" spans="31:31" s="228" customFormat="1" x14ac:dyDescent="0.2">
      <c r="AE25797" s="218"/>
    </row>
    <row r="25798" spans="31:31" s="228" customFormat="1" x14ac:dyDescent="0.2">
      <c r="AE25798" s="218"/>
    </row>
    <row r="25799" spans="31:31" s="228" customFormat="1" x14ac:dyDescent="0.2">
      <c r="AE25799" s="218"/>
    </row>
    <row r="25800" spans="31:31" s="228" customFormat="1" x14ac:dyDescent="0.2">
      <c r="AE25800" s="218"/>
    </row>
    <row r="25801" spans="31:31" s="228" customFormat="1" x14ac:dyDescent="0.2">
      <c r="AE25801" s="218"/>
    </row>
    <row r="25802" spans="31:31" s="228" customFormat="1" x14ac:dyDescent="0.2">
      <c r="AE25802" s="218"/>
    </row>
    <row r="25803" spans="31:31" s="228" customFormat="1" x14ac:dyDescent="0.2">
      <c r="AE25803" s="218"/>
    </row>
    <row r="25804" spans="31:31" s="228" customFormat="1" x14ac:dyDescent="0.2">
      <c r="AE25804" s="218"/>
    </row>
    <row r="25805" spans="31:31" s="228" customFormat="1" x14ac:dyDescent="0.2">
      <c r="AE25805" s="218"/>
    </row>
    <row r="25806" spans="31:31" s="228" customFormat="1" x14ac:dyDescent="0.2">
      <c r="AE25806" s="218"/>
    </row>
    <row r="25807" spans="31:31" s="228" customFormat="1" x14ac:dyDescent="0.2">
      <c r="AE25807" s="218"/>
    </row>
    <row r="25808" spans="31:31" s="228" customFormat="1" x14ac:dyDescent="0.2">
      <c r="AE25808" s="218"/>
    </row>
    <row r="25809" spans="31:31" s="228" customFormat="1" x14ac:dyDescent="0.2">
      <c r="AE25809" s="218"/>
    </row>
    <row r="25810" spans="31:31" s="228" customFormat="1" x14ac:dyDescent="0.2">
      <c r="AE25810" s="218"/>
    </row>
    <row r="25811" spans="31:31" s="228" customFormat="1" x14ac:dyDescent="0.2">
      <c r="AE25811" s="218"/>
    </row>
    <row r="25812" spans="31:31" s="228" customFormat="1" x14ac:dyDescent="0.2">
      <c r="AE25812" s="218"/>
    </row>
    <row r="25813" spans="31:31" s="228" customFormat="1" x14ac:dyDescent="0.2">
      <c r="AE25813" s="218"/>
    </row>
    <row r="25814" spans="31:31" s="228" customFormat="1" x14ac:dyDescent="0.2">
      <c r="AE25814" s="218"/>
    </row>
    <row r="25815" spans="31:31" s="228" customFormat="1" x14ac:dyDescent="0.2">
      <c r="AE25815" s="218"/>
    </row>
    <row r="25816" spans="31:31" s="228" customFormat="1" x14ac:dyDescent="0.2">
      <c r="AE25816" s="218"/>
    </row>
    <row r="25817" spans="31:31" s="228" customFormat="1" x14ac:dyDescent="0.2">
      <c r="AE25817" s="218"/>
    </row>
    <row r="25818" spans="31:31" s="228" customFormat="1" x14ac:dyDescent="0.2">
      <c r="AE25818" s="218"/>
    </row>
    <row r="25819" spans="31:31" s="228" customFormat="1" x14ac:dyDescent="0.2">
      <c r="AE25819" s="218"/>
    </row>
    <row r="25820" spans="31:31" s="228" customFormat="1" x14ac:dyDescent="0.2">
      <c r="AE25820" s="218"/>
    </row>
    <row r="25821" spans="31:31" s="228" customFormat="1" x14ac:dyDescent="0.2">
      <c r="AE25821" s="218"/>
    </row>
    <row r="25822" spans="31:31" s="228" customFormat="1" x14ac:dyDescent="0.2">
      <c r="AE25822" s="218"/>
    </row>
    <row r="25823" spans="31:31" s="228" customFormat="1" x14ac:dyDescent="0.2">
      <c r="AE25823" s="218"/>
    </row>
    <row r="25824" spans="31:31" s="228" customFormat="1" x14ac:dyDescent="0.2">
      <c r="AE25824" s="218"/>
    </row>
    <row r="25825" spans="31:31" s="228" customFormat="1" x14ac:dyDescent="0.2">
      <c r="AE25825" s="218"/>
    </row>
    <row r="25826" spans="31:31" s="228" customFormat="1" x14ac:dyDescent="0.2">
      <c r="AE25826" s="218"/>
    </row>
    <row r="25827" spans="31:31" s="228" customFormat="1" x14ac:dyDescent="0.2">
      <c r="AE25827" s="218"/>
    </row>
    <row r="25828" spans="31:31" s="228" customFormat="1" x14ac:dyDescent="0.2">
      <c r="AE25828" s="218"/>
    </row>
    <row r="25829" spans="31:31" s="228" customFormat="1" x14ac:dyDescent="0.2">
      <c r="AE25829" s="218"/>
    </row>
    <row r="25830" spans="31:31" s="228" customFormat="1" x14ac:dyDescent="0.2">
      <c r="AE25830" s="218"/>
    </row>
    <row r="25831" spans="31:31" s="228" customFormat="1" x14ac:dyDescent="0.2">
      <c r="AE25831" s="218"/>
    </row>
    <row r="25832" spans="31:31" s="228" customFormat="1" x14ac:dyDescent="0.2">
      <c r="AE25832" s="218"/>
    </row>
    <row r="25833" spans="31:31" s="228" customFormat="1" x14ac:dyDescent="0.2">
      <c r="AE25833" s="218"/>
    </row>
    <row r="25834" spans="31:31" s="228" customFormat="1" x14ac:dyDescent="0.2">
      <c r="AE25834" s="218"/>
    </row>
    <row r="25835" spans="31:31" s="228" customFormat="1" x14ac:dyDescent="0.2">
      <c r="AE25835" s="218"/>
    </row>
    <row r="25836" spans="31:31" s="228" customFormat="1" x14ac:dyDescent="0.2">
      <c r="AE25836" s="218"/>
    </row>
    <row r="25837" spans="31:31" s="228" customFormat="1" x14ac:dyDescent="0.2">
      <c r="AE25837" s="218"/>
    </row>
    <row r="25838" spans="31:31" s="228" customFormat="1" x14ac:dyDescent="0.2">
      <c r="AE25838" s="218"/>
    </row>
    <row r="25839" spans="31:31" s="228" customFormat="1" x14ac:dyDescent="0.2">
      <c r="AE25839" s="218"/>
    </row>
    <row r="25840" spans="31:31" s="228" customFormat="1" x14ac:dyDescent="0.2">
      <c r="AE25840" s="218"/>
    </row>
    <row r="25841" spans="31:31" s="228" customFormat="1" x14ac:dyDescent="0.2">
      <c r="AE25841" s="218"/>
    </row>
    <row r="25842" spans="31:31" s="228" customFormat="1" x14ac:dyDescent="0.2">
      <c r="AE25842" s="218"/>
    </row>
    <row r="25843" spans="31:31" s="228" customFormat="1" x14ac:dyDescent="0.2">
      <c r="AE25843" s="218"/>
    </row>
    <row r="25844" spans="31:31" s="228" customFormat="1" x14ac:dyDescent="0.2">
      <c r="AE25844" s="218"/>
    </row>
    <row r="25845" spans="31:31" s="228" customFormat="1" x14ac:dyDescent="0.2">
      <c r="AE25845" s="218"/>
    </row>
    <row r="25846" spans="31:31" s="228" customFormat="1" x14ac:dyDescent="0.2">
      <c r="AE25846" s="218"/>
    </row>
    <row r="25847" spans="31:31" s="228" customFormat="1" x14ac:dyDescent="0.2">
      <c r="AE25847" s="218"/>
    </row>
    <row r="25848" spans="31:31" s="228" customFormat="1" x14ac:dyDescent="0.2">
      <c r="AE25848" s="218"/>
    </row>
    <row r="25849" spans="31:31" s="228" customFormat="1" x14ac:dyDescent="0.2">
      <c r="AE25849" s="218"/>
    </row>
    <row r="25850" spans="31:31" s="228" customFormat="1" x14ac:dyDescent="0.2">
      <c r="AE25850" s="218"/>
    </row>
    <row r="25851" spans="31:31" s="228" customFormat="1" x14ac:dyDescent="0.2">
      <c r="AE25851" s="218"/>
    </row>
    <row r="25852" spans="31:31" s="228" customFormat="1" x14ac:dyDescent="0.2">
      <c r="AE25852" s="218"/>
    </row>
    <row r="25853" spans="31:31" s="228" customFormat="1" x14ac:dyDescent="0.2">
      <c r="AE25853" s="218"/>
    </row>
    <row r="25854" spans="31:31" s="228" customFormat="1" x14ac:dyDescent="0.2">
      <c r="AE25854" s="218"/>
    </row>
    <row r="25855" spans="31:31" s="228" customFormat="1" x14ac:dyDescent="0.2">
      <c r="AE25855" s="218"/>
    </row>
    <row r="25856" spans="31:31" s="228" customFormat="1" x14ac:dyDescent="0.2">
      <c r="AE25856" s="218"/>
    </row>
    <row r="25857" spans="31:31" s="228" customFormat="1" x14ac:dyDescent="0.2">
      <c r="AE25857" s="218"/>
    </row>
    <row r="25858" spans="31:31" s="228" customFormat="1" x14ac:dyDescent="0.2">
      <c r="AE25858" s="218"/>
    </row>
    <row r="25859" spans="31:31" s="228" customFormat="1" x14ac:dyDescent="0.2">
      <c r="AE25859" s="218"/>
    </row>
    <row r="25860" spans="31:31" s="228" customFormat="1" x14ac:dyDescent="0.2">
      <c r="AE25860" s="218"/>
    </row>
    <row r="25861" spans="31:31" s="228" customFormat="1" x14ac:dyDescent="0.2">
      <c r="AE25861" s="218"/>
    </row>
    <row r="25862" spans="31:31" s="228" customFormat="1" x14ac:dyDescent="0.2">
      <c r="AE25862" s="218"/>
    </row>
    <row r="25863" spans="31:31" s="228" customFormat="1" x14ac:dyDescent="0.2">
      <c r="AE25863" s="218"/>
    </row>
    <row r="25864" spans="31:31" s="228" customFormat="1" x14ac:dyDescent="0.2">
      <c r="AE25864" s="218"/>
    </row>
    <row r="25865" spans="31:31" s="228" customFormat="1" x14ac:dyDescent="0.2">
      <c r="AE25865" s="218"/>
    </row>
    <row r="25866" spans="31:31" s="228" customFormat="1" x14ac:dyDescent="0.2">
      <c r="AE25866" s="218"/>
    </row>
    <row r="25867" spans="31:31" s="228" customFormat="1" x14ac:dyDescent="0.2">
      <c r="AE25867" s="218"/>
    </row>
    <row r="25868" spans="31:31" s="228" customFormat="1" x14ac:dyDescent="0.2">
      <c r="AE25868" s="218"/>
    </row>
    <row r="25869" spans="31:31" s="228" customFormat="1" x14ac:dyDescent="0.2">
      <c r="AE25869" s="218"/>
    </row>
    <row r="25870" spans="31:31" s="228" customFormat="1" x14ac:dyDescent="0.2">
      <c r="AE25870" s="218"/>
    </row>
    <row r="25871" spans="31:31" s="228" customFormat="1" x14ac:dyDescent="0.2">
      <c r="AE25871" s="218"/>
    </row>
    <row r="25872" spans="31:31" s="228" customFormat="1" x14ac:dyDescent="0.2">
      <c r="AE25872" s="218"/>
    </row>
    <row r="25873" spans="31:31" s="228" customFormat="1" x14ac:dyDescent="0.2">
      <c r="AE25873" s="218"/>
    </row>
    <row r="25874" spans="31:31" s="228" customFormat="1" x14ac:dyDescent="0.2">
      <c r="AE25874" s="218"/>
    </row>
    <row r="25875" spans="31:31" s="228" customFormat="1" x14ac:dyDescent="0.2">
      <c r="AE25875" s="218"/>
    </row>
    <row r="25876" spans="31:31" s="228" customFormat="1" x14ac:dyDescent="0.2">
      <c r="AE25876" s="218"/>
    </row>
    <row r="25877" spans="31:31" s="228" customFormat="1" x14ac:dyDescent="0.2">
      <c r="AE25877" s="218"/>
    </row>
    <row r="25878" spans="31:31" s="228" customFormat="1" x14ac:dyDescent="0.2">
      <c r="AE25878" s="218"/>
    </row>
    <row r="25879" spans="31:31" s="228" customFormat="1" x14ac:dyDescent="0.2">
      <c r="AE25879" s="218"/>
    </row>
    <row r="25880" spans="31:31" s="228" customFormat="1" x14ac:dyDescent="0.2">
      <c r="AE25880" s="218"/>
    </row>
    <row r="25881" spans="31:31" s="228" customFormat="1" x14ac:dyDescent="0.2">
      <c r="AE25881" s="218"/>
    </row>
    <row r="25882" spans="31:31" s="228" customFormat="1" x14ac:dyDescent="0.2">
      <c r="AE25882" s="218"/>
    </row>
    <row r="25883" spans="31:31" s="228" customFormat="1" x14ac:dyDescent="0.2">
      <c r="AE25883" s="218"/>
    </row>
    <row r="25884" spans="31:31" s="228" customFormat="1" x14ac:dyDescent="0.2">
      <c r="AE25884" s="218"/>
    </row>
    <row r="25885" spans="31:31" s="228" customFormat="1" x14ac:dyDescent="0.2">
      <c r="AE25885" s="218"/>
    </row>
    <row r="25886" spans="31:31" s="228" customFormat="1" x14ac:dyDescent="0.2">
      <c r="AE25886" s="218"/>
    </row>
    <row r="25887" spans="31:31" s="228" customFormat="1" x14ac:dyDescent="0.2">
      <c r="AE25887" s="218"/>
    </row>
    <row r="25888" spans="31:31" s="228" customFormat="1" x14ac:dyDescent="0.2">
      <c r="AE25888" s="218"/>
    </row>
    <row r="25889" spans="31:31" s="228" customFormat="1" x14ac:dyDescent="0.2">
      <c r="AE25889" s="218"/>
    </row>
    <row r="25890" spans="31:31" s="228" customFormat="1" x14ac:dyDescent="0.2">
      <c r="AE25890" s="218"/>
    </row>
    <row r="25891" spans="31:31" s="228" customFormat="1" x14ac:dyDescent="0.2">
      <c r="AE25891" s="218"/>
    </row>
    <row r="25892" spans="31:31" s="228" customFormat="1" x14ac:dyDescent="0.2">
      <c r="AE25892" s="218"/>
    </row>
    <row r="25893" spans="31:31" s="228" customFormat="1" x14ac:dyDescent="0.2">
      <c r="AE25893" s="218"/>
    </row>
    <row r="25894" spans="31:31" s="228" customFormat="1" x14ac:dyDescent="0.2">
      <c r="AE25894" s="218"/>
    </row>
    <row r="25895" spans="31:31" s="228" customFormat="1" x14ac:dyDescent="0.2">
      <c r="AE25895" s="218"/>
    </row>
    <row r="25896" spans="31:31" s="228" customFormat="1" x14ac:dyDescent="0.2">
      <c r="AE25896" s="218"/>
    </row>
    <row r="25897" spans="31:31" s="228" customFormat="1" x14ac:dyDescent="0.2">
      <c r="AE25897" s="218"/>
    </row>
    <row r="25898" spans="31:31" s="228" customFormat="1" x14ac:dyDescent="0.2">
      <c r="AE25898" s="218"/>
    </row>
    <row r="25899" spans="31:31" s="228" customFormat="1" x14ac:dyDescent="0.2">
      <c r="AE25899" s="218"/>
    </row>
    <row r="25900" spans="31:31" s="228" customFormat="1" x14ac:dyDescent="0.2">
      <c r="AE25900" s="218"/>
    </row>
    <row r="25901" spans="31:31" s="228" customFormat="1" x14ac:dyDescent="0.2">
      <c r="AE25901" s="218"/>
    </row>
    <row r="25902" spans="31:31" s="228" customFormat="1" x14ac:dyDescent="0.2">
      <c r="AE25902" s="218"/>
    </row>
    <row r="25903" spans="31:31" s="228" customFormat="1" x14ac:dyDescent="0.2">
      <c r="AE25903" s="218"/>
    </row>
    <row r="25904" spans="31:31" s="228" customFormat="1" x14ac:dyDescent="0.2">
      <c r="AE25904" s="218"/>
    </row>
    <row r="25905" spans="31:31" s="228" customFormat="1" x14ac:dyDescent="0.2">
      <c r="AE25905" s="218"/>
    </row>
    <row r="25906" spans="31:31" s="228" customFormat="1" x14ac:dyDescent="0.2">
      <c r="AE25906" s="218"/>
    </row>
    <row r="25907" spans="31:31" s="228" customFormat="1" x14ac:dyDescent="0.2">
      <c r="AE25907" s="218"/>
    </row>
    <row r="25908" spans="31:31" s="228" customFormat="1" x14ac:dyDescent="0.2">
      <c r="AE25908" s="218"/>
    </row>
    <row r="25909" spans="31:31" s="228" customFormat="1" x14ac:dyDescent="0.2">
      <c r="AE25909" s="218"/>
    </row>
    <row r="25910" spans="31:31" s="228" customFormat="1" x14ac:dyDescent="0.2">
      <c r="AE25910" s="218"/>
    </row>
    <row r="25911" spans="31:31" s="228" customFormat="1" x14ac:dyDescent="0.2">
      <c r="AE25911" s="218"/>
    </row>
    <row r="25912" spans="31:31" s="228" customFormat="1" x14ac:dyDescent="0.2">
      <c r="AE25912" s="218"/>
    </row>
    <row r="25913" spans="31:31" s="228" customFormat="1" x14ac:dyDescent="0.2">
      <c r="AE25913" s="218"/>
    </row>
    <row r="25914" spans="31:31" s="228" customFormat="1" x14ac:dyDescent="0.2">
      <c r="AE25914" s="218"/>
    </row>
    <row r="25915" spans="31:31" s="228" customFormat="1" x14ac:dyDescent="0.2">
      <c r="AE25915" s="218"/>
    </row>
    <row r="25916" spans="31:31" s="228" customFormat="1" x14ac:dyDescent="0.2">
      <c r="AE25916" s="218"/>
    </row>
    <row r="25917" spans="31:31" s="228" customFormat="1" x14ac:dyDescent="0.2">
      <c r="AE25917" s="218"/>
    </row>
    <row r="25918" spans="31:31" s="228" customFormat="1" x14ac:dyDescent="0.2">
      <c r="AE25918" s="218"/>
    </row>
    <row r="25919" spans="31:31" s="228" customFormat="1" x14ac:dyDescent="0.2">
      <c r="AE25919" s="218"/>
    </row>
    <row r="25920" spans="31:31" s="228" customFormat="1" x14ac:dyDescent="0.2">
      <c r="AE25920" s="218"/>
    </row>
    <row r="25921" spans="31:31" s="228" customFormat="1" x14ac:dyDescent="0.2">
      <c r="AE25921" s="218"/>
    </row>
    <row r="25922" spans="31:31" s="228" customFormat="1" x14ac:dyDescent="0.2">
      <c r="AE25922" s="218"/>
    </row>
    <row r="25923" spans="31:31" s="228" customFormat="1" x14ac:dyDescent="0.2">
      <c r="AE25923" s="218"/>
    </row>
    <row r="25924" spans="31:31" s="228" customFormat="1" x14ac:dyDescent="0.2">
      <c r="AE25924" s="218"/>
    </row>
    <row r="25925" spans="31:31" s="228" customFormat="1" x14ac:dyDescent="0.2">
      <c r="AE25925" s="218"/>
    </row>
    <row r="25926" spans="31:31" s="228" customFormat="1" x14ac:dyDescent="0.2">
      <c r="AE25926" s="218"/>
    </row>
    <row r="25927" spans="31:31" s="228" customFormat="1" x14ac:dyDescent="0.2">
      <c r="AE25927" s="218"/>
    </row>
    <row r="25928" spans="31:31" s="228" customFormat="1" x14ac:dyDescent="0.2">
      <c r="AE25928" s="218"/>
    </row>
    <row r="25929" spans="31:31" s="228" customFormat="1" x14ac:dyDescent="0.2">
      <c r="AE25929" s="218"/>
    </row>
    <row r="25930" spans="31:31" s="228" customFormat="1" x14ac:dyDescent="0.2">
      <c r="AE25930" s="218"/>
    </row>
    <row r="25931" spans="31:31" s="228" customFormat="1" x14ac:dyDescent="0.2">
      <c r="AE25931" s="218"/>
    </row>
    <row r="25932" spans="31:31" s="228" customFormat="1" x14ac:dyDescent="0.2">
      <c r="AE25932" s="218"/>
    </row>
    <row r="25933" spans="31:31" s="228" customFormat="1" x14ac:dyDescent="0.2">
      <c r="AE25933" s="218"/>
    </row>
    <row r="25934" spans="31:31" s="228" customFormat="1" x14ac:dyDescent="0.2">
      <c r="AE25934" s="218"/>
    </row>
    <row r="25935" spans="31:31" s="228" customFormat="1" x14ac:dyDescent="0.2">
      <c r="AE25935" s="218"/>
    </row>
    <row r="25936" spans="31:31" s="228" customFormat="1" x14ac:dyDescent="0.2">
      <c r="AE25936" s="218"/>
    </row>
    <row r="25937" spans="31:31" s="228" customFormat="1" x14ac:dyDescent="0.2">
      <c r="AE25937" s="218"/>
    </row>
    <row r="25938" spans="31:31" s="228" customFormat="1" x14ac:dyDescent="0.2">
      <c r="AE25938" s="218"/>
    </row>
    <row r="25939" spans="31:31" s="228" customFormat="1" x14ac:dyDescent="0.2">
      <c r="AE25939" s="218"/>
    </row>
    <row r="25940" spans="31:31" s="228" customFormat="1" x14ac:dyDescent="0.2">
      <c r="AE25940" s="218"/>
    </row>
    <row r="25941" spans="31:31" s="228" customFormat="1" x14ac:dyDescent="0.2">
      <c r="AE25941" s="218"/>
    </row>
    <row r="25942" spans="31:31" s="228" customFormat="1" x14ac:dyDescent="0.2">
      <c r="AE25942" s="218"/>
    </row>
    <row r="25943" spans="31:31" s="228" customFormat="1" x14ac:dyDescent="0.2">
      <c r="AE25943" s="218"/>
    </row>
    <row r="25944" spans="31:31" s="228" customFormat="1" x14ac:dyDescent="0.2">
      <c r="AE25944" s="218"/>
    </row>
    <row r="25945" spans="31:31" s="228" customFormat="1" x14ac:dyDescent="0.2">
      <c r="AE25945" s="218"/>
    </row>
    <row r="25946" spans="31:31" s="228" customFormat="1" x14ac:dyDescent="0.2">
      <c r="AE25946" s="218"/>
    </row>
    <row r="25947" spans="31:31" s="228" customFormat="1" x14ac:dyDescent="0.2">
      <c r="AE25947" s="218"/>
    </row>
    <row r="25948" spans="31:31" s="228" customFormat="1" x14ac:dyDescent="0.2">
      <c r="AE25948" s="218"/>
    </row>
    <row r="25949" spans="31:31" s="228" customFormat="1" x14ac:dyDescent="0.2">
      <c r="AE25949" s="218"/>
    </row>
    <row r="25950" spans="31:31" s="228" customFormat="1" x14ac:dyDescent="0.2">
      <c r="AE25950" s="218"/>
    </row>
    <row r="25951" spans="31:31" s="228" customFormat="1" x14ac:dyDescent="0.2">
      <c r="AE25951" s="218"/>
    </row>
    <row r="25952" spans="31:31" s="228" customFormat="1" x14ac:dyDescent="0.2">
      <c r="AE25952" s="218"/>
    </row>
    <row r="25953" spans="31:31" s="228" customFormat="1" x14ac:dyDescent="0.2">
      <c r="AE25953" s="218"/>
    </row>
    <row r="25954" spans="31:31" s="228" customFormat="1" x14ac:dyDescent="0.2">
      <c r="AE25954" s="218"/>
    </row>
    <row r="25955" spans="31:31" s="228" customFormat="1" x14ac:dyDescent="0.2">
      <c r="AE25955" s="218"/>
    </row>
    <row r="25956" spans="31:31" s="228" customFormat="1" x14ac:dyDescent="0.2">
      <c r="AE25956" s="218"/>
    </row>
    <row r="25957" spans="31:31" s="228" customFormat="1" x14ac:dyDescent="0.2">
      <c r="AE25957" s="218"/>
    </row>
    <row r="25958" spans="31:31" s="228" customFormat="1" x14ac:dyDescent="0.2">
      <c r="AE25958" s="218"/>
    </row>
    <row r="25959" spans="31:31" s="228" customFormat="1" x14ac:dyDescent="0.2">
      <c r="AE25959" s="218"/>
    </row>
    <row r="25960" spans="31:31" s="228" customFormat="1" x14ac:dyDescent="0.2">
      <c r="AE25960" s="218"/>
    </row>
    <row r="25961" spans="31:31" s="228" customFormat="1" x14ac:dyDescent="0.2">
      <c r="AE25961" s="218"/>
    </row>
    <row r="25962" spans="31:31" s="228" customFormat="1" x14ac:dyDescent="0.2">
      <c r="AE25962" s="218"/>
    </row>
    <row r="25963" spans="31:31" s="228" customFormat="1" x14ac:dyDescent="0.2">
      <c r="AE25963" s="218"/>
    </row>
    <row r="25964" spans="31:31" s="228" customFormat="1" x14ac:dyDescent="0.2">
      <c r="AE25964" s="218"/>
    </row>
    <row r="25965" spans="31:31" s="228" customFormat="1" x14ac:dyDescent="0.2">
      <c r="AE25965" s="218"/>
    </row>
    <row r="25966" spans="31:31" s="228" customFormat="1" x14ac:dyDescent="0.2">
      <c r="AE25966" s="218"/>
    </row>
    <row r="25967" spans="31:31" s="228" customFormat="1" x14ac:dyDescent="0.2">
      <c r="AE25967" s="218"/>
    </row>
    <row r="25968" spans="31:31" s="228" customFormat="1" x14ac:dyDescent="0.2">
      <c r="AE25968" s="218"/>
    </row>
    <row r="25969" spans="31:31" s="228" customFormat="1" x14ac:dyDescent="0.2">
      <c r="AE25969" s="218"/>
    </row>
    <row r="25970" spans="31:31" s="228" customFormat="1" x14ac:dyDescent="0.2">
      <c r="AE25970" s="218"/>
    </row>
    <row r="25971" spans="31:31" s="228" customFormat="1" x14ac:dyDescent="0.2">
      <c r="AE25971" s="218"/>
    </row>
    <row r="25972" spans="31:31" s="228" customFormat="1" x14ac:dyDescent="0.2">
      <c r="AE25972" s="218"/>
    </row>
    <row r="25973" spans="31:31" s="228" customFormat="1" x14ac:dyDescent="0.2">
      <c r="AE25973" s="218"/>
    </row>
    <row r="25974" spans="31:31" s="228" customFormat="1" x14ac:dyDescent="0.2">
      <c r="AE25974" s="218"/>
    </row>
    <row r="25975" spans="31:31" s="228" customFormat="1" x14ac:dyDescent="0.2">
      <c r="AE25975" s="218"/>
    </row>
    <row r="25976" spans="31:31" s="228" customFormat="1" x14ac:dyDescent="0.2">
      <c r="AE25976" s="218"/>
    </row>
    <row r="25977" spans="31:31" s="228" customFormat="1" x14ac:dyDescent="0.2">
      <c r="AE25977" s="218"/>
    </row>
    <row r="25978" spans="31:31" s="228" customFormat="1" x14ac:dyDescent="0.2">
      <c r="AE25978" s="218"/>
    </row>
    <row r="25979" spans="31:31" s="228" customFormat="1" x14ac:dyDescent="0.2">
      <c r="AE25979" s="218"/>
    </row>
    <row r="25980" spans="31:31" s="228" customFormat="1" x14ac:dyDescent="0.2">
      <c r="AE25980" s="218"/>
    </row>
    <row r="25981" spans="31:31" s="228" customFormat="1" x14ac:dyDescent="0.2">
      <c r="AE25981" s="218"/>
    </row>
    <row r="25982" spans="31:31" s="228" customFormat="1" x14ac:dyDescent="0.2">
      <c r="AE25982" s="218"/>
    </row>
    <row r="25983" spans="31:31" s="228" customFormat="1" x14ac:dyDescent="0.2">
      <c r="AE25983" s="218"/>
    </row>
    <row r="25984" spans="31:31" s="228" customFormat="1" x14ac:dyDescent="0.2">
      <c r="AE25984" s="218"/>
    </row>
    <row r="25985" spans="31:31" s="228" customFormat="1" x14ac:dyDescent="0.2">
      <c r="AE25985" s="218"/>
    </row>
    <row r="25986" spans="31:31" s="228" customFormat="1" x14ac:dyDescent="0.2">
      <c r="AE25986" s="218"/>
    </row>
    <row r="25987" spans="31:31" s="228" customFormat="1" x14ac:dyDescent="0.2">
      <c r="AE25987" s="218"/>
    </row>
    <row r="25988" spans="31:31" s="228" customFormat="1" x14ac:dyDescent="0.2">
      <c r="AE25988" s="218"/>
    </row>
    <row r="25989" spans="31:31" s="228" customFormat="1" x14ac:dyDescent="0.2">
      <c r="AE25989" s="218"/>
    </row>
    <row r="25990" spans="31:31" s="228" customFormat="1" x14ac:dyDescent="0.2">
      <c r="AE25990" s="218"/>
    </row>
    <row r="25991" spans="31:31" s="228" customFormat="1" x14ac:dyDescent="0.2">
      <c r="AE25991" s="218"/>
    </row>
    <row r="25992" spans="31:31" s="228" customFormat="1" x14ac:dyDescent="0.2">
      <c r="AE25992" s="218"/>
    </row>
    <row r="25993" spans="31:31" s="228" customFormat="1" x14ac:dyDescent="0.2">
      <c r="AE25993" s="218"/>
    </row>
    <row r="25994" spans="31:31" s="228" customFormat="1" x14ac:dyDescent="0.2">
      <c r="AE25994" s="218"/>
    </row>
    <row r="25995" spans="31:31" s="228" customFormat="1" x14ac:dyDescent="0.2">
      <c r="AE25995" s="218"/>
    </row>
    <row r="25996" spans="31:31" s="228" customFormat="1" x14ac:dyDescent="0.2">
      <c r="AE25996" s="218"/>
    </row>
    <row r="25997" spans="31:31" s="228" customFormat="1" x14ac:dyDescent="0.2">
      <c r="AE25997" s="218"/>
    </row>
    <row r="25998" spans="31:31" s="228" customFormat="1" x14ac:dyDescent="0.2">
      <c r="AE25998" s="218"/>
    </row>
    <row r="25999" spans="31:31" s="228" customFormat="1" x14ac:dyDescent="0.2">
      <c r="AE25999" s="218"/>
    </row>
    <row r="26000" spans="31:31" s="228" customFormat="1" x14ac:dyDescent="0.2">
      <c r="AE26000" s="218"/>
    </row>
    <row r="26001" spans="31:31" s="228" customFormat="1" x14ac:dyDescent="0.2">
      <c r="AE26001" s="218"/>
    </row>
    <row r="26002" spans="31:31" s="228" customFormat="1" x14ac:dyDescent="0.2">
      <c r="AE26002" s="218"/>
    </row>
    <row r="26003" spans="31:31" s="228" customFormat="1" x14ac:dyDescent="0.2">
      <c r="AE26003" s="218"/>
    </row>
    <row r="26004" spans="31:31" s="228" customFormat="1" x14ac:dyDescent="0.2">
      <c r="AE26004" s="218"/>
    </row>
    <row r="26005" spans="31:31" s="228" customFormat="1" x14ac:dyDescent="0.2">
      <c r="AE26005" s="218"/>
    </row>
    <row r="26006" spans="31:31" s="228" customFormat="1" x14ac:dyDescent="0.2">
      <c r="AE26006" s="218"/>
    </row>
    <row r="26007" spans="31:31" s="228" customFormat="1" x14ac:dyDescent="0.2">
      <c r="AE26007" s="218"/>
    </row>
    <row r="26008" spans="31:31" s="228" customFormat="1" x14ac:dyDescent="0.2">
      <c r="AE26008" s="218"/>
    </row>
    <row r="26009" spans="31:31" s="228" customFormat="1" x14ac:dyDescent="0.2">
      <c r="AE26009" s="218"/>
    </row>
    <row r="26010" spans="31:31" s="228" customFormat="1" x14ac:dyDescent="0.2">
      <c r="AE26010" s="218"/>
    </row>
    <row r="26011" spans="31:31" s="228" customFormat="1" x14ac:dyDescent="0.2">
      <c r="AE26011" s="218"/>
    </row>
    <row r="26012" spans="31:31" s="228" customFormat="1" x14ac:dyDescent="0.2">
      <c r="AE26012" s="218"/>
    </row>
    <row r="26013" spans="31:31" s="228" customFormat="1" x14ac:dyDescent="0.2">
      <c r="AE26013" s="218"/>
    </row>
    <row r="26014" spans="31:31" s="228" customFormat="1" x14ac:dyDescent="0.2">
      <c r="AE26014" s="218"/>
    </row>
    <row r="26015" spans="31:31" s="228" customFormat="1" x14ac:dyDescent="0.2">
      <c r="AE26015" s="218"/>
    </row>
    <row r="26016" spans="31:31" s="228" customFormat="1" x14ac:dyDescent="0.2">
      <c r="AE26016" s="218"/>
    </row>
    <row r="26017" spans="31:31" s="228" customFormat="1" x14ac:dyDescent="0.2">
      <c r="AE26017" s="218"/>
    </row>
    <row r="26018" spans="31:31" s="228" customFormat="1" x14ac:dyDescent="0.2">
      <c r="AE26018" s="218"/>
    </row>
    <row r="26019" spans="31:31" s="228" customFormat="1" x14ac:dyDescent="0.2">
      <c r="AE26019" s="218"/>
    </row>
    <row r="26020" spans="31:31" s="228" customFormat="1" x14ac:dyDescent="0.2">
      <c r="AE26020" s="218"/>
    </row>
    <row r="26021" spans="31:31" s="228" customFormat="1" x14ac:dyDescent="0.2">
      <c r="AE26021" s="218"/>
    </row>
    <row r="26022" spans="31:31" s="228" customFormat="1" x14ac:dyDescent="0.2">
      <c r="AE26022" s="218"/>
    </row>
    <row r="26023" spans="31:31" s="228" customFormat="1" x14ac:dyDescent="0.2">
      <c r="AE26023" s="218"/>
    </row>
    <row r="26024" spans="31:31" s="228" customFormat="1" x14ac:dyDescent="0.2">
      <c r="AE26024" s="218"/>
    </row>
    <row r="26025" spans="31:31" s="228" customFormat="1" x14ac:dyDescent="0.2">
      <c r="AE26025" s="218"/>
    </row>
    <row r="26026" spans="31:31" s="228" customFormat="1" x14ac:dyDescent="0.2">
      <c r="AE26026" s="218"/>
    </row>
    <row r="26027" spans="31:31" s="228" customFormat="1" x14ac:dyDescent="0.2">
      <c r="AE26027" s="218"/>
    </row>
    <row r="26028" spans="31:31" s="228" customFormat="1" x14ac:dyDescent="0.2">
      <c r="AE26028" s="218"/>
    </row>
    <row r="26029" spans="31:31" s="228" customFormat="1" x14ac:dyDescent="0.2">
      <c r="AE26029" s="218"/>
    </row>
    <row r="26030" spans="31:31" s="228" customFormat="1" x14ac:dyDescent="0.2">
      <c r="AE26030" s="218"/>
    </row>
    <row r="26031" spans="31:31" s="228" customFormat="1" x14ac:dyDescent="0.2">
      <c r="AE26031" s="218"/>
    </row>
    <row r="26032" spans="31:31" s="228" customFormat="1" x14ac:dyDescent="0.2">
      <c r="AE26032" s="218"/>
    </row>
    <row r="26033" spans="31:31" s="228" customFormat="1" x14ac:dyDescent="0.2">
      <c r="AE26033" s="218"/>
    </row>
    <row r="26034" spans="31:31" s="228" customFormat="1" x14ac:dyDescent="0.2">
      <c r="AE26034" s="218"/>
    </row>
    <row r="26035" spans="31:31" s="228" customFormat="1" x14ac:dyDescent="0.2">
      <c r="AE26035" s="218"/>
    </row>
    <row r="26036" spans="31:31" s="228" customFormat="1" x14ac:dyDescent="0.2">
      <c r="AE26036" s="218"/>
    </row>
    <row r="26037" spans="31:31" s="228" customFormat="1" x14ac:dyDescent="0.2">
      <c r="AE26037" s="218"/>
    </row>
    <row r="26038" spans="31:31" s="228" customFormat="1" x14ac:dyDescent="0.2">
      <c r="AE26038" s="218"/>
    </row>
    <row r="26039" spans="31:31" s="228" customFormat="1" x14ac:dyDescent="0.2">
      <c r="AE26039" s="218"/>
    </row>
    <row r="26040" spans="31:31" s="228" customFormat="1" x14ac:dyDescent="0.2">
      <c r="AE26040" s="218"/>
    </row>
    <row r="26041" spans="31:31" s="228" customFormat="1" x14ac:dyDescent="0.2">
      <c r="AE26041" s="218"/>
    </row>
    <row r="26042" spans="31:31" s="228" customFormat="1" x14ac:dyDescent="0.2">
      <c r="AE26042" s="218"/>
    </row>
    <row r="26043" spans="31:31" s="228" customFormat="1" x14ac:dyDescent="0.2">
      <c r="AE26043" s="218"/>
    </row>
    <row r="26044" spans="31:31" s="228" customFormat="1" x14ac:dyDescent="0.2">
      <c r="AE26044" s="218"/>
    </row>
    <row r="26045" spans="31:31" s="228" customFormat="1" x14ac:dyDescent="0.2">
      <c r="AE26045" s="218"/>
    </row>
    <row r="26046" spans="31:31" s="228" customFormat="1" x14ac:dyDescent="0.2">
      <c r="AE26046" s="218"/>
    </row>
    <row r="26047" spans="31:31" s="228" customFormat="1" x14ac:dyDescent="0.2">
      <c r="AE26047" s="218"/>
    </row>
    <row r="26048" spans="31:31" s="228" customFormat="1" x14ac:dyDescent="0.2">
      <c r="AE26048" s="218"/>
    </row>
    <row r="26049" spans="31:31" s="228" customFormat="1" x14ac:dyDescent="0.2">
      <c r="AE26049" s="218"/>
    </row>
    <row r="26050" spans="31:31" s="228" customFormat="1" x14ac:dyDescent="0.2">
      <c r="AE26050" s="218"/>
    </row>
    <row r="26051" spans="31:31" s="228" customFormat="1" x14ac:dyDescent="0.2">
      <c r="AE26051" s="218"/>
    </row>
    <row r="26052" spans="31:31" s="228" customFormat="1" x14ac:dyDescent="0.2">
      <c r="AE26052" s="218"/>
    </row>
    <row r="26053" spans="31:31" s="228" customFormat="1" x14ac:dyDescent="0.2">
      <c r="AE26053" s="218"/>
    </row>
    <row r="26054" spans="31:31" s="228" customFormat="1" x14ac:dyDescent="0.2">
      <c r="AE26054" s="218"/>
    </row>
    <row r="26055" spans="31:31" s="228" customFormat="1" x14ac:dyDescent="0.2">
      <c r="AE26055" s="218"/>
    </row>
    <row r="26056" spans="31:31" s="228" customFormat="1" x14ac:dyDescent="0.2">
      <c r="AE26056" s="218"/>
    </row>
    <row r="26057" spans="31:31" s="228" customFormat="1" x14ac:dyDescent="0.2">
      <c r="AE26057" s="218"/>
    </row>
    <row r="26058" spans="31:31" s="228" customFormat="1" x14ac:dyDescent="0.2">
      <c r="AE26058" s="218"/>
    </row>
    <row r="26059" spans="31:31" s="228" customFormat="1" x14ac:dyDescent="0.2">
      <c r="AE26059" s="218"/>
    </row>
    <row r="26060" spans="31:31" s="228" customFormat="1" x14ac:dyDescent="0.2">
      <c r="AE26060" s="218"/>
    </row>
    <row r="26061" spans="31:31" s="228" customFormat="1" x14ac:dyDescent="0.2">
      <c r="AE26061" s="218"/>
    </row>
    <row r="26062" spans="31:31" s="228" customFormat="1" x14ac:dyDescent="0.2">
      <c r="AE26062" s="218"/>
    </row>
    <row r="26063" spans="31:31" s="228" customFormat="1" x14ac:dyDescent="0.2">
      <c r="AE26063" s="218"/>
    </row>
    <row r="26064" spans="31:31" s="228" customFormat="1" x14ac:dyDescent="0.2">
      <c r="AE26064" s="218"/>
    </row>
    <row r="26065" spans="31:31" s="228" customFormat="1" x14ac:dyDescent="0.2">
      <c r="AE26065" s="218"/>
    </row>
    <row r="26066" spans="31:31" s="228" customFormat="1" x14ac:dyDescent="0.2">
      <c r="AE26066" s="218"/>
    </row>
    <row r="26067" spans="31:31" s="228" customFormat="1" x14ac:dyDescent="0.2">
      <c r="AE26067" s="218"/>
    </row>
    <row r="26068" spans="31:31" s="228" customFormat="1" x14ac:dyDescent="0.2">
      <c r="AE26068" s="218"/>
    </row>
    <row r="26069" spans="31:31" s="228" customFormat="1" x14ac:dyDescent="0.2">
      <c r="AE26069" s="218"/>
    </row>
    <row r="26070" spans="31:31" s="228" customFormat="1" x14ac:dyDescent="0.2">
      <c r="AE26070" s="218"/>
    </row>
    <row r="26071" spans="31:31" s="228" customFormat="1" x14ac:dyDescent="0.2">
      <c r="AE26071" s="218"/>
    </row>
    <row r="26072" spans="31:31" s="228" customFormat="1" x14ac:dyDescent="0.2">
      <c r="AE26072" s="218"/>
    </row>
    <row r="26073" spans="31:31" s="228" customFormat="1" x14ac:dyDescent="0.2">
      <c r="AE26073" s="218"/>
    </row>
    <row r="26074" spans="31:31" s="228" customFormat="1" x14ac:dyDescent="0.2">
      <c r="AE26074" s="218"/>
    </row>
    <row r="26075" spans="31:31" s="228" customFormat="1" x14ac:dyDescent="0.2">
      <c r="AE26075" s="218"/>
    </row>
    <row r="26076" spans="31:31" s="228" customFormat="1" x14ac:dyDescent="0.2">
      <c r="AE26076" s="218"/>
    </row>
    <row r="26077" spans="31:31" s="228" customFormat="1" x14ac:dyDescent="0.2">
      <c r="AE26077" s="218"/>
    </row>
    <row r="26078" spans="31:31" s="228" customFormat="1" x14ac:dyDescent="0.2">
      <c r="AE26078" s="218"/>
    </row>
    <row r="26079" spans="31:31" s="228" customFormat="1" x14ac:dyDescent="0.2">
      <c r="AE26079" s="218"/>
    </row>
    <row r="26080" spans="31:31" s="228" customFormat="1" x14ac:dyDescent="0.2">
      <c r="AE26080" s="218"/>
    </row>
    <row r="26081" spans="31:31" s="228" customFormat="1" x14ac:dyDescent="0.2">
      <c r="AE26081" s="218"/>
    </row>
    <row r="26082" spans="31:31" s="228" customFormat="1" x14ac:dyDescent="0.2">
      <c r="AE26082" s="218"/>
    </row>
    <row r="26083" spans="31:31" s="228" customFormat="1" x14ac:dyDescent="0.2">
      <c r="AE26083" s="218"/>
    </row>
    <row r="26084" spans="31:31" s="228" customFormat="1" x14ac:dyDescent="0.2">
      <c r="AE26084" s="218"/>
    </row>
    <row r="26085" spans="31:31" s="228" customFormat="1" x14ac:dyDescent="0.2">
      <c r="AE26085" s="218"/>
    </row>
    <row r="26086" spans="31:31" s="228" customFormat="1" x14ac:dyDescent="0.2">
      <c r="AE26086" s="218"/>
    </row>
    <row r="26087" spans="31:31" s="228" customFormat="1" x14ac:dyDescent="0.2">
      <c r="AE26087" s="218"/>
    </row>
    <row r="26088" spans="31:31" s="228" customFormat="1" x14ac:dyDescent="0.2">
      <c r="AE26088" s="218"/>
    </row>
    <row r="26089" spans="31:31" s="228" customFormat="1" x14ac:dyDescent="0.2">
      <c r="AE26089" s="218"/>
    </row>
    <row r="26090" spans="31:31" s="228" customFormat="1" x14ac:dyDescent="0.2">
      <c r="AE26090" s="218"/>
    </row>
    <row r="26091" spans="31:31" s="228" customFormat="1" x14ac:dyDescent="0.2">
      <c r="AE26091" s="218"/>
    </row>
    <row r="26092" spans="31:31" s="228" customFormat="1" x14ac:dyDescent="0.2">
      <c r="AE26092" s="218"/>
    </row>
    <row r="26093" spans="31:31" s="228" customFormat="1" x14ac:dyDescent="0.2">
      <c r="AE26093" s="218"/>
    </row>
    <row r="26094" spans="31:31" s="228" customFormat="1" x14ac:dyDescent="0.2">
      <c r="AE26094" s="218"/>
    </row>
    <row r="26095" spans="31:31" s="228" customFormat="1" x14ac:dyDescent="0.2">
      <c r="AE26095" s="218"/>
    </row>
    <row r="26096" spans="31:31" s="228" customFormat="1" x14ac:dyDescent="0.2">
      <c r="AE26096" s="218"/>
    </row>
    <row r="26097" spans="31:31" s="228" customFormat="1" x14ac:dyDescent="0.2">
      <c r="AE26097" s="218"/>
    </row>
    <row r="26098" spans="31:31" s="228" customFormat="1" x14ac:dyDescent="0.2">
      <c r="AE26098" s="218"/>
    </row>
    <row r="26099" spans="31:31" s="228" customFormat="1" x14ac:dyDescent="0.2">
      <c r="AE26099" s="218"/>
    </row>
    <row r="26100" spans="31:31" s="228" customFormat="1" x14ac:dyDescent="0.2">
      <c r="AE26100" s="218"/>
    </row>
    <row r="26101" spans="31:31" s="228" customFormat="1" x14ac:dyDescent="0.2">
      <c r="AE26101" s="218"/>
    </row>
    <row r="26102" spans="31:31" s="228" customFormat="1" x14ac:dyDescent="0.2">
      <c r="AE26102" s="218"/>
    </row>
    <row r="26103" spans="31:31" s="228" customFormat="1" x14ac:dyDescent="0.2">
      <c r="AE26103" s="218"/>
    </row>
    <row r="26104" spans="31:31" s="228" customFormat="1" x14ac:dyDescent="0.2">
      <c r="AE26104" s="218"/>
    </row>
    <row r="26105" spans="31:31" s="228" customFormat="1" x14ac:dyDescent="0.2">
      <c r="AE26105" s="218"/>
    </row>
    <row r="26106" spans="31:31" s="228" customFormat="1" x14ac:dyDescent="0.2">
      <c r="AE26106" s="218"/>
    </row>
    <row r="26107" spans="31:31" s="228" customFormat="1" x14ac:dyDescent="0.2">
      <c r="AE26107" s="218"/>
    </row>
    <row r="26108" spans="31:31" s="228" customFormat="1" x14ac:dyDescent="0.2">
      <c r="AE26108" s="218"/>
    </row>
    <row r="26109" spans="31:31" s="228" customFormat="1" x14ac:dyDescent="0.2">
      <c r="AE26109" s="218"/>
    </row>
    <row r="26110" spans="31:31" s="228" customFormat="1" x14ac:dyDescent="0.2">
      <c r="AE26110" s="218"/>
    </row>
    <row r="26111" spans="31:31" s="228" customFormat="1" x14ac:dyDescent="0.2">
      <c r="AE26111" s="218"/>
    </row>
    <row r="26112" spans="31:31" s="228" customFormat="1" x14ac:dyDescent="0.2">
      <c r="AE26112" s="218"/>
    </row>
    <row r="26113" spans="31:31" s="228" customFormat="1" x14ac:dyDescent="0.2">
      <c r="AE26113" s="218"/>
    </row>
    <row r="26114" spans="31:31" s="228" customFormat="1" x14ac:dyDescent="0.2">
      <c r="AE26114" s="218"/>
    </row>
    <row r="26115" spans="31:31" s="228" customFormat="1" x14ac:dyDescent="0.2">
      <c r="AE26115" s="218"/>
    </row>
    <row r="26116" spans="31:31" s="228" customFormat="1" x14ac:dyDescent="0.2">
      <c r="AE26116" s="218"/>
    </row>
    <row r="26117" spans="31:31" s="228" customFormat="1" x14ac:dyDescent="0.2">
      <c r="AE26117" s="218"/>
    </row>
    <row r="26118" spans="31:31" s="228" customFormat="1" x14ac:dyDescent="0.2">
      <c r="AE26118" s="218"/>
    </row>
    <row r="26119" spans="31:31" s="228" customFormat="1" x14ac:dyDescent="0.2">
      <c r="AE26119" s="218"/>
    </row>
    <row r="26120" spans="31:31" s="228" customFormat="1" x14ac:dyDescent="0.2">
      <c r="AE26120" s="218"/>
    </row>
    <row r="26121" spans="31:31" s="228" customFormat="1" x14ac:dyDescent="0.2">
      <c r="AE26121" s="218"/>
    </row>
    <row r="26122" spans="31:31" s="228" customFormat="1" x14ac:dyDescent="0.2">
      <c r="AE26122" s="218"/>
    </row>
    <row r="26123" spans="31:31" s="228" customFormat="1" x14ac:dyDescent="0.2">
      <c r="AE26123" s="218"/>
    </row>
    <row r="26124" spans="31:31" s="228" customFormat="1" x14ac:dyDescent="0.2">
      <c r="AE26124" s="218"/>
    </row>
    <row r="26125" spans="31:31" s="228" customFormat="1" x14ac:dyDescent="0.2">
      <c r="AE26125" s="218"/>
    </row>
    <row r="26126" spans="31:31" s="228" customFormat="1" x14ac:dyDescent="0.2">
      <c r="AE26126" s="218"/>
    </row>
    <row r="26127" spans="31:31" s="228" customFormat="1" x14ac:dyDescent="0.2">
      <c r="AE26127" s="218"/>
    </row>
    <row r="26128" spans="31:31" s="228" customFormat="1" x14ac:dyDescent="0.2">
      <c r="AE26128" s="218"/>
    </row>
    <row r="26129" spans="31:31" s="228" customFormat="1" x14ac:dyDescent="0.2">
      <c r="AE26129" s="218"/>
    </row>
    <row r="26130" spans="31:31" s="228" customFormat="1" x14ac:dyDescent="0.2">
      <c r="AE26130" s="218"/>
    </row>
    <row r="26131" spans="31:31" s="228" customFormat="1" x14ac:dyDescent="0.2">
      <c r="AE26131" s="218"/>
    </row>
    <row r="26132" spans="31:31" s="228" customFormat="1" x14ac:dyDescent="0.2">
      <c r="AE26132" s="218"/>
    </row>
    <row r="26133" spans="31:31" s="228" customFormat="1" x14ac:dyDescent="0.2">
      <c r="AE26133" s="218"/>
    </row>
    <row r="26134" spans="31:31" s="228" customFormat="1" x14ac:dyDescent="0.2">
      <c r="AE26134" s="218"/>
    </row>
    <row r="26135" spans="31:31" s="228" customFormat="1" x14ac:dyDescent="0.2">
      <c r="AE26135" s="218"/>
    </row>
    <row r="26136" spans="31:31" s="228" customFormat="1" x14ac:dyDescent="0.2">
      <c r="AE26136" s="218"/>
    </row>
    <row r="26137" spans="31:31" s="228" customFormat="1" x14ac:dyDescent="0.2">
      <c r="AE26137" s="218"/>
    </row>
    <row r="26138" spans="31:31" s="228" customFormat="1" x14ac:dyDescent="0.2">
      <c r="AE26138" s="218"/>
    </row>
    <row r="26139" spans="31:31" s="228" customFormat="1" x14ac:dyDescent="0.2">
      <c r="AE26139" s="218"/>
    </row>
    <row r="26140" spans="31:31" s="228" customFormat="1" x14ac:dyDescent="0.2">
      <c r="AE26140" s="218"/>
    </row>
    <row r="26141" spans="31:31" s="228" customFormat="1" x14ac:dyDescent="0.2">
      <c r="AE26141" s="218"/>
    </row>
    <row r="26142" spans="31:31" s="228" customFormat="1" x14ac:dyDescent="0.2">
      <c r="AE26142" s="218"/>
    </row>
    <row r="26143" spans="31:31" s="228" customFormat="1" x14ac:dyDescent="0.2">
      <c r="AE26143" s="218"/>
    </row>
    <row r="26144" spans="31:31" s="228" customFormat="1" x14ac:dyDescent="0.2">
      <c r="AE26144" s="218"/>
    </row>
    <row r="26145" spans="31:31" s="228" customFormat="1" x14ac:dyDescent="0.2">
      <c r="AE26145" s="218"/>
    </row>
    <row r="26146" spans="31:31" s="228" customFormat="1" x14ac:dyDescent="0.2">
      <c r="AE26146" s="218"/>
    </row>
    <row r="26147" spans="31:31" s="228" customFormat="1" x14ac:dyDescent="0.2">
      <c r="AE26147" s="218"/>
    </row>
    <row r="26148" spans="31:31" s="228" customFormat="1" x14ac:dyDescent="0.2">
      <c r="AE26148" s="218"/>
    </row>
    <row r="26149" spans="31:31" s="228" customFormat="1" x14ac:dyDescent="0.2">
      <c r="AE26149" s="218"/>
    </row>
    <row r="26150" spans="31:31" s="228" customFormat="1" x14ac:dyDescent="0.2">
      <c r="AE26150" s="218"/>
    </row>
    <row r="26151" spans="31:31" s="228" customFormat="1" x14ac:dyDescent="0.2">
      <c r="AE26151" s="218"/>
    </row>
    <row r="26152" spans="31:31" s="228" customFormat="1" x14ac:dyDescent="0.2">
      <c r="AE26152" s="218"/>
    </row>
    <row r="26153" spans="31:31" s="228" customFormat="1" x14ac:dyDescent="0.2">
      <c r="AE26153" s="218"/>
    </row>
    <row r="26154" spans="31:31" s="228" customFormat="1" x14ac:dyDescent="0.2">
      <c r="AE26154" s="218"/>
    </row>
    <row r="26155" spans="31:31" s="228" customFormat="1" x14ac:dyDescent="0.2">
      <c r="AE26155" s="218"/>
    </row>
    <row r="26156" spans="31:31" s="228" customFormat="1" x14ac:dyDescent="0.2">
      <c r="AE26156" s="218"/>
    </row>
    <row r="26157" spans="31:31" s="228" customFormat="1" x14ac:dyDescent="0.2">
      <c r="AE26157" s="218"/>
    </row>
    <row r="26158" spans="31:31" s="228" customFormat="1" x14ac:dyDescent="0.2">
      <c r="AE26158" s="218"/>
    </row>
    <row r="26159" spans="31:31" s="228" customFormat="1" x14ac:dyDescent="0.2">
      <c r="AE26159" s="218"/>
    </row>
    <row r="26160" spans="31:31" s="228" customFormat="1" x14ac:dyDescent="0.2">
      <c r="AE26160" s="218"/>
    </row>
    <row r="26161" spans="31:31" s="228" customFormat="1" x14ac:dyDescent="0.2">
      <c r="AE26161" s="218"/>
    </row>
    <row r="26162" spans="31:31" s="228" customFormat="1" x14ac:dyDescent="0.2">
      <c r="AE26162" s="218"/>
    </row>
    <row r="26163" spans="31:31" s="228" customFormat="1" x14ac:dyDescent="0.2">
      <c r="AE26163" s="218"/>
    </row>
    <row r="26164" spans="31:31" s="228" customFormat="1" x14ac:dyDescent="0.2">
      <c r="AE26164" s="218"/>
    </row>
    <row r="26165" spans="31:31" s="228" customFormat="1" x14ac:dyDescent="0.2">
      <c r="AE26165" s="218"/>
    </row>
    <row r="26166" spans="31:31" s="228" customFormat="1" x14ac:dyDescent="0.2">
      <c r="AE26166" s="218"/>
    </row>
    <row r="26167" spans="31:31" s="228" customFormat="1" x14ac:dyDescent="0.2">
      <c r="AE26167" s="218"/>
    </row>
    <row r="26168" spans="31:31" s="228" customFormat="1" x14ac:dyDescent="0.2">
      <c r="AE26168" s="218"/>
    </row>
    <row r="26169" spans="31:31" s="228" customFormat="1" x14ac:dyDescent="0.2">
      <c r="AE26169" s="218"/>
    </row>
    <row r="26170" spans="31:31" s="228" customFormat="1" x14ac:dyDescent="0.2">
      <c r="AE26170" s="218"/>
    </row>
    <row r="26171" spans="31:31" s="228" customFormat="1" x14ac:dyDescent="0.2">
      <c r="AE26171" s="218"/>
    </row>
    <row r="26172" spans="31:31" s="228" customFormat="1" x14ac:dyDescent="0.2">
      <c r="AE26172" s="218"/>
    </row>
    <row r="26173" spans="31:31" s="228" customFormat="1" x14ac:dyDescent="0.2">
      <c r="AE26173" s="218"/>
    </row>
    <row r="26174" spans="31:31" s="228" customFormat="1" x14ac:dyDescent="0.2">
      <c r="AE26174" s="218"/>
    </row>
    <row r="26175" spans="31:31" s="228" customFormat="1" x14ac:dyDescent="0.2">
      <c r="AE26175" s="218"/>
    </row>
    <row r="26176" spans="31:31" s="228" customFormat="1" x14ac:dyDescent="0.2">
      <c r="AE26176" s="218"/>
    </row>
    <row r="26177" spans="31:31" s="228" customFormat="1" x14ac:dyDescent="0.2">
      <c r="AE26177" s="218"/>
    </row>
    <row r="26178" spans="31:31" s="228" customFormat="1" x14ac:dyDescent="0.2">
      <c r="AE26178" s="218"/>
    </row>
    <row r="26179" spans="31:31" s="228" customFormat="1" x14ac:dyDescent="0.2">
      <c r="AE26179" s="218"/>
    </row>
    <row r="26180" spans="31:31" s="228" customFormat="1" x14ac:dyDescent="0.2">
      <c r="AE26180" s="218"/>
    </row>
    <row r="26181" spans="31:31" s="228" customFormat="1" x14ac:dyDescent="0.2">
      <c r="AE26181" s="218"/>
    </row>
    <row r="26182" spans="31:31" s="228" customFormat="1" x14ac:dyDescent="0.2">
      <c r="AE26182" s="218"/>
    </row>
    <row r="26183" spans="31:31" s="228" customFormat="1" x14ac:dyDescent="0.2">
      <c r="AE26183" s="218"/>
    </row>
    <row r="26184" spans="31:31" s="228" customFormat="1" x14ac:dyDescent="0.2">
      <c r="AE26184" s="218"/>
    </row>
    <row r="26185" spans="31:31" s="228" customFormat="1" x14ac:dyDescent="0.2">
      <c r="AE26185" s="218"/>
    </row>
    <row r="26186" spans="31:31" s="228" customFormat="1" x14ac:dyDescent="0.2">
      <c r="AE26186" s="218"/>
    </row>
    <row r="26187" spans="31:31" s="228" customFormat="1" x14ac:dyDescent="0.2">
      <c r="AE26187" s="218"/>
    </row>
    <row r="26188" spans="31:31" s="228" customFormat="1" x14ac:dyDescent="0.2">
      <c r="AE26188" s="218"/>
    </row>
    <row r="26189" spans="31:31" s="228" customFormat="1" x14ac:dyDescent="0.2">
      <c r="AE26189" s="218"/>
    </row>
    <row r="26190" spans="31:31" s="228" customFormat="1" x14ac:dyDescent="0.2">
      <c r="AE26190" s="218"/>
    </row>
    <row r="26191" spans="31:31" s="228" customFormat="1" x14ac:dyDescent="0.2">
      <c r="AE26191" s="218"/>
    </row>
    <row r="26192" spans="31:31" s="228" customFormat="1" x14ac:dyDescent="0.2">
      <c r="AE26192" s="218"/>
    </row>
    <row r="26193" spans="31:31" s="228" customFormat="1" x14ac:dyDescent="0.2">
      <c r="AE26193" s="218"/>
    </row>
    <row r="26194" spans="31:31" s="228" customFormat="1" x14ac:dyDescent="0.2">
      <c r="AE26194" s="218"/>
    </row>
    <row r="26195" spans="31:31" s="228" customFormat="1" x14ac:dyDescent="0.2">
      <c r="AE26195" s="218"/>
    </row>
    <row r="26196" spans="31:31" s="228" customFormat="1" x14ac:dyDescent="0.2">
      <c r="AE26196" s="218"/>
    </row>
    <row r="26197" spans="31:31" s="228" customFormat="1" x14ac:dyDescent="0.2">
      <c r="AE26197" s="218"/>
    </row>
    <row r="26198" spans="31:31" s="228" customFormat="1" x14ac:dyDescent="0.2">
      <c r="AE26198" s="218"/>
    </row>
    <row r="26199" spans="31:31" s="228" customFormat="1" x14ac:dyDescent="0.2">
      <c r="AE26199" s="218"/>
    </row>
    <row r="26200" spans="31:31" s="228" customFormat="1" x14ac:dyDescent="0.2">
      <c r="AE26200" s="218"/>
    </row>
    <row r="26201" spans="31:31" s="228" customFormat="1" x14ac:dyDescent="0.2">
      <c r="AE26201" s="218"/>
    </row>
    <row r="26202" spans="31:31" s="228" customFormat="1" x14ac:dyDescent="0.2">
      <c r="AE26202" s="218"/>
    </row>
    <row r="26203" spans="31:31" s="228" customFormat="1" x14ac:dyDescent="0.2">
      <c r="AE26203" s="218"/>
    </row>
    <row r="26204" spans="31:31" s="228" customFormat="1" x14ac:dyDescent="0.2">
      <c r="AE26204" s="218"/>
    </row>
    <row r="26205" spans="31:31" s="228" customFormat="1" x14ac:dyDescent="0.2">
      <c r="AE26205" s="218"/>
    </row>
    <row r="26206" spans="31:31" s="228" customFormat="1" x14ac:dyDescent="0.2">
      <c r="AE26206" s="218"/>
    </row>
    <row r="26207" spans="31:31" s="228" customFormat="1" x14ac:dyDescent="0.2">
      <c r="AE26207" s="218"/>
    </row>
    <row r="26208" spans="31:31" s="228" customFormat="1" x14ac:dyDescent="0.2">
      <c r="AE26208" s="218"/>
    </row>
    <row r="26209" spans="31:31" s="228" customFormat="1" x14ac:dyDescent="0.2">
      <c r="AE26209" s="218"/>
    </row>
    <row r="26210" spans="31:31" s="228" customFormat="1" x14ac:dyDescent="0.2">
      <c r="AE26210" s="218"/>
    </row>
    <row r="26211" spans="31:31" s="228" customFormat="1" x14ac:dyDescent="0.2">
      <c r="AE26211" s="218"/>
    </row>
    <row r="26212" spans="31:31" s="228" customFormat="1" x14ac:dyDescent="0.2">
      <c r="AE26212" s="218"/>
    </row>
    <row r="26213" spans="31:31" s="228" customFormat="1" x14ac:dyDescent="0.2">
      <c r="AE26213" s="218"/>
    </row>
    <row r="26214" spans="31:31" s="228" customFormat="1" x14ac:dyDescent="0.2">
      <c r="AE26214" s="218"/>
    </row>
    <row r="26215" spans="31:31" s="228" customFormat="1" x14ac:dyDescent="0.2">
      <c r="AE26215" s="218"/>
    </row>
    <row r="26216" spans="31:31" s="228" customFormat="1" x14ac:dyDescent="0.2">
      <c r="AE26216" s="218"/>
    </row>
    <row r="26217" spans="31:31" s="228" customFormat="1" x14ac:dyDescent="0.2">
      <c r="AE26217" s="218"/>
    </row>
    <row r="26218" spans="31:31" s="228" customFormat="1" x14ac:dyDescent="0.2">
      <c r="AE26218" s="218"/>
    </row>
    <row r="26219" spans="31:31" s="228" customFormat="1" x14ac:dyDescent="0.2">
      <c r="AE26219" s="218"/>
    </row>
    <row r="26220" spans="31:31" s="228" customFormat="1" x14ac:dyDescent="0.2">
      <c r="AE26220" s="218"/>
    </row>
    <row r="26221" spans="31:31" s="228" customFormat="1" x14ac:dyDescent="0.2">
      <c r="AE26221" s="218"/>
    </row>
    <row r="26222" spans="31:31" s="228" customFormat="1" x14ac:dyDescent="0.2">
      <c r="AE26222" s="218"/>
    </row>
    <row r="26223" spans="31:31" s="228" customFormat="1" x14ac:dyDescent="0.2">
      <c r="AE26223" s="218"/>
    </row>
    <row r="26224" spans="31:31" s="228" customFormat="1" x14ac:dyDescent="0.2">
      <c r="AE26224" s="218"/>
    </row>
    <row r="26225" spans="31:31" s="228" customFormat="1" x14ac:dyDescent="0.2">
      <c r="AE26225" s="218"/>
    </row>
    <row r="26226" spans="31:31" s="228" customFormat="1" x14ac:dyDescent="0.2">
      <c r="AE26226" s="218"/>
    </row>
    <row r="26227" spans="31:31" s="228" customFormat="1" x14ac:dyDescent="0.2">
      <c r="AE26227" s="218"/>
    </row>
    <row r="26228" spans="31:31" s="228" customFormat="1" x14ac:dyDescent="0.2">
      <c r="AE26228" s="218"/>
    </row>
    <row r="26229" spans="31:31" s="228" customFormat="1" x14ac:dyDescent="0.2">
      <c r="AE26229" s="218"/>
    </row>
    <row r="26230" spans="31:31" s="228" customFormat="1" x14ac:dyDescent="0.2">
      <c r="AE26230" s="218"/>
    </row>
    <row r="26231" spans="31:31" s="228" customFormat="1" x14ac:dyDescent="0.2">
      <c r="AE26231" s="218"/>
    </row>
    <row r="26232" spans="31:31" s="228" customFormat="1" x14ac:dyDescent="0.2">
      <c r="AE26232" s="218"/>
    </row>
    <row r="26233" spans="31:31" s="228" customFormat="1" x14ac:dyDescent="0.2">
      <c r="AE26233" s="218"/>
    </row>
    <row r="26234" spans="31:31" s="228" customFormat="1" x14ac:dyDescent="0.2">
      <c r="AE26234" s="218"/>
    </row>
    <row r="26235" spans="31:31" s="228" customFormat="1" x14ac:dyDescent="0.2">
      <c r="AE26235" s="218"/>
    </row>
    <row r="26236" spans="31:31" s="228" customFormat="1" x14ac:dyDescent="0.2">
      <c r="AE26236" s="218"/>
    </row>
    <row r="26237" spans="31:31" s="228" customFormat="1" x14ac:dyDescent="0.2">
      <c r="AE26237" s="218"/>
    </row>
    <row r="26238" spans="31:31" s="228" customFormat="1" x14ac:dyDescent="0.2">
      <c r="AE26238" s="218"/>
    </row>
    <row r="26239" spans="31:31" s="228" customFormat="1" x14ac:dyDescent="0.2">
      <c r="AE26239" s="218"/>
    </row>
    <row r="26240" spans="31:31" s="228" customFormat="1" x14ac:dyDescent="0.2">
      <c r="AE26240" s="218"/>
    </row>
    <row r="26241" spans="31:31" s="228" customFormat="1" x14ac:dyDescent="0.2">
      <c r="AE26241" s="218"/>
    </row>
    <row r="26242" spans="31:31" s="228" customFormat="1" x14ac:dyDescent="0.2">
      <c r="AE26242" s="218"/>
    </row>
    <row r="26243" spans="31:31" s="228" customFormat="1" x14ac:dyDescent="0.2">
      <c r="AE26243" s="218"/>
    </row>
    <row r="26244" spans="31:31" s="228" customFormat="1" x14ac:dyDescent="0.2">
      <c r="AE26244" s="218"/>
    </row>
    <row r="26245" spans="31:31" s="228" customFormat="1" x14ac:dyDescent="0.2">
      <c r="AE26245" s="218"/>
    </row>
    <row r="26246" spans="31:31" s="228" customFormat="1" x14ac:dyDescent="0.2">
      <c r="AE26246" s="218"/>
    </row>
    <row r="26247" spans="31:31" s="228" customFormat="1" x14ac:dyDescent="0.2">
      <c r="AE26247" s="218"/>
    </row>
    <row r="26248" spans="31:31" s="228" customFormat="1" x14ac:dyDescent="0.2">
      <c r="AE26248" s="218"/>
    </row>
    <row r="26249" spans="31:31" s="228" customFormat="1" x14ac:dyDescent="0.2">
      <c r="AE26249" s="218"/>
    </row>
    <row r="26250" spans="31:31" s="228" customFormat="1" x14ac:dyDescent="0.2">
      <c r="AE26250" s="218"/>
    </row>
    <row r="26251" spans="31:31" s="228" customFormat="1" x14ac:dyDescent="0.2">
      <c r="AE26251" s="218"/>
    </row>
    <row r="26252" spans="31:31" s="228" customFormat="1" x14ac:dyDescent="0.2">
      <c r="AE26252" s="218"/>
    </row>
    <row r="26253" spans="31:31" s="228" customFormat="1" x14ac:dyDescent="0.2">
      <c r="AE26253" s="218"/>
    </row>
    <row r="26254" spans="31:31" s="228" customFormat="1" x14ac:dyDescent="0.2">
      <c r="AE26254" s="218"/>
    </row>
    <row r="26255" spans="31:31" s="228" customFormat="1" x14ac:dyDescent="0.2">
      <c r="AE26255" s="218"/>
    </row>
    <row r="26256" spans="31:31" s="228" customFormat="1" x14ac:dyDescent="0.2">
      <c r="AE26256" s="218"/>
    </row>
    <row r="26257" spans="31:31" s="228" customFormat="1" x14ac:dyDescent="0.2">
      <c r="AE26257" s="218"/>
    </row>
    <row r="26258" spans="31:31" s="228" customFormat="1" x14ac:dyDescent="0.2">
      <c r="AE26258" s="218"/>
    </row>
    <row r="26259" spans="31:31" s="228" customFormat="1" x14ac:dyDescent="0.2">
      <c r="AE26259" s="218"/>
    </row>
    <row r="26260" spans="31:31" s="228" customFormat="1" x14ac:dyDescent="0.2">
      <c r="AE26260" s="218"/>
    </row>
    <row r="26261" spans="31:31" s="228" customFormat="1" x14ac:dyDescent="0.2">
      <c r="AE26261" s="218"/>
    </row>
    <row r="26262" spans="31:31" s="228" customFormat="1" x14ac:dyDescent="0.2">
      <c r="AE26262" s="218"/>
    </row>
    <row r="26263" spans="31:31" s="228" customFormat="1" x14ac:dyDescent="0.2">
      <c r="AE26263" s="218"/>
    </row>
    <row r="26264" spans="31:31" s="228" customFormat="1" x14ac:dyDescent="0.2">
      <c r="AE26264" s="218"/>
    </row>
    <row r="26265" spans="31:31" s="228" customFormat="1" x14ac:dyDescent="0.2">
      <c r="AE26265" s="218"/>
    </row>
    <row r="26266" spans="31:31" s="228" customFormat="1" x14ac:dyDescent="0.2">
      <c r="AE26266" s="218"/>
    </row>
    <row r="26267" spans="31:31" s="228" customFormat="1" x14ac:dyDescent="0.2">
      <c r="AE26267" s="218"/>
    </row>
    <row r="26268" spans="31:31" s="228" customFormat="1" x14ac:dyDescent="0.2">
      <c r="AE26268" s="218"/>
    </row>
    <row r="26269" spans="31:31" s="228" customFormat="1" x14ac:dyDescent="0.2">
      <c r="AE26269" s="218"/>
    </row>
    <row r="26270" spans="31:31" s="228" customFormat="1" x14ac:dyDescent="0.2">
      <c r="AE26270" s="218"/>
    </row>
    <row r="26271" spans="31:31" s="228" customFormat="1" x14ac:dyDescent="0.2">
      <c r="AE26271" s="218"/>
    </row>
    <row r="26272" spans="31:31" s="228" customFormat="1" x14ac:dyDescent="0.2">
      <c r="AE26272" s="218"/>
    </row>
    <row r="26273" spans="31:31" s="228" customFormat="1" x14ac:dyDescent="0.2">
      <c r="AE26273" s="218"/>
    </row>
    <row r="26274" spans="31:31" s="228" customFormat="1" x14ac:dyDescent="0.2">
      <c r="AE26274" s="218"/>
    </row>
    <row r="26275" spans="31:31" s="228" customFormat="1" x14ac:dyDescent="0.2">
      <c r="AE26275" s="218"/>
    </row>
    <row r="26276" spans="31:31" s="228" customFormat="1" x14ac:dyDescent="0.2">
      <c r="AE26276" s="218"/>
    </row>
    <row r="26277" spans="31:31" s="228" customFormat="1" x14ac:dyDescent="0.2">
      <c r="AE26277" s="218"/>
    </row>
    <row r="26278" spans="31:31" s="228" customFormat="1" x14ac:dyDescent="0.2">
      <c r="AE26278" s="218"/>
    </row>
    <row r="26279" spans="31:31" s="228" customFormat="1" x14ac:dyDescent="0.2">
      <c r="AE26279" s="218"/>
    </row>
    <row r="26280" spans="31:31" s="228" customFormat="1" x14ac:dyDescent="0.2">
      <c r="AE26280" s="218"/>
    </row>
    <row r="26281" spans="31:31" s="228" customFormat="1" x14ac:dyDescent="0.2">
      <c r="AE26281" s="218"/>
    </row>
    <row r="26282" spans="31:31" s="228" customFormat="1" x14ac:dyDescent="0.2">
      <c r="AE26282" s="218"/>
    </row>
    <row r="26283" spans="31:31" s="228" customFormat="1" x14ac:dyDescent="0.2">
      <c r="AE26283" s="218"/>
    </row>
    <row r="26284" spans="31:31" s="228" customFormat="1" x14ac:dyDescent="0.2">
      <c r="AE26284" s="218"/>
    </row>
    <row r="26285" spans="31:31" s="228" customFormat="1" x14ac:dyDescent="0.2">
      <c r="AE26285" s="218"/>
    </row>
    <row r="26286" spans="31:31" s="228" customFormat="1" x14ac:dyDescent="0.2">
      <c r="AE26286" s="218"/>
    </row>
    <row r="26287" spans="31:31" s="228" customFormat="1" x14ac:dyDescent="0.2">
      <c r="AE26287" s="218"/>
    </row>
    <row r="26288" spans="31:31" s="228" customFormat="1" x14ac:dyDescent="0.2">
      <c r="AE26288" s="218"/>
    </row>
    <row r="26289" spans="31:31" s="228" customFormat="1" x14ac:dyDescent="0.2">
      <c r="AE26289" s="218"/>
    </row>
    <row r="26290" spans="31:31" s="228" customFormat="1" x14ac:dyDescent="0.2">
      <c r="AE26290" s="218"/>
    </row>
    <row r="26291" spans="31:31" s="228" customFormat="1" x14ac:dyDescent="0.2">
      <c r="AE26291" s="218"/>
    </row>
    <row r="26292" spans="31:31" s="228" customFormat="1" x14ac:dyDescent="0.2">
      <c r="AE26292" s="218"/>
    </row>
    <row r="26293" spans="31:31" s="228" customFormat="1" x14ac:dyDescent="0.2">
      <c r="AE26293" s="218"/>
    </row>
    <row r="26294" spans="31:31" s="228" customFormat="1" x14ac:dyDescent="0.2">
      <c r="AE26294" s="218"/>
    </row>
    <row r="26295" spans="31:31" s="228" customFormat="1" x14ac:dyDescent="0.2">
      <c r="AE26295" s="218"/>
    </row>
    <row r="26296" spans="31:31" s="228" customFormat="1" x14ac:dyDescent="0.2">
      <c r="AE26296" s="218"/>
    </row>
    <row r="26297" spans="31:31" s="228" customFormat="1" x14ac:dyDescent="0.2">
      <c r="AE26297" s="218"/>
    </row>
    <row r="26298" spans="31:31" s="228" customFormat="1" x14ac:dyDescent="0.2">
      <c r="AE26298" s="218"/>
    </row>
    <row r="26299" spans="31:31" s="228" customFormat="1" x14ac:dyDescent="0.2">
      <c r="AE26299" s="218"/>
    </row>
    <row r="26300" spans="31:31" s="228" customFormat="1" x14ac:dyDescent="0.2">
      <c r="AE26300" s="218"/>
    </row>
    <row r="26301" spans="31:31" s="228" customFormat="1" x14ac:dyDescent="0.2">
      <c r="AE26301" s="218"/>
    </row>
    <row r="26302" spans="31:31" s="228" customFormat="1" x14ac:dyDescent="0.2">
      <c r="AE26302" s="218"/>
    </row>
    <row r="26303" spans="31:31" s="228" customFormat="1" x14ac:dyDescent="0.2">
      <c r="AE26303" s="218"/>
    </row>
    <row r="26304" spans="31:31" s="228" customFormat="1" x14ac:dyDescent="0.2">
      <c r="AE26304" s="218"/>
    </row>
    <row r="26305" spans="31:31" s="228" customFormat="1" x14ac:dyDescent="0.2">
      <c r="AE26305" s="218"/>
    </row>
    <row r="26306" spans="31:31" s="228" customFormat="1" x14ac:dyDescent="0.2">
      <c r="AE26306" s="218"/>
    </row>
    <row r="26307" spans="31:31" s="228" customFormat="1" x14ac:dyDescent="0.2">
      <c r="AE26307" s="218"/>
    </row>
    <row r="26308" spans="31:31" s="228" customFormat="1" x14ac:dyDescent="0.2">
      <c r="AE26308" s="218"/>
    </row>
    <row r="26309" spans="31:31" s="228" customFormat="1" x14ac:dyDescent="0.2">
      <c r="AE26309" s="218"/>
    </row>
    <row r="26310" spans="31:31" s="228" customFormat="1" x14ac:dyDescent="0.2">
      <c r="AE26310" s="218"/>
    </row>
    <row r="26311" spans="31:31" s="228" customFormat="1" x14ac:dyDescent="0.2">
      <c r="AE26311" s="218"/>
    </row>
    <row r="26312" spans="31:31" s="228" customFormat="1" x14ac:dyDescent="0.2">
      <c r="AE26312" s="218"/>
    </row>
    <row r="26313" spans="31:31" s="228" customFormat="1" x14ac:dyDescent="0.2">
      <c r="AE26313" s="218"/>
    </row>
    <row r="26314" spans="31:31" s="228" customFormat="1" x14ac:dyDescent="0.2">
      <c r="AE26314" s="218"/>
    </row>
    <row r="26315" spans="31:31" s="228" customFormat="1" x14ac:dyDescent="0.2">
      <c r="AE26315" s="218"/>
    </row>
    <row r="26316" spans="31:31" s="228" customFormat="1" x14ac:dyDescent="0.2">
      <c r="AE26316" s="218"/>
    </row>
    <row r="26317" spans="31:31" s="228" customFormat="1" x14ac:dyDescent="0.2">
      <c r="AE26317" s="218"/>
    </row>
    <row r="26318" spans="31:31" s="228" customFormat="1" x14ac:dyDescent="0.2">
      <c r="AE26318" s="218"/>
    </row>
    <row r="26319" spans="31:31" s="228" customFormat="1" x14ac:dyDescent="0.2">
      <c r="AE26319" s="218"/>
    </row>
    <row r="26320" spans="31:31" s="228" customFormat="1" x14ac:dyDescent="0.2">
      <c r="AE26320" s="218"/>
    </row>
    <row r="26321" spans="31:31" s="228" customFormat="1" x14ac:dyDescent="0.2">
      <c r="AE26321" s="218"/>
    </row>
    <row r="26322" spans="31:31" s="228" customFormat="1" x14ac:dyDescent="0.2">
      <c r="AE26322" s="218"/>
    </row>
    <row r="26323" spans="31:31" s="228" customFormat="1" x14ac:dyDescent="0.2">
      <c r="AE26323" s="218"/>
    </row>
    <row r="26324" spans="31:31" s="228" customFormat="1" x14ac:dyDescent="0.2">
      <c r="AE26324" s="218"/>
    </row>
    <row r="26325" spans="31:31" s="228" customFormat="1" x14ac:dyDescent="0.2">
      <c r="AE26325" s="218"/>
    </row>
    <row r="26326" spans="31:31" s="228" customFormat="1" x14ac:dyDescent="0.2">
      <c r="AE26326" s="218"/>
    </row>
    <row r="26327" spans="31:31" s="228" customFormat="1" x14ac:dyDescent="0.2">
      <c r="AE26327" s="218"/>
    </row>
    <row r="26328" spans="31:31" s="228" customFormat="1" x14ac:dyDescent="0.2">
      <c r="AE26328" s="218"/>
    </row>
    <row r="26329" spans="31:31" s="228" customFormat="1" x14ac:dyDescent="0.2">
      <c r="AE26329" s="218"/>
    </row>
    <row r="26330" spans="31:31" s="228" customFormat="1" x14ac:dyDescent="0.2">
      <c r="AE26330" s="218"/>
    </row>
    <row r="26331" spans="31:31" s="228" customFormat="1" x14ac:dyDescent="0.2">
      <c r="AE26331" s="218"/>
    </row>
    <row r="26332" spans="31:31" s="228" customFormat="1" x14ac:dyDescent="0.2">
      <c r="AE26332" s="218"/>
    </row>
    <row r="26333" spans="31:31" s="228" customFormat="1" x14ac:dyDescent="0.2">
      <c r="AE26333" s="218"/>
    </row>
    <row r="26334" spans="31:31" s="228" customFormat="1" x14ac:dyDescent="0.2">
      <c r="AE26334" s="218"/>
    </row>
    <row r="26335" spans="31:31" s="228" customFormat="1" x14ac:dyDescent="0.2">
      <c r="AE26335" s="218"/>
    </row>
    <row r="26336" spans="31:31" s="228" customFormat="1" x14ac:dyDescent="0.2">
      <c r="AE26336" s="218"/>
    </row>
    <row r="26337" spans="31:31" s="228" customFormat="1" x14ac:dyDescent="0.2">
      <c r="AE26337" s="218"/>
    </row>
    <row r="26338" spans="31:31" s="228" customFormat="1" x14ac:dyDescent="0.2">
      <c r="AE26338" s="218"/>
    </row>
    <row r="26339" spans="31:31" s="228" customFormat="1" x14ac:dyDescent="0.2">
      <c r="AE26339" s="218"/>
    </row>
    <row r="26340" spans="31:31" s="228" customFormat="1" x14ac:dyDescent="0.2">
      <c r="AE26340" s="218"/>
    </row>
    <row r="26341" spans="31:31" s="228" customFormat="1" x14ac:dyDescent="0.2">
      <c r="AE26341" s="218"/>
    </row>
    <row r="26342" spans="31:31" s="228" customFormat="1" x14ac:dyDescent="0.2">
      <c r="AE26342" s="218"/>
    </row>
    <row r="26343" spans="31:31" s="228" customFormat="1" x14ac:dyDescent="0.2">
      <c r="AE26343" s="218"/>
    </row>
    <row r="26344" spans="31:31" s="228" customFormat="1" x14ac:dyDescent="0.2">
      <c r="AE26344" s="218"/>
    </row>
    <row r="26345" spans="31:31" s="228" customFormat="1" x14ac:dyDescent="0.2">
      <c r="AE26345" s="218"/>
    </row>
    <row r="26346" spans="31:31" s="228" customFormat="1" x14ac:dyDescent="0.2">
      <c r="AE26346" s="218"/>
    </row>
    <row r="26347" spans="31:31" s="228" customFormat="1" x14ac:dyDescent="0.2">
      <c r="AE26347" s="218"/>
    </row>
    <row r="26348" spans="31:31" s="228" customFormat="1" x14ac:dyDescent="0.2">
      <c r="AE26348" s="218"/>
    </row>
    <row r="26349" spans="31:31" s="228" customFormat="1" x14ac:dyDescent="0.2">
      <c r="AE26349" s="218"/>
    </row>
    <row r="26350" spans="31:31" s="228" customFormat="1" x14ac:dyDescent="0.2">
      <c r="AE26350" s="218"/>
    </row>
    <row r="26351" spans="31:31" s="228" customFormat="1" x14ac:dyDescent="0.2">
      <c r="AE26351" s="218"/>
    </row>
    <row r="26352" spans="31:31" s="228" customFormat="1" x14ac:dyDescent="0.2">
      <c r="AE26352" s="218"/>
    </row>
    <row r="26353" spans="31:31" s="228" customFormat="1" x14ac:dyDescent="0.2">
      <c r="AE26353" s="218"/>
    </row>
    <row r="26354" spans="31:31" s="228" customFormat="1" x14ac:dyDescent="0.2">
      <c r="AE26354" s="218"/>
    </row>
    <row r="26355" spans="31:31" s="228" customFormat="1" x14ac:dyDescent="0.2">
      <c r="AE26355" s="218"/>
    </row>
    <row r="26356" spans="31:31" s="228" customFormat="1" x14ac:dyDescent="0.2">
      <c r="AE26356" s="218"/>
    </row>
    <row r="26357" spans="31:31" s="228" customFormat="1" x14ac:dyDescent="0.2">
      <c r="AE26357" s="218"/>
    </row>
    <row r="26358" spans="31:31" s="228" customFormat="1" x14ac:dyDescent="0.2">
      <c r="AE26358" s="218"/>
    </row>
    <row r="26359" spans="31:31" s="228" customFormat="1" x14ac:dyDescent="0.2">
      <c r="AE26359" s="218"/>
    </row>
    <row r="26360" spans="31:31" s="228" customFormat="1" x14ac:dyDescent="0.2">
      <c r="AE26360" s="218"/>
    </row>
    <row r="26361" spans="31:31" s="228" customFormat="1" x14ac:dyDescent="0.2">
      <c r="AE26361" s="218"/>
    </row>
    <row r="26362" spans="31:31" s="228" customFormat="1" x14ac:dyDescent="0.2">
      <c r="AE26362" s="218"/>
    </row>
    <row r="26363" spans="31:31" s="228" customFormat="1" x14ac:dyDescent="0.2">
      <c r="AE26363" s="218"/>
    </row>
    <row r="26364" spans="31:31" s="228" customFormat="1" x14ac:dyDescent="0.2">
      <c r="AE26364" s="218"/>
    </row>
    <row r="26365" spans="31:31" s="228" customFormat="1" x14ac:dyDescent="0.2">
      <c r="AE26365" s="218"/>
    </row>
    <row r="26366" spans="31:31" s="228" customFormat="1" x14ac:dyDescent="0.2">
      <c r="AE26366" s="218"/>
    </row>
    <row r="26367" spans="31:31" s="228" customFormat="1" x14ac:dyDescent="0.2">
      <c r="AE26367" s="218"/>
    </row>
    <row r="26368" spans="31:31" s="228" customFormat="1" x14ac:dyDescent="0.2">
      <c r="AE26368" s="218"/>
    </row>
    <row r="26369" spans="31:31" s="228" customFormat="1" x14ac:dyDescent="0.2">
      <c r="AE26369" s="218"/>
    </row>
    <row r="26370" spans="31:31" s="228" customFormat="1" x14ac:dyDescent="0.2">
      <c r="AE26370" s="218"/>
    </row>
    <row r="26371" spans="31:31" s="228" customFormat="1" x14ac:dyDescent="0.2">
      <c r="AE26371" s="218"/>
    </row>
    <row r="26372" spans="31:31" s="228" customFormat="1" x14ac:dyDescent="0.2">
      <c r="AE26372" s="218"/>
    </row>
    <row r="26373" spans="31:31" s="228" customFormat="1" x14ac:dyDescent="0.2">
      <c r="AE26373" s="218"/>
    </row>
    <row r="26374" spans="31:31" s="228" customFormat="1" x14ac:dyDescent="0.2">
      <c r="AE26374" s="218"/>
    </row>
    <row r="26375" spans="31:31" s="228" customFormat="1" x14ac:dyDescent="0.2">
      <c r="AE26375" s="218"/>
    </row>
    <row r="26376" spans="31:31" s="228" customFormat="1" x14ac:dyDescent="0.2">
      <c r="AE26376" s="218"/>
    </row>
    <row r="26377" spans="31:31" s="228" customFormat="1" x14ac:dyDescent="0.2">
      <c r="AE26377" s="218"/>
    </row>
    <row r="26378" spans="31:31" s="228" customFormat="1" x14ac:dyDescent="0.2">
      <c r="AE26378" s="218"/>
    </row>
    <row r="26379" spans="31:31" s="228" customFormat="1" x14ac:dyDescent="0.2">
      <c r="AE26379" s="218"/>
    </row>
    <row r="26380" spans="31:31" s="228" customFormat="1" x14ac:dyDescent="0.2">
      <c r="AE26380" s="218"/>
    </row>
    <row r="26381" spans="31:31" s="228" customFormat="1" x14ac:dyDescent="0.2">
      <c r="AE26381" s="218"/>
    </row>
    <row r="26382" spans="31:31" s="228" customFormat="1" x14ac:dyDescent="0.2">
      <c r="AE26382" s="218"/>
    </row>
    <row r="26383" spans="31:31" s="228" customFormat="1" x14ac:dyDescent="0.2">
      <c r="AE26383" s="218"/>
    </row>
    <row r="26384" spans="31:31" s="228" customFormat="1" x14ac:dyDescent="0.2">
      <c r="AE26384" s="218"/>
    </row>
    <row r="26385" spans="31:31" s="228" customFormat="1" x14ac:dyDescent="0.2">
      <c r="AE26385" s="218"/>
    </row>
    <row r="26386" spans="31:31" s="228" customFormat="1" x14ac:dyDescent="0.2">
      <c r="AE26386" s="218"/>
    </row>
    <row r="26387" spans="31:31" s="228" customFormat="1" x14ac:dyDescent="0.2">
      <c r="AE26387" s="218"/>
    </row>
    <row r="26388" spans="31:31" s="228" customFormat="1" x14ac:dyDescent="0.2">
      <c r="AE26388" s="218"/>
    </row>
    <row r="26389" spans="31:31" s="228" customFormat="1" x14ac:dyDescent="0.2">
      <c r="AE26389" s="218"/>
    </row>
    <row r="26390" spans="31:31" s="228" customFormat="1" x14ac:dyDescent="0.2">
      <c r="AE26390" s="218"/>
    </row>
    <row r="26391" spans="31:31" s="228" customFormat="1" x14ac:dyDescent="0.2">
      <c r="AE26391" s="218"/>
    </row>
    <row r="26392" spans="31:31" s="228" customFormat="1" x14ac:dyDescent="0.2">
      <c r="AE26392" s="218"/>
    </row>
    <row r="26393" spans="31:31" s="228" customFormat="1" x14ac:dyDescent="0.2">
      <c r="AE26393" s="218"/>
    </row>
    <row r="26394" spans="31:31" s="228" customFormat="1" x14ac:dyDescent="0.2">
      <c r="AE26394" s="218"/>
    </row>
    <row r="26395" spans="31:31" s="228" customFormat="1" x14ac:dyDescent="0.2">
      <c r="AE26395" s="218"/>
    </row>
    <row r="26396" spans="31:31" s="228" customFormat="1" x14ac:dyDescent="0.2">
      <c r="AE26396" s="218"/>
    </row>
    <row r="26397" spans="31:31" s="228" customFormat="1" x14ac:dyDescent="0.2">
      <c r="AE26397" s="218"/>
    </row>
    <row r="26398" spans="31:31" s="228" customFormat="1" x14ac:dyDescent="0.2">
      <c r="AE26398" s="218"/>
    </row>
    <row r="26399" spans="31:31" s="228" customFormat="1" x14ac:dyDescent="0.2">
      <c r="AE26399" s="218"/>
    </row>
    <row r="26400" spans="31:31" s="228" customFormat="1" x14ac:dyDescent="0.2">
      <c r="AE26400" s="218"/>
    </row>
    <row r="26401" spans="31:31" s="228" customFormat="1" x14ac:dyDescent="0.2">
      <c r="AE26401" s="218"/>
    </row>
    <row r="26402" spans="31:31" s="228" customFormat="1" x14ac:dyDescent="0.2">
      <c r="AE26402" s="218"/>
    </row>
    <row r="26403" spans="31:31" s="228" customFormat="1" x14ac:dyDescent="0.2">
      <c r="AE26403" s="218"/>
    </row>
    <row r="26404" spans="31:31" s="228" customFormat="1" x14ac:dyDescent="0.2">
      <c r="AE26404" s="218"/>
    </row>
    <row r="26405" spans="31:31" s="228" customFormat="1" x14ac:dyDescent="0.2">
      <c r="AE26405" s="218"/>
    </row>
    <row r="26406" spans="31:31" s="228" customFormat="1" x14ac:dyDescent="0.2">
      <c r="AE26406" s="218"/>
    </row>
    <row r="26407" spans="31:31" s="228" customFormat="1" x14ac:dyDescent="0.2">
      <c r="AE26407" s="218"/>
    </row>
    <row r="26408" spans="31:31" s="228" customFormat="1" x14ac:dyDescent="0.2">
      <c r="AE26408" s="218"/>
    </row>
    <row r="26409" spans="31:31" s="228" customFormat="1" x14ac:dyDescent="0.2">
      <c r="AE26409" s="218"/>
    </row>
    <row r="26410" spans="31:31" s="228" customFormat="1" x14ac:dyDescent="0.2">
      <c r="AE26410" s="218"/>
    </row>
    <row r="26411" spans="31:31" s="228" customFormat="1" x14ac:dyDescent="0.2">
      <c r="AE26411" s="218"/>
    </row>
    <row r="26412" spans="31:31" s="228" customFormat="1" x14ac:dyDescent="0.2">
      <c r="AE26412" s="218"/>
    </row>
    <row r="26413" spans="31:31" s="228" customFormat="1" x14ac:dyDescent="0.2">
      <c r="AE26413" s="218"/>
    </row>
    <row r="26414" spans="31:31" s="228" customFormat="1" x14ac:dyDescent="0.2">
      <c r="AE26414" s="218"/>
    </row>
    <row r="26415" spans="31:31" s="228" customFormat="1" x14ac:dyDescent="0.2">
      <c r="AE26415" s="218"/>
    </row>
    <row r="26416" spans="31:31" s="228" customFormat="1" x14ac:dyDescent="0.2">
      <c r="AE26416" s="218"/>
    </row>
    <row r="26417" spans="31:31" s="228" customFormat="1" x14ac:dyDescent="0.2">
      <c r="AE26417" s="218"/>
    </row>
    <row r="26418" spans="31:31" s="228" customFormat="1" x14ac:dyDescent="0.2">
      <c r="AE26418" s="218"/>
    </row>
    <row r="26419" spans="31:31" s="228" customFormat="1" x14ac:dyDescent="0.2">
      <c r="AE26419" s="218"/>
    </row>
    <row r="26420" spans="31:31" s="228" customFormat="1" x14ac:dyDescent="0.2">
      <c r="AE26420" s="218"/>
    </row>
    <row r="26421" spans="31:31" s="228" customFormat="1" x14ac:dyDescent="0.2">
      <c r="AE26421" s="218"/>
    </row>
    <row r="26422" spans="31:31" s="228" customFormat="1" x14ac:dyDescent="0.2">
      <c r="AE26422" s="218"/>
    </row>
    <row r="26423" spans="31:31" s="228" customFormat="1" x14ac:dyDescent="0.2">
      <c r="AE26423" s="218"/>
    </row>
    <row r="26424" spans="31:31" s="228" customFormat="1" x14ac:dyDescent="0.2">
      <c r="AE26424" s="218"/>
    </row>
    <row r="26425" spans="31:31" s="228" customFormat="1" x14ac:dyDescent="0.2">
      <c r="AE26425" s="218"/>
    </row>
    <row r="26426" spans="31:31" s="228" customFormat="1" x14ac:dyDescent="0.2">
      <c r="AE26426" s="218"/>
    </row>
    <row r="26427" spans="31:31" s="228" customFormat="1" x14ac:dyDescent="0.2">
      <c r="AE26427" s="218"/>
    </row>
    <row r="26428" spans="31:31" s="228" customFormat="1" x14ac:dyDescent="0.2">
      <c r="AE26428" s="218"/>
    </row>
    <row r="26429" spans="31:31" s="228" customFormat="1" x14ac:dyDescent="0.2">
      <c r="AE26429" s="218"/>
    </row>
    <row r="26430" spans="31:31" s="228" customFormat="1" x14ac:dyDescent="0.2">
      <c r="AE26430" s="218"/>
    </row>
    <row r="26431" spans="31:31" s="228" customFormat="1" x14ac:dyDescent="0.2">
      <c r="AE26431" s="218"/>
    </row>
    <row r="26432" spans="31:31" s="228" customFormat="1" x14ac:dyDescent="0.2">
      <c r="AE26432" s="218"/>
    </row>
    <row r="26433" spans="31:31" s="228" customFormat="1" x14ac:dyDescent="0.2">
      <c r="AE26433" s="218"/>
    </row>
    <row r="26434" spans="31:31" s="228" customFormat="1" x14ac:dyDescent="0.2">
      <c r="AE26434" s="218"/>
    </row>
    <row r="26435" spans="31:31" s="228" customFormat="1" x14ac:dyDescent="0.2">
      <c r="AE26435" s="218"/>
    </row>
    <row r="26436" spans="31:31" s="228" customFormat="1" x14ac:dyDescent="0.2">
      <c r="AE26436" s="218"/>
    </row>
    <row r="26437" spans="31:31" s="228" customFormat="1" x14ac:dyDescent="0.2">
      <c r="AE26437" s="218"/>
    </row>
    <row r="26438" spans="31:31" s="228" customFormat="1" x14ac:dyDescent="0.2">
      <c r="AE26438" s="218"/>
    </row>
    <row r="26439" spans="31:31" s="228" customFormat="1" x14ac:dyDescent="0.2">
      <c r="AE26439" s="218"/>
    </row>
    <row r="26440" spans="31:31" s="228" customFormat="1" x14ac:dyDescent="0.2">
      <c r="AE26440" s="218"/>
    </row>
    <row r="26441" spans="31:31" s="228" customFormat="1" x14ac:dyDescent="0.2">
      <c r="AE26441" s="218"/>
    </row>
    <row r="26442" spans="31:31" s="228" customFormat="1" x14ac:dyDescent="0.2">
      <c r="AE26442" s="218"/>
    </row>
    <row r="26443" spans="31:31" s="228" customFormat="1" x14ac:dyDescent="0.2">
      <c r="AE26443" s="218"/>
    </row>
    <row r="26444" spans="31:31" s="228" customFormat="1" x14ac:dyDescent="0.2">
      <c r="AE26444" s="218"/>
    </row>
    <row r="26445" spans="31:31" s="228" customFormat="1" x14ac:dyDescent="0.2">
      <c r="AE26445" s="218"/>
    </row>
    <row r="26446" spans="31:31" s="228" customFormat="1" x14ac:dyDescent="0.2">
      <c r="AE26446" s="218"/>
    </row>
    <row r="26447" spans="31:31" s="228" customFormat="1" x14ac:dyDescent="0.2">
      <c r="AE26447" s="218"/>
    </row>
    <row r="26448" spans="31:31" s="228" customFormat="1" x14ac:dyDescent="0.2">
      <c r="AE26448" s="218"/>
    </row>
    <row r="26449" spans="31:31" s="228" customFormat="1" x14ac:dyDescent="0.2">
      <c r="AE26449" s="218"/>
    </row>
    <row r="26450" spans="31:31" s="228" customFormat="1" x14ac:dyDescent="0.2">
      <c r="AE26450" s="218"/>
    </row>
    <row r="26451" spans="31:31" s="228" customFormat="1" x14ac:dyDescent="0.2">
      <c r="AE26451" s="218"/>
    </row>
    <row r="26452" spans="31:31" s="228" customFormat="1" x14ac:dyDescent="0.2">
      <c r="AE26452" s="218"/>
    </row>
    <row r="26453" spans="31:31" s="228" customFormat="1" x14ac:dyDescent="0.2">
      <c r="AE26453" s="218"/>
    </row>
    <row r="26454" spans="31:31" s="228" customFormat="1" x14ac:dyDescent="0.2">
      <c r="AE26454" s="218"/>
    </row>
    <row r="26455" spans="31:31" s="228" customFormat="1" x14ac:dyDescent="0.2">
      <c r="AE26455" s="218"/>
    </row>
    <row r="26456" spans="31:31" s="228" customFormat="1" x14ac:dyDescent="0.2">
      <c r="AE26456" s="218"/>
    </row>
    <row r="26457" spans="31:31" s="228" customFormat="1" x14ac:dyDescent="0.2">
      <c r="AE26457" s="218"/>
    </row>
    <row r="26458" spans="31:31" s="228" customFormat="1" x14ac:dyDescent="0.2">
      <c r="AE26458" s="218"/>
    </row>
    <row r="26459" spans="31:31" s="228" customFormat="1" x14ac:dyDescent="0.2">
      <c r="AE26459" s="218"/>
    </row>
    <row r="26460" spans="31:31" s="228" customFormat="1" x14ac:dyDescent="0.2">
      <c r="AE26460" s="218"/>
    </row>
    <row r="26461" spans="31:31" s="228" customFormat="1" x14ac:dyDescent="0.2">
      <c r="AE26461" s="218"/>
    </row>
    <row r="26462" spans="31:31" s="228" customFormat="1" x14ac:dyDescent="0.2">
      <c r="AE26462" s="218"/>
    </row>
    <row r="26463" spans="31:31" s="228" customFormat="1" x14ac:dyDescent="0.2">
      <c r="AE26463" s="218"/>
    </row>
    <row r="26464" spans="31:31" s="228" customFormat="1" x14ac:dyDescent="0.2">
      <c r="AE26464" s="218"/>
    </row>
    <row r="26465" spans="31:31" s="228" customFormat="1" x14ac:dyDescent="0.2">
      <c r="AE26465" s="218"/>
    </row>
    <row r="26466" spans="31:31" s="228" customFormat="1" x14ac:dyDescent="0.2">
      <c r="AE26466" s="218"/>
    </row>
    <row r="26467" spans="31:31" s="228" customFormat="1" x14ac:dyDescent="0.2">
      <c r="AE26467" s="218"/>
    </row>
    <row r="26468" spans="31:31" s="228" customFormat="1" x14ac:dyDescent="0.2">
      <c r="AE26468" s="218"/>
    </row>
    <row r="26469" spans="31:31" s="228" customFormat="1" x14ac:dyDescent="0.2">
      <c r="AE26469" s="218"/>
    </row>
    <row r="26470" spans="31:31" s="228" customFormat="1" x14ac:dyDescent="0.2">
      <c r="AE26470" s="218"/>
    </row>
    <row r="26471" spans="31:31" s="228" customFormat="1" x14ac:dyDescent="0.2">
      <c r="AE26471" s="218"/>
    </row>
    <row r="26472" spans="31:31" s="228" customFormat="1" x14ac:dyDescent="0.2">
      <c r="AE26472" s="218"/>
    </row>
    <row r="26473" spans="31:31" s="228" customFormat="1" x14ac:dyDescent="0.2">
      <c r="AE26473" s="218"/>
    </row>
    <row r="26474" spans="31:31" s="228" customFormat="1" x14ac:dyDescent="0.2">
      <c r="AE26474" s="218"/>
    </row>
    <row r="26475" spans="31:31" s="228" customFormat="1" x14ac:dyDescent="0.2">
      <c r="AE26475" s="218"/>
    </row>
    <row r="26476" spans="31:31" s="228" customFormat="1" x14ac:dyDescent="0.2">
      <c r="AE26476" s="218"/>
    </row>
    <row r="26477" spans="31:31" s="228" customFormat="1" x14ac:dyDescent="0.2">
      <c r="AE26477" s="218"/>
    </row>
    <row r="26478" spans="31:31" s="228" customFormat="1" x14ac:dyDescent="0.2">
      <c r="AE26478" s="218"/>
    </row>
    <row r="26479" spans="31:31" s="228" customFormat="1" x14ac:dyDescent="0.2">
      <c r="AE26479" s="218"/>
    </row>
    <row r="26480" spans="31:31" s="228" customFormat="1" x14ac:dyDescent="0.2">
      <c r="AE26480" s="218"/>
    </row>
    <row r="26481" spans="31:31" s="228" customFormat="1" x14ac:dyDescent="0.2">
      <c r="AE26481" s="218"/>
    </row>
    <row r="26482" spans="31:31" s="228" customFormat="1" x14ac:dyDescent="0.2">
      <c r="AE26482" s="218"/>
    </row>
    <row r="26483" spans="31:31" s="228" customFormat="1" x14ac:dyDescent="0.2">
      <c r="AE26483" s="218"/>
    </row>
    <row r="26484" spans="31:31" s="228" customFormat="1" x14ac:dyDescent="0.2">
      <c r="AE26484" s="218"/>
    </row>
    <row r="26485" spans="31:31" s="228" customFormat="1" x14ac:dyDescent="0.2">
      <c r="AE26485" s="218"/>
    </row>
    <row r="26486" spans="31:31" s="228" customFormat="1" x14ac:dyDescent="0.2">
      <c r="AE26486" s="218"/>
    </row>
    <row r="26487" spans="31:31" s="228" customFormat="1" x14ac:dyDescent="0.2">
      <c r="AE26487" s="218"/>
    </row>
    <row r="26488" spans="31:31" s="228" customFormat="1" x14ac:dyDescent="0.2">
      <c r="AE26488" s="218"/>
    </row>
    <row r="26489" spans="31:31" s="228" customFormat="1" x14ac:dyDescent="0.2">
      <c r="AE26489" s="218"/>
    </row>
    <row r="26490" spans="31:31" s="228" customFormat="1" x14ac:dyDescent="0.2">
      <c r="AE26490" s="218"/>
    </row>
    <row r="26491" spans="31:31" s="228" customFormat="1" x14ac:dyDescent="0.2">
      <c r="AE26491" s="218"/>
    </row>
    <row r="26492" spans="31:31" s="228" customFormat="1" x14ac:dyDescent="0.2">
      <c r="AE26492" s="218"/>
    </row>
    <row r="26493" spans="31:31" s="228" customFormat="1" x14ac:dyDescent="0.2">
      <c r="AE26493" s="218"/>
    </row>
    <row r="26494" spans="31:31" s="228" customFormat="1" x14ac:dyDescent="0.2">
      <c r="AE26494" s="218"/>
    </row>
    <row r="26495" spans="31:31" s="228" customFormat="1" x14ac:dyDescent="0.2">
      <c r="AE26495" s="218"/>
    </row>
    <row r="26496" spans="31:31" s="228" customFormat="1" x14ac:dyDescent="0.2">
      <c r="AE26496" s="218"/>
    </row>
    <row r="26497" spans="31:31" s="228" customFormat="1" x14ac:dyDescent="0.2">
      <c r="AE26497" s="218"/>
    </row>
    <row r="26498" spans="31:31" s="228" customFormat="1" x14ac:dyDescent="0.2">
      <c r="AE26498" s="218"/>
    </row>
    <row r="26499" spans="31:31" s="228" customFormat="1" x14ac:dyDescent="0.2">
      <c r="AE26499" s="218"/>
    </row>
    <row r="26500" spans="31:31" s="228" customFormat="1" x14ac:dyDescent="0.2">
      <c r="AE26500" s="218"/>
    </row>
    <row r="26501" spans="31:31" s="228" customFormat="1" x14ac:dyDescent="0.2">
      <c r="AE26501" s="218"/>
    </row>
    <row r="26502" spans="31:31" s="228" customFormat="1" x14ac:dyDescent="0.2">
      <c r="AE26502" s="218"/>
    </row>
    <row r="26503" spans="31:31" s="228" customFormat="1" x14ac:dyDescent="0.2">
      <c r="AE26503" s="218"/>
    </row>
    <row r="26504" spans="31:31" s="228" customFormat="1" x14ac:dyDescent="0.2">
      <c r="AE26504" s="218"/>
    </row>
    <row r="26505" spans="31:31" s="228" customFormat="1" x14ac:dyDescent="0.2">
      <c r="AE26505" s="218"/>
    </row>
    <row r="26506" spans="31:31" s="228" customFormat="1" x14ac:dyDescent="0.2">
      <c r="AE26506" s="218"/>
    </row>
    <row r="26507" spans="31:31" s="228" customFormat="1" x14ac:dyDescent="0.2">
      <c r="AE26507" s="218"/>
    </row>
    <row r="26508" spans="31:31" s="228" customFormat="1" x14ac:dyDescent="0.2">
      <c r="AE26508" s="218"/>
    </row>
    <row r="26509" spans="31:31" s="228" customFormat="1" x14ac:dyDescent="0.2">
      <c r="AE26509" s="218"/>
    </row>
    <row r="26510" spans="31:31" s="228" customFormat="1" x14ac:dyDescent="0.2">
      <c r="AE26510" s="218"/>
    </row>
    <row r="26511" spans="31:31" s="228" customFormat="1" x14ac:dyDescent="0.2">
      <c r="AE26511" s="218"/>
    </row>
    <row r="26512" spans="31:31" s="228" customFormat="1" x14ac:dyDescent="0.2">
      <c r="AE26512" s="218"/>
    </row>
    <row r="26513" spans="31:31" s="228" customFormat="1" x14ac:dyDescent="0.2">
      <c r="AE26513" s="218"/>
    </row>
    <row r="26514" spans="31:31" s="228" customFormat="1" x14ac:dyDescent="0.2">
      <c r="AE26514" s="218"/>
    </row>
    <row r="26515" spans="31:31" s="228" customFormat="1" x14ac:dyDescent="0.2">
      <c r="AE26515" s="218"/>
    </row>
    <row r="26516" spans="31:31" s="228" customFormat="1" x14ac:dyDescent="0.2">
      <c r="AE26516" s="218"/>
    </row>
    <row r="26517" spans="31:31" s="228" customFormat="1" x14ac:dyDescent="0.2">
      <c r="AE26517" s="218"/>
    </row>
    <row r="26518" spans="31:31" s="228" customFormat="1" x14ac:dyDescent="0.2">
      <c r="AE26518" s="218"/>
    </row>
    <row r="26519" spans="31:31" s="228" customFormat="1" x14ac:dyDescent="0.2">
      <c r="AE26519" s="218"/>
    </row>
    <row r="26520" spans="31:31" s="228" customFormat="1" x14ac:dyDescent="0.2">
      <c r="AE26520" s="218"/>
    </row>
    <row r="26521" spans="31:31" s="228" customFormat="1" x14ac:dyDescent="0.2">
      <c r="AE26521" s="218"/>
    </row>
    <row r="26522" spans="31:31" s="228" customFormat="1" x14ac:dyDescent="0.2">
      <c r="AE26522" s="218"/>
    </row>
    <row r="26523" spans="31:31" s="228" customFormat="1" x14ac:dyDescent="0.2">
      <c r="AE26523" s="218"/>
    </row>
    <row r="26524" spans="31:31" s="228" customFormat="1" x14ac:dyDescent="0.2">
      <c r="AE26524" s="218"/>
    </row>
    <row r="26525" spans="31:31" s="228" customFormat="1" x14ac:dyDescent="0.2">
      <c r="AE26525" s="218"/>
    </row>
    <row r="26526" spans="31:31" s="228" customFormat="1" x14ac:dyDescent="0.2">
      <c r="AE26526" s="218"/>
    </row>
    <row r="26527" spans="31:31" s="228" customFormat="1" x14ac:dyDescent="0.2">
      <c r="AE26527" s="218"/>
    </row>
    <row r="26528" spans="31:31" s="228" customFormat="1" x14ac:dyDescent="0.2">
      <c r="AE26528" s="218"/>
    </row>
    <row r="26529" spans="31:31" s="228" customFormat="1" x14ac:dyDescent="0.2">
      <c r="AE26529" s="218"/>
    </row>
    <row r="26530" spans="31:31" s="228" customFormat="1" x14ac:dyDescent="0.2">
      <c r="AE26530" s="218"/>
    </row>
    <row r="26531" spans="31:31" s="228" customFormat="1" x14ac:dyDescent="0.2">
      <c r="AE26531" s="218"/>
    </row>
    <row r="26532" spans="31:31" s="228" customFormat="1" x14ac:dyDescent="0.2">
      <c r="AE26532" s="218"/>
    </row>
    <row r="26533" spans="31:31" s="228" customFormat="1" x14ac:dyDescent="0.2">
      <c r="AE26533" s="218"/>
    </row>
    <row r="26534" spans="31:31" s="228" customFormat="1" x14ac:dyDescent="0.2">
      <c r="AE26534" s="218"/>
    </row>
    <row r="26535" spans="31:31" s="228" customFormat="1" x14ac:dyDescent="0.2">
      <c r="AE26535" s="218"/>
    </row>
    <row r="26536" spans="31:31" s="228" customFormat="1" x14ac:dyDescent="0.2">
      <c r="AE26536" s="218"/>
    </row>
    <row r="26537" spans="31:31" s="228" customFormat="1" x14ac:dyDescent="0.2">
      <c r="AE26537" s="218"/>
    </row>
    <row r="26538" spans="31:31" s="228" customFormat="1" x14ac:dyDescent="0.2">
      <c r="AE26538" s="218"/>
    </row>
    <row r="26539" spans="31:31" s="228" customFormat="1" x14ac:dyDescent="0.2">
      <c r="AE26539" s="218"/>
    </row>
    <row r="26540" spans="31:31" s="228" customFormat="1" x14ac:dyDescent="0.2">
      <c r="AE26540" s="218"/>
    </row>
    <row r="26541" spans="31:31" s="228" customFormat="1" x14ac:dyDescent="0.2">
      <c r="AE26541" s="218"/>
    </row>
    <row r="26542" spans="31:31" s="228" customFormat="1" x14ac:dyDescent="0.2">
      <c r="AE26542" s="218"/>
    </row>
    <row r="26543" spans="31:31" s="228" customFormat="1" x14ac:dyDescent="0.2">
      <c r="AE26543" s="218"/>
    </row>
    <row r="26544" spans="31:31" s="228" customFormat="1" x14ac:dyDescent="0.2">
      <c r="AE26544" s="218"/>
    </row>
    <row r="26545" spans="31:31" s="228" customFormat="1" x14ac:dyDescent="0.2">
      <c r="AE26545" s="218"/>
    </row>
    <row r="26546" spans="31:31" s="228" customFormat="1" x14ac:dyDescent="0.2">
      <c r="AE26546" s="218"/>
    </row>
    <row r="26547" spans="31:31" s="228" customFormat="1" x14ac:dyDescent="0.2">
      <c r="AE26547" s="218"/>
    </row>
    <row r="26548" spans="31:31" s="228" customFormat="1" x14ac:dyDescent="0.2">
      <c r="AE26548" s="218"/>
    </row>
    <row r="26549" spans="31:31" s="228" customFormat="1" x14ac:dyDescent="0.2">
      <c r="AE26549" s="218"/>
    </row>
    <row r="26550" spans="31:31" s="228" customFormat="1" x14ac:dyDescent="0.2">
      <c r="AE26550" s="218"/>
    </row>
    <row r="26551" spans="31:31" s="228" customFormat="1" x14ac:dyDescent="0.2">
      <c r="AE26551" s="218"/>
    </row>
    <row r="26552" spans="31:31" s="228" customFormat="1" x14ac:dyDescent="0.2">
      <c r="AE26552" s="218"/>
    </row>
    <row r="26553" spans="31:31" s="228" customFormat="1" x14ac:dyDescent="0.2">
      <c r="AE26553" s="218"/>
    </row>
    <row r="26554" spans="31:31" s="228" customFormat="1" x14ac:dyDescent="0.2">
      <c r="AE26554" s="218"/>
    </row>
    <row r="26555" spans="31:31" s="228" customFormat="1" x14ac:dyDescent="0.2">
      <c r="AE26555" s="218"/>
    </row>
    <row r="26556" spans="31:31" s="228" customFormat="1" x14ac:dyDescent="0.2">
      <c r="AE26556" s="218"/>
    </row>
    <row r="26557" spans="31:31" s="228" customFormat="1" x14ac:dyDescent="0.2">
      <c r="AE26557" s="218"/>
    </row>
    <row r="26558" spans="31:31" s="228" customFormat="1" x14ac:dyDescent="0.2">
      <c r="AE26558" s="218"/>
    </row>
    <row r="26559" spans="31:31" s="228" customFormat="1" x14ac:dyDescent="0.2">
      <c r="AE26559" s="218"/>
    </row>
    <row r="26560" spans="31:31" s="228" customFormat="1" x14ac:dyDescent="0.2">
      <c r="AE26560" s="218"/>
    </row>
    <row r="26561" spans="31:31" s="228" customFormat="1" x14ac:dyDescent="0.2">
      <c r="AE26561" s="218"/>
    </row>
    <row r="26562" spans="31:31" s="228" customFormat="1" x14ac:dyDescent="0.2">
      <c r="AE26562" s="218"/>
    </row>
    <row r="26563" spans="31:31" s="228" customFormat="1" x14ac:dyDescent="0.2">
      <c r="AE26563" s="218"/>
    </row>
    <row r="26564" spans="31:31" s="228" customFormat="1" x14ac:dyDescent="0.2">
      <c r="AE26564" s="218"/>
    </row>
    <row r="26565" spans="31:31" s="228" customFormat="1" x14ac:dyDescent="0.2">
      <c r="AE26565" s="218"/>
    </row>
    <row r="26566" spans="31:31" s="228" customFormat="1" x14ac:dyDescent="0.2">
      <c r="AE26566" s="218"/>
    </row>
    <row r="26567" spans="31:31" s="228" customFormat="1" x14ac:dyDescent="0.2">
      <c r="AE26567" s="218"/>
    </row>
    <row r="26568" spans="31:31" s="228" customFormat="1" x14ac:dyDescent="0.2">
      <c r="AE26568" s="218"/>
    </row>
    <row r="26569" spans="31:31" s="228" customFormat="1" x14ac:dyDescent="0.2">
      <c r="AE26569" s="218"/>
    </row>
    <row r="26570" spans="31:31" s="228" customFormat="1" x14ac:dyDescent="0.2">
      <c r="AE26570" s="218"/>
    </row>
    <row r="26571" spans="31:31" s="228" customFormat="1" x14ac:dyDescent="0.2">
      <c r="AE26571" s="218"/>
    </row>
    <row r="26572" spans="31:31" s="228" customFormat="1" x14ac:dyDescent="0.2">
      <c r="AE26572" s="218"/>
    </row>
    <row r="26573" spans="31:31" s="228" customFormat="1" x14ac:dyDescent="0.2">
      <c r="AE26573" s="218"/>
    </row>
    <row r="26574" spans="31:31" s="228" customFormat="1" x14ac:dyDescent="0.2">
      <c r="AE26574" s="218"/>
    </row>
    <row r="26575" spans="31:31" s="228" customFormat="1" x14ac:dyDescent="0.2">
      <c r="AE26575" s="218"/>
    </row>
    <row r="26576" spans="31:31" s="228" customFormat="1" x14ac:dyDescent="0.2">
      <c r="AE26576" s="218"/>
    </row>
    <row r="26577" spans="31:31" s="228" customFormat="1" x14ac:dyDescent="0.2">
      <c r="AE26577" s="218"/>
    </row>
    <row r="26578" spans="31:31" s="228" customFormat="1" x14ac:dyDescent="0.2">
      <c r="AE26578" s="218"/>
    </row>
    <row r="26579" spans="31:31" s="228" customFormat="1" x14ac:dyDescent="0.2">
      <c r="AE26579" s="218"/>
    </row>
    <row r="26580" spans="31:31" s="228" customFormat="1" x14ac:dyDescent="0.2">
      <c r="AE26580" s="218"/>
    </row>
    <row r="26581" spans="31:31" s="228" customFormat="1" x14ac:dyDescent="0.2">
      <c r="AE26581" s="218"/>
    </row>
    <row r="26582" spans="31:31" s="228" customFormat="1" x14ac:dyDescent="0.2">
      <c r="AE26582" s="218"/>
    </row>
    <row r="26583" spans="31:31" s="228" customFormat="1" x14ac:dyDescent="0.2">
      <c r="AE26583" s="218"/>
    </row>
    <row r="26584" spans="31:31" s="228" customFormat="1" x14ac:dyDescent="0.2">
      <c r="AE26584" s="218"/>
    </row>
    <row r="26585" spans="31:31" s="228" customFormat="1" x14ac:dyDescent="0.2">
      <c r="AE26585" s="218"/>
    </row>
    <row r="26586" spans="31:31" s="228" customFormat="1" x14ac:dyDescent="0.2">
      <c r="AE26586" s="218"/>
    </row>
    <row r="26587" spans="31:31" s="228" customFormat="1" x14ac:dyDescent="0.2">
      <c r="AE26587" s="218"/>
    </row>
    <row r="26588" spans="31:31" s="228" customFormat="1" x14ac:dyDescent="0.2">
      <c r="AE26588" s="218"/>
    </row>
    <row r="26589" spans="31:31" s="228" customFormat="1" x14ac:dyDescent="0.2">
      <c r="AE26589" s="218"/>
    </row>
    <row r="26590" spans="31:31" s="228" customFormat="1" x14ac:dyDescent="0.2">
      <c r="AE26590" s="218"/>
    </row>
    <row r="26591" spans="31:31" s="228" customFormat="1" x14ac:dyDescent="0.2">
      <c r="AE26591" s="218"/>
    </row>
    <row r="26592" spans="31:31" s="228" customFormat="1" x14ac:dyDescent="0.2">
      <c r="AE26592" s="218"/>
    </row>
    <row r="26593" spans="31:31" s="228" customFormat="1" x14ac:dyDescent="0.2">
      <c r="AE26593" s="218"/>
    </row>
    <row r="26594" spans="31:31" s="228" customFormat="1" x14ac:dyDescent="0.2">
      <c r="AE26594" s="218"/>
    </row>
    <row r="26595" spans="31:31" s="228" customFormat="1" x14ac:dyDescent="0.2">
      <c r="AE26595" s="218"/>
    </row>
    <row r="26596" spans="31:31" s="228" customFormat="1" x14ac:dyDescent="0.2">
      <c r="AE26596" s="218"/>
    </row>
    <row r="26597" spans="31:31" s="228" customFormat="1" x14ac:dyDescent="0.2">
      <c r="AE26597" s="218"/>
    </row>
    <row r="26598" spans="31:31" s="228" customFormat="1" x14ac:dyDescent="0.2">
      <c r="AE26598" s="218"/>
    </row>
    <row r="26599" spans="31:31" s="228" customFormat="1" x14ac:dyDescent="0.2">
      <c r="AE26599" s="218"/>
    </row>
    <row r="26600" spans="31:31" s="228" customFormat="1" x14ac:dyDescent="0.2">
      <c r="AE26600" s="218"/>
    </row>
    <row r="26601" spans="31:31" s="228" customFormat="1" x14ac:dyDescent="0.2">
      <c r="AE26601" s="218"/>
    </row>
    <row r="26602" spans="31:31" s="228" customFormat="1" x14ac:dyDescent="0.2">
      <c r="AE26602" s="218"/>
    </row>
    <row r="26603" spans="31:31" s="228" customFormat="1" x14ac:dyDescent="0.2">
      <c r="AE26603" s="218"/>
    </row>
    <row r="26604" spans="31:31" s="228" customFormat="1" x14ac:dyDescent="0.2">
      <c r="AE26604" s="218"/>
    </row>
    <row r="26605" spans="31:31" s="228" customFormat="1" x14ac:dyDescent="0.2">
      <c r="AE26605" s="218"/>
    </row>
    <row r="26606" spans="31:31" s="228" customFormat="1" x14ac:dyDescent="0.2">
      <c r="AE26606" s="218"/>
    </row>
    <row r="26607" spans="31:31" s="228" customFormat="1" x14ac:dyDescent="0.2">
      <c r="AE26607" s="218"/>
    </row>
    <row r="26608" spans="31:31" s="228" customFormat="1" x14ac:dyDescent="0.2">
      <c r="AE26608" s="218"/>
    </row>
    <row r="26609" spans="31:31" s="228" customFormat="1" x14ac:dyDescent="0.2">
      <c r="AE26609" s="218"/>
    </row>
    <row r="26610" spans="31:31" s="228" customFormat="1" x14ac:dyDescent="0.2">
      <c r="AE26610" s="218"/>
    </row>
    <row r="26611" spans="31:31" s="228" customFormat="1" x14ac:dyDescent="0.2">
      <c r="AE26611" s="218"/>
    </row>
    <row r="26612" spans="31:31" s="228" customFormat="1" x14ac:dyDescent="0.2">
      <c r="AE26612" s="218"/>
    </row>
    <row r="26613" spans="31:31" s="228" customFormat="1" x14ac:dyDescent="0.2">
      <c r="AE26613" s="218"/>
    </row>
    <row r="26614" spans="31:31" s="228" customFormat="1" x14ac:dyDescent="0.2">
      <c r="AE26614" s="218"/>
    </row>
    <row r="26615" spans="31:31" s="228" customFormat="1" x14ac:dyDescent="0.2">
      <c r="AE26615" s="218"/>
    </row>
    <row r="26616" spans="31:31" s="228" customFormat="1" x14ac:dyDescent="0.2">
      <c r="AE26616" s="218"/>
    </row>
    <row r="26617" spans="31:31" s="228" customFormat="1" x14ac:dyDescent="0.2">
      <c r="AE26617" s="218"/>
    </row>
    <row r="26618" spans="31:31" s="228" customFormat="1" x14ac:dyDescent="0.2">
      <c r="AE26618" s="218"/>
    </row>
    <row r="26619" spans="31:31" s="228" customFormat="1" x14ac:dyDescent="0.2">
      <c r="AE26619" s="218"/>
    </row>
    <row r="26620" spans="31:31" s="228" customFormat="1" x14ac:dyDescent="0.2">
      <c r="AE26620" s="218"/>
    </row>
    <row r="26621" spans="31:31" s="228" customFormat="1" x14ac:dyDescent="0.2">
      <c r="AE26621" s="218"/>
    </row>
    <row r="26622" spans="31:31" s="228" customFormat="1" x14ac:dyDescent="0.2">
      <c r="AE26622" s="218"/>
    </row>
    <row r="26623" spans="31:31" s="228" customFormat="1" x14ac:dyDescent="0.2">
      <c r="AE26623" s="218"/>
    </row>
    <row r="26624" spans="31:31" s="228" customFormat="1" x14ac:dyDescent="0.2">
      <c r="AE26624" s="218"/>
    </row>
    <row r="26625" spans="31:31" s="228" customFormat="1" x14ac:dyDescent="0.2">
      <c r="AE26625" s="218"/>
    </row>
    <row r="26626" spans="31:31" s="228" customFormat="1" x14ac:dyDescent="0.2">
      <c r="AE26626" s="218"/>
    </row>
    <row r="26627" spans="31:31" s="228" customFormat="1" x14ac:dyDescent="0.2">
      <c r="AE26627" s="218"/>
    </row>
    <row r="26628" spans="31:31" s="228" customFormat="1" x14ac:dyDescent="0.2">
      <c r="AE26628" s="218"/>
    </row>
    <row r="26629" spans="31:31" s="228" customFormat="1" x14ac:dyDescent="0.2">
      <c r="AE26629" s="218"/>
    </row>
    <row r="26630" spans="31:31" s="228" customFormat="1" x14ac:dyDescent="0.2">
      <c r="AE26630" s="218"/>
    </row>
    <row r="26631" spans="31:31" s="228" customFormat="1" x14ac:dyDescent="0.2">
      <c r="AE26631" s="218"/>
    </row>
    <row r="26632" spans="31:31" s="228" customFormat="1" x14ac:dyDescent="0.2">
      <c r="AE26632" s="218"/>
    </row>
    <row r="26633" spans="31:31" s="228" customFormat="1" x14ac:dyDescent="0.2">
      <c r="AE26633" s="218"/>
    </row>
    <row r="26634" spans="31:31" s="228" customFormat="1" x14ac:dyDescent="0.2">
      <c r="AE26634" s="218"/>
    </row>
    <row r="26635" spans="31:31" s="228" customFormat="1" x14ac:dyDescent="0.2">
      <c r="AE26635" s="218"/>
    </row>
    <row r="26636" spans="31:31" s="228" customFormat="1" x14ac:dyDescent="0.2">
      <c r="AE26636" s="218"/>
    </row>
    <row r="26637" spans="31:31" s="228" customFormat="1" x14ac:dyDescent="0.2">
      <c r="AE26637" s="218"/>
    </row>
    <row r="26638" spans="31:31" s="228" customFormat="1" x14ac:dyDescent="0.2">
      <c r="AE26638" s="218"/>
    </row>
    <row r="26639" spans="31:31" s="228" customFormat="1" x14ac:dyDescent="0.2">
      <c r="AE26639" s="218"/>
    </row>
    <row r="26640" spans="31:31" s="228" customFormat="1" x14ac:dyDescent="0.2">
      <c r="AE26640" s="218"/>
    </row>
    <row r="26641" spans="31:31" s="228" customFormat="1" x14ac:dyDescent="0.2">
      <c r="AE26641" s="218"/>
    </row>
    <row r="26642" spans="31:31" s="228" customFormat="1" x14ac:dyDescent="0.2">
      <c r="AE26642" s="218"/>
    </row>
    <row r="26643" spans="31:31" s="228" customFormat="1" x14ac:dyDescent="0.2">
      <c r="AE26643" s="218"/>
    </row>
    <row r="26644" spans="31:31" s="228" customFormat="1" x14ac:dyDescent="0.2">
      <c r="AE26644" s="218"/>
    </row>
    <row r="26645" spans="31:31" s="228" customFormat="1" x14ac:dyDescent="0.2">
      <c r="AE26645" s="218"/>
    </row>
    <row r="26646" spans="31:31" s="228" customFormat="1" x14ac:dyDescent="0.2">
      <c r="AE26646" s="218"/>
    </row>
    <row r="26647" spans="31:31" s="228" customFormat="1" x14ac:dyDescent="0.2">
      <c r="AE26647" s="218"/>
    </row>
    <row r="26648" spans="31:31" s="228" customFormat="1" x14ac:dyDescent="0.2">
      <c r="AE26648" s="218"/>
    </row>
    <row r="26649" spans="31:31" s="228" customFormat="1" x14ac:dyDescent="0.2">
      <c r="AE26649" s="218"/>
    </row>
    <row r="26650" spans="31:31" s="228" customFormat="1" x14ac:dyDescent="0.2">
      <c r="AE26650" s="218"/>
    </row>
    <row r="26651" spans="31:31" s="228" customFormat="1" x14ac:dyDescent="0.2">
      <c r="AE26651" s="218"/>
    </row>
    <row r="26652" spans="31:31" s="228" customFormat="1" x14ac:dyDescent="0.2">
      <c r="AE26652" s="218"/>
    </row>
    <row r="26653" spans="31:31" s="228" customFormat="1" x14ac:dyDescent="0.2">
      <c r="AE26653" s="218"/>
    </row>
    <row r="26654" spans="31:31" s="228" customFormat="1" x14ac:dyDescent="0.2">
      <c r="AE26654" s="218"/>
    </row>
    <row r="26655" spans="31:31" s="228" customFormat="1" x14ac:dyDescent="0.2">
      <c r="AE26655" s="218"/>
    </row>
    <row r="26656" spans="31:31" s="228" customFormat="1" x14ac:dyDescent="0.2">
      <c r="AE26656" s="218"/>
    </row>
    <row r="26657" spans="31:31" s="228" customFormat="1" x14ac:dyDescent="0.2">
      <c r="AE26657" s="218"/>
    </row>
    <row r="26658" spans="31:31" s="228" customFormat="1" x14ac:dyDescent="0.2">
      <c r="AE26658" s="218"/>
    </row>
    <row r="26659" spans="31:31" s="228" customFormat="1" x14ac:dyDescent="0.2">
      <c r="AE26659" s="218"/>
    </row>
    <row r="26660" spans="31:31" s="228" customFormat="1" x14ac:dyDescent="0.2">
      <c r="AE26660" s="218"/>
    </row>
    <row r="26661" spans="31:31" s="228" customFormat="1" x14ac:dyDescent="0.2">
      <c r="AE26661" s="218"/>
    </row>
    <row r="26662" spans="31:31" s="228" customFormat="1" x14ac:dyDescent="0.2">
      <c r="AE26662" s="218"/>
    </row>
    <row r="26663" spans="31:31" s="228" customFormat="1" x14ac:dyDescent="0.2">
      <c r="AE26663" s="218"/>
    </row>
    <row r="26664" spans="31:31" s="228" customFormat="1" x14ac:dyDescent="0.2">
      <c r="AE26664" s="218"/>
    </row>
    <row r="26665" spans="31:31" s="228" customFormat="1" x14ac:dyDescent="0.2">
      <c r="AE26665" s="218"/>
    </row>
    <row r="26666" spans="31:31" s="228" customFormat="1" x14ac:dyDescent="0.2">
      <c r="AE26666" s="218"/>
    </row>
    <row r="26667" spans="31:31" s="228" customFormat="1" x14ac:dyDescent="0.2">
      <c r="AE26667" s="218"/>
    </row>
    <row r="26668" spans="31:31" s="228" customFormat="1" x14ac:dyDescent="0.2">
      <c r="AE26668" s="218"/>
    </row>
    <row r="26669" spans="31:31" s="228" customFormat="1" x14ac:dyDescent="0.2">
      <c r="AE26669" s="218"/>
    </row>
    <row r="26670" spans="31:31" s="228" customFormat="1" x14ac:dyDescent="0.2">
      <c r="AE26670" s="218"/>
    </row>
    <row r="26671" spans="31:31" s="228" customFormat="1" x14ac:dyDescent="0.2">
      <c r="AE26671" s="218"/>
    </row>
    <row r="26672" spans="31:31" s="228" customFormat="1" x14ac:dyDescent="0.2">
      <c r="AE26672" s="218"/>
    </row>
    <row r="26673" spans="31:31" s="228" customFormat="1" x14ac:dyDescent="0.2">
      <c r="AE26673" s="218"/>
    </row>
    <row r="26674" spans="31:31" s="228" customFormat="1" x14ac:dyDescent="0.2">
      <c r="AE26674" s="218"/>
    </row>
    <row r="26675" spans="31:31" s="228" customFormat="1" x14ac:dyDescent="0.2">
      <c r="AE26675" s="218"/>
    </row>
    <row r="26676" spans="31:31" s="228" customFormat="1" x14ac:dyDescent="0.2">
      <c r="AE26676" s="218"/>
    </row>
    <row r="26677" spans="31:31" s="228" customFormat="1" x14ac:dyDescent="0.2">
      <c r="AE26677" s="218"/>
    </row>
    <row r="26678" spans="31:31" s="228" customFormat="1" x14ac:dyDescent="0.2">
      <c r="AE26678" s="218"/>
    </row>
    <row r="26679" spans="31:31" s="228" customFormat="1" x14ac:dyDescent="0.2">
      <c r="AE26679" s="218"/>
    </row>
    <row r="26680" spans="31:31" s="228" customFormat="1" x14ac:dyDescent="0.2">
      <c r="AE26680" s="218"/>
    </row>
    <row r="26681" spans="31:31" s="228" customFormat="1" x14ac:dyDescent="0.2">
      <c r="AE26681" s="218"/>
    </row>
    <row r="26682" spans="31:31" s="228" customFormat="1" x14ac:dyDescent="0.2">
      <c r="AE26682" s="218"/>
    </row>
    <row r="26683" spans="31:31" s="228" customFormat="1" x14ac:dyDescent="0.2">
      <c r="AE26683" s="218"/>
    </row>
    <row r="26684" spans="31:31" s="228" customFormat="1" x14ac:dyDescent="0.2">
      <c r="AE26684" s="218"/>
    </row>
    <row r="26685" spans="31:31" s="228" customFormat="1" x14ac:dyDescent="0.2">
      <c r="AE26685" s="218"/>
    </row>
    <row r="26686" spans="31:31" s="228" customFormat="1" x14ac:dyDescent="0.2">
      <c r="AE26686" s="218"/>
    </row>
    <row r="26687" spans="31:31" s="228" customFormat="1" x14ac:dyDescent="0.2">
      <c r="AE26687" s="218"/>
    </row>
    <row r="26688" spans="31:31" s="228" customFormat="1" x14ac:dyDescent="0.2">
      <c r="AE26688" s="218"/>
    </row>
    <row r="26689" spans="31:31" s="228" customFormat="1" x14ac:dyDescent="0.2">
      <c r="AE26689" s="218"/>
    </row>
    <row r="26690" spans="31:31" s="228" customFormat="1" x14ac:dyDescent="0.2">
      <c r="AE26690" s="218"/>
    </row>
    <row r="26691" spans="31:31" s="228" customFormat="1" x14ac:dyDescent="0.2">
      <c r="AE26691" s="218"/>
    </row>
    <row r="26692" spans="31:31" s="228" customFormat="1" x14ac:dyDescent="0.2">
      <c r="AE26692" s="218"/>
    </row>
    <row r="26693" spans="31:31" s="228" customFormat="1" x14ac:dyDescent="0.2">
      <c r="AE26693" s="218"/>
    </row>
    <row r="26694" spans="31:31" s="228" customFormat="1" x14ac:dyDescent="0.2">
      <c r="AE26694" s="218"/>
    </row>
    <row r="26695" spans="31:31" s="228" customFormat="1" x14ac:dyDescent="0.2">
      <c r="AE26695" s="218"/>
    </row>
    <row r="26696" spans="31:31" s="228" customFormat="1" x14ac:dyDescent="0.2">
      <c r="AE26696" s="218"/>
    </row>
    <row r="26697" spans="31:31" s="228" customFormat="1" x14ac:dyDescent="0.2">
      <c r="AE26697" s="218"/>
    </row>
    <row r="26698" spans="31:31" s="228" customFormat="1" x14ac:dyDescent="0.2">
      <c r="AE26698" s="218"/>
    </row>
    <row r="26699" spans="31:31" s="228" customFormat="1" x14ac:dyDescent="0.2">
      <c r="AE26699" s="218"/>
    </row>
    <row r="26700" spans="31:31" s="228" customFormat="1" x14ac:dyDescent="0.2">
      <c r="AE26700" s="218"/>
    </row>
    <row r="26701" spans="31:31" s="228" customFormat="1" x14ac:dyDescent="0.2">
      <c r="AE26701" s="218"/>
    </row>
    <row r="26702" spans="31:31" s="228" customFormat="1" x14ac:dyDescent="0.2">
      <c r="AE26702" s="218"/>
    </row>
    <row r="26703" spans="31:31" s="228" customFormat="1" x14ac:dyDescent="0.2">
      <c r="AE26703" s="218"/>
    </row>
    <row r="26704" spans="31:31" s="228" customFormat="1" x14ac:dyDescent="0.2">
      <c r="AE26704" s="218"/>
    </row>
    <row r="26705" spans="31:31" s="228" customFormat="1" x14ac:dyDescent="0.2">
      <c r="AE26705" s="218"/>
    </row>
    <row r="26706" spans="31:31" s="228" customFormat="1" x14ac:dyDescent="0.2">
      <c r="AE26706" s="218"/>
    </row>
    <row r="26707" spans="31:31" s="228" customFormat="1" x14ac:dyDescent="0.2">
      <c r="AE26707" s="218"/>
    </row>
    <row r="26708" spans="31:31" s="228" customFormat="1" x14ac:dyDescent="0.2">
      <c r="AE26708" s="218"/>
    </row>
    <row r="26709" spans="31:31" s="228" customFormat="1" x14ac:dyDescent="0.2">
      <c r="AE26709" s="218"/>
    </row>
    <row r="26710" spans="31:31" s="228" customFormat="1" x14ac:dyDescent="0.2">
      <c r="AE26710" s="218"/>
    </row>
    <row r="26711" spans="31:31" s="228" customFormat="1" x14ac:dyDescent="0.2">
      <c r="AE26711" s="218"/>
    </row>
    <row r="26712" spans="31:31" s="228" customFormat="1" x14ac:dyDescent="0.2">
      <c r="AE26712" s="218"/>
    </row>
    <row r="26713" spans="31:31" s="228" customFormat="1" x14ac:dyDescent="0.2">
      <c r="AE26713" s="218"/>
    </row>
    <row r="26714" spans="31:31" s="228" customFormat="1" x14ac:dyDescent="0.2">
      <c r="AE26714" s="218"/>
    </row>
    <row r="26715" spans="31:31" s="228" customFormat="1" x14ac:dyDescent="0.2">
      <c r="AE26715" s="218"/>
    </row>
    <row r="26716" spans="31:31" s="228" customFormat="1" x14ac:dyDescent="0.2">
      <c r="AE26716" s="218"/>
    </row>
    <row r="26717" spans="31:31" s="228" customFormat="1" x14ac:dyDescent="0.2">
      <c r="AE26717" s="218"/>
    </row>
    <row r="26718" spans="31:31" s="228" customFormat="1" x14ac:dyDescent="0.2">
      <c r="AE26718" s="218"/>
    </row>
    <row r="26719" spans="31:31" s="228" customFormat="1" x14ac:dyDescent="0.2">
      <c r="AE26719" s="218"/>
    </row>
    <row r="26720" spans="31:31" s="228" customFormat="1" x14ac:dyDescent="0.2">
      <c r="AE26720" s="218"/>
    </row>
    <row r="26721" spans="31:31" s="228" customFormat="1" x14ac:dyDescent="0.2">
      <c r="AE26721" s="218"/>
    </row>
    <row r="26722" spans="31:31" s="228" customFormat="1" x14ac:dyDescent="0.2">
      <c r="AE26722" s="218"/>
    </row>
    <row r="26723" spans="31:31" s="228" customFormat="1" x14ac:dyDescent="0.2">
      <c r="AE26723" s="218"/>
    </row>
    <row r="26724" spans="31:31" s="228" customFormat="1" x14ac:dyDescent="0.2">
      <c r="AE26724" s="218"/>
    </row>
    <row r="26725" spans="31:31" s="228" customFormat="1" x14ac:dyDescent="0.2">
      <c r="AE26725" s="218"/>
    </row>
    <row r="26726" spans="31:31" s="228" customFormat="1" x14ac:dyDescent="0.2">
      <c r="AE26726" s="218"/>
    </row>
    <row r="26727" spans="31:31" s="228" customFormat="1" x14ac:dyDescent="0.2">
      <c r="AE26727" s="218"/>
    </row>
    <row r="26728" spans="31:31" s="228" customFormat="1" x14ac:dyDescent="0.2">
      <c r="AE26728" s="218"/>
    </row>
    <row r="26729" spans="31:31" s="228" customFormat="1" x14ac:dyDescent="0.2">
      <c r="AE26729" s="218"/>
    </row>
    <row r="26730" spans="31:31" s="228" customFormat="1" x14ac:dyDescent="0.2">
      <c r="AE26730" s="218"/>
    </row>
    <row r="26731" spans="31:31" s="228" customFormat="1" x14ac:dyDescent="0.2">
      <c r="AE26731" s="218"/>
    </row>
    <row r="26732" spans="31:31" s="228" customFormat="1" x14ac:dyDescent="0.2">
      <c r="AE26732" s="218"/>
    </row>
    <row r="26733" spans="31:31" s="228" customFormat="1" x14ac:dyDescent="0.2">
      <c r="AE26733" s="218"/>
    </row>
    <row r="26734" spans="31:31" s="228" customFormat="1" x14ac:dyDescent="0.2">
      <c r="AE26734" s="218"/>
    </row>
    <row r="26735" spans="31:31" s="228" customFormat="1" x14ac:dyDescent="0.2">
      <c r="AE26735" s="218"/>
    </row>
    <row r="26736" spans="31:31" s="228" customFormat="1" x14ac:dyDescent="0.2">
      <c r="AE26736" s="218"/>
    </row>
    <row r="26737" spans="31:31" s="228" customFormat="1" x14ac:dyDescent="0.2">
      <c r="AE26737" s="218"/>
    </row>
    <row r="26738" spans="31:31" s="228" customFormat="1" x14ac:dyDescent="0.2">
      <c r="AE26738" s="218"/>
    </row>
    <row r="26739" spans="31:31" s="228" customFormat="1" x14ac:dyDescent="0.2">
      <c r="AE26739" s="218"/>
    </row>
    <row r="26740" spans="31:31" s="228" customFormat="1" x14ac:dyDescent="0.2">
      <c r="AE26740" s="218"/>
    </row>
    <row r="26741" spans="31:31" s="228" customFormat="1" x14ac:dyDescent="0.2">
      <c r="AE26741" s="218"/>
    </row>
    <row r="26742" spans="31:31" s="228" customFormat="1" x14ac:dyDescent="0.2">
      <c r="AE26742" s="218"/>
    </row>
    <row r="26743" spans="31:31" s="228" customFormat="1" x14ac:dyDescent="0.2">
      <c r="AE26743" s="218"/>
    </row>
    <row r="26744" spans="31:31" s="228" customFormat="1" x14ac:dyDescent="0.2">
      <c r="AE26744" s="218"/>
    </row>
    <row r="26745" spans="31:31" s="228" customFormat="1" x14ac:dyDescent="0.2">
      <c r="AE26745" s="218"/>
    </row>
    <row r="26746" spans="31:31" s="228" customFormat="1" x14ac:dyDescent="0.2">
      <c r="AE26746" s="218"/>
    </row>
    <row r="26747" spans="31:31" s="228" customFormat="1" x14ac:dyDescent="0.2">
      <c r="AE26747" s="218"/>
    </row>
    <row r="26748" spans="31:31" s="228" customFormat="1" x14ac:dyDescent="0.2">
      <c r="AE26748" s="218"/>
    </row>
    <row r="26749" spans="31:31" s="228" customFormat="1" x14ac:dyDescent="0.2">
      <c r="AE26749" s="218"/>
    </row>
    <row r="26750" spans="31:31" s="228" customFormat="1" x14ac:dyDescent="0.2">
      <c r="AE26750" s="218"/>
    </row>
    <row r="26751" spans="31:31" s="228" customFormat="1" x14ac:dyDescent="0.2">
      <c r="AE26751" s="218"/>
    </row>
    <row r="26752" spans="31:31" s="228" customFormat="1" x14ac:dyDescent="0.2">
      <c r="AE26752" s="218"/>
    </row>
    <row r="26753" spans="31:31" s="228" customFormat="1" x14ac:dyDescent="0.2">
      <c r="AE26753" s="218"/>
    </row>
    <row r="26754" spans="31:31" s="228" customFormat="1" x14ac:dyDescent="0.2">
      <c r="AE26754" s="218"/>
    </row>
    <row r="26755" spans="31:31" s="228" customFormat="1" x14ac:dyDescent="0.2">
      <c r="AE26755" s="218"/>
    </row>
    <row r="26756" spans="31:31" s="228" customFormat="1" x14ac:dyDescent="0.2">
      <c r="AE26756" s="218"/>
    </row>
    <row r="26757" spans="31:31" s="228" customFormat="1" x14ac:dyDescent="0.2">
      <c r="AE26757" s="218"/>
    </row>
    <row r="26758" spans="31:31" s="228" customFormat="1" x14ac:dyDescent="0.2">
      <c r="AE26758" s="218"/>
    </row>
    <row r="26759" spans="31:31" s="228" customFormat="1" x14ac:dyDescent="0.2">
      <c r="AE26759" s="218"/>
    </row>
    <row r="26760" spans="31:31" s="228" customFormat="1" x14ac:dyDescent="0.2">
      <c r="AE26760" s="218"/>
    </row>
    <row r="26761" spans="31:31" s="228" customFormat="1" x14ac:dyDescent="0.2">
      <c r="AE26761" s="218"/>
    </row>
    <row r="26762" spans="31:31" s="228" customFormat="1" x14ac:dyDescent="0.2">
      <c r="AE26762" s="218"/>
    </row>
    <row r="26763" spans="31:31" s="228" customFormat="1" x14ac:dyDescent="0.2">
      <c r="AE26763" s="218"/>
    </row>
    <row r="26764" spans="31:31" s="228" customFormat="1" x14ac:dyDescent="0.2">
      <c r="AE26764" s="218"/>
    </row>
    <row r="26765" spans="31:31" s="228" customFormat="1" x14ac:dyDescent="0.2">
      <c r="AE26765" s="218"/>
    </row>
    <row r="26766" spans="31:31" s="228" customFormat="1" x14ac:dyDescent="0.2">
      <c r="AE26766" s="218"/>
    </row>
    <row r="26767" spans="31:31" s="228" customFormat="1" x14ac:dyDescent="0.2">
      <c r="AE26767" s="218"/>
    </row>
    <row r="26768" spans="31:31" s="228" customFormat="1" x14ac:dyDescent="0.2">
      <c r="AE26768" s="218"/>
    </row>
    <row r="26769" spans="31:31" s="228" customFormat="1" x14ac:dyDescent="0.2">
      <c r="AE26769" s="218"/>
    </row>
    <row r="26770" spans="31:31" s="228" customFormat="1" x14ac:dyDescent="0.2">
      <c r="AE26770" s="218"/>
    </row>
    <row r="26771" spans="31:31" s="228" customFormat="1" x14ac:dyDescent="0.2">
      <c r="AE26771" s="218"/>
    </row>
    <row r="26772" spans="31:31" s="228" customFormat="1" x14ac:dyDescent="0.2">
      <c r="AE26772" s="218"/>
    </row>
    <row r="26773" spans="31:31" s="228" customFormat="1" x14ac:dyDescent="0.2">
      <c r="AE26773" s="218"/>
    </row>
    <row r="26774" spans="31:31" s="228" customFormat="1" x14ac:dyDescent="0.2">
      <c r="AE26774" s="218"/>
    </row>
    <row r="26775" spans="31:31" s="228" customFormat="1" x14ac:dyDescent="0.2">
      <c r="AE26775" s="218"/>
    </row>
    <row r="26776" spans="31:31" s="228" customFormat="1" x14ac:dyDescent="0.2">
      <c r="AE26776" s="218"/>
    </row>
    <row r="26777" spans="31:31" s="228" customFormat="1" x14ac:dyDescent="0.2">
      <c r="AE26777" s="218"/>
    </row>
    <row r="26778" spans="31:31" s="228" customFormat="1" x14ac:dyDescent="0.2">
      <c r="AE26778" s="218"/>
    </row>
    <row r="26779" spans="31:31" s="228" customFormat="1" x14ac:dyDescent="0.2">
      <c r="AE26779" s="218"/>
    </row>
    <row r="26780" spans="31:31" s="228" customFormat="1" x14ac:dyDescent="0.2">
      <c r="AE26780" s="218"/>
    </row>
    <row r="26781" spans="31:31" s="228" customFormat="1" x14ac:dyDescent="0.2">
      <c r="AE26781" s="218"/>
    </row>
    <row r="26782" spans="31:31" s="228" customFormat="1" x14ac:dyDescent="0.2">
      <c r="AE26782" s="218"/>
    </row>
    <row r="26783" spans="31:31" s="228" customFormat="1" x14ac:dyDescent="0.2">
      <c r="AE26783" s="218"/>
    </row>
    <row r="26784" spans="31:31" s="228" customFormat="1" x14ac:dyDescent="0.2">
      <c r="AE26784" s="218"/>
    </row>
    <row r="26785" spans="31:31" s="228" customFormat="1" x14ac:dyDescent="0.2">
      <c r="AE26785" s="218"/>
    </row>
    <row r="26786" spans="31:31" s="228" customFormat="1" x14ac:dyDescent="0.2">
      <c r="AE26786" s="218"/>
    </row>
    <row r="26787" spans="31:31" s="228" customFormat="1" x14ac:dyDescent="0.2">
      <c r="AE26787" s="218"/>
    </row>
    <row r="26788" spans="31:31" s="228" customFormat="1" x14ac:dyDescent="0.2">
      <c r="AE26788" s="218"/>
    </row>
    <row r="26789" spans="31:31" s="228" customFormat="1" x14ac:dyDescent="0.2">
      <c r="AE26789" s="218"/>
    </row>
    <row r="26790" spans="31:31" s="228" customFormat="1" x14ac:dyDescent="0.2">
      <c r="AE26790" s="218"/>
    </row>
    <row r="26791" spans="31:31" s="228" customFormat="1" x14ac:dyDescent="0.2">
      <c r="AE26791" s="218"/>
    </row>
    <row r="26792" spans="31:31" s="228" customFormat="1" x14ac:dyDescent="0.2">
      <c r="AE26792" s="218"/>
    </row>
    <row r="26793" spans="31:31" s="228" customFormat="1" x14ac:dyDescent="0.2">
      <c r="AE26793" s="218"/>
    </row>
    <row r="26794" spans="31:31" s="228" customFormat="1" x14ac:dyDescent="0.2">
      <c r="AE26794" s="218"/>
    </row>
    <row r="26795" spans="31:31" s="228" customFormat="1" x14ac:dyDescent="0.2">
      <c r="AE26795" s="218"/>
    </row>
    <row r="26796" spans="31:31" s="228" customFormat="1" x14ac:dyDescent="0.2">
      <c r="AE26796" s="218"/>
    </row>
    <row r="26797" spans="31:31" s="228" customFormat="1" x14ac:dyDescent="0.2">
      <c r="AE26797" s="218"/>
    </row>
    <row r="26798" spans="31:31" s="228" customFormat="1" x14ac:dyDescent="0.2">
      <c r="AE26798" s="218"/>
    </row>
    <row r="26799" spans="31:31" s="228" customFormat="1" x14ac:dyDescent="0.2">
      <c r="AE26799" s="218"/>
    </row>
    <row r="26800" spans="31:31" s="228" customFormat="1" x14ac:dyDescent="0.2">
      <c r="AE26800" s="218"/>
    </row>
    <row r="26801" spans="31:31" s="228" customFormat="1" x14ac:dyDescent="0.2">
      <c r="AE26801" s="218"/>
    </row>
    <row r="26802" spans="31:31" s="228" customFormat="1" x14ac:dyDescent="0.2">
      <c r="AE26802" s="218"/>
    </row>
    <row r="26803" spans="31:31" s="228" customFormat="1" x14ac:dyDescent="0.2">
      <c r="AE26803" s="218"/>
    </row>
    <row r="26804" spans="31:31" s="228" customFormat="1" x14ac:dyDescent="0.2">
      <c r="AE26804" s="218"/>
    </row>
    <row r="26805" spans="31:31" s="228" customFormat="1" x14ac:dyDescent="0.2">
      <c r="AE26805" s="218"/>
    </row>
    <row r="26806" spans="31:31" s="228" customFormat="1" x14ac:dyDescent="0.2">
      <c r="AE26806" s="218"/>
    </row>
    <row r="26807" spans="31:31" s="228" customFormat="1" x14ac:dyDescent="0.2">
      <c r="AE26807" s="218"/>
    </row>
    <row r="26808" spans="31:31" s="228" customFormat="1" x14ac:dyDescent="0.2">
      <c r="AE26808" s="218"/>
    </row>
    <row r="26809" spans="31:31" s="228" customFormat="1" x14ac:dyDescent="0.2">
      <c r="AE26809" s="218"/>
    </row>
    <row r="26810" spans="31:31" s="228" customFormat="1" x14ac:dyDescent="0.2">
      <c r="AE26810" s="218"/>
    </row>
    <row r="26811" spans="31:31" s="228" customFormat="1" x14ac:dyDescent="0.2">
      <c r="AE26811" s="218"/>
    </row>
    <row r="26812" spans="31:31" s="228" customFormat="1" x14ac:dyDescent="0.2">
      <c r="AE26812" s="218"/>
    </row>
    <row r="26813" spans="31:31" s="228" customFormat="1" x14ac:dyDescent="0.2">
      <c r="AE26813" s="218"/>
    </row>
    <row r="26814" spans="31:31" s="228" customFormat="1" x14ac:dyDescent="0.2">
      <c r="AE26814" s="218"/>
    </row>
    <row r="26815" spans="31:31" s="228" customFormat="1" x14ac:dyDescent="0.2">
      <c r="AE26815" s="218"/>
    </row>
    <row r="26816" spans="31:31" s="228" customFormat="1" x14ac:dyDescent="0.2">
      <c r="AE26816" s="218"/>
    </row>
    <row r="26817" spans="31:31" s="228" customFormat="1" x14ac:dyDescent="0.2">
      <c r="AE26817" s="218"/>
    </row>
    <row r="26818" spans="31:31" s="228" customFormat="1" x14ac:dyDescent="0.2">
      <c r="AE26818" s="218"/>
    </row>
    <row r="26819" spans="31:31" s="228" customFormat="1" x14ac:dyDescent="0.2">
      <c r="AE26819" s="218"/>
    </row>
    <row r="26820" spans="31:31" s="228" customFormat="1" x14ac:dyDescent="0.2">
      <c r="AE26820" s="218"/>
    </row>
    <row r="26821" spans="31:31" s="228" customFormat="1" x14ac:dyDescent="0.2">
      <c r="AE26821" s="218"/>
    </row>
    <row r="26822" spans="31:31" s="228" customFormat="1" x14ac:dyDescent="0.2">
      <c r="AE26822" s="218"/>
    </row>
    <row r="26823" spans="31:31" s="228" customFormat="1" x14ac:dyDescent="0.2">
      <c r="AE26823" s="218"/>
    </row>
    <row r="26824" spans="31:31" s="228" customFormat="1" x14ac:dyDescent="0.2">
      <c r="AE26824" s="218"/>
    </row>
    <row r="26825" spans="31:31" s="228" customFormat="1" x14ac:dyDescent="0.2">
      <c r="AE26825" s="218"/>
    </row>
    <row r="26826" spans="31:31" s="228" customFormat="1" x14ac:dyDescent="0.2">
      <c r="AE26826" s="218"/>
    </row>
    <row r="26827" spans="31:31" s="228" customFormat="1" x14ac:dyDescent="0.2">
      <c r="AE26827" s="218"/>
    </row>
    <row r="26828" spans="31:31" s="228" customFormat="1" x14ac:dyDescent="0.2">
      <c r="AE26828" s="218"/>
    </row>
    <row r="26829" spans="31:31" s="228" customFormat="1" x14ac:dyDescent="0.2">
      <c r="AE26829" s="218"/>
    </row>
    <row r="26830" spans="31:31" s="228" customFormat="1" x14ac:dyDescent="0.2">
      <c r="AE26830" s="218"/>
    </row>
    <row r="26831" spans="31:31" s="228" customFormat="1" x14ac:dyDescent="0.2">
      <c r="AE26831" s="218"/>
    </row>
    <row r="26832" spans="31:31" s="228" customFormat="1" x14ac:dyDescent="0.2">
      <c r="AE26832" s="218"/>
    </row>
    <row r="26833" spans="31:31" s="228" customFormat="1" x14ac:dyDescent="0.2">
      <c r="AE26833" s="218"/>
    </row>
    <row r="26834" spans="31:31" s="228" customFormat="1" x14ac:dyDescent="0.2">
      <c r="AE26834" s="218"/>
    </row>
    <row r="26835" spans="31:31" s="228" customFormat="1" x14ac:dyDescent="0.2">
      <c r="AE26835" s="218"/>
    </row>
    <row r="26836" spans="31:31" s="228" customFormat="1" x14ac:dyDescent="0.2">
      <c r="AE26836" s="218"/>
    </row>
    <row r="26837" spans="31:31" s="228" customFormat="1" x14ac:dyDescent="0.2">
      <c r="AE26837" s="218"/>
    </row>
    <row r="26838" spans="31:31" s="228" customFormat="1" x14ac:dyDescent="0.2">
      <c r="AE26838" s="218"/>
    </row>
    <row r="26839" spans="31:31" s="228" customFormat="1" x14ac:dyDescent="0.2">
      <c r="AE26839" s="218"/>
    </row>
    <row r="26840" spans="31:31" s="228" customFormat="1" x14ac:dyDescent="0.2">
      <c r="AE26840" s="218"/>
    </row>
    <row r="26841" spans="31:31" s="228" customFormat="1" x14ac:dyDescent="0.2">
      <c r="AE26841" s="218"/>
    </row>
    <row r="26842" spans="31:31" s="228" customFormat="1" x14ac:dyDescent="0.2">
      <c r="AE26842" s="218"/>
    </row>
    <row r="26843" spans="31:31" s="228" customFormat="1" x14ac:dyDescent="0.2">
      <c r="AE26843" s="218"/>
    </row>
    <row r="26844" spans="31:31" s="228" customFormat="1" x14ac:dyDescent="0.2">
      <c r="AE26844" s="218"/>
    </row>
    <row r="26845" spans="31:31" s="228" customFormat="1" x14ac:dyDescent="0.2">
      <c r="AE26845" s="218"/>
    </row>
    <row r="26846" spans="31:31" s="228" customFormat="1" x14ac:dyDescent="0.2">
      <c r="AE26846" s="218"/>
    </row>
    <row r="26847" spans="31:31" s="228" customFormat="1" x14ac:dyDescent="0.2">
      <c r="AE26847" s="218"/>
    </row>
    <row r="26848" spans="31:31" s="228" customFormat="1" x14ac:dyDescent="0.2">
      <c r="AE26848" s="218"/>
    </row>
    <row r="26849" spans="31:31" s="228" customFormat="1" x14ac:dyDescent="0.2">
      <c r="AE26849" s="218"/>
    </row>
    <row r="26850" spans="31:31" s="228" customFormat="1" x14ac:dyDescent="0.2">
      <c r="AE26850" s="218"/>
    </row>
    <row r="26851" spans="31:31" s="228" customFormat="1" x14ac:dyDescent="0.2">
      <c r="AE26851" s="218"/>
    </row>
    <row r="26852" spans="31:31" s="228" customFormat="1" x14ac:dyDescent="0.2">
      <c r="AE26852" s="218"/>
    </row>
    <row r="26853" spans="31:31" s="228" customFormat="1" x14ac:dyDescent="0.2">
      <c r="AE26853" s="218"/>
    </row>
    <row r="26854" spans="31:31" s="228" customFormat="1" x14ac:dyDescent="0.2">
      <c r="AE26854" s="218"/>
    </row>
    <row r="26855" spans="31:31" s="228" customFormat="1" x14ac:dyDescent="0.2">
      <c r="AE26855" s="218"/>
    </row>
    <row r="26856" spans="31:31" s="228" customFormat="1" x14ac:dyDescent="0.2">
      <c r="AE26856" s="218"/>
    </row>
    <row r="26857" spans="31:31" s="228" customFormat="1" x14ac:dyDescent="0.2">
      <c r="AE26857" s="218"/>
    </row>
    <row r="26858" spans="31:31" s="228" customFormat="1" x14ac:dyDescent="0.2">
      <c r="AE26858" s="218"/>
    </row>
    <row r="26859" spans="31:31" s="228" customFormat="1" x14ac:dyDescent="0.2">
      <c r="AE26859" s="218"/>
    </row>
    <row r="26860" spans="31:31" s="228" customFormat="1" x14ac:dyDescent="0.2">
      <c r="AE26860" s="218"/>
    </row>
    <row r="26861" spans="31:31" s="228" customFormat="1" x14ac:dyDescent="0.2">
      <c r="AE26861" s="218"/>
    </row>
    <row r="26862" spans="31:31" s="228" customFormat="1" x14ac:dyDescent="0.2">
      <c r="AE26862" s="218"/>
    </row>
    <row r="26863" spans="31:31" s="228" customFormat="1" x14ac:dyDescent="0.2">
      <c r="AE26863" s="218"/>
    </row>
    <row r="26864" spans="31:31" s="228" customFormat="1" x14ac:dyDescent="0.2">
      <c r="AE26864" s="218"/>
    </row>
    <row r="26865" spans="31:31" s="228" customFormat="1" x14ac:dyDescent="0.2">
      <c r="AE26865" s="218"/>
    </row>
    <row r="26866" spans="31:31" s="228" customFormat="1" x14ac:dyDescent="0.2">
      <c r="AE26866" s="218"/>
    </row>
    <row r="26867" spans="31:31" s="228" customFormat="1" x14ac:dyDescent="0.2">
      <c r="AE26867" s="218"/>
    </row>
    <row r="26868" spans="31:31" s="228" customFormat="1" x14ac:dyDescent="0.2">
      <c r="AE26868" s="218"/>
    </row>
    <row r="26869" spans="31:31" s="228" customFormat="1" x14ac:dyDescent="0.2">
      <c r="AE26869" s="218"/>
    </row>
    <row r="26870" spans="31:31" s="228" customFormat="1" x14ac:dyDescent="0.2">
      <c r="AE26870" s="218"/>
    </row>
    <row r="26871" spans="31:31" s="228" customFormat="1" x14ac:dyDescent="0.2">
      <c r="AE26871" s="218"/>
    </row>
    <row r="26872" spans="31:31" s="228" customFormat="1" x14ac:dyDescent="0.2">
      <c r="AE26872" s="218"/>
    </row>
    <row r="26873" spans="31:31" s="228" customFormat="1" x14ac:dyDescent="0.2">
      <c r="AE26873" s="218"/>
    </row>
    <row r="26874" spans="31:31" s="228" customFormat="1" x14ac:dyDescent="0.2">
      <c r="AE26874" s="218"/>
    </row>
    <row r="26875" spans="31:31" s="228" customFormat="1" x14ac:dyDescent="0.2">
      <c r="AE26875" s="218"/>
    </row>
    <row r="26876" spans="31:31" s="228" customFormat="1" x14ac:dyDescent="0.2">
      <c r="AE26876" s="218"/>
    </row>
    <row r="26877" spans="31:31" s="228" customFormat="1" x14ac:dyDescent="0.2">
      <c r="AE26877" s="218"/>
    </row>
    <row r="26878" spans="31:31" s="228" customFormat="1" x14ac:dyDescent="0.2">
      <c r="AE26878" s="218"/>
    </row>
    <row r="26879" spans="31:31" s="228" customFormat="1" x14ac:dyDescent="0.2">
      <c r="AE26879" s="218"/>
    </row>
    <row r="26880" spans="31:31" s="228" customFormat="1" x14ac:dyDescent="0.2">
      <c r="AE26880" s="218"/>
    </row>
    <row r="26881" spans="31:31" s="228" customFormat="1" x14ac:dyDescent="0.2">
      <c r="AE26881" s="218"/>
    </row>
    <row r="26882" spans="31:31" s="228" customFormat="1" x14ac:dyDescent="0.2">
      <c r="AE26882" s="218"/>
    </row>
    <row r="26883" spans="31:31" s="228" customFormat="1" x14ac:dyDescent="0.2">
      <c r="AE26883" s="218"/>
    </row>
    <row r="26884" spans="31:31" s="228" customFormat="1" x14ac:dyDescent="0.2">
      <c r="AE26884" s="218"/>
    </row>
    <row r="26885" spans="31:31" s="228" customFormat="1" x14ac:dyDescent="0.2">
      <c r="AE26885" s="218"/>
    </row>
    <row r="26886" spans="31:31" s="228" customFormat="1" x14ac:dyDescent="0.2">
      <c r="AE26886" s="218"/>
    </row>
    <row r="26887" spans="31:31" s="228" customFormat="1" x14ac:dyDescent="0.2">
      <c r="AE26887" s="218"/>
    </row>
    <row r="26888" spans="31:31" s="228" customFormat="1" x14ac:dyDescent="0.2">
      <c r="AE26888" s="218"/>
    </row>
    <row r="26889" spans="31:31" s="228" customFormat="1" x14ac:dyDescent="0.2">
      <c r="AE26889" s="218"/>
    </row>
    <row r="26890" spans="31:31" s="228" customFormat="1" x14ac:dyDescent="0.2">
      <c r="AE26890" s="218"/>
    </row>
    <row r="26891" spans="31:31" s="228" customFormat="1" x14ac:dyDescent="0.2">
      <c r="AE26891" s="218"/>
    </row>
    <row r="26892" spans="31:31" s="228" customFormat="1" x14ac:dyDescent="0.2">
      <c r="AE26892" s="218"/>
    </row>
    <row r="26893" spans="31:31" s="228" customFormat="1" x14ac:dyDescent="0.2">
      <c r="AE26893" s="218"/>
    </row>
    <row r="26894" spans="31:31" s="228" customFormat="1" x14ac:dyDescent="0.2">
      <c r="AE26894" s="218"/>
    </row>
    <row r="26895" spans="31:31" s="228" customFormat="1" x14ac:dyDescent="0.2">
      <c r="AE26895" s="218"/>
    </row>
    <row r="26896" spans="31:31" s="228" customFormat="1" x14ac:dyDescent="0.2">
      <c r="AE26896" s="218"/>
    </row>
    <row r="26897" spans="31:31" s="228" customFormat="1" x14ac:dyDescent="0.2">
      <c r="AE26897" s="218"/>
    </row>
    <row r="26898" spans="31:31" s="228" customFormat="1" x14ac:dyDescent="0.2">
      <c r="AE26898" s="218"/>
    </row>
    <row r="26899" spans="31:31" s="228" customFormat="1" x14ac:dyDescent="0.2">
      <c r="AE26899" s="218"/>
    </row>
    <row r="26900" spans="31:31" s="228" customFormat="1" x14ac:dyDescent="0.2">
      <c r="AE26900" s="218"/>
    </row>
    <row r="26901" spans="31:31" s="228" customFormat="1" x14ac:dyDescent="0.2">
      <c r="AE26901" s="218"/>
    </row>
    <row r="26902" spans="31:31" s="228" customFormat="1" x14ac:dyDescent="0.2">
      <c r="AE26902" s="218"/>
    </row>
    <row r="26903" spans="31:31" s="228" customFormat="1" x14ac:dyDescent="0.2">
      <c r="AE26903" s="218"/>
    </row>
    <row r="26904" spans="31:31" s="228" customFormat="1" x14ac:dyDescent="0.2">
      <c r="AE26904" s="218"/>
    </row>
    <row r="26905" spans="31:31" s="228" customFormat="1" x14ac:dyDescent="0.2">
      <c r="AE26905" s="218"/>
    </row>
    <row r="26906" spans="31:31" s="228" customFormat="1" x14ac:dyDescent="0.2">
      <c r="AE26906" s="218"/>
    </row>
    <row r="26907" spans="31:31" s="228" customFormat="1" x14ac:dyDescent="0.2">
      <c r="AE26907" s="218"/>
    </row>
    <row r="26908" spans="31:31" s="228" customFormat="1" x14ac:dyDescent="0.2">
      <c r="AE26908" s="218"/>
    </row>
    <row r="26909" spans="31:31" s="228" customFormat="1" x14ac:dyDescent="0.2">
      <c r="AE26909" s="218"/>
    </row>
    <row r="26910" spans="31:31" s="228" customFormat="1" x14ac:dyDescent="0.2">
      <c r="AE26910" s="218"/>
    </row>
    <row r="26911" spans="31:31" s="228" customFormat="1" x14ac:dyDescent="0.2">
      <c r="AE26911" s="218"/>
    </row>
    <row r="26912" spans="31:31" s="228" customFormat="1" x14ac:dyDescent="0.2">
      <c r="AE26912" s="218"/>
    </row>
    <row r="26913" spans="31:31" s="228" customFormat="1" x14ac:dyDescent="0.2">
      <c r="AE26913" s="218"/>
    </row>
    <row r="26914" spans="31:31" s="228" customFormat="1" x14ac:dyDescent="0.2">
      <c r="AE26914" s="218"/>
    </row>
    <row r="26915" spans="31:31" s="228" customFormat="1" x14ac:dyDescent="0.2">
      <c r="AE26915" s="218"/>
    </row>
    <row r="26916" spans="31:31" s="228" customFormat="1" x14ac:dyDescent="0.2">
      <c r="AE26916" s="218"/>
    </row>
    <row r="26917" spans="31:31" s="228" customFormat="1" x14ac:dyDescent="0.2">
      <c r="AE26917" s="218"/>
    </row>
    <row r="26918" spans="31:31" s="228" customFormat="1" x14ac:dyDescent="0.2">
      <c r="AE26918" s="218"/>
    </row>
    <row r="26919" spans="31:31" s="228" customFormat="1" x14ac:dyDescent="0.2">
      <c r="AE26919" s="218"/>
    </row>
    <row r="26920" spans="31:31" s="228" customFormat="1" x14ac:dyDescent="0.2">
      <c r="AE26920" s="218"/>
    </row>
    <row r="26921" spans="31:31" s="228" customFormat="1" x14ac:dyDescent="0.2">
      <c r="AE26921" s="218"/>
    </row>
    <row r="26922" spans="31:31" s="228" customFormat="1" x14ac:dyDescent="0.2">
      <c r="AE26922" s="218"/>
    </row>
    <row r="26923" spans="31:31" s="228" customFormat="1" x14ac:dyDescent="0.2">
      <c r="AE26923" s="218"/>
    </row>
    <row r="26924" spans="31:31" s="228" customFormat="1" x14ac:dyDescent="0.2">
      <c r="AE26924" s="218"/>
    </row>
    <row r="26925" spans="31:31" s="228" customFormat="1" x14ac:dyDescent="0.2">
      <c r="AE26925" s="218"/>
    </row>
    <row r="26926" spans="31:31" s="228" customFormat="1" x14ac:dyDescent="0.2">
      <c r="AE26926" s="218"/>
    </row>
    <row r="26927" spans="31:31" s="228" customFormat="1" x14ac:dyDescent="0.2">
      <c r="AE26927" s="218"/>
    </row>
    <row r="26928" spans="31:31" s="228" customFormat="1" x14ac:dyDescent="0.2">
      <c r="AE26928" s="218"/>
    </row>
    <row r="26929" spans="31:31" s="228" customFormat="1" x14ac:dyDescent="0.2">
      <c r="AE26929" s="218"/>
    </row>
    <row r="26930" spans="31:31" s="228" customFormat="1" x14ac:dyDescent="0.2">
      <c r="AE26930" s="218"/>
    </row>
    <row r="26931" spans="31:31" s="228" customFormat="1" x14ac:dyDescent="0.2">
      <c r="AE26931" s="218"/>
    </row>
    <row r="26932" spans="31:31" s="228" customFormat="1" x14ac:dyDescent="0.2">
      <c r="AE26932" s="218"/>
    </row>
    <row r="26933" spans="31:31" s="228" customFormat="1" x14ac:dyDescent="0.2">
      <c r="AE26933" s="218"/>
    </row>
    <row r="26934" spans="31:31" s="228" customFormat="1" x14ac:dyDescent="0.2">
      <c r="AE26934" s="218"/>
    </row>
    <row r="26935" spans="31:31" s="228" customFormat="1" x14ac:dyDescent="0.2">
      <c r="AE26935" s="218"/>
    </row>
    <row r="26936" spans="31:31" s="228" customFormat="1" x14ac:dyDescent="0.2">
      <c r="AE26936" s="218"/>
    </row>
    <row r="26937" spans="31:31" s="228" customFormat="1" x14ac:dyDescent="0.2">
      <c r="AE26937" s="218"/>
    </row>
    <row r="26938" spans="31:31" s="228" customFormat="1" x14ac:dyDescent="0.2">
      <c r="AE26938" s="218"/>
    </row>
    <row r="26939" spans="31:31" s="228" customFormat="1" x14ac:dyDescent="0.2">
      <c r="AE26939" s="218"/>
    </row>
    <row r="26940" spans="31:31" s="228" customFormat="1" x14ac:dyDescent="0.2">
      <c r="AE26940" s="218"/>
    </row>
    <row r="26941" spans="31:31" s="228" customFormat="1" x14ac:dyDescent="0.2">
      <c r="AE26941" s="218"/>
    </row>
    <row r="26942" spans="31:31" s="228" customFormat="1" x14ac:dyDescent="0.2">
      <c r="AE26942" s="218"/>
    </row>
    <row r="26943" spans="31:31" s="228" customFormat="1" x14ac:dyDescent="0.2">
      <c r="AE26943" s="218"/>
    </row>
    <row r="26944" spans="31:31" s="228" customFormat="1" x14ac:dyDescent="0.2">
      <c r="AE26944" s="218"/>
    </row>
    <row r="26945" spans="31:31" s="228" customFormat="1" x14ac:dyDescent="0.2">
      <c r="AE26945" s="218"/>
    </row>
    <row r="26946" spans="31:31" s="228" customFormat="1" x14ac:dyDescent="0.2">
      <c r="AE26946" s="218"/>
    </row>
    <row r="26947" spans="31:31" s="228" customFormat="1" x14ac:dyDescent="0.2">
      <c r="AE26947" s="218"/>
    </row>
    <row r="26948" spans="31:31" s="228" customFormat="1" x14ac:dyDescent="0.2">
      <c r="AE26948" s="218"/>
    </row>
    <row r="26949" spans="31:31" s="228" customFormat="1" x14ac:dyDescent="0.2">
      <c r="AE26949" s="218"/>
    </row>
    <row r="26950" spans="31:31" s="228" customFormat="1" x14ac:dyDescent="0.2">
      <c r="AE26950" s="218"/>
    </row>
    <row r="26951" spans="31:31" s="228" customFormat="1" x14ac:dyDescent="0.2">
      <c r="AE26951" s="218"/>
    </row>
    <row r="26952" spans="31:31" s="228" customFormat="1" x14ac:dyDescent="0.2">
      <c r="AE26952" s="218"/>
    </row>
    <row r="26953" spans="31:31" s="228" customFormat="1" x14ac:dyDescent="0.2">
      <c r="AE26953" s="218"/>
    </row>
    <row r="26954" spans="31:31" s="228" customFormat="1" x14ac:dyDescent="0.2">
      <c r="AE26954" s="218"/>
    </row>
    <row r="26955" spans="31:31" s="228" customFormat="1" x14ac:dyDescent="0.2">
      <c r="AE26955" s="218"/>
    </row>
    <row r="26956" spans="31:31" s="228" customFormat="1" x14ac:dyDescent="0.2">
      <c r="AE26956" s="218"/>
    </row>
    <row r="26957" spans="31:31" s="228" customFormat="1" x14ac:dyDescent="0.2">
      <c r="AE26957" s="218"/>
    </row>
    <row r="26958" spans="31:31" s="228" customFormat="1" x14ac:dyDescent="0.2">
      <c r="AE26958" s="218"/>
    </row>
    <row r="26959" spans="31:31" s="228" customFormat="1" x14ac:dyDescent="0.2">
      <c r="AE26959" s="218"/>
    </row>
    <row r="26960" spans="31:31" s="228" customFormat="1" x14ac:dyDescent="0.2">
      <c r="AE26960" s="218"/>
    </row>
    <row r="26961" spans="31:31" s="228" customFormat="1" x14ac:dyDescent="0.2">
      <c r="AE26961" s="218"/>
    </row>
    <row r="26962" spans="31:31" s="228" customFormat="1" x14ac:dyDescent="0.2">
      <c r="AE26962" s="218"/>
    </row>
    <row r="26963" spans="31:31" s="228" customFormat="1" x14ac:dyDescent="0.2">
      <c r="AE26963" s="218"/>
    </row>
    <row r="26964" spans="31:31" s="228" customFormat="1" x14ac:dyDescent="0.2">
      <c r="AE26964" s="218"/>
    </row>
    <row r="26965" spans="31:31" s="228" customFormat="1" x14ac:dyDescent="0.2">
      <c r="AE26965" s="218"/>
    </row>
    <row r="26966" spans="31:31" s="228" customFormat="1" x14ac:dyDescent="0.2">
      <c r="AE26966" s="218"/>
    </row>
    <row r="26967" spans="31:31" s="228" customFormat="1" x14ac:dyDescent="0.2">
      <c r="AE26967" s="218"/>
    </row>
    <row r="26968" spans="31:31" s="228" customFormat="1" x14ac:dyDescent="0.2">
      <c r="AE26968" s="218"/>
    </row>
    <row r="26969" spans="31:31" s="228" customFormat="1" x14ac:dyDescent="0.2">
      <c r="AE26969" s="218"/>
    </row>
    <row r="26970" spans="31:31" s="228" customFormat="1" x14ac:dyDescent="0.2">
      <c r="AE26970" s="218"/>
    </row>
    <row r="26971" spans="31:31" s="228" customFormat="1" x14ac:dyDescent="0.2">
      <c r="AE26971" s="218"/>
    </row>
    <row r="26972" spans="31:31" s="228" customFormat="1" x14ac:dyDescent="0.2">
      <c r="AE26972" s="218"/>
    </row>
    <row r="26973" spans="31:31" s="228" customFormat="1" x14ac:dyDescent="0.2">
      <c r="AE26973" s="218"/>
    </row>
    <row r="26974" spans="31:31" s="228" customFormat="1" x14ac:dyDescent="0.2">
      <c r="AE26974" s="218"/>
    </row>
    <row r="26975" spans="31:31" s="228" customFormat="1" x14ac:dyDescent="0.2">
      <c r="AE26975" s="218"/>
    </row>
    <row r="26976" spans="31:31" s="228" customFormat="1" x14ac:dyDescent="0.2">
      <c r="AE26976" s="218"/>
    </row>
    <row r="26977" spans="31:31" s="228" customFormat="1" x14ac:dyDescent="0.2">
      <c r="AE26977" s="218"/>
    </row>
    <row r="26978" spans="31:31" s="228" customFormat="1" x14ac:dyDescent="0.2">
      <c r="AE26978" s="218"/>
    </row>
    <row r="26979" spans="31:31" s="228" customFormat="1" x14ac:dyDescent="0.2">
      <c r="AE26979" s="218"/>
    </row>
    <row r="26980" spans="31:31" s="228" customFormat="1" x14ac:dyDescent="0.2">
      <c r="AE26980" s="218"/>
    </row>
    <row r="26981" spans="31:31" s="228" customFormat="1" x14ac:dyDescent="0.2">
      <c r="AE26981" s="218"/>
    </row>
    <row r="26982" spans="31:31" s="228" customFormat="1" x14ac:dyDescent="0.2">
      <c r="AE26982" s="218"/>
    </row>
    <row r="26983" spans="31:31" s="228" customFormat="1" x14ac:dyDescent="0.2">
      <c r="AE26983" s="218"/>
    </row>
    <row r="26984" spans="31:31" s="228" customFormat="1" x14ac:dyDescent="0.2">
      <c r="AE26984" s="218"/>
    </row>
    <row r="26985" spans="31:31" s="228" customFormat="1" x14ac:dyDescent="0.2">
      <c r="AE26985" s="218"/>
    </row>
    <row r="26986" spans="31:31" s="228" customFormat="1" x14ac:dyDescent="0.2">
      <c r="AE26986" s="218"/>
    </row>
    <row r="26987" spans="31:31" s="228" customFormat="1" x14ac:dyDescent="0.2">
      <c r="AE26987" s="218"/>
    </row>
    <row r="26988" spans="31:31" s="228" customFormat="1" x14ac:dyDescent="0.2">
      <c r="AE26988" s="218"/>
    </row>
    <row r="26989" spans="31:31" s="228" customFormat="1" x14ac:dyDescent="0.2">
      <c r="AE26989" s="218"/>
    </row>
    <row r="26990" spans="31:31" s="228" customFormat="1" x14ac:dyDescent="0.2">
      <c r="AE26990" s="218"/>
    </row>
    <row r="26991" spans="31:31" s="228" customFormat="1" x14ac:dyDescent="0.2">
      <c r="AE26991" s="218"/>
    </row>
    <row r="26992" spans="31:31" s="228" customFormat="1" x14ac:dyDescent="0.2">
      <c r="AE26992" s="218"/>
    </row>
    <row r="26993" spans="31:31" s="228" customFormat="1" x14ac:dyDescent="0.2">
      <c r="AE26993" s="218"/>
    </row>
    <row r="26994" spans="31:31" s="228" customFormat="1" x14ac:dyDescent="0.2">
      <c r="AE26994" s="218"/>
    </row>
    <row r="26995" spans="31:31" s="228" customFormat="1" x14ac:dyDescent="0.2">
      <c r="AE26995" s="218"/>
    </row>
    <row r="26996" spans="31:31" s="228" customFormat="1" x14ac:dyDescent="0.2">
      <c r="AE26996" s="218"/>
    </row>
    <row r="26997" spans="31:31" s="228" customFormat="1" x14ac:dyDescent="0.2">
      <c r="AE26997" s="218"/>
    </row>
    <row r="26998" spans="31:31" s="228" customFormat="1" x14ac:dyDescent="0.2">
      <c r="AE26998" s="218"/>
    </row>
    <row r="26999" spans="31:31" s="228" customFormat="1" x14ac:dyDescent="0.2">
      <c r="AE26999" s="218"/>
    </row>
    <row r="27000" spans="31:31" s="228" customFormat="1" x14ac:dyDescent="0.2">
      <c r="AE27000" s="218"/>
    </row>
    <row r="27001" spans="31:31" s="228" customFormat="1" x14ac:dyDescent="0.2">
      <c r="AE27001" s="218"/>
    </row>
    <row r="27002" spans="31:31" s="228" customFormat="1" x14ac:dyDescent="0.2">
      <c r="AE27002" s="218"/>
    </row>
    <row r="27003" spans="31:31" s="228" customFormat="1" x14ac:dyDescent="0.2">
      <c r="AE27003" s="218"/>
    </row>
    <row r="27004" spans="31:31" s="228" customFormat="1" x14ac:dyDescent="0.2">
      <c r="AE27004" s="218"/>
    </row>
    <row r="27005" spans="31:31" s="228" customFormat="1" x14ac:dyDescent="0.2">
      <c r="AE27005" s="218"/>
    </row>
    <row r="27006" spans="31:31" s="228" customFormat="1" x14ac:dyDescent="0.2">
      <c r="AE27006" s="218"/>
    </row>
    <row r="27007" spans="31:31" s="228" customFormat="1" x14ac:dyDescent="0.2">
      <c r="AE27007" s="218"/>
    </row>
    <row r="27008" spans="31:31" s="228" customFormat="1" x14ac:dyDescent="0.2">
      <c r="AE27008" s="218"/>
    </row>
    <row r="27009" spans="31:31" s="228" customFormat="1" x14ac:dyDescent="0.2">
      <c r="AE27009" s="218"/>
    </row>
    <row r="27010" spans="31:31" s="228" customFormat="1" x14ac:dyDescent="0.2">
      <c r="AE27010" s="218"/>
    </row>
    <row r="27011" spans="31:31" s="228" customFormat="1" x14ac:dyDescent="0.2">
      <c r="AE27011" s="218"/>
    </row>
    <row r="27012" spans="31:31" s="228" customFormat="1" x14ac:dyDescent="0.2">
      <c r="AE27012" s="218"/>
    </row>
    <row r="27013" spans="31:31" s="228" customFormat="1" x14ac:dyDescent="0.2">
      <c r="AE27013" s="218"/>
    </row>
    <row r="27014" spans="31:31" s="228" customFormat="1" x14ac:dyDescent="0.2">
      <c r="AE27014" s="218"/>
    </row>
    <row r="27015" spans="31:31" s="228" customFormat="1" x14ac:dyDescent="0.2">
      <c r="AE27015" s="218"/>
    </row>
    <row r="27016" spans="31:31" s="228" customFormat="1" x14ac:dyDescent="0.2">
      <c r="AE27016" s="218"/>
    </row>
    <row r="27017" spans="31:31" s="228" customFormat="1" x14ac:dyDescent="0.2">
      <c r="AE27017" s="218"/>
    </row>
    <row r="27018" spans="31:31" s="228" customFormat="1" x14ac:dyDescent="0.2">
      <c r="AE27018" s="218"/>
    </row>
    <row r="27019" spans="31:31" s="228" customFormat="1" x14ac:dyDescent="0.2">
      <c r="AE27019" s="218"/>
    </row>
    <row r="27020" spans="31:31" s="228" customFormat="1" x14ac:dyDescent="0.2">
      <c r="AE27020" s="218"/>
    </row>
    <row r="27021" spans="31:31" s="228" customFormat="1" x14ac:dyDescent="0.2">
      <c r="AE27021" s="218"/>
    </row>
    <row r="27022" spans="31:31" s="228" customFormat="1" x14ac:dyDescent="0.2">
      <c r="AE27022" s="218"/>
    </row>
    <row r="27023" spans="31:31" s="228" customFormat="1" x14ac:dyDescent="0.2">
      <c r="AE27023" s="218"/>
    </row>
    <row r="27024" spans="31:31" s="228" customFormat="1" x14ac:dyDescent="0.2">
      <c r="AE27024" s="218"/>
    </row>
    <row r="27025" spans="31:31" s="228" customFormat="1" x14ac:dyDescent="0.2">
      <c r="AE27025" s="218"/>
    </row>
    <row r="27026" spans="31:31" s="228" customFormat="1" x14ac:dyDescent="0.2">
      <c r="AE27026" s="218"/>
    </row>
    <row r="27027" spans="31:31" s="228" customFormat="1" x14ac:dyDescent="0.2">
      <c r="AE27027" s="218"/>
    </row>
    <row r="27028" spans="31:31" s="228" customFormat="1" x14ac:dyDescent="0.2">
      <c r="AE27028" s="218"/>
    </row>
    <row r="27029" spans="31:31" s="228" customFormat="1" x14ac:dyDescent="0.2">
      <c r="AE27029" s="218"/>
    </row>
    <row r="27030" spans="31:31" s="228" customFormat="1" x14ac:dyDescent="0.2">
      <c r="AE27030" s="218"/>
    </row>
    <row r="27031" spans="31:31" s="228" customFormat="1" x14ac:dyDescent="0.2">
      <c r="AE27031" s="218"/>
    </row>
    <row r="27032" spans="31:31" s="228" customFormat="1" x14ac:dyDescent="0.2">
      <c r="AE27032" s="218"/>
    </row>
    <row r="27033" spans="31:31" s="228" customFormat="1" x14ac:dyDescent="0.2">
      <c r="AE27033" s="218"/>
    </row>
    <row r="27034" spans="31:31" s="228" customFormat="1" x14ac:dyDescent="0.2">
      <c r="AE27034" s="218"/>
    </row>
    <row r="27035" spans="31:31" s="228" customFormat="1" x14ac:dyDescent="0.2">
      <c r="AE27035" s="218"/>
    </row>
    <row r="27036" spans="31:31" s="228" customFormat="1" x14ac:dyDescent="0.2">
      <c r="AE27036" s="218"/>
    </row>
    <row r="27037" spans="31:31" s="228" customFormat="1" x14ac:dyDescent="0.2">
      <c r="AE27037" s="218"/>
    </row>
    <row r="27038" spans="31:31" s="228" customFormat="1" x14ac:dyDescent="0.2">
      <c r="AE27038" s="218"/>
    </row>
    <row r="27039" spans="31:31" s="228" customFormat="1" x14ac:dyDescent="0.2">
      <c r="AE27039" s="218"/>
    </row>
    <row r="27040" spans="31:31" s="228" customFormat="1" x14ac:dyDescent="0.2">
      <c r="AE27040" s="218"/>
    </row>
    <row r="27041" spans="31:31" s="228" customFormat="1" x14ac:dyDescent="0.2">
      <c r="AE27041" s="218"/>
    </row>
    <row r="27042" spans="31:31" s="228" customFormat="1" x14ac:dyDescent="0.2">
      <c r="AE27042" s="218"/>
    </row>
    <row r="27043" spans="31:31" s="228" customFormat="1" x14ac:dyDescent="0.2">
      <c r="AE27043" s="218"/>
    </row>
    <row r="27044" spans="31:31" s="228" customFormat="1" x14ac:dyDescent="0.2">
      <c r="AE27044" s="218"/>
    </row>
    <row r="27045" spans="31:31" s="228" customFormat="1" x14ac:dyDescent="0.2">
      <c r="AE27045" s="218"/>
    </row>
    <row r="27046" spans="31:31" s="228" customFormat="1" x14ac:dyDescent="0.2">
      <c r="AE27046" s="218"/>
    </row>
    <row r="27047" spans="31:31" s="228" customFormat="1" x14ac:dyDescent="0.2">
      <c r="AE27047" s="218"/>
    </row>
    <row r="27048" spans="31:31" s="228" customFormat="1" x14ac:dyDescent="0.2">
      <c r="AE27048" s="218"/>
    </row>
    <row r="27049" spans="31:31" s="228" customFormat="1" x14ac:dyDescent="0.2">
      <c r="AE27049" s="218"/>
    </row>
    <row r="27050" spans="31:31" s="228" customFormat="1" x14ac:dyDescent="0.2">
      <c r="AE27050" s="218"/>
    </row>
    <row r="27051" spans="31:31" s="228" customFormat="1" x14ac:dyDescent="0.2">
      <c r="AE27051" s="218"/>
    </row>
    <row r="27052" spans="31:31" s="228" customFormat="1" x14ac:dyDescent="0.2">
      <c r="AE27052" s="218"/>
    </row>
    <row r="27053" spans="31:31" s="228" customFormat="1" x14ac:dyDescent="0.2">
      <c r="AE27053" s="218"/>
    </row>
    <row r="27054" spans="31:31" s="228" customFormat="1" x14ac:dyDescent="0.2">
      <c r="AE27054" s="218"/>
    </row>
    <row r="27055" spans="31:31" s="228" customFormat="1" x14ac:dyDescent="0.2">
      <c r="AE27055" s="218"/>
    </row>
    <row r="27056" spans="31:31" s="228" customFormat="1" x14ac:dyDescent="0.2">
      <c r="AE27056" s="218"/>
    </row>
    <row r="27057" spans="31:31" s="228" customFormat="1" x14ac:dyDescent="0.2">
      <c r="AE27057" s="218"/>
    </row>
    <row r="27058" spans="31:31" s="228" customFormat="1" x14ac:dyDescent="0.2">
      <c r="AE27058" s="218"/>
    </row>
    <row r="27059" spans="31:31" s="228" customFormat="1" x14ac:dyDescent="0.2">
      <c r="AE27059" s="218"/>
    </row>
    <row r="27060" spans="31:31" s="228" customFormat="1" x14ac:dyDescent="0.2">
      <c r="AE27060" s="218"/>
    </row>
    <row r="27061" spans="31:31" s="228" customFormat="1" x14ac:dyDescent="0.2">
      <c r="AE27061" s="218"/>
    </row>
    <row r="27062" spans="31:31" s="228" customFormat="1" x14ac:dyDescent="0.2">
      <c r="AE27062" s="218"/>
    </row>
    <row r="27063" spans="31:31" s="228" customFormat="1" x14ac:dyDescent="0.2">
      <c r="AE27063" s="218"/>
    </row>
    <row r="27064" spans="31:31" s="228" customFormat="1" x14ac:dyDescent="0.2">
      <c r="AE27064" s="218"/>
    </row>
    <row r="27065" spans="31:31" s="228" customFormat="1" x14ac:dyDescent="0.2">
      <c r="AE27065" s="218"/>
    </row>
    <row r="27066" spans="31:31" s="228" customFormat="1" x14ac:dyDescent="0.2">
      <c r="AE27066" s="218"/>
    </row>
    <row r="27067" spans="31:31" s="228" customFormat="1" x14ac:dyDescent="0.2">
      <c r="AE27067" s="218"/>
    </row>
    <row r="27068" spans="31:31" s="228" customFormat="1" x14ac:dyDescent="0.2">
      <c r="AE27068" s="218"/>
    </row>
    <row r="27069" spans="31:31" s="228" customFormat="1" x14ac:dyDescent="0.2">
      <c r="AE27069" s="218"/>
    </row>
    <row r="27070" spans="31:31" s="228" customFormat="1" x14ac:dyDescent="0.2">
      <c r="AE27070" s="218"/>
    </row>
    <row r="27071" spans="31:31" s="228" customFormat="1" x14ac:dyDescent="0.2">
      <c r="AE27071" s="218"/>
    </row>
    <row r="27072" spans="31:31" s="228" customFormat="1" x14ac:dyDescent="0.2">
      <c r="AE27072" s="218"/>
    </row>
    <row r="27073" spans="31:31" s="228" customFormat="1" x14ac:dyDescent="0.2">
      <c r="AE27073" s="218"/>
    </row>
    <row r="27074" spans="31:31" s="228" customFormat="1" x14ac:dyDescent="0.2">
      <c r="AE27074" s="218"/>
    </row>
    <row r="27075" spans="31:31" s="228" customFormat="1" x14ac:dyDescent="0.2">
      <c r="AE27075" s="218"/>
    </row>
    <row r="27076" spans="31:31" s="228" customFormat="1" x14ac:dyDescent="0.2">
      <c r="AE27076" s="218"/>
    </row>
    <row r="27077" spans="31:31" s="228" customFormat="1" x14ac:dyDescent="0.2">
      <c r="AE27077" s="218"/>
    </row>
    <row r="27078" spans="31:31" s="228" customFormat="1" x14ac:dyDescent="0.2">
      <c r="AE27078" s="218"/>
    </row>
    <row r="27079" spans="31:31" s="228" customFormat="1" x14ac:dyDescent="0.2">
      <c r="AE27079" s="218"/>
    </row>
    <row r="27080" spans="31:31" s="228" customFormat="1" x14ac:dyDescent="0.2">
      <c r="AE27080" s="218"/>
    </row>
    <row r="27081" spans="31:31" s="228" customFormat="1" x14ac:dyDescent="0.2">
      <c r="AE27081" s="218"/>
    </row>
    <row r="27082" spans="31:31" s="228" customFormat="1" x14ac:dyDescent="0.2">
      <c r="AE27082" s="218"/>
    </row>
    <row r="27083" spans="31:31" s="228" customFormat="1" x14ac:dyDescent="0.2">
      <c r="AE27083" s="218"/>
    </row>
    <row r="27084" spans="31:31" s="228" customFormat="1" x14ac:dyDescent="0.2">
      <c r="AE27084" s="218"/>
    </row>
    <row r="27085" spans="31:31" s="228" customFormat="1" x14ac:dyDescent="0.2">
      <c r="AE27085" s="218"/>
    </row>
    <row r="27086" spans="31:31" s="228" customFormat="1" x14ac:dyDescent="0.2">
      <c r="AE27086" s="218"/>
    </row>
    <row r="27087" spans="31:31" s="228" customFormat="1" x14ac:dyDescent="0.2">
      <c r="AE27087" s="218"/>
    </row>
    <row r="27088" spans="31:31" s="228" customFormat="1" x14ac:dyDescent="0.2">
      <c r="AE27088" s="218"/>
    </row>
    <row r="27089" spans="31:31" s="228" customFormat="1" x14ac:dyDescent="0.2">
      <c r="AE27089" s="218"/>
    </row>
    <row r="27090" spans="31:31" s="228" customFormat="1" x14ac:dyDescent="0.2">
      <c r="AE27090" s="218"/>
    </row>
    <row r="27091" spans="31:31" s="228" customFormat="1" x14ac:dyDescent="0.2">
      <c r="AE27091" s="218"/>
    </row>
    <row r="27092" spans="31:31" s="228" customFormat="1" x14ac:dyDescent="0.2">
      <c r="AE27092" s="218"/>
    </row>
    <row r="27093" spans="31:31" s="228" customFormat="1" x14ac:dyDescent="0.2">
      <c r="AE27093" s="218"/>
    </row>
    <row r="27094" spans="31:31" s="228" customFormat="1" x14ac:dyDescent="0.2">
      <c r="AE27094" s="218"/>
    </row>
    <row r="27095" spans="31:31" s="228" customFormat="1" x14ac:dyDescent="0.2">
      <c r="AE27095" s="218"/>
    </row>
    <row r="27096" spans="31:31" s="228" customFormat="1" x14ac:dyDescent="0.2">
      <c r="AE27096" s="218"/>
    </row>
    <row r="27097" spans="31:31" s="228" customFormat="1" x14ac:dyDescent="0.2">
      <c r="AE27097" s="218"/>
    </row>
    <row r="27098" spans="31:31" s="228" customFormat="1" x14ac:dyDescent="0.2">
      <c r="AE27098" s="218"/>
    </row>
    <row r="27099" spans="31:31" s="228" customFormat="1" x14ac:dyDescent="0.2">
      <c r="AE27099" s="218"/>
    </row>
    <row r="27100" spans="31:31" s="228" customFormat="1" x14ac:dyDescent="0.2">
      <c r="AE27100" s="218"/>
    </row>
    <row r="27101" spans="31:31" s="228" customFormat="1" x14ac:dyDescent="0.2">
      <c r="AE27101" s="218"/>
    </row>
    <row r="27102" spans="31:31" s="228" customFormat="1" x14ac:dyDescent="0.2">
      <c r="AE27102" s="218"/>
    </row>
    <row r="27103" spans="31:31" s="228" customFormat="1" x14ac:dyDescent="0.2">
      <c r="AE27103" s="218"/>
    </row>
    <row r="27104" spans="31:31" s="228" customFormat="1" x14ac:dyDescent="0.2">
      <c r="AE27104" s="218"/>
    </row>
    <row r="27105" spans="31:31" s="228" customFormat="1" x14ac:dyDescent="0.2">
      <c r="AE27105" s="218"/>
    </row>
    <row r="27106" spans="31:31" s="228" customFormat="1" x14ac:dyDescent="0.2">
      <c r="AE27106" s="218"/>
    </row>
    <row r="27107" spans="31:31" s="228" customFormat="1" x14ac:dyDescent="0.2">
      <c r="AE27107" s="218"/>
    </row>
    <row r="27108" spans="31:31" s="228" customFormat="1" x14ac:dyDescent="0.2">
      <c r="AE27108" s="218"/>
    </row>
    <row r="27109" spans="31:31" s="228" customFormat="1" x14ac:dyDescent="0.2">
      <c r="AE27109" s="218"/>
    </row>
    <row r="27110" spans="31:31" s="228" customFormat="1" x14ac:dyDescent="0.2">
      <c r="AE27110" s="218"/>
    </row>
    <row r="27111" spans="31:31" s="228" customFormat="1" x14ac:dyDescent="0.2">
      <c r="AE27111" s="218"/>
    </row>
    <row r="27112" spans="31:31" s="228" customFormat="1" x14ac:dyDescent="0.2">
      <c r="AE27112" s="218"/>
    </row>
    <row r="27113" spans="31:31" s="228" customFormat="1" x14ac:dyDescent="0.2">
      <c r="AE27113" s="218"/>
    </row>
    <row r="27114" spans="31:31" s="228" customFormat="1" x14ac:dyDescent="0.2">
      <c r="AE27114" s="218"/>
    </row>
    <row r="27115" spans="31:31" s="228" customFormat="1" x14ac:dyDescent="0.2">
      <c r="AE27115" s="218"/>
    </row>
    <row r="27116" spans="31:31" s="228" customFormat="1" x14ac:dyDescent="0.2">
      <c r="AE27116" s="218"/>
    </row>
    <row r="27117" spans="31:31" s="228" customFormat="1" x14ac:dyDescent="0.2">
      <c r="AE27117" s="218"/>
    </row>
    <row r="27118" spans="31:31" s="228" customFormat="1" x14ac:dyDescent="0.2">
      <c r="AE27118" s="218"/>
    </row>
    <row r="27119" spans="31:31" s="228" customFormat="1" x14ac:dyDescent="0.2">
      <c r="AE27119" s="218"/>
    </row>
    <row r="27120" spans="31:31" s="228" customFormat="1" x14ac:dyDescent="0.2">
      <c r="AE27120" s="218"/>
    </row>
    <row r="27121" spans="31:31" s="228" customFormat="1" x14ac:dyDescent="0.2">
      <c r="AE27121" s="218"/>
    </row>
    <row r="27122" spans="31:31" s="228" customFormat="1" x14ac:dyDescent="0.2">
      <c r="AE27122" s="218"/>
    </row>
    <row r="27123" spans="31:31" s="228" customFormat="1" x14ac:dyDescent="0.2">
      <c r="AE27123" s="218"/>
    </row>
    <row r="27124" spans="31:31" s="228" customFormat="1" x14ac:dyDescent="0.2">
      <c r="AE27124" s="218"/>
    </row>
    <row r="27125" spans="31:31" s="228" customFormat="1" x14ac:dyDescent="0.2">
      <c r="AE27125" s="218"/>
    </row>
    <row r="27126" spans="31:31" s="228" customFormat="1" x14ac:dyDescent="0.2">
      <c r="AE27126" s="218"/>
    </row>
    <row r="27127" spans="31:31" s="228" customFormat="1" x14ac:dyDescent="0.2">
      <c r="AE27127" s="218"/>
    </row>
    <row r="27128" spans="31:31" s="228" customFormat="1" x14ac:dyDescent="0.2">
      <c r="AE27128" s="218"/>
    </row>
    <row r="27129" spans="31:31" s="228" customFormat="1" x14ac:dyDescent="0.2">
      <c r="AE27129" s="218"/>
    </row>
    <row r="27130" spans="31:31" s="228" customFormat="1" x14ac:dyDescent="0.2">
      <c r="AE27130" s="218"/>
    </row>
    <row r="27131" spans="31:31" s="228" customFormat="1" x14ac:dyDescent="0.2">
      <c r="AE27131" s="218"/>
    </row>
    <row r="27132" spans="31:31" s="228" customFormat="1" x14ac:dyDescent="0.2">
      <c r="AE27132" s="218"/>
    </row>
    <row r="27133" spans="31:31" s="228" customFormat="1" x14ac:dyDescent="0.2">
      <c r="AE27133" s="218"/>
    </row>
    <row r="27134" spans="31:31" s="228" customFormat="1" x14ac:dyDescent="0.2">
      <c r="AE27134" s="218"/>
    </row>
    <row r="27135" spans="31:31" s="228" customFormat="1" x14ac:dyDescent="0.2">
      <c r="AE27135" s="218"/>
    </row>
    <row r="27136" spans="31:31" s="228" customFormat="1" x14ac:dyDescent="0.2">
      <c r="AE27136" s="218"/>
    </row>
    <row r="27137" spans="31:31" s="228" customFormat="1" x14ac:dyDescent="0.2">
      <c r="AE27137" s="218"/>
    </row>
    <row r="27138" spans="31:31" s="228" customFormat="1" x14ac:dyDescent="0.2">
      <c r="AE27138" s="218"/>
    </row>
    <row r="27139" spans="31:31" s="228" customFormat="1" x14ac:dyDescent="0.2">
      <c r="AE27139" s="218"/>
    </row>
    <row r="27140" spans="31:31" s="228" customFormat="1" x14ac:dyDescent="0.2">
      <c r="AE27140" s="218"/>
    </row>
    <row r="27141" spans="31:31" s="228" customFormat="1" x14ac:dyDescent="0.2">
      <c r="AE27141" s="218"/>
    </row>
    <row r="27142" spans="31:31" s="228" customFormat="1" x14ac:dyDescent="0.2">
      <c r="AE27142" s="218"/>
    </row>
    <row r="27143" spans="31:31" s="228" customFormat="1" x14ac:dyDescent="0.2">
      <c r="AE27143" s="218"/>
    </row>
    <row r="27144" spans="31:31" s="228" customFormat="1" x14ac:dyDescent="0.2">
      <c r="AE27144" s="218"/>
    </row>
    <row r="27145" spans="31:31" s="228" customFormat="1" x14ac:dyDescent="0.2">
      <c r="AE27145" s="218"/>
    </row>
    <row r="27146" spans="31:31" s="228" customFormat="1" x14ac:dyDescent="0.2">
      <c r="AE27146" s="218"/>
    </row>
    <row r="27147" spans="31:31" s="228" customFormat="1" x14ac:dyDescent="0.2">
      <c r="AE27147" s="218"/>
    </row>
    <row r="27148" spans="31:31" s="228" customFormat="1" x14ac:dyDescent="0.2">
      <c r="AE27148" s="218"/>
    </row>
    <row r="27149" spans="31:31" s="228" customFormat="1" x14ac:dyDescent="0.2">
      <c r="AE27149" s="218"/>
    </row>
    <row r="27150" spans="31:31" s="228" customFormat="1" x14ac:dyDescent="0.2">
      <c r="AE27150" s="218"/>
    </row>
    <row r="27151" spans="31:31" s="228" customFormat="1" x14ac:dyDescent="0.2">
      <c r="AE27151" s="218"/>
    </row>
    <row r="27152" spans="31:31" s="228" customFormat="1" x14ac:dyDescent="0.2">
      <c r="AE27152" s="218"/>
    </row>
    <row r="27153" spans="31:31" s="228" customFormat="1" x14ac:dyDescent="0.2">
      <c r="AE27153" s="218"/>
    </row>
    <row r="27154" spans="31:31" s="228" customFormat="1" x14ac:dyDescent="0.2">
      <c r="AE27154" s="218"/>
    </row>
    <row r="27155" spans="31:31" s="228" customFormat="1" x14ac:dyDescent="0.2">
      <c r="AE27155" s="218"/>
    </row>
    <row r="27156" spans="31:31" s="228" customFormat="1" x14ac:dyDescent="0.2">
      <c r="AE27156" s="218"/>
    </row>
    <row r="27157" spans="31:31" s="228" customFormat="1" x14ac:dyDescent="0.2">
      <c r="AE27157" s="218"/>
    </row>
    <row r="27158" spans="31:31" s="228" customFormat="1" x14ac:dyDescent="0.2">
      <c r="AE27158" s="218"/>
    </row>
    <row r="27159" spans="31:31" s="228" customFormat="1" x14ac:dyDescent="0.2">
      <c r="AE27159" s="218"/>
    </row>
    <row r="27160" spans="31:31" s="228" customFormat="1" x14ac:dyDescent="0.2">
      <c r="AE27160" s="218"/>
    </row>
    <row r="27161" spans="31:31" s="228" customFormat="1" x14ac:dyDescent="0.2">
      <c r="AE27161" s="218"/>
    </row>
    <row r="27162" spans="31:31" s="228" customFormat="1" x14ac:dyDescent="0.2">
      <c r="AE27162" s="218"/>
    </row>
    <row r="27163" spans="31:31" s="228" customFormat="1" x14ac:dyDescent="0.2">
      <c r="AE27163" s="218"/>
    </row>
    <row r="27164" spans="31:31" s="228" customFormat="1" x14ac:dyDescent="0.2">
      <c r="AE27164" s="218"/>
    </row>
    <row r="27165" spans="31:31" s="228" customFormat="1" x14ac:dyDescent="0.2">
      <c r="AE27165" s="218"/>
    </row>
    <row r="27166" spans="31:31" s="228" customFormat="1" x14ac:dyDescent="0.2">
      <c r="AE27166" s="218"/>
    </row>
    <row r="27167" spans="31:31" s="228" customFormat="1" x14ac:dyDescent="0.2">
      <c r="AE27167" s="218"/>
    </row>
    <row r="27171" spans="31:31" s="228" customFormat="1" x14ac:dyDescent="0.2">
      <c r="AE27171" s="218"/>
    </row>
    <row r="27172" spans="31:31" s="228" customFormat="1" x14ac:dyDescent="0.2">
      <c r="AE27172" s="218"/>
    </row>
    <row r="27173" spans="31:31" s="228" customFormat="1" x14ac:dyDescent="0.2">
      <c r="AE27173" s="218"/>
    </row>
    <row r="27174" spans="31:31" s="228" customFormat="1" x14ac:dyDescent="0.2">
      <c r="AE27174" s="218"/>
    </row>
    <row r="27175" spans="31:31" s="228" customFormat="1" x14ac:dyDescent="0.2">
      <c r="AE27175" s="218"/>
    </row>
    <row r="27176" spans="31:31" s="228" customFormat="1" x14ac:dyDescent="0.2">
      <c r="AE27176" s="218"/>
    </row>
    <row r="27177" spans="31:31" s="228" customFormat="1" x14ac:dyDescent="0.2">
      <c r="AE27177" s="218"/>
    </row>
    <row r="27178" spans="31:31" s="228" customFormat="1" x14ac:dyDescent="0.2">
      <c r="AE27178" s="218"/>
    </row>
    <row r="27179" spans="31:31" s="228" customFormat="1" x14ac:dyDescent="0.2">
      <c r="AE27179" s="218"/>
    </row>
  </sheetData>
  <mergeCells count="11">
    <mergeCell ref="A70:O70"/>
    <mergeCell ref="L79:O79"/>
    <mergeCell ref="B80:O80"/>
    <mergeCell ref="A1:AJ1"/>
    <mergeCell ref="AN1:AV1"/>
    <mergeCell ref="M2:Q2"/>
    <mergeCell ref="IK2:IS2"/>
    <mergeCell ref="P8:S8"/>
    <mergeCell ref="T8:U8"/>
    <mergeCell ref="V8:AA8"/>
    <mergeCell ref="AC8:AE8"/>
  </mergeCells>
  <pageMargins left="0.78740157480314965" right="0.39370078740157483" top="0.59055118110236227" bottom="0.39370078740157483" header="0" footer="0.11811023622047245"/>
  <pageSetup paperSize="5" scale="38" orientation="landscape" r:id="rId1"/>
  <headerFooter alignWithMargins="0">
    <oddFooter>Página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 enableFormatConditionsCalculation="0">
    <tabColor indexed="40"/>
  </sheetPr>
  <dimension ref="A2:AC103"/>
  <sheetViews>
    <sheetView showGridLines="0" view="pageBreakPreview" topLeftCell="G13" zoomScaleSheetLayoutView="100" workbookViewId="0">
      <pane xSplit="4" ySplit="1" topLeftCell="L54" activePane="bottomRight" state="frozen"/>
      <selection activeCell="G13" sqref="G13"/>
      <selection pane="topRight" activeCell="K13" sqref="K13"/>
      <selection pane="bottomLeft" activeCell="G14" sqref="G14"/>
      <selection pane="bottomRight" activeCell="N74" sqref="N74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1" customWidth="1"/>
    <col min="6" max="6" width="6.140625" style="1" customWidth="1"/>
    <col min="7" max="7" width="7.28515625" style="1" customWidth="1"/>
    <col min="8" max="8" width="4.7109375" style="1" customWidth="1"/>
    <col min="9" max="9" width="30.85546875" style="4" customWidth="1"/>
    <col min="10" max="10" width="14" style="4" bestFit="1" customWidth="1"/>
    <col min="11" max="12" width="12.85546875" style="4" customWidth="1"/>
    <col min="13" max="13" width="18.85546875" style="4" customWidth="1"/>
    <col min="14" max="14" width="13.7109375" style="4" customWidth="1"/>
    <col min="15" max="15" width="12.5703125" style="4" customWidth="1"/>
    <col min="16" max="16" width="11" style="4" customWidth="1"/>
    <col min="17" max="17" width="12.140625" style="4" customWidth="1"/>
    <col min="18" max="18" width="13.42578125" style="4" customWidth="1"/>
    <col min="19" max="20" width="11.85546875" style="4" customWidth="1"/>
    <col min="21" max="22" width="11.28515625" style="4" customWidth="1"/>
    <col min="23" max="23" width="10.85546875" style="4" customWidth="1"/>
    <col min="24" max="24" width="11.28515625" style="4" bestFit="1" customWidth="1"/>
    <col min="25" max="25" width="12" style="4" bestFit="1" customWidth="1"/>
    <col min="26" max="26" width="11.28515625" style="4" bestFit="1" customWidth="1"/>
    <col min="27" max="27" width="13.85546875" style="169" bestFit="1" customWidth="1"/>
    <col min="28" max="28" width="13.85546875" style="4" bestFit="1" customWidth="1"/>
    <col min="29" max="16384" width="11.42578125" style="4"/>
  </cols>
  <sheetData>
    <row r="2" spans="1:28" x14ac:dyDescent="0.2">
      <c r="D2" s="152"/>
      <c r="G2" s="154" t="s">
        <v>20</v>
      </c>
      <c r="M2" s="154"/>
      <c r="N2" s="154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3"/>
    </row>
    <row r="3" spans="1:28" x14ac:dyDescent="0.2">
      <c r="C3" s="154"/>
      <c r="D3" s="152"/>
      <c r="I3" s="155"/>
      <c r="J3" s="155"/>
      <c r="K3" s="155"/>
      <c r="L3" s="155"/>
      <c r="M3" s="154"/>
      <c r="N3" s="154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3"/>
    </row>
    <row r="4" spans="1:28" x14ac:dyDescent="0.2">
      <c r="C4" s="154"/>
      <c r="D4" s="152"/>
      <c r="I4" s="155"/>
      <c r="J4" s="155"/>
      <c r="K4" s="155"/>
      <c r="L4" s="155"/>
      <c r="M4" s="154"/>
      <c r="N4" s="154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3"/>
    </row>
    <row r="5" spans="1:28" x14ac:dyDescent="0.2">
      <c r="C5" s="154"/>
      <c r="D5" s="152"/>
      <c r="G5" s="156" t="s">
        <v>21</v>
      </c>
      <c r="I5" s="155"/>
      <c r="J5" s="332" t="s">
        <v>44</v>
      </c>
      <c r="K5" s="332"/>
      <c r="L5" s="332"/>
      <c r="M5" s="332"/>
      <c r="N5" s="154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3"/>
    </row>
    <row r="6" spans="1:28" x14ac:dyDescent="0.2">
      <c r="C6" s="154"/>
      <c r="D6" s="152"/>
      <c r="G6" s="160" t="s">
        <v>22</v>
      </c>
      <c r="I6" s="155"/>
      <c r="J6" s="546"/>
      <c r="K6" s="546"/>
      <c r="L6" s="546"/>
      <c r="M6" s="546"/>
      <c r="N6" s="154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3"/>
    </row>
    <row r="7" spans="1:28" s="95" customFormat="1" ht="23.25" customHeight="1" x14ac:dyDescent="0.2">
      <c r="A7" s="87"/>
      <c r="B7" s="87"/>
      <c r="C7" s="113"/>
      <c r="E7" s="87"/>
      <c r="F7" s="87"/>
      <c r="G7" s="160" t="s">
        <v>23</v>
      </c>
      <c r="H7" s="87"/>
      <c r="J7" s="113"/>
      <c r="K7" s="162" t="s">
        <v>41</v>
      </c>
      <c r="L7" s="113"/>
      <c r="M7" s="113"/>
      <c r="O7" s="157"/>
      <c r="P7" s="158" t="s">
        <v>154</v>
      </c>
      <c r="Q7" s="158"/>
      <c r="R7" s="158"/>
      <c r="S7" s="210" t="s">
        <v>465</v>
      </c>
      <c r="T7" s="157"/>
      <c r="U7" s="157"/>
      <c r="V7" s="157"/>
      <c r="W7" s="157"/>
      <c r="X7" s="157"/>
      <c r="Y7" s="157"/>
      <c r="Z7" s="159"/>
      <c r="AA7" s="429"/>
    </row>
    <row r="8" spans="1:28" s="95" customFormat="1" ht="20.25" customHeight="1" x14ac:dyDescent="0.2">
      <c r="A8" s="87"/>
      <c r="B8" s="87"/>
      <c r="C8" s="87"/>
      <c r="E8" s="87"/>
      <c r="F8" s="87"/>
      <c r="G8" s="87"/>
      <c r="H8" s="87"/>
      <c r="N8" s="113"/>
      <c r="O8" s="157"/>
      <c r="P8" s="157"/>
      <c r="Q8" s="157"/>
      <c r="R8" s="161"/>
      <c r="S8" s="157"/>
      <c r="T8" s="157"/>
      <c r="U8" s="157"/>
      <c r="V8" s="157"/>
      <c r="W8" s="157"/>
      <c r="X8" s="157"/>
      <c r="Y8" s="157"/>
      <c r="Z8" s="159"/>
      <c r="AA8" s="429"/>
    </row>
    <row r="9" spans="1:28" s="95" customFormat="1" x14ac:dyDescent="0.2">
      <c r="A9" s="87"/>
      <c r="B9" s="87"/>
      <c r="C9" s="87"/>
      <c r="E9" s="87"/>
      <c r="F9" s="87"/>
      <c r="G9" s="87"/>
      <c r="H9" s="87"/>
      <c r="M9" s="113"/>
      <c r="N9" s="113" t="s">
        <v>52</v>
      </c>
      <c r="O9" s="157"/>
      <c r="P9" s="157"/>
      <c r="Q9" s="157"/>
      <c r="R9" s="157"/>
      <c r="S9" s="157" t="s">
        <v>54</v>
      </c>
      <c r="T9" s="157"/>
      <c r="U9" s="157"/>
      <c r="V9" s="157"/>
      <c r="W9" s="157"/>
      <c r="X9" s="157"/>
      <c r="Y9" s="157"/>
      <c r="Z9" s="159"/>
      <c r="AA9" s="429"/>
    </row>
    <row r="10" spans="1:28" x14ac:dyDescent="0.2">
      <c r="I10" s="154"/>
      <c r="J10" s="154"/>
      <c r="K10" s="154"/>
      <c r="L10" s="154"/>
      <c r="M10" s="154"/>
      <c r="N10" s="154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3"/>
    </row>
    <row r="11" spans="1:28" x14ac:dyDescent="0.2">
      <c r="A11" s="8"/>
      <c r="B11" s="8"/>
      <c r="C11" s="8"/>
      <c r="D11" s="9"/>
      <c r="E11" s="8"/>
      <c r="F11" s="8"/>
      <c r="G11" s="8"/>
      <c r="H11" s="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8" s="116" customFormat="1" ht="15" customHeight="1" x14ac:dyDescent="0.2">
      <c r="A12" s="478" t="s">
        <v>11</v>
      </c>
      <c r="B12" s="478" t="s">
        <v>12</v>
      </c>
      <c r="C12" s="478" t="s">
        <v>13</v>
      </c>
      <c r="D12" s="485" t="s">
        <v>14</v>
      </c>
      <c r="E12" s="478" t="s">
        <v>24</v>
      </c>
      <c r="F12" s="478" t="s">
        <v>15</v>
      </c>
      <c r="G12" s="478" t="s">
        <v>0</v>
      </c>
      <c r="H12" s="478" t="s">
        <v>25</v>
      </c>
      <c r="I12" s="470" t="s">
        <v>1</v>
      </c>
      <c r="J12" s="472" t="s">
        <v>26</v>
      </c>
      <c r="K12" s="480" t="s">
        <v>27</v>
      </c>
      <c r="L12" s="481"/>
      <c r="M12" s="472" t="s">
        <v>16</v>
      </c>
      <c r="N12" s="472" t="s">
        <v>28</v>
      </c>
      <c r="O12" s="470" t="s">
        <v>29</v>
      </c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30"/>
    </row>
    <row r="13" spans="1:28" s="117" customFormat="1" ht="35.25" customHeight="1" x14ac:dyDescent="0.2">
      <c r="A13" s="479"/>
      <c r="B13" s="479"/>
      <c r="C13" s="479"/>
      <c r="D13" s="486"/>
      <c r="E13" s="479"/>
      <c r="F13" s="479"/>
      <c r="G13" s="479"/>
      <c r="H13" s="479"/>
      <c r="I13" s="470"/>
      <c r="J13" s="472"/>
      <c r="K13" s="163" t="s">
        <v>30</v>
      </c>
      <c r="L13" s="163" t="s">
        <v>31</v>
      </c>
      <c r="M13" s="472"/>
      <c r="N13" s="472"/>
      <c r="O13" s="131" t="s">
        <v>8</v>
      </c>
      <c r="P13" s="131" t="s">
        <v>9</v>
      </c>
      <c r="Q13" s="131" t="s">
        <v>10</v>
      </c>
      <c r="R13" s="131" t="s">
        <v>32</v>
      </c>
      <c r="S13" s="131" t="s">
        <v>33</v>
      </c>
      <c r="T13" s="131" t="s">
        <v>34</v>
      </c>
      <c r="U13" s="131" t="s">
        <v>35</v>
      </c>
      <c r="V13" s="131" t="s">
        <v>36</v>
      </c>
      <c r="W13" s="131" t="s">
        <v>37</v>
      </c>
      <c r="X13" s="131" t="s">
        <v>38</v>
      </c>
      <c r="Y13" s="131" t="s">
        <v>39</v>
      </c>
      <c r="Z13" s="131" t="s">
        <v>40</v>
      </c>
      <c r="AA13" s="431"/>
    </row>
    <row r="14" spans="1:28" s="32" customFormat="1" ht="13.5" x14ac:dyDescent="0.2">
      <c r="A14" s="36" t="s">
        <v>17</v>
      </c>
      <c r="B14" s="36" t="s">
        <v>18</v>
      </c>
      <c r="C14" s="36" t="s">
        <v>19</v>
      </c>
      <c r="D14" s="36" t="s">
        <v>42</v>
      </c>
      <c r="E14" s="36" t="s">
        <v>43</v>
      </c>
      <c r="F14" s="36" t="s">
        <v>41</v>
      </c>
      <c r="G14" s="164">
        <v>1131</v>
      </c>
      <c r="H14" s="69">
        <v>0</v>
      </c>
      <c r="I14" s="150" t="s">
        <v>83</v>
      </c>
      <c r="J14" s="203">
        <f>'Dir. y admon'!J12</f>
        <v>8096747</v>
      </c>
      <c r="K14" s="203">
        <f>'Dir. y admon'!K12</f>
        <v>0</v>
      </c>
      <c r="L14" s="203">
        <f>'Dir. y admon'!L12</f>
        <v>464398.71</v>
      </c>
      <c r="M14" s="203">
        <f>'Dir. y admon'!M12</f>
        <v>8561145.7100000009</v>
      </c>
      <c r="N14" s="203">
        <f>'Dir. y admon'!N12</f>
        <v>8102328.040000001</v>
      </c>
      <c r="O14" s="203">
        <f>'Dir. y admon'!O12</f>
        <v>635367.03</v>
      </c>
      <c r="P14" s="203">
        <f>'Dir. y admon'!P12</f>
        <v>636588.07999999996</v>
      </c>
      <c r="Q14" s="203">
        <f>'Dir. y admon'!Q12</f>
        <v>571968.17000000004</v>
      </c>
      <c r="R14" s="203">
        <f>'Dir. y admon'!R12</f>
        <v>641107.14</v>
      </c>
      <c r="S14" s="203">
        <f>'Dir. y admon'!S12</f>
        <v>738653.7</v>
      </c>
      <c r="T14" s="203">
        <f>'Dir. y admon'!T12</f>
        <v>705289.6</v>
      </c>
      <c r="U14" s="203">
        <f>'Dir. y admon'!U12</f>
        <v>773381.8</v>
      </c>
      <c r="V14" s="203">
        <f>'Dir. y admon'!V12</f>
        <v>668662.66</v>
      </c>
      <c r="W14" s="203">
        <f>'Dir. y admon'!W12</f>
        <v>672736.9099999998</v>
      </c>
      <c r="X14" s="203">
        <f>'Dir. y admon'!X12</f>
        <v>677253.03</v>
      </c>
      <c r="Y14" s="203">
        <f>'Dir. y admon'!Y12</f>
        <v>690670.62</v>
      </c>
      <c r="Z14" s="203">
        <f>'Dir. y admon'!Z12</f>
        <v>690649.3</v>
      </c>
      <c r="AA14" s="452"/>
      <c r="AB14" s="77"/>
    </row>
    <row r="15" spans="1:28" s="32" customFormat="1" ht="13.5" x14ac:dyDescent="0.2">
      <c r="A15" s="36" t="s">
        <v>17</v>
      </c>
      <c r="B15" s="36" t="s">
        <v>18</v>
      </c>
      <c r="C15" s="36" t="s">
        <v>19</v>
      </c>
      <c r="D15" s="36" t="s">
        <v>42</v>
      </c>
      <c r="E15" s="36" t="s">
        <v>43</v>
      </c>
      <c r="F15" s="36" t="s">
        <v>41</v>
      </c>
      <c r="G15" s="164">
        <v>1221</v>
      </c>
      <c r="H15" s="69">
        <v>0</v>
      </c>
      <c r="I15" s="149" t="s">
        <v>84</v>
      </c>
      <c r="J15" s="203">
        <f>'Dir. y admon'!J13</f>
        <v>300234</v>
      </c>
      <c r="K15" s="203">
        <f>'Dir. y admon'!K13</f>
        <v>0</v>
      </c>
      <c r="L15" s="203">
        <f>'Dir. y admon'!L13</f>
        <v>121569</v>
      </c>
      <c r="M15" s="203">
        <f>'Dir. y admon'!M13</f>
        <v>421803</v>
      </c>
      <c r="N15" s="203">
        <f>'Dir. y admon'!N13</f>
        <v>241253.85000000003</v>
      </c>
      <c r="O15" s="203">
        <f>'Dir. y admon'!O13</f>
        <v>19161.3</v>
      </c>
      <c r="P15" s="203">
        <f>'Dir. y admon'!P13</f>
        <v>18127.650000000001</v>
      </c>
      <c r="Q15" s="203">
        <f>'Dir. y admon'!Q13</f>
        <v>9648.9</v>
      </c>
      <c r="R15" s="203">
        <f>'Dir. y admon'!R13</f>
        <v>9648.9</v>
      </c>
      <c r="S15" s="203">
        <f>'Dir. y admon'!S13</f>
        <v>20148.599999999999</v>
      </c>
      <c r="T15" s="203">
        <f>'Dir. y admon'!T13</f>
        <v>11748.6</v>
      </c>
      <c r="U15" s="203">
        <f>'Dir. y admon'!U13</f>
        <v>17983.349999999999</v>
      </c>
      <c r="V15" s="203">
        <f>'Dir. y admon'!V13</f>
        <v>10965.36</v>
      </c>
      <c r="W15" s="203">
        <f>'Dir. y admon'!W13</f>
        <v>11748.6</v>
      </c>
      <c r="X15" s="203">
        <f>'Dir. y admon'!X13</f>
        <v>17648.55</v>
      </c>
      <c r="Y15" s="203">
        <f>'Dir. y admon'!Y13</f>
        <v>39930.839999999997</v>
      </c>
      <c r="Z15" s="203">
        <f>'Dir. y admon'!Z13</f>
        <v>54493.200000000004</v>
      </c>
      <c r="AA15" s="452"/>
      <c r="AB15" s="77"/>
    </row>
    <row r="16" spans="1:28" s="32" customFormat="1" ht="13.5" x14ac:dyDescent="0.2">
      <c r="A16" s="36" t="s">
        <v>17</v>
      </c>
      <c r="B16" s="36" t="s">
        <v>18</v>
      </c>
      <c r="C16" s="36" t="s">
        <v>19</v>
      </c>
      <c r="D16" s="36" t="s">
        <v>42</v>
      </c>
      <c r="E16" s="36" t="s">
        <v>43</v>
      </c>
      <c r="F16" s="36" t="s">
        <v>41</v>
      </c>
      <c r="G16" s="165">
        <v>1321</v>
      </c>
      <c r="H16" s="69">
        <v>0</v>
      </c>
      <c r="I16" s="150" t="s">
        <v>85</v>
      </c>
      <c r="J16" s="203">
        <f>'Dir. y admon'!J14</f>
        <v>116625</v>
      </c>
      <c r="K16" s="203">
        <f>'Dir. y admon'!K14</f>
        <v>12319</v>
      </c>
      <c r="L16" s="203">
        <f>'Dir. y admon'!L14</f>
        <v>6566.62</v>
      </c>
      <c r="M16" s="203">
        <f>'Dir. y admon'!M14</f>
        <v>110872.62</v>
      </c>
      <c r="N16" s="203">
        <f>'Dir. y admon'!N14</f>
        <v>87871.599999999991</v>
      </c>
      <c r="O16" s="203">
        <f>'Dir. y admon'!O14</f>
        <v>0</v>
      </c>
      <c r="P16" s="203">
        <f>'Dir. y admon'!P14</f>
        <v>7492.83</v>
      </c>
      <c r="Q16" s="203">
        <f>'Dir. y admon'!Q14</f>
        <v>1208.55</v>
      </c>
      <c r="R16" s="203">
        <f>'Dir. y admon'!R14</f>
        <v>5120.0600000000004</v>
      </c>
      <c r="S16" s="203">
        <f>'Dir. y admon'!S14</f>
        <v>1024.4000000000001</v>
      </c>
      <c r="T16" s="203">
        <f>'Dir. y admon'!T14</f>
        <v>8371.6299999999992</v>
      </c>
      <c r="U16" s="203">
        <f>'Dir. y admon'!U14</f>
        <v>2269.83</v>
      </c>
      <c r="V16" s="203">
        <f>'Dir. y admon'!V14</f>
        <v>62024.029999999992</v>
      </c>
      <c r="W16" s="203">
        <f>'Dir. y admon'!W14</f>
        <v>199.56</v>
      </c>
      <c r="X16" s="203">
        <f>'Dir. y admon'!X14</f>
        <v>160.71</v>
      </c>
      <c r="Y16" s="203">
        <f>'Dir. y admon'!Y14</f>
        <v>0</v>
      </c>
      <c r="Z16" s="203">
        <f>'Dir. y admon'!Z14</f>
        <v>0</v>
      </c>
      <c r="AA16" s="452"/>
      <c r="AB16" s="77"/>
    </row>
    <row r="17" spans="1:29" s="32" customFormat="1" ht="13.5" x14ac:dyDescent="0.2">
      <c r="A17" s="36" t="s">
        <v>17</v>
      </c>
      <c r="B17" s="36" t="s">
        <v>18</v>
      </c>
      <c r="C17" s="36" t="s">
        <v>19</v>
      </c>
      <c r="D17" s="36" t="s">
        <v>42</v>
      </c>
      <c r="E17" s="36" t="s">
        <v>43</v>
      </c>
      <c r="F17" s="36" t="s">
        <v>41</v>
      </c>
      <c r="G17" s="165">
        <v>1322</v>
      </c>
      <c r="H17" s="69">
        <v>0</v>
      </c>
      <c r="I17" s="150" t="s">
        <v>86</v>
      </c>
      <c r="J17" s="203">
        <f>'Dir. y admon'!J15</f>
        <v>1166247</v>
      </c>
      <c r="K17" s="203">
        <f>'Dir. y admon'!K15</f>
        <v>42682</v>
      </c>
      <c r="L17" s="203">
        <f>'Dir. y admon'!L15</f>
        <v>65666.490000000005</v>
      </c>
      <c r="M17" s="203">
        <f>'Dir. y admon'!M15</f>
        <v>1189231.49</v>
      </c>
      <c r="N17" s="203">
        <f>'Dir. y admon'!N15</f>
        <v>1106627.2000000002</v>
      </c>
      <c r="O17" s="203">
        <f>'Dir. y admon'!O15</f>
        <v>0</v>
      </c>
      <c r="P17" s="203">
        <f>'Dir. y admon'!P15</f>
        <v>19911.14</v>
      </c>
      <c r="Q17" s="203">
        <f>'Dir. y admon'!Q15</f>
        <v>408204.07</v>
      </c>
      <c r="R17" s="203">
        <f>'Dir. y admon'!R15</f>
        <v>0</v>
      </c>
      <c r="S17" s="203">
        <f>'Dir. y admon'!S15</f>
        <v>10243.950000000001</v>
      </c>
      <c r="T17" s="203">
        <f>'Dir. y admon'!T15</f>
        <v>0</v>
      </c>
      <c r="U17" s="203">
        <f>'Dir. y admon'!U15</f>
        <v>1461.42</v>
      </c>
      <c r="V17" s="203">
        <f>'Dir. y admon'!V15</f>
        <v>0</v>
      </c>
      <c r="W17" s="203">
        <f>'Dir. y admon'!W15</f>
        <v>1995.58</v>
      </c>
      <c r="X17" s="203">
        <f>'Dir. y admon'!X15</f>
        <v>3147.2000000000003</v>
      </c>
      <c r="Y17" s="203">
        <f>'Dir. y admon'!Y15</f>
        <v>217213.39999999997</v>
      </c>
      <c r="Z17" s="203">
        <f>'Dir. y admon'!Z15</f>
        <v>444450.44000000006</v>
      </c>
      <c r="AA17" s="452"/>
      <c r="AB17" s="77"/>
    </row>
    <row r="18" spans="1:29" s="32" customFormat="1" ht="13.5" x14ac:dyDescent="0.2">
      <c r="A18" s="36" t="s">
        <v>17</v>
      </c>
      <c r="B18" s="36" t="s">
        <v>18</v>
      </c>
      <c r="C18" s="36" t="s">
        <v>19</v>
      </c>
      <c r="D18" s="36" t="s">
        <v>42</v>
      </c>
      <c r="E18" s="36" t="s">
        <v>43</v>
      </c>
      <c r="F18" s="36" t="s">
        <v>41</v>
      </c>
      <c r="G18" s="106">
        <v>1411</v>
      </c>
      <c r="H18" s="69">
        <v>0</v>
      </c>
      <c r="I18" s="150" t="s">
        <v>179</v>
      </c>
      <c r="J18" s="203">
        <f>'Dir. y admon'!J16</f>
        <v>672672</v>
      </c>
      <c r="K18" s="203">
        <f>'Dir. y admon'!K16</f>
        <v>71000</v>
      </c>
      <c r="L18" s="203">
        <f>'Dir. y admon'!L16</f>
        <v>37875.4</v>
      </c>
      <c r="M18" s="203">
        <f>'Dir. y admon'!M16</f>
        <v>639547.4</v>
      </c>
      <c r="N18" s="203">
        <f>'Dir. y admon'!N16</f>
        <v>444900.72999999992</v>
      </c>
      <c r="O18" s="203">
        <f>'Dir. y admon'!O16</f>
        <v>0</v>
      </c>
      <c r="P18" s="203">
        <f>'Dir. y admon'!P16</f>
        <v>37431.35</v>
      </c>
      <c r="Q18" s="203">
        <f>'Dir. y admon'!Q16</f>
        <v>33847.69</v>
      </c>
      <c r="R18" s="203">
        <f>'Dir. y admon'!R16</f>
        <v>33965.54</v>
      </c>
      <c r="S18" s="203">
        <f>'Dir. y admon'!S16</f>
        <v>32043.69</v>
      </c>
      <c r="T18" s="203">
        <f>'Dir. y admon'!T16</f>
        <v>72952.37</v>
      </c>
      <c r="U18" s="203">
        <f>'Dir. y admon'!U16</f>
        <v>37888.9</v>
      </c>
      <c r="V18" s="203">
        <f>'Dir. y admon'!V16</f>
        <v>0</v>
      </c>
      <c r="W18" s="203">
        <f>'Dir. y admon'!W16</f>
        <v>74007.679999999993</v>
      </c>
      <c r="X18" s="203">
        <f>'Dir. y admon'!X16</f>
        <v>39800.480000000003</v>
      </c>
      <c r="Y18" s="203">
        <f>'Dir. y admon'!Y16</f>
        <v>40518.54</v>
      </c>
      <c r="Z18" s="203">
        <f>'Dir. y admon'!Z16</f>
        <v>42444.49</v>
      </c>
      <c r="AA18" s="452"/>
      <c r="AB18" s="77"/>
    </row>
    <row r="19" spans="1:29" s="32" customFormat="1" x14ac:dyDescent="0.2">
      <c r="A19" s="36" t="s">
        <v>17</v>
      </c>
      <c r="B19" s="36" t="s">
        <v>18</v>
      </c>
      <c r="C19" s="36" t="s">
        <v>19</v>
      </c>
      <c r="D19" s="36" t="s">
        <v>42</v>
      </c>
      <c r="E19" s="36" t="s">
        <v>43</v>
      </c>
      <c r="F19" s="36" t="s">
        <v>41</v>
      </c>
      <c r="G19" s="165">
        <v>1421</v>
      </c>
      <c r="H19" s="69">
        <v>0</v>
      </c>
      <c r="I19" s="150" t="s">
        <v>88</v>
      </c>
      <c r="J19" s="203">
        <f>'Dir. y admon'!J17</f>
        <v>242902</v>
      </c>
      <c r="K19" s="203">
        <f>'Dir. y admon'!K17</f>
        <v>25582</v>
      </c>
      <c r="L19" s="203">
        <f>'Dir. y admon'!L17</f>
        <v>12923.98</v>
      </c>
      <c r="M19" s="203">
        <f>'Dir. y admon'!M17</f>
        <v>230243.98</v>
      </c>
      <c r="N19" s="203">
        <f>'Dir. y admon'!N17</f>
        <v>207288.18000000002</v>
      </c>
      <c r="O19" s="203">
        <f>'Dir. y admon'!O17</f>
        <v>18298.62</v>
      </c>
      <c r="P19" s="203">
        <f>'Dir. y admon'!P17</f>
        <v>18600.849999999999</v>
      </c>
      <c r="Q19" s="203">
        <f>'Dir. y admon'!Q17</f>
        <v>16813.32</v>
      </c>
      <c r="R19" s="203">
        <f>'Dir. y admon'!R17</f>
        <v>17341.150000000001</v>
      </c>
      <c r="S19" s="203">
        <f>'Dir. y admon'!S17</f>
        <v>19996.16</v>
      </c>
      <c r="T19" s="203">
        <f>'Dir. y admon'!T17</f>
        <v>16686.66</v>
      </c>
      <c r="U19" s="203">
        <f>'Dir. y admon'!U17</f>
        <v>15398.57</v>
      </c>
      <c r="V19" s="203">
        <f>'Dir. y admon'!V17</f>
        <v>15261.1</v>
      </c>
      <c r="W19" s="203">
        <f>'Dir. y admon'!W17</f>
        <v>15261.1</v>
      </c>
      <c r="X19" s="203">
        <f>'Dir. y admon'!X17</f>
        <v>16899.41</v>
      </c>
      <c r="Y19" s="203">
        <f>'Dir. y admon'!Y17</f>
        <v>18365.62</v>
      </c>
      <c r="Z19" s="203">
        <f>'Dir. y admon'!Z17</f>
        <v>18365.62</v>
      </c>
      <c r="AA19" s="453"/>
      <c r="AB19" s="77"/>
    </row>
    <row r="20" spans="1:29" s="32" customFormat="1" x14ac:dyDescent="0.2">
      <c r="A20" s="36" t="s">
        <v>17</v>
      </c>
      <c r="B20" s="36" t="s">
        <v>18</v>
      </c>
      <c r="C20" s="36" t="s">
        <v>19</v>
      </c>
      <c r="D20" s="36" t="s">
        <v>42</v>
      </c>
      <c r="E20" s="36" t="s">
        <v>43</v>
      </c>
      <c r="F20" s="36" t="s">
        <v>41</v>
      </c>
      <c r="G20" s="165">
        <v>1431</v>
      </c>
      <c r="H20" s="69">
        <v>0</v>
      </c>
      <c r="I20" s="150" t="s">
        <v>87</v>
      </c>
      <c r="J20" s="203">
        <f>'Dir. y admon'!J18</f>
        <v>850158</v>
      </c>
      <c r="K20" s="203">
        <f>'Dir. y admon'!K18</f>
        <v>106594</v>
      </c>
      <c r="L20" s="203">
        <f>'Dir. y admon'!L18</f>
        <v>42612.35</v>
      </c>
      <c r="M20" s="203">
        <f>'Dir. y admon'!M18</f>
        <v>786176.35</v>
      </c>
      <c r="N20" s="203">
        <f>'Dir. y admon'!N18</f>
        <v>725511.22</v>
      </c>
      <c r="O20" s="203">
        <f>'Dir. y admon'!O18</f>
        <v>64045.350000000006</v>
      </c>
      <c r="P20" s="203">
        <f>'Dir. y admon'!P18</f>
        <v>65103.119999999995</v>
      </c>
      <c r="Q20" s="203">
        <f>'Dir. y admon'!Q18</f>
        <v>58846.82</v>
      </c>
      <c r="R20" s="203">
        <f>'Dir. y admon'!R18</f>
        <v>60694.179999999993</v>
      </c>
      <c r="S20" s="203">
        <f>'Dir. y admon'!S18</f>
        <v>71784.670000000013</v>
      </c>
      <c r="T20" s="203">
        <f>'Dir. y admon'!T18</f>
        <v>56605.45</v>
      </c>
      <c r="U20" s="203">
        <f>'Dir. y admon'!U18</f>
        <v>53895.17</v>
      </c>
      <c r="V20" s="203">
        <f>'Dir. y admon'!V18</f>
        <v>53414.04</v>
      </c>
      <c r="W20" s="203">
        <f>'Dir. y admon'!W18</f>
        <v>53414.48</v>
      </c>
      <c r="X20" s="203">
        <f>'Dir. y admon'!X18</f>
        <v>59148.3</v>
      </c>
      <c r="Y20" s="203">
        <f>'Dir. y admon'!Y18</f>
        <v>64279.82</v>
      </c>
      <c r="Z20" s="203">
        <f>'Dir. y admon'!Z18</f>
        <v>64279.82</v>
      </c>
      <c r="AA20" s="453"/>
      <c r="AB20" s="77"/>
    </row>
    <row r="21" spans="1:29" s="32" customFormat="1" x14ac:dyDescent="0.2">
      <c r="A21" s="36" t="s">
        <v>17</v>
      </c>
      <c r="B21" s="36" t="s">
        <v>18</v>
      </c>
      <c r="C21" s="36" t="s">
        <v>19</v>
      </c>
      <c r="D21" s="36" t="s">
        <v>42</v>
      </c>
      <c r="E21" s="36" t="s">
        <v>43</v>
      </c>
      <c r="F21" s="36" t="s">
        <v>41</v>
      </c>
      <c r="G21" s="106">
        <v>1431</v>
      </c>
      <c r="H21" s="69">
        <v>0</v>
      </c>
      <c r="I21" s="150" t="s">
        <v>89</v>
      </c>
      <c r="J21" s="203">
        <f>'Dir. y admon'!J19</f>
        <v>161935</v>
      </c>
      <c r="K21" s="203">
        <f>'Dir. y admon'!K19</f>
        <v>0</v>
      </c>
      <c r="L21" s="203">
        <f>'Dir. y admon'!L19</f>
        <v>11237.5</v>
      </c>
      <c r="M21" s="203">
        <f>'Dir. y admon'!M19</f>
        <v>173172.5</v>
      </c>
      <c r="N21" s="203">
        <f>'Dir. y admon'!N19</f>
        <v>135885.51</v>
      </c>
      <c r="O21" s="203">
        <f>'Dir. y admon'!O19</f>
        <v>11998.48</v>
      </c>
      <c r="P21" s="203">
        <f>'Dir. y admon'!P19</f>
        <v>12199.94</v>
      </c>
      <c r="Q21" s="203">
        <f>'Dir. y admon'!Q19</f>
        <v>11108.57</v>
      </c>
      <c r="R21" s="203">
        <f>'Dir. y admon'!R19</f>
        <v>11360.16</v>
      </c>
      <c r="S21" s="203">
        <f>'Dir. y admon'!S19</f>
        <v>11332.21</v>
      </c>
      <c r="T21" s="203">
        <f>'Dir. y admon'!T19</f>
        <v>12721.89</v>
      </c>
      <c r="U21" s="203">
        <f>'Dir. y admon'!U19</f>
        <v>10065.16</v>
      </c>
      <c r="V21" s="203">
        <f>'Dir. y admon'!V19</f>
        <v>9973.52</v>
      </c>
      <c r="W21" s="203">
        <f>'Dir. y admon'!W19</f>
        <v>9973.52</v>
      </c>
      <c r="X21" s="203">
        <f>'Dir. y admon'!X19</f>
        <v>11065.7</v>
      </c>
      <c r="Y21" s="203">
        <f>'Dir. y admon'!Y19</f>
        <v>12043.18</v>
      </c>
      <c r="Z21" s="203">
        <f>'Dir. y admon'!Z19</f>
        <v>12043.18</v>
      </c>
      <c r="AB21" s="77"/>
      <c r="AC21" s="77"/>
    </row>
    <row r="22" spans="1:29" s="32" customFormat="1" x14ac:dyDescent="0.2">
      <c r="A22" s="36"/>
      <c r="B22" s="36"/>
      <c r="C22" s="36"/>
      <c r="D22" s="36"/>
      <c r="E22" s="36"/>
      <c r="F22" s="36" t="s">
        <v>41</v>
      </c>
      <c r="G22" s="106">
        <v>1442</v>
      </c>
      <c r="H22" s="69">
        <v>0</v>
      </c>
      <c r="I22" s="150" t="s">
        <v>164</v>
      </c>
      <c r="J22" s="203">
        <f>'Dir. y admon'!J20</f>
        <v>53000</v>
      </c>
      <c r="K22" s="203">
        <f>'Dir. y admon'!K20</f>
        <v>5300</v>
      </c>
      <c r="L22" s="203">
        <f>'Dir. y admon'!L20</f>
        <v>0</v>
      </c>
      <c r="M22" s="203">
        <f>'Dir. y admon'!M20</f>
        <v>47700</v>
      </c>
      <c r="N22" s="203">
        <f>'Dir. y admon'!N20</f>
        <v>11705.21</v>
      </c>
      <c r="O22" s="203">
        <f>'Dir. y admon'!O20</f>
        <v>0</v>
      </c>
      <c r="P22" s="203">
        <f>'Dir. y admon'!P20</f>
        <v>11705.21</v>
      </c>
      <c r="Q22" s="203">
        <f>'Dir. y admon'!Q20</f>
        <v>0</v>
      </c>
      <c r="R22" s="203">
        <f>'Dir. y admon'!R20</f>
        <v>0</v>
      </c>
      <c r="S22" s="203">
        <f>'Dir. y admon'!S20</f>
        <v>0</v>
      </c>
      <c r="T22" s="203">
        <f>'Dir. y admon'!T20</f>
        <v>0</v>
      </c>
      <c r="U22" s="203">
        <f>'Dir. y admon'!U20</f>
        <v>0</v>
      </c>
      <c r="V22" s="203">
        <f>'Dir. y admon'!V20</f>
        <v>0</v>
      </c>
      <c r="W22" s="203">
        <f>'Dir. y admon'!W20</f>
        <v>0</v>
      </c>
      <c r="X22" s="203">
        <f>'Dir. y admon'!X20</f>
        <v>0</v>
      </c>
      <c r="Y22" s="203">
        <f>'Dir. y admon'!Y20</f>
        <v>0</v>
      </c>
      <c r="Z22" s="203">
        <f>'Dir. y admon'!Z20</f>
        <v>0</v>
      </c>
      <c r="AA22" s="453"/>
      <c r="AB22" s="77"/>
    </row>
    <row r="23" spans="1:29" s="32" customFormat="1" x14ac:dyDescent="0.2">
      <c r="A23" s="36" t="s">
        <v>17</v>
      </c>
      <c r="B23" s="36" t="s">
        <v>18</v>
      </c>
      <c r="C23" s="36" t="s">
        <v>19</v>
      </c>
      <c r="D23" s="36" t="s">
        <v>42</v>
      </c>
      <c r="E23" s="36" t="s">
        <v>43</v>
      </c>
      <c r="F23" s="50" t="s">
        <v>41</v>
      </c>
      <c r="G23" s="164">
        <v>1521</v>
      </c>
      <c r="H23" s="69">
        <v>0</v>
      </c>
      <c r="I23" s="150" t="s">
        <v>165</v>
      </c>
      <c r="J23" s="203">
        <f>'Dir. y admon'!J21+'02.Remantes'!J11</f>
        <v>535431</v>
      </c>
      <c r="K23" s="203">
        <f>'Dir. y admon'!K21+'02.Remantes'!K11</f>
        <v>0</v>
      </c>
      <c r="L23" s="203">
        <f>'Dir. y admon'!L21+'02.Remantes'!L11</f>
        <v>182894</v>
      </c>
      <c r="M23" s="203">
        <f>'Dir. y admon'!M21+'02.Remantes'!M11</f>
        <v>718325</v>
      </c>
      <c r="N23" s="203">
        <f>'Dir. y admon'!N21+'02.Remantes'!N11</f>
        <v>648490.69999999995</v>
      </c>
      <c r="O23" s="203">
        <f>'Dir. y admon'!O21+'02.Remantes'!O11</f>
        <v>0</v>
      </c>
      <c r="P23" s="203">
        <f>'Dir. y admon'!P21+'02.Remantes'!P11</f>
        <v>0</v>
      </c>
      <c r="Q23" s="203">
        <f>'Dir. y admon'!Q21+'02.Remantes'!Q11</f>
        <v>160244.70000000001</v>
      </c>
      <c r="R23" s="203">
        <f>'Dir. y admon'!R21+'02.Remantes'!R11</f>
        <v>141246.39999999999</v>
      </c>
      <c r="S23" s="203">
        <f>'Dir. y admon'!S21+'02.Remantes'!S11</f>
        <v>29135.4</v>
      </c>
      <c r="T23" s="203">
        <f>'Dir. y admon'!T21+'02.Remantes'!T11</f>
        <v>193150</v>
      </c>
      <c r="U23" s="203">
        <f>'Dir. y admon'!U21+'02.Remantes'!U11</f>
        <v>11654.7</v>
      </c>
      <c r="V23" s="203">
        <f>'Dir. y admon'!V21+'02.Remantes'!V11</f>
        <v>0</v>
      </c>
      <c r="W23" s="203">
        <f>'Dir. y admon'!W21+'02.Remantes'!W11</f>
        <v>0</v>
      </c>
      <c r="X23" s="203">
        <f>'Dir. y admon'!X21+'02.Remantes'!X11</f>
        <v>113059.5</v>
      </c>
      <c r="Y23" s="203">
        <f>'Dir. y admon'!Y21+'02.Remantes'!Y11</f>
        <v>0</v>
      </c>
      <c r="Z23" s="203">
        <f>'Dir. y admon'!Z21+'02.Remantes'!Z11</f>
        <v>0</v>
      </c>
      <c r="AA23" s="453"/>
      <c r="AB23" s="77"/>
    </row>
    <row r="24" spans="1:29" s="19" customFormat="1" ht="13.5" x14ac:dyDescent="0.2">
      <c r="A24" s="50" t="s">
        <v>17</v>
      </c>
      <c r="B24" s="50" t="s">
        <v>18</v>
      </c>
      <c r="C24" s="50" t="s">
        <v>19</v>
      </c>
      <c r="D24" s="50" t="s">
        <v>42</v>
      </c>
      <c r="E24" s="50" t="s">
        <v>43</v>
      </c>
      <c r="F24" s="166" t="s">
        <v>41</v>
      </c>
      <c r="G24" s="106">
        <v>1611</v>
      </c>
      <c r="H24" s="69">
        <v>0</v>
      </c>
      <c r="I24" s="150" t="s">
        <v>92</v>
      </c>
      <c r="J24" s="203">
        <f>'Dir. y admon'!J22</f>
        <v>699430</v>
      </c>
      <c r="K24" s="203">
        <f>'Dir. y admon'!K22</f>
        <v>699431</v>
      </c>
      <c r="L24" s="203">
        <f>'Dir. y admon'!L22</f>
        <v>0</v>
      </c>
      <c r="M24" s="203">
        <f>'Dir. y admon'!M22</f>
        <v>-1</v>
      </c>
      <c r="N24" s="203">
        <f>'Dir. y admon'!N22</f>
        <v>0</v>
      </c>
      <c r="O24" s="203">
        <f>'Dir. y admon'!O22</f>
        <v>0</v>
      </c>
      <c r="P24" s="203">
        <f>'Dir. y admon'!P22</f>
        <v>0</v>
      </c>
      <c r="Q24" s="203">
        <f>'Dir. y admon'!Q22</f>
        <v>0</v>
      </c>
      <c r="R24" s="203">
        <f>'Dir. y admon'!R22</f>
        <v>0</v>
      </c>
      <c r="S24" s="203">
        <f>'Dir. y admon'!S22</f>
        <v>0</v>
      </c>
      <c r="T24" s="203">
        <f>'Dir. y admon'!T22</f>
        <v>0</v>
      </c>
      <c r="U24" s="203">
        <f>'Dir. y admon'!U22</f>
        <v>0</v>
      </c>
      <c r="V24" s="203">
        <f>'Dir. y admon'!V22</f>
        <v>0</v>
      </c>
      <c r="W24" s="203">
        <f>'Dir. y admon'!W22</f>
        <v>0</v>
      </c>
      <c r="X24" s="203">
        <f>'Dir. y admon'!X22</f>
        <v>0</v>
      </c>
      <c r="Y24" s="203">
        <f>'Dir. y admon'!Y22</f>
        <v>0</v>
      </c>
      <c r="Z24" s="203">
        <f>'Dir. y admon'!Z22</f>
        <v>0</v>
      </c>
      <c r="AA24" s="436"/>
      <c r="AB24" s="77"/>
    </row>
    <row r="25" spans="1:29" s="32" customFormat="1" x14ac:dyDescent="0.2">
      <c r="A25" s="36" t="s">
        <v>17</v>
      </c>
      <c r="B25" s="36" t="s">
        <v>18</v>
      </c>
      <c r="C25" s="36" t="s">
        <v>19</v>
      </c>
      <c r="D25" s="36" t="s">
        <v>42</v>
      </c>
      <c r="E25" s="36" t="s">
        <v>43</v>
      </c>
      <c r="F25" s="36" t="s">
        <v>41</v>
      </c>
      <c r="G25" s="106">
        <v>1612</v>
      </c>
      <c r="H25" s="69">
        <v>0</v>
      </c>
      <c r="I25" s="150" t="s">
        <v>93</v>
      </c>
      <c r="J25" s="203">
        <f>'Dir. y admon'!J23</f>
        <v>186195</v>
      </c>
      <c r="K25" s="203">
        <f>'Dir. y admon'!K23</f>
        <v>0</v>
      </c>
      <c r="L25" s="203">
        <f>'Dir. y admon'!L23</f>
        <v>31950</v>
      </c>
      <c r="M25" s="203">
        <f>'Dir. y admon'!M23</f>
        <v>218145</v>
      </c>
      <c r="N25" s="203">
        <f>'Dir. y admon'!N23</f>
        <v>193840.03</v>
      </c>
      <c r="O25" s="203">
        <f>'Dir. y admon'!O23</f>
        <v>0</v>
      </c>
      <c r="P25" s="203">
        <f>'Dir. y admon'!P23</f>
        <v>0</v>
      </c>
      <c r="Q25" s="203">
        <f>'Dir. y admon'!Q23</f>
        <v>63709.79</v>
      </c>
      <c r="R25" s="203">
        <f>'Dir. y admon'!R23</f>
        <v>0</v>
      </c>
      <c r="S25" s="203">
        <f>'Dir. y admon'!S23</f>
        <v>0</v>
      </c>
      <c r="T25" s="203">
        <f>'Dir. y admon'!T23</f>
        <v>0</v>
      </c>
      <c r="U25" s="203">
        <f>'Dir. y admon'!U23</f>
        <v>0</v>
      </c>
      <c r="V25" s="203">
        <f>'Dir. y admon'!V23</f>
        <v>0</v>
      </c>
      <c r="W25" s="203">
        <f>'Dir. y admon'!W23</f>
        <v>0</v>
      </c>
      <c r="X25" s="203">
        <f>'Dir. y admon'!X23</f>
        <v>0</v>
      </c>
      <c r="Y25" s="203">
        <f>'Dir. y admon'!Y23</f>
        <v>39563.4</v>
      </c>
      <c r="Z25" s="203">
        <f>'Dir. y admon'!Z23</f>
        <v>90566.84</v>
      </c>
      <c r="AA25" s="453"/>
      <c r="AB25" s="77"/>
    </row>
    <row r="26" spans="1:29" s="32" customFormat="1" x14ac:dyDescent="0.2">
      <c r="A26" s="36" t="s">
        <v>17</v>
      </c>
      <c r="B26" s="36" t="s">
        <v>18</v>
      </c>
      <c r="C26" s="36" t="s">
        <v>19</v>
      </c>
      <c r="D26" s="36" t="s">
        <v>42</v>
      </c>
      <c r="E26" s="36" t="s">
        <v>43</v>
      </c>
      <c r="F26" s="36" t="s">
        <v>41</v>
      </c>
      <c r="G26" s="106">
        <v>1712</v>
      </c>
      <c r="H26" s="69">
        <v>0</v>
      </c>
      <c r="I26" s="150" t="s">
        <v>90</v>
      </c>
      <c r="J26" s="203">
        <f>'Dir. y admon'!J24</f>
        <v>420826</v>
      </c>
      <c r="K26" s="203">
        <f>'Dir. y admon'!K24</f>
        <v>0</v>
      </c>
      <c r="L26" s="203">
        <f>'Dir. y admon'!L24</f>
        <v>0</v>
      </c>
      <c r="M26" s="203">
        <f>'Dir. y admon'!M24</f>
        <v>420826</v>
      </c>
      <c r="N26" s="203">
        <f>'Dir. y admon'!N24</f>
        <v>396275.05</v>
      </c>
      <c r="O26" s="203">
        <f>'Dir. y admon'!O24</f>
        <v>32487.56</v>
      </c>
      <c r="P26" s="203">
        <f>'Dir. y admon'!P24</f>
        <v>31173.01</v>
      </c>
      <c r="Q26" s="203">
        <f>'Dir. y admon'!Q24</f>
        <v>30815.919999999998</v>
      </c>
      <c r="R26" s="203">
        <f>'Dir. y admon'!R24</f>
        <v>31980.99</v>
      </c>
      <c r="S26" s="203">
        <f>'Dir. y admon'!S24</f>
        <v>32679.980000000003</v>
      </c>
      <c r="T26" s="203">
        <f>'Dir. y admon'!T24</f>
        <v>34620.78</v>
      </c>
      <c r="U26" s="203">
        <f>'Dir. y admon'!U24</f>
        <v>35342.130000000005</v>
      </c>
      <c r="V26" s="203">
        <f>'Dir. y admon'!V24</f>
        <v>32831</v>
      </c>
      <c r="W26" s="203">
        <f>'Dir. y admon'!W24</f>
        <v>33088.100000000006</v>
      </c>
      <c r="X26" s="203">
        <f>'Dir. y admon'!X24</f>
        <v>33350.19</v>
      </c>
      <c r="Y26" s="203">
        <f>'Dir. y admon'!Y24</f>
        <v>33992.449999999997</v>
      </c>
      <c r="Z26" s="203">
        <f>'Dir. y admon'!Z24</f>
        <v>33912.94</v>
      </c>
      <c r="AA26" s="453"/>
      <c r="AB26" s="77"/>
    </row>
    <row r="27" spans="1:29" s="32" customFormat="1" x14ac:dyDescent="0.2">
      <c r="A27" s="36" t="s">
        <v>17</v>
      </c>
      <c r="B27" s="166" t="s">
        <v>18</v>
      </c>
      <c r="C27" s="166" t="s">
        <v>19</v>
      </c>
      <c r="D27" s="166" t="s">
        <v>42</v>
      </c>
      <c r="E27" s="166" t="s">
        <v>43</v>
      </c>
      <c r="F27" s="36" t="s">
        <v>41</v>
      </c>
      <c r="G27" s="106">
        <v>1713</v>
      </c>
      <c r="H27" s="69">
        <v>0</v>
      </c>
      <c r="I27" s="150" t="s">
        <v>91</v>
      </c>
      <c r="J27" s="203">
        <f>'Dir. y admon'!J25</f>
        <v>229533</v>
      </c>
      <c r="K27" s="203">
        <f>'Dir. y admon'!K25</f>
        <v>0</v>
      </c>
      <c r="L27" s="203">
        <f>'Dir. y admon'!L25</f>
        <v>0</v>
      </c>
      <c r="M27" s="203">
        <f>'Dir. y admon'!M25</f>
        <v>229533</v>
      </c>
      <c r="N27" s="203">
        <f>'Dir. y admon'!N25</f>
        <v>214817</v>
      </c>
      <c r="O27" s="203">
        <f>'Dir. y admon'!O25</f>
        <v>17544.419999999998</v>
      </c>
      <c r="P27" s="203">
        <f>'Dir. y admon'!P25</f>
        <v>18087.849999999999</v>
      </c>
      <c r="Q27" s="203">
        <f>'Dir. y admon'!Q25</f>
        <v>16411.419999999998</v>
      </c>
      <c r="R27" s="203">
        <f>'Dir. y admon'!R25</f>
        <v>17365.79</v>
      </c>
      <c r="S27" s="203">
        <f>'Dir. y admon'!S25</f>
        <v>17426.14</v>
      </c>
      <c r="T27" s="203">
        <f>'Dir. y admon'!T25</f>
        <v>18504.89</v>
      </c>
      <c r="U27" s="203">
        <f>'Dir. y admon'!U25</f>
        <v>19199.39</v>
      </c>
      <c r="V27" s="203">
        <f>'Dir. y admon'!V25</f>
        <v>17734.16</v>
      </c>
      <c r="W27" s="203">
        <f>'Dir. y admon'!W25</f>
        <v>17896.189999999999</v>
      </c>
      <c r="X27" s="203">
        <f>'Dir. y admon'!X25</f>
        <v>18054.84</v>
      </c>
      <c r="Y27" s="203">
        <f>'Dir. y admon'!Y25</f>
        <v>18359.57</v>
      </c>
      <c r="Z27" s="203">
        <f>'Dir. y admon'!Z25</f>
        <v>18232.34</v>
      </c>
      <c r="AA27" s="453"/>
      <c r="AB27" s="77"/>
    </row>
    <row r="28" spans="1:29" s="32" customFormat="1" x14ac:dyDescent="0.2">
      <c r="A28" s="36" t="s">
        <v>17</v>
      </c>
      <c r="B28" s="36" t="s">
        <v>18</v>
      </c>
      <c r="C28" s="36" t="s">
        <v>19</v>
      </c>
      <c r="D28" s="36" t="s">
        <v>42</v>
      </c>
      <c r="E28" s="36" t="s">
        <v>43</v>
      </c>
      <c r="F28" s="36" t="s">
        <v>41</v>
      </c>
      <c r="G28" s="106">
        <v>1715</v>
      </c>
      <c r="H28" s="69">
        <v>0</v>
      </c>
      <c r="I28" s="150" t="s">
        <v>151</v>
      </c>
      <c r="J28" s="203">
        <f>'Dir. y admon'!J26</f>
        <v>308065</v>
      </c>
      <c r="K28" s="203">
        <f>'Dir. y admon'!K26</f>
        <v>32586</v>
      </c>
      <c r="L28" s="203">
        <f>'Dir. y admon'!L26</f>
        <v>17799.95</v>
      </c>
      <c r="M28" s="203">
        <f>'Dir. y admon'!M26</f>
        <v>293278.95</v>
      </c>
      <c r="N28" s="203">
        <f>'Dir. y admon'!N26</f>
        <v>199268.47</v>
      </c>
      <c r="O28" s="203">
        <f>'Dir. y admon'!O26</f>
        <v>0</v>
      </c>
      <c r="P28" s="203">
        <f>'Dir. y admon'!P26</f>
        <v>0</v>
      </c>
      <c r="Q28" s="203">
        <f>'Dir. y admon'!Q26</f>
        <v>0</v>
      </c>
      <c r="R28" s="203">
        <f>'Dir. y admon'!R26</f>
        <v>0</v>
      </c>
      <c r="S28" s="203">
        <f>'Dir. y admon'!S26</f>
        <v>0</v>
      </c>
      <c r="T28" s="203">
        <f>'Dir. y admon'!T26</f>
        <v>0</v>
      </c>
      <c r="U28" s="203">
        <f>'Dir. y admon'!U26</f>
        <v>0</v>
      </c>
      <c r="V28" s="203">
        <f>'Dir. y admon'!V26</f>
        <v>0</v>
      </c>
      <c r="W28" s="203">
        <f>'Dir. y admon'!W26</f>
        <v>199268.47</v>
      </c>
      <c r="X28" s="203">
        <f>'Dir. y admon'!X26</f>
        <v>0</v>
      </c>
      <c r="Y28" s="203">
        <f>'Dir. y admon'!Y26</f>
        <v>0</v>
      </c>
      <c r="Z28" s="203">
        <f>'Dir. y admon'!Z26</f>
        <v>0</v>
      </c>
      <c r="AA28" s="453"/>
      <c r="AB28" s="77"/>
      <c r="AC28" s="44"/>
    </row>
    <row r="29" spans="1:29" s="42" customFormat="1" x14ac:dyDescent="0.2">
      <c r="A29" s="37"/>
      <c r="B29" s="37"/>
      <c r="C29" s="37"/>
      <c r="D29" s="53"/>
      <c r="E29" s="37"/>
      <c r="F29" s="37"/>
      <c r="G29" s="37"/>
      <c r="H29" s="37"/>
      <c r="I29" s="140" t="s">
        <v>2</v>
      </c>
      <c r="J29" s="108">
        <f>SUM(J14:J28)</f>
        <v>14040000</v>
      </c>
      <c r="K29" s="108">
        <f>SUM(K14:K28)</f>
        <v>995494</v>
      </c>
      <c r="L29" s="108">
        <f>SUM(L14:L28)</f>
        <v>995493.99999999988</v>
      </c>
      <c r="M29" s="108">
        <f>J29-K29+L29</f>
        <v>14040000</v>
      </c>
      <c r="N29" s="108">
        <f>SUM(O29:Z29)</f>
        <v>12716062.789999999</v>
      </c>
      <c r="O29" s="108">
        <f t="shared" ref="O29:Z29" si="0">SUM(O14:O28)</f>
        <v>798902.76000000013</v>
      </c>
      <c r="P29" s="108">
        <f t="shared" si="0"/>
        <v>876421.0299999998</v>
      </c>
      <c r="Q29" s="108">
        <f t="shared" si="0"/>
        <v>1382827.92</v>
      </c>
      <c r="R29" s="108">
        <f t="shared" si="0"/>
        <v>969830.31000000029</v>
      </c>
      <c r="S29" s="108">
        <f t="shared" si="0"/>
        <v>984468.89999999991</v>
      </c>
      <c r="T29" s="108">
        <f t="shared" si="0"/>
        <v>1130651.8699999999</v>
      </c>
      <c r="U29" s="108">
        <f t="shared" si="0"/>
        <v>978540.42</v>
      </c>
      <c r="V29" s="108">
        <f t="shared" si="0"/>
        <v>870865.87000000011</v>
      </c>
      <c r="W29" s="108">
        <f t="shared" si="0"/>
        <v>1089590.1899999997</v>
      </c>
      <c r="X29" s="108">
        <f t="shared" si="0"/>
        <v>989587.91</v>
      </c>
      <c r="Y29" s="108">
        <f t="shared" si="0"/>
        <v>1174937.4399999997</v>
      </c>
      <c r="Z29" s="108">
        <f t="shared" si="0"/>
        <v>1469438.1700000002</v>
      </c>
      <c r="AA29" s="432"/>
      <c r="AB29" s="77"/>
    </row>
    <row r="30" spans="1:29" s="19" customFormat="1" ht="13.5" x14ac:dyDescent="0.2">
      <c r="A30" s="36" t="s">
        <v>17</v>
      </c>
      <c r="B30" s="36" t="s">
        <v>18</v>
      </c>
      <c r="C30" s="36" t="s">
        <v>19</v>
      </c>
      <c r="D30" s="36" t="s">
        <v>42</v>
      </c>
      <c r="E30" s="36" t="s">
        <v>43</v>
      </c>
      <c r="F30" s="36" t="s">
        <v>41</v>
      </c>
      <c r="G30" s="106">
        <v>2111</v>
      </c>
      <c r="H30" s="69">
        <v>0</v>
      </c>
      <c r="I30" s="150" t="s">
        <v>108</v>
      </c>
      <c r="J30" s="203">
        <f>'01.Recurso Estatal'!J27+'02. ingresos propios'!J13</f>
        <v>90000</v>
      </c>
      <c r="K30" s="203">
        <f>'01.Recurso Estatal'!K27+'02. ingresos propios'!K13</f>
        <v>493.17</v>
      </c>
      <c r="L30" s="203">
        <f>'01.Recurso Estatal'!L27+'02. ingresos propios'!L13</f>
        <v>12752.17</v>
      </c>
      <c r="M30" s="203">
        <f>'01.Recurso Estatal'!M27+'02. ingresos propios'!M13</f>
        <v>102259</v>
      </c>
      <c r="N30" s="203">
        <f>'01.Recurso Estatal'!N27+'02. ingresos propios'!N13</f>
        <v>102258.61</v>
      </c>
      <c r="O30" s="203">
        <f>'01.Recurso Estatal'!O27+'02. ingresos propios'!O13</f>
        <v>9238.98</v>
      </c>
      <c r="P30" s="203">
        <f>'01.Recurso Estatal'!P27+'02. ingresos propios'!P13</f>
        <v>4283.6000000000004</v>
      </c>
      <c r="Q30" s="203">
        <f>'01.Recurso Estatal'!Q27+'02. ingresos propios'!Q13</f>
        <v>0</v>
      </c>
      <c r="R30" s="203">
        <f>'01.Recurso Estatal'!R27+'02. ingresos propios'!R13</f>
        <v>4446.24</v>
      </c>
      <c r="S30" s="203">
        <f>'01.Recurso Estatal'!S27+'02. ingresos propios'!S13</f>
        <v>9031.3399999999983</v>
      </c>
      <c r="T30" s="203">
        <f>'01.Recurso Estatal'!T27+'02. ingresos propios'!T13</f>
        <v>8398.41</v>
      </c>
      <c r="U30" s="203">
        <f>'01.Recurso Estatal'!U27+'02. ingresos propios'!U13</f>
        <v>16171.95</v>
      </c>
      <c r="V30" s="203">
        <f>'01.Recurso Estatal'!V27+'02. ingresos propios'!V13</f>
        <v>18071.21</v>
      </c>
      <c r="W30" s="203">
        <f>'01.Recurso Estatal'!W27+'02. ingresos propios'!W13</f>
        <v>4155.91</v>
      </c>
      <c r="X30" s="203">
        <f>'01.Recurso Estatal'!X27+'02. ingresos propios'!X13</f>
        <v>13418.06</v>
      </c>
      <c r="Y30" s="203">
        <f>'01.Recurso Estatal'!Y27+'02. ingresos propios'!Y13</f>
        <v>2784.3</v>
      </c>
      <c r="Z30" s="203">
        <f>'01.Recurso Estatal'!Z27+'02. ingresos propios'!Z13</f>
        <v>12258.61</v>
      </c>
      <c r="AA30" s="452"/>
      <c r="AB30" s="77"/>
    </row>
    <row r="31" spans="1:29" s="19" customFormat="1" ht="13.5" x14ac:dyDescent="0.2">
      <c r="A31" s="36"/>
      <c r="B31" s="36"/>
      <c r="C31" s="36"/>
      <c r="D31" s="36"/>
      <c r="E31" s="36"/>
      <c r="F31" s="36"/>
      <c r="G31" s="106">
        <v>2121</v>
      </c>
      <c r="H31" s="69">
        <v>0</v>
      </c>
      <c r="I31" s="150" t="s">
        <v>167</v>
      </c>
      <c r="J31" s="203">
        <f>'01.Recurso Estatal'!J28</f>
        <v>10500</v>
      </c>
      <c r="K31" s="203">
        <f>'01.Recurso Estatal'!K28</f>
        <v>1050</v>
      </c>
      <c r="L31" s="203">
        <f>'01.Recurso Estatal'!L28</f>
        <v>0</v>
      </c>
      <c r="M31" s="203">
        <f>'01.Recurso Estatal'!M28</f>
        <v>9450</v>
      </c>
      <c r="N31" s="203">
        <f>'01.Recurso Estatal'!N28</f>
        <v>365.4</v>
      </c>
      <c r="O31" s="203">
        <f>'01.Recurso Estatal'!O28</f>
        <v>0</v>
      </c>
      <c r="P31" s="203">
        <f>'01.Recurso Estatal'!P28</f>
        <v>0</v>
      </c>
      <c r="Q31" s="203">
        <f>'01.Recurso Estatal'!Q28</f>
        <v>0</v>
      </c>
      <c r="R31" s="203">
        <f>'01.Recurso Estatal'!R28</f>
        <v>0</v>
      </c>
      <c r="S31" s="203">
        <f>'01.Recurso Estatal'!S28</f>
        <v>0</v>
      </c>
      <c r="T31" s="203">
        <f>'01.Recurso Estatal'!T28</f>
        <v>365.4</v>
      </c>
      <c r="U31" s="203">
        <f>'01.Recurso Estatal'!U28</f>
        <v>0</v>
      </c>
      <c r="V31" s="203">
        <f>'01.Recurso Estatal'!V28</f>
        <v>0</v>
      </c>
      <c r="W31" s="203">
        <f>'01.Recurso Estatal'!W28</f>
        <v>0</v>
      </c>
      <c r="X31" s="203">
        <f>'01.Recurso Estatal'!X28</f>
        <v>0</v>
      </c>
      <c r="Y31" s="203">
        <f>'01.Recurso Estatal'!Y28</f>
        <v>0</v>
      </c>
      <c r="Z31" s="203">
        <f>'01.Recurso Estatal'!Z28</f>
        <v>0</v>
      </c>
      <c r="AA31" s="452"/>
      <c r="AB31" s="77"/>
    </row>
    <row r="32" spans="1:29" s="19" customFormat="1" ht="13.5" x14ac:dyDescent="0.2">
      <c r="A32" s="36" t="s">
        <v>17</v>
      </c>
      <c r="B32" s="36" t="s">
        <v>18</v>
      </c>
      <c r="C32" s="36" t="s">
        <v>19</v>
      </c>
      <c r="D32" s="36" t="s">
        <v>42</v>
      </c>
      <c r="E32" s="36" t="s">
        <v>43</v>
      </c>
      <c r="F32" s="36" t="s">
        <v>41</v>
      </c>
      <c r="G32" s="106">
        <v>2141</v>
      </c>
      <c r="H32" s="69">
        <v>0</v>
      </c>
      <c r="I32" s="150" t="s">
        <v>109</v>
      </c>
      <c r="J32" s="203">
        <f>'01.Recurso Estatal'!J29+'02. ingresos propios'!J14</f>
        <v>22000</v>
      </c>
      <c r="K32" s="203">
        <f>'01.Recurso Estatal'!K29+'02. ingresos propios'!K14</f>
        <v>0</v>
      </c>
      <c r="L32" s="203">
        <f>'01.Recurso Estatal'!L29+'02. ingresos propios'!L14</f>
        <v>30000</v>
      </c>
      <c r="M32" s="203">
        <f>'01.Recurso Estatal'!M29+'02. ingresos propios'!M14</f>
        <v>52000</v>
      </c>
      <c r="N32" s="203">
        <f>'01.Recurso Estatal'!N29+'02. ingresos propios'!N14</f>
        <v>40895.490000000005</v>
      </c>
      <c r="O32" s="203">
        <f>'01.Recurso Estatal'!O29+'02. ingresos propios'!O14</f>
        <v>0</v>
      </c>
      <c r="P32" s="203">
        <f>'01.Recurso Estatal'!P29+'02. ingresos propios'!P14</f>
        <v>190</v>
      </c>
      <c r="Q32" s="203">
        <f>'01.Recurso Estatal'!Q29+'02. ingresos propios'!Q14</f>
        <v>0</v>
      </c>
      <c r="R32" s="203">
        <f>'01.Recurso Estatal'!R29+'02. ingresos propios'!R14</f>
        <v>0</v>
      </c>
      <c r="S32" s="203">
        <f>'01.Recurso Estatal'!S29+'02. ingresos propios'!S14</f>
        <v>8187.49</v>
      </c>
      <c r="T32" s="203">
        <f>'01.Recurso Estatal'!T29+'02. ingresos propios'!T14</f>
        <v>41.76</v>
      </c>
      <c r="U32" s="203">
        <f>'01.Recurso Estatal'!U29+'02. ingresos propios'!U14</f>
        <v>0</v>
      </c>
      <c r="V32" s="203">
        <f>'01.Recurso Estatal'!V29+'02. ingresos propios'!V14</f>
        <v>6213.2999999999993</v>
      </c>
      <c r="W32" s="203">
        <f>'01.Recurso Estatal'!W29+'02. ingresos propios'!W14</f>
        <v>1916</v>
      </c>
      <c r="X32" s="203">
        <f>'01.Recurso Estatal'!X29+'02. ingresos propios'!X14</f>
        <v>154.19999999999999</v>
      </c>
      <c r="Y32" s="203">
        <f>'01.Recurso Estatal'!Y29+'02. ingresos propios'!Y14</f>
        <v>2061.46</v>
      </c>
      <c r="Z32" s="203">
        <f>'01.Recurso Estatal'!Z29+'02. ingresos propios'!Z14</f>
        <v>22131.280000000006</v>
      </c>
      <c r="AA32" s="452"/>
      <c r="AB32" s="77"/>
    </row>
    <row r="33" spans="1:28" s="19" customFormat="1" ht="13.5" x14ac:dyDescent="0.2">
      <c r="A33" s="36" t="s">
        <v>17</v>
      </c>
      <c r="B33" s="36" t="s">
        <v>18</v>
      </c>
      <c r="C33" s="36" t="s">
        <v>19</v>
      </c>
      <c r="D33" s="36" t="s">
        <v>42</v>
      </c>
      <c r="E33" s="36" t="s">
        <v>43</v>
      </c>
      <c r="F33" s="36" t="s">
        <v>41</v>
      </c>
      <c r="G33" s="106">
        <v>2161</v>
      </c>
      <c r="H33" s="69">
        <v>0</v>
      </c>
      <c r="I33" s="150" t="s">
        <v>82</v>
      </c>
      <c r="J33" s="203">
        <f>'01.Recurso Estatal'!J30+'02. ingresos propios'!J15</f>
        <v>21000</v>
      </c>
      <c r="K33" s="203">
        <f>'01.Recurso Estatal'!K30+'02. ingresos propios'!K15</f>
        <v>0</v>
      </c>
      <c r="L33" s="203">
        <f>'01.Recurso Estatal'!L30+'02. ingresos propios'!L15</f>
        <v>0</v>
      </c>
      <c r="M33" s="203">
        <f>'01.Recurso Estatal'!M30+'02. ingresos propios'!M15</f>
        <v>21000</v>
      </c>
      <c r="N33" s="203">
        <f>'01.Recurso Estatal'!N30+'02. ingresos propios'!N15</f>
        <v>19600.68</v>
      </c>
      <c r="O33" s="203">
        <f>'01.Recurso Estatal'!O30+'02. ingresos propios'!O15</f>
        <v>105.5</v>
      </c>
      <c r="P33" s="203">
        <f>'01.Recurso Estatal'!P30+'02. ingresos propios'!P15</f>
        <v>0</v>
      </c>
      <c r="Q33" s="203">
        <f>'01.Recurso Estatal'!Q30+'02. ingresos propios'!Q15</f>
        <v>0</v>
      </c>
      <c r="R33" s="203">
        <f>'01.Recurso Estatal'!R30+'02. ingresos propios'!R15</f>
        <v>1926.18</v>
      </c>
      <c r="S33" s="203">
        <f>'01.Recurso Estatal'!S30+'02. ingresos propios'!S15</f>
        <v>6842.52</v>
      </c>
      <c r="T33" s="203">
        <f>'01.Recurso Estatal'!T30+'02. ingresos propios'!T15</f>
        <v>0</v>
      </c>
      <c r="U33" s="203">
        <f>'01.Recurso Estatal'!U30+'02. ingresos propios'!U15</f>
        <v>3316.15</v>
      </c>
      <c r="V33" s="203">
        <f>'01.Recurso Estatal'!V30+'02. ingresos propios'!V15</f>
        <v>3960.01</v>
      </c>
      <c r="W33" s="203">
        <f>'01.Recurso Estatal'!W30+'02. ingresos propios'!W15</f>
        <v>0</v>
      </c>
      <c r="X33" s="203">
        <f>'01.Recurso Estatal'!X30+'02. ingresos propios'!X15</f>
        <v>0</v>
      </c>
      <c r="Y33" s="203">
        <f>'01.Recurso Estatal'!Y30+'02. ingresos propios'!Y15</f>
        <v>3450.32</v>
      </c>
      <c r="Z33" s="203">
        <f>'01.Recurso Estatal'!Z30+'02. ingresos propios'!Z15</f>
        <v>0</v>
      </c>
      <c r="AA33" s="452"/>
      <c r="AB33" s="77"/>
    </row>
    <row r="34" spans="1:28" s="19" customFormat="1" ht="13.5" x14ac:dyDescent="0.2">
      <c r="A34" s="36" t="s">
        <v>17</v>
      </c>
      <c r="B34" s="36" t="s">
        <v>18</v>
      </c>
      <c r="C34" s="36" t="s">
        <v>19</v>
      </c>
      <c r="D34" s="36" t="s">
        <v>42</v>
      </c>
      <c r="E34" s="36" t="s">
        <v>43</v>
      </c>
      <c r="F34" s="36" t="s">
        <v>41</v>
      </c>
      <c r="G34" s="106">
        <v>2171</v>
      </c>
      <c r="H34" s="69">
        <v>0</v>
      </c>
      <c r="I34" s="150" t="s">
        <v>133</v>
      </c>
      <c r="J34" s="203">
        <f>'01.Recurso Estatal'!J31</f>
        <v>1500</v>
      </c>
      <c r="K34" s="203">
        <f>'01.Recurso Estatal'!K31</f>
        <v>150</v>
      </c>
      <c r="L34" s="203">
        <f>'01.Recurso Estatal'!L31</f>
        <v>0</v>
      </c>
      <c r="M34" s="203">
        <f>'01.Recurso Estatal'!M31</f>
        <v>1350</v>
      </c>
      <c r="N34" s="203">
        <f>'01.Recurso Estatal'!N31</f>
        <v>543.47</v>
      </c>
      <c r="O34" s="203">
        <f>'01.Recurso Estatal'!O31</f>
        <v>0</v>
      </c>
      <c r="P34" s="203">
        <f>'01.Recurso Estatal'!P31</f>
        <v>0</v>
      </c>
      <c r="Q34" s="203">
        <f>'01.Recurso Estatal'!Q31</f>
        <v>0</v>
      </c>
      <c r="R34" s="203">
        <f>'01.Recurso Estatal'!R31</f>
        <v>0</v>
      </c>
      <c r="S34" s="203">
        <f>'01.Recurso Estatal'!S31</f>
        <v>265</v>
      </c>
      <c r="T34" s="203">
        <f>'01.Recurso Estatal'!T31</f>
        <v>278.47000000000003</v>
      </c>
      <c r="U34" s="203">
        <f>'01.Recurso Estatal'!U31</f>
        <v>0</v>
      </c>
      <c r="V34" s="203">
        <f>'01.Recurso Estatal'!V31</f>
        <v>0</v>
      </c>
      <c r="W34" s="203">
        <f>'01.Recurso Estatal'!W31</f>
        <v>0</v>
      </c>
      <c r="X34" s="203">
        <f>'01.Recurso Estatal'!X31</f>
        <v>0</v>
      </c>
      <c r="Y34" s="203">
        <f>'01.Recurso Estatal'!Y31</f>
        <v>0</v>
      </c>
      <c r="Z34" s="203">
        <f>'01.Recurso Estatal'!Z31</f>
        <v>0</v>
      </c>
      <c r="AA34" s="452"/>
      <c r="AB34" s="77"/>
    </row>
    <row r="35" spans="1:28" s="19" customFormat="1" ht="13.5" x14ac:dyDescent="0.2">
      <c r="A35" s="36" t="s">
        <v>17</v>
      </c>
      <c r="B35" s="36" t="s">
        <v>18</v>
      </c>
      <c r="C35" s="36" t="s">
        <v>19</v>
      </c>
      <c r="D35" s="36" t="s">
        <v>42</v>
      </c>
      <c r="E35" s="36" t="s">
        <v>43</v>
      </c>
      <c r="F35" s="36" t="s">
        <v>41</v>
      </c>
      <c r="G35" s="106">
        <v>2179</v>
      </c>
      <c r="H35" s="69">
        <v>0</v>
      </c>
      <c r="I35" s="150" t="s">
        <v>137</v>
      </c>
      <c r="J35" s="203">
        <f>'02.Remantes'!J13</f>
        <v>202276</v>
      </c>
      <c r="K35" s="203">
        <f>'02.Remantes'!K13</f>
        <v>0</v>
      </c>
      <c r="L35" s="203">
        <f>'02.Remantes'!L13</f>
        <v>0</v>
      </c>
      <c r="M35" s="203">
        <f>'02.Remantes'!M13</f>
        <v>202276</v>
      </c>
      <c r="N35" s="203">
        <f>'02.Remantes'!N13</f>
        <v>202276</v>
      </c>
      <c r="O35" s="203">
        <f>'02.Remantes'!O13</f>
        <v>0</v>
      </c>
      <c r="P35" s="203">
        <f>'02.Remantes'!P13</f>
        <v>202276</v>
      </c>
      <c r="Q35" s="203">
        <f>'02.Remantes'!Q13</f>
        <v>0</v>
      </c>
      <c r="R35" s="203">
        <f>'02.Remantes'!R13</f>
        <v>0</v>
      </c>
      <c r="S35" s="203">
        <f>'02.Remantes'!S13</f>
        <v>0</v>
      </c>
      <c r="T35" s="203">
        <f>'02.Remantes'!T13</f>
        <v>0</v>
      </c>
      <c r="U35" s="203">
        <f>'02.Remantes'!U13</f>
        <v>0</v>
      </c>
      <c r="V35" s="203">
        <f>'02.Remantes'!V13</f>
        <v>0</v>
      </c>
      <c r="W35" s="203">
        <f>'02.Remantes'!W13</f>
        <v>0</v>
      </c>
      <c r="X35" s="203">
        <f>'02.Remantes'!X13</f>
        <v>0</v>
      </c>
      <c r="Y35" s="203">
        <f>'02.Remantes'!Y13</f>
        <v>0</v>
      </c>
      <c r="Z35" s="203">
        <f>'02.Remantes'!Z13</f>
        <v>0</v>
      </c>
      <c r="AA35" s="452"/>
      <c r="AB35" s="77"/>
    </row>
    <row r="36" spans="1:28" s="19" customFormat="1" ht="13.5" x14ac:dyDescent="0.2">
      <c r="A36" s="36" t="s">
        <v>17</v>
      </c>
      <c r="B36" s="36" t="s">
        <v>18</v>
      </c>
      <c r="C36" s="36" t="s">
        <v>19</v>
      </c>
      <c r="D36" s="36" t="s">
        <v>42</v>
      </c>
      <c r="E36" s="36" t="s">
        <v>43</v>
      </c>
      <c r="F36" s="36" t="s">
        <v>41</v>
      </c>
      <c r="G36" s="106">
        <v>2211</v>
      </c>
      <c r="H36" s="69">
        <v>0</v>
      </c>
      <c r="I36" s="150" t="s">
        <v>110</v>
      </c>
      <c r="J36" s="203">
        <f>'01.Recurso Estatal'!J32</f>
        <v>18000</v>
      </c>
      <c r="K36" s="203">
        <f>'01.Recurso Estatal'!K32</f>
        <v>0</v>
      </c>
      <c r="L36" s="203">
        <f>'01.Recurso Estatal'!L32</f>
        <v>0</v>
      </c>
      <c r="M36" s="203">
        <f>'01.Recurso Estatal'!M32</f>
        <v>18000</v>
      </c>
      <c r="N36" s="203">
        <f>'01.Recurso Estatal'!N32</f>
        <v>17806.8</v>
      </c>
      <c r="O36" s="203">
        <f>'01.Recurso Estatal'!O32</f>
        <v>390</v>
      </c>
      <c r="P36" s="203">
        <f>'01.Recurso Estatal'!P32</f>
        <v>2830.8</v>
      </c>
      <c r="Q36" s="203">
        <f>'01.Recurso Estatal'!Q32</f>
        <v>0</v>
      </c>
      <c r="R36" s="203">
        <f>'01.Recurso Estatal'!R32</f>
        <v>2754</v>
      </c>
      <c r="S36" s="203">
        <f>'01.Recurso Estatal'!S32</f>
        <v>2133</v>
      </c>
      <c r="T36" s="203">
        <f>'01.Recurso Estatal'!T32</f>
        <v>1120</v>
      </c>
      <c r="U36" s="203">
        <f>'01.Recurso Estatal'!U32</f>
        <v>1566</v>
      </c>
      <c r="V36" s="203">
        <f>'01.Recurso Estatal'!V32</f>
        <v>1596</v>
      </c>
      <c r="W36" s="203">
        <f>'01.Recurso Estatal'!W32</f>
        <v>1195</v>
      </c>
      <c r="X36" s="203">
        <f>'01.Recurso Estatal'!X32</f>
        <v>1725</v>
      </c>
      <c r="Y36" s="203">
        <f>'01.Recurso Estatal'!Y32</f>
        <v>1245</v>
      </c>
      <c r="Z36" s="203">
        <f>'01.Recurso Estatal'!Z32</f>
        <v>1252</v>
      </c>
      <c r="AA36" s="452"/>
      <c r="AB36" s="77"/>
    </row>
    <row r="37" spans="1:28" s="19" customFormat="1" ht="13.5" x14ac:dyDescent="0.2">
      <c r="A37" s="36"/>
      <c r="B37" s="36"/>
      <c r="C37" s="36"/>
      <c r="D37" s="36"/>
      <c r="E37" s="36"/>
      <c r="F37" s="36"/>
      <c r="G37" s="106">
        <v>2231</v>
      </c>
      <c r="H37" s="69">
        <v>0</v>
      </c>
      <c r="I37" s="150" t="s">
        <v>168</v>
      </c>
      <c r="J37" s="203">
        <f>'01.Recurso Estatal'!J33</f>
        <v>8000</v>
      </c>
      <c r="K37" s="203">
        <f>'01.Recurso Estatal'!K33</f>
        <v>800</v>
      </c>
      <c r="L37" s="203">
        <f>'01.Recurso Estatal'!L33</f>
        <v>0</v>
      </c>
      <c r="M37" s="203">
        <f>'01.Recurso Estatal'!M33</f>
        <v>7200</v>
      </c>
      <c r="N37" s="203">
        <f>'01.Recurso Estatal'!N33</f>
        <v>560.29999999999995</v>
      </c>
      <c r="O37" s="203">
        <f>'01.Recurso Estatal'!O33</f>
        <v>0</v>
      </c>
      <c r="P37" s="203">
        <f>'01.Recurso Estatal'!P33</f>
        <v>355.3</v>
      </c>
      <c r="Q37" s="203">
        <f>'01.Recurso Estatal'!Q33</f>
        <v>0</v>
      </c>
      <c r="R37" s="203">
        <f>'01.Recurso Estatal'!R33</f>
        <v>0</v>
      </c>
      <c r="S37" s="203">
        <f>'01.Recurso Estatal'!S33</f>
        <v>0</v>
      </c>
      <c r="T37" s="203">
        <f>'01.Recurso Estatal'!T33</f>
        <v>0</v>
      </c>
      <c r="U37" s="203">
        <f>'01.Recurso Estatal'!U33</f>
        <v>0</v>
      </c>
      <c r="V37" s="203">
        <f>'01.Recurso Estatal'!V33</f>
        <v>0</v>
      </c>
      <c r="W37" s="203">
        <f>'01.Recurso Estatal'!W33</f>
        <v>0</v>
      </c>
      <c r="X37" s="203">
        <f>'01.Recurso Estatal'!X33</f>
        <v>0</v>
      </c>
      <c r="Y37" s="203">
        <f>'01.Recurso Estatal'!Y33</f>
        <v>205</v>
      </c>
      <c r="Z37" s="203">
        <f>'01.Recurso Estatal'!Z33</f>
        <v>0</v>
      </c>
      <c r="AA37" s="452"/>
      <c r="AB37" s="77"/>
    </row>
    <row r="38" spans="1:28" s="32" customFormat="1" ht="13.5" x14ac:dyDescent="0.2">
      <c r="A38" s="36"/>
      <c r="B38" s="36"/>
      <c r="C38" s="36"/>
      <c r="D38" s="36"/>
      <c r="E38" s="36"/>
      <c r="F38" s="36"/>
      <c r="G38" s="106">
        <v>2381</v>
      </c>
      <c r="H38" s="69">
        <v>0</v>
      </c>
      <c r="I38" s="150" t="s">
        <v>136</v>
      </c>
      <c r="J38" s="41">
        <f>'02.Remantes'!J14+'02. ingresos propios'!J16</f>
        <v>1073696</v>
      </c>
      <c r="K38" s="41">
        <f>'02.Remantes'!K14+'02. ingresos propios'!K16</f>
        <v>64547</v>
      </c>
      <c r="L38" s="41">
        <f>'02.Remantes'!L14+'02. ingresos propios'!L16</f>
        <v>0</v>
      </c>
      <c r="M38" s="41">
        <f>'02.Remantes'!M14+'02. ingresos propios'!M16</f>
        <v>1009149</v>
      </c>
      <c r="N38" s="41">
        <f>'02.Remantes'!N14+'02. ingresos propios'!N16</f>
        <v>930760.22</v>
      </c>
      <c r="O38" s="41">
        <f>'02.Remantes'!O14+'02. ingresos propios'!O16</f>
        <v>1570</v>
      </c>
      <c r="P38" s="41">
        <f>'02.Remantes'!P14+'02. ingresos propios'!P16</f>
        <v>128763.26</v>
      </c>
      <c r="Q38" s="41">
        <f>'02.Remantes'!Q14+'02. ingresos propios'!Q16</f>
        <v>0</v>
      </c>
      <c r="R38" s="41">
        <f>'02.Remantes'!R14+'02. ingresos propios'!R16</f>
        <v>15365</v>
      </c>
      <c r="S38" s="41">
        <f>'02.Remantes'!S14+'02. ingresos propios'!S16</f>
        <v>33549.68</v>
      </c>
      <c r="T38" s="41">
        <f>'02.Remantes'!T14+'02. ingresos propios'!T16</f>
        <v>21906.2</v>
      </c>
      <c r="U38" s="41">
        <f>'02.Remantes'!U14+'02. ingresos propios'!U16</f>
        <v>50640.85</v>
      </c>
      <c r="V38" s="41">
        <f>'02.Remantes'!V14+'02. ingresos propios'!V16</f>
        <v>150926.01999999999</v>
      </c>
      <c r="W38" s="41">
        <f>'02.Remantes'!W14+'02. ingresos propios'!W16</f>
        <v>57653.56</v>
      </c>
      <c r="X38" s="41">
        <f>'02.Remantes'!X14+'02. ingresos propios'!X16</f>
        <v>101897.65000000001</v>
      </c>
      <c r="Y38" s="41">
        <f>'02.Remantes'!Y14+'02. ingresos propios'!Y16</f>
        <v>152085</v>
      </c>
      <c r="Z38" s="41">
        <f>'02.Remantes'!Z14+'02. ingresos propios'!Z16</f>
        <v>216403</v>
      </c>
      <c r="AA38" s="452"/>
      <c r="AB38" s="77"/>
    </row>
    <row r="39" spans="1:28" s="19" customFormat="1" ht="13.5" x14ac:dyDescent="0.2">
      <c r="A39" s="36" t="s">
        <v>17</v>
      </c>
      <c r="B39" s="36" t="s">
        <v>18</v>
      </c>
      <c r="C39" s="36" t="s">
        <v>19</v>
      </c>
      <c r="D39" s="36" t="s">
        <v>42</v>
      </c>
      <c r="E39" s="36" t="s">
        <v>43</v>
      </c>
      <c r="F39" s="36" t="s">
        <v>41</v>
      </c>
      <c r="G39" s="106">
        <v>2391</v>
      </c>
      <c r="H39" s="69">
        <v>0</v>
      </c>
      <c r="I39" s="150" t="s">
        <v>94</v>
      </c>
      <c r="J39" s="41">
        <f>'01.Recurso Estatal'!J34+'proyectos SEDECO'!J13</f>
        <v>40500</v>
      </c>
      <c r="K39" s="41">
        <f>'01.Recurso Estatal'!K34+'proyectos SEDECO'!K13</f>
        <v>1015.66</v>
      </c>
      <c r="L39" s="41">
        <f>'01.Recurso Estatal'!L34+'proyectos SEDECO'!L13</f>
        <v>2215.66</v>
      </c>
      <c r="M39" s="41">
        <f>'01.Recurso Estatal'!M34+'proyectos SEDECO'!M13</f>
        <v>41700</v>
      </c>
      <c r="N39" s="41">
        <f>'01.Recurso Estatal'!N34+'proyectos SEDECO'!N13</f>
        <v>41508.080000000002</v>
      </c>
      <c r="O39" s="41">
        <f>'01.Recurso Estatal'!O34+'proyectos SEDECO'!O13</f>
        <v>1601.96</v>
      </c>
      <c r="P39" s="41">
        <f>'01.Recurso Estatal'!P34+'proyectos SEDECO'!P13</f>
        <v>0</v>
      </c>
      <c r="Q39" s="41">
        <f>'01.Recurso Estatal'!Q34+'proyectos SEDECO'!Q13</f>
        <v>0</v>
      </c>
      <c r="R39" s="41">
        <f>'01.Recurso Estatal'!R34+'proyectos SEDECO'!R13</f>
        <v>2929.33</v>
      </c>
      <c r="S39" s="41">
        <f>'01.Recurso Estatal'!S34+'proyectos SEDECO'!S13</f>
        <v>0</v>
      </c>
      <c r="T39" s="41">
        <f>'01.Recurso Estatal'!T34+'proyectos SEDECO'!T13</f>
        <v>0</v>
      </c>
      <c r="U39" s="41">
        <f>'01.Recurso Estatal'!U34+'proyectos SEDECO'!U13</f>
        <v>343.49</v>
      </c>
      <c r="V39" s="41">
        <f>'01.Recurso Estatal'!V34+'proyectos SEDECO'!V13</f>
        <v>1128</v>
      </c>
      <c r="W39" s="41">
        <f>'01.Recurso Estatal'!W34+'proyectos SEDECO'!W13</f>
        <v>4210.8</v>
      </c>
      <c r="X39" s="41">
        <f>'01.Recurso Estatal'!X34+'proyectos SEDECO'!X13</f>
        <v>4786.42</v>
      </c>
      <c r="Y39" s="41">
        <f>'01.Recurso Estatal'!Y34+'proyectos SEDECO'!Y13</f>
        <v>9912.7999999999993</v>
      </c>
      <c r="Z39" s="41">
        <f>'01.Recurso Estatal'!Z34+'proyectos SEDECO'!Z13</f>
        <v>16595.28</v>
      </c>
      <c r="AA39" s="452"/>
      <c r="AB39" s="77"/>
    </row>
    <row r="40" spans="1:28" s="19" customFormat="1" ht="13.5" x14ac:dyDescent="0.2">
      <c r="A40" s="36" t="s">
        <v>17</v>
      </c>
      <c r="B40" s="36" t="s">
        <v>18</v>
      </c>
      <c r="C40" s="36" t="s">
        <v>19</v>
      </c>
      <c r="D40" s="36" t="s">
        <v>42</v>
      </c>
      <c r="E40" s="36" t="s">
        <v>43</v>
      </c>
      <c r="F40" s="36" t="s">
        <v>41</v>
      </c>
      <c r="G40" s="106">
        <v>2451</v>
      </c>
      <c r="H40" s="69">
        <v>0</v>
      </c>
      <c r="I40" s="150" t="s">
        <v>140</v>
      </c>
      <c r="J40" s="41">
        <f>'Dir. y admon'!J35+'02. ingresos propios'!J17</f>
        <v>6000</v>
      </c>
      <c r="K40" s="41">
        <f>'Dir. y admon'!K35+'02. ingresos propios'!K17</f>
        <v>600</v>
      </c>
      <c r="L40" s="41">
        <f>'Dir. y admon'!L35+'02. ingresos propios'!L17</f>
        <v>0</v>
      </c>
      <c r="M40" s="41">
        <f>'Dir. y admon'!M35+'02. ingresos propios'!M17</f>
        <v>5400</v>
      </c>
      <c r="N40" s="41">
        <f>'Dir. y admon'!N35+'02. ingresos propios'!N17</f>
        <v>235</v>
      </c>
      <c r="O40" s="41">
        <f>'Dir. y admon'!O35+'02. ingresos propios'!O17</f>
        <v>0</v>
      </c>
      <c r="P40" s="41">
        <f>'Dir. y admon'!P35+'02. ingresos propios'!P17</f>
        <v>0</v>
      </c>
      <c r="Q40" s="41">
        <f>'Dir. y admon'!Q35+'02. ingresos propios'!Q17</f>
        <v>0</v>
      </c>
      <c r="R40" s="41">
        <f>'Dir. y admon'!R35+'02. ingresos propios'!R17</f>
        <v>0</v>
      </c>
      <c r="S40" s="41">
        <f>'Dir. y admon'!S35+'02. ingresos propios'!S17</f>
        <v>0</v>
      </c>
      <c r="T40" s="41">
        <f>'Dir. y admon'!T35+'02. ingresos propios'!T17</f>
        <v>0</v>
      </c>
      <c r="U40" s="41">
        <f>'Dir. y admon'!U35+'02. ingresos propios'!U17</f>
        <v>0</v>
      </c>
      <c r="V40" s="41">
        <f>'Dir. y admon'!V35+'02. ingresos propios'!V17</f>
        <v>0</v>
      </c>
      <c r="W40" s="41">
        <f>'Dir. y admon'!W35+'02. ingresos propios'!W17</f>
        <v>0</v>
      </c>
      <c r="X40" s="41">
        <f>'Dir. y admon'!X35+'02. ingresos propios'!X17</f>
        <v>0</v>
      </c>
      <c r="Y40" s="41">
        <f>'Dir. y admon'!Y35+'02. ingresos propios'!Y17</f>
        <v>0</v>
      </c>
      <c r="Z40" s="41">
        <f>'Dir. y admon'!Z35+'02. ingresos propios'!Z17</f>
        <v>235</v>
      </c>
      <c r="AA40" s="452"/>
      <c r="AB40" s="77"/>
    </row>
    <row r="41" spans="1:28" s="42" customFormat="1" ht="13.5" x14ac:dyDescent="0.2">
      <c r="A41" s="50" t="s">
        <v>17</v>
      </c>
      <c r="B41" s="50" t="s">
        <v>18</v>
      </c>
      <c r="C41" s="50" t="s">
        <v>19</v>
      </c>
      <c r="D41" s="50" t="s">
        <v>42</v>
      </c>
      <c r="E41" s="50" t="s">
        <v>43</v>
      </c>
      <c r="F41" s="50" t="s">
        <v>41</v>
      </c>
      <c r="G41" s="106">
        <v>2461</v>
      </c>
      <c r="H41" s="69">
        <v>0</v>
      </c>
      <c r="I41" s="150" t="s">
        <v>111</v>
      </c>
      <c r="J41" s="41">
        <f>'Dir. y admon'!J36+'02. ingresos propios'!J18</f>
        <v>15000</v>
      </c>
      <c r="K41" s="41">
        <f>'Dir. y admon'!K36+'02. ingresos propios'!K18</f>
        <v>1000</v>
      </c>
      <c r="L41" s="41">
        <f>'Dir. y admon'!L36+'02. ingresos propios'!L18</f>
        <v>0</v>
      </c>
      <c r="M41" s="41">
        <f>'Dir. y admon'!M36+'02. ingresos propios'!M18</f>
        <v>14000</v>
      </c>
      <c r="N41" s="41">
        <f>'Dir. y admon'!N36+'02. ingresos propios'!N18</f>
        <v>13894.75</v>
      </c>
      <c r="O41" s="41">
        <f>'Dir. y admon'!O36+'02. ingresos propios'!O18</f>
        <v>105.04</v>
      </c>
      <c r="P41" s="41">
        <f>'Dir. y admon'!P36+'02. ingresos propios'!P18</f>
        <v>3168.1</v>
      </c>
      <c r="Q41" s="41">
        <f>'Dir. y admon'!Q36+'02. ingresos propios'!Q18</f>
        <v>840</v>
      </c>
      <c r="R41" s="41">
        <f>'Dir. y admon'!R36+'02. ingresos propios'!R18</f>
        <v>654</v>
      </c>
      <c r="S41" s="41">
        <f>'Dir. y admon'!S36+'02. ingresos propios'!S18</f>
        <v>801.99</v>
      </c>
      <c r="T41" s="41">
        <f>'Dir. y admon'!T36+'02. ingresos propios'!T18</f>
        <v>737.99</v>
      </c>
      <c r="U41" s="41">
        <f>'Dir. y admon'!U36+'02. ingresos propios'!U18</f>
        <v>3695.51</v>
      </c>
      <c r="V41" s="41">
        <f>'Dir. y admon'!V36+'02. ingresos propios'!V18</f>
        <v>797.94</v>
      </c>
      <c r="W41" s="41">
        <f>'Dir. y admon'!W36+'02. ingresos propios'!W18</f>
        <v>0</v>
      </c>
      <c r="X41" s="41">
        <f>'Dir. y admon'!X36+'02. ingresos propios'!X18</f>
        <v>0</v>
      </c>
      <c r="Y41" s="41">
        <f>'Dir. y admon'!Y36+'02. ingresos propios'!Y18</f>
        <v>710</v>
      </c>
      <c r="Z41" s="41">
        <f>'Dir. y admon'!Z36+'02. ingresos propios'!Z18</f>
        <v>2384.1799999999998</v>
      </c>
      <c r="AA41" s="452"/>
      <c r="AB41" s="77"/>
    </row>
    <row r="42" spans="1:28" s="19" customFormat="1" ht="13.5" x14ac:dyDescent="0.2">
      <c r="A42" s="50" t="s">
        <v>17</v>
      </c>
      <c r="B42" s="50" t="s">
        <v>18</v>
      </c>
      <c r="C42" s="50" t="s">
        <v>19</v>
      </c>
      <c r="D42" s="50" t="s">
        <v>42</v>
      </c>
      <c r="E42" s="50" t="s">
        <v>43</v>
      </c>
      <c r="F42" s="50" t="s">
        <v>41</v>
      </c>
      <c r="G42" s="106">
        <v>2491</v>
      </c>
      <c r="H42" s="69">
        <v>0</v>
      </c>
      <c r="I42" s="150" t="s">
        <v>112</v>
      </c>
      <c r="J42" s="41">
        <f>'Dir. y admon'!J37+'02. ingresos propios'!J19</f>
        <v>30000</v>
      </c>
      <c r="K42" s="41">
        <f>'Dir. y admon'!K37+'02. ingresos propios'!K19</f>
        <v>0</v>
      </c>
      <c r="L42" s="41">
        <f>'Dir. y admon'!L37+'02. ingresos propios'!L19</f>
        <v>5401</v>
      </c>
      <c r="M42" s="41">
        <f>'Dir. y admon'!M37+'02. ingresos propios'!M19</f>
        <v>35401</v>
      </c>
      <c r="N42" s="41">
        <f>'Dir. y admon'!N37+'02. ingresos propios'!N19</f>
        <v>35400.58</v>
      </c>
      <c r="O42" s="41">
        <f>'Dir. y admon'!O37+'02. ingresos propios'!O19</f>
        <v>4075</v>
      </c>
      <c r="P42" s="41">
        <f>'Dir. y admon'!P37+'02. ingresos propios'!P19</f>
        <v>514.51</v>
      </c>
      <c r="Q42" s="41">
        <f>'Dir. y admon'!Q37+'02. ingresos propios'!Q19</f>
        <v>865.46</v>
      </c>
      <c r="R42" s="41">
        <f>'Dir. y admon'!R37+'02. ingresos propios'!R19</f>
        <v>2949.77</v>
      </c>
      <c r="S42" s="41">
        <f>'Dir. y admon'!S37+'02. ingresos propios'!S19</f>
        <v>10656.91</v>
      </c>
      <c r="T42" s="41">
        <f>'Dir. y admon'!T37+'02. ingresos propios'!T19</f>
        <v>2929.98</v>
      </c>
      <c r="U42" s="41">
        <f>'Dir. y admon'!U37+'02. ingresos propios'!U19</f>
        <v>1947.99</v>
      </c>
      <c r="V42" s="41">
        <f>'Dir. y admon'!V37+'02. ingresos propios'!V19</f>
        <v>805.55</v>
      </c>
      <c r="W42" s="41">
        <f>'Dir. y admon'!W37+'02. ingresos propios'!W19</f>
        <v>2400.4</v>
      </c>
      <c r="X42" s="41">
        <f>'Dir. y admon'!X37+'02. ingresos propios'!X19</f>
        <v>0</v>
      </c>
      <c r="Y42" s="41">
        <f>'Dir. y admon'!Y37+'02. ingresos propios'!Y19</f>
        <v>1145.82</v>
      </c>
      <c r="Z42" s="41">
        <v>7109.18</v>
      </c>
      <c r="AA42" s="452"/>
      <c r="AB42" s="77"/>
    </row>
    <row r="43" spans="1:28" s="19" customFormat="1" ht="13.5" x14ac:dyDescent="0.2">
      <c r="A43" s="50"/>
      <c r="B43" s="50"/>
      <c r="C43" s="50"/>
      <c r="D43" s="50"/>
      <c r="E43" s="50"/>
      <c r="F43" s="50"/>
      <c r="G43" s="106">
        <v>2531</v>
      </c>
      <c r="H43" s="69">
        <v>0</v>
      </c>
      <c r="I43" s="150" t="s">
        <v>169</v>
      </c>
      <c r="J43" s="41">
        <f>'01.Recurso Estatal'!J38</f>
        <v>5000</v>
      </c>
      <c r="K43" s="41">
        <f>'01.Recurso Estatal'!K38</f>
        <v>500</v>
      </c>
      <c r="L43" s="41">
        <f>'01.Recurso Estatal'!L38</f>
        <v>0</v>
      </c>
      <c r="M43" s="41">
        <f>'01.Recurso Estatal'!M38</f>
        <v>4500</v>
      </c>
      <c r="N43" s="41">
        <f>'01.Recurso Estatal'!N38</f>
        <v>358.4</v>
      </c>
      <c r="O43" s="41">
        <f>'01.Recurso Estatal'!O38</f>
        <v>0</v>
      </c>
      <c r="P43" s="41">
        <f>'01.Recurso Estatal'!P38</f>
        <v>0</v>
      </c>
      <c r="Q43" s="41">
        <f>'01.Recurso Estatal'!Q38</f>
        <v>0</v>
      </c>
      <c r="R43" s="41">
        <f>'01.Recurso Estatal'!R38</f>
        <v>0</v>
      </c>
      <c r="S43" s="41">
        <f>'01.Recurso Estatal'!S38</f>
        <v>0</v>
      </c>
      <c r="T43" s="41">
        <f>'01.Recurso Estatal'!T38</f>
        <v>0</v>
      </c>
      <c r="U43" s="41">
        <f>'01.Recurso Estatal'!U38</f>
        <v>184.5</v>
      </c>
      <c r="V43" s="41">
        <f>'01.Recurso Estatal'!V38</f>
        <v>0</v>
      </c>
      <c r="W43" s="41">
        <f>'01.Recurso Estatal'!W38</f>
        <v>0</v>
      </c>
      <c r="X43" s="41">
        <f>'01.Recurso Estatal'!X38</f>
        <v>51.5</v>
      </c>
      <c r="Y43" s="41">
        <f>'01.Recurso Estatal'!Y38</f>
        <v>0</v>
      </c>
      <c r="Z43" s="41">
        <f>'01.Recurso Estatal'!Z38</f>
        <v>122.4</v>
      </c>
      <c r="AA43" s="452"/>
      <c r="AB43" s="77"/>
    </row>
    <row r="44" spans="1:28" s="19" customFormat="1" ht="13.5" x14ac:dyDescent="0.2">
      <c r="A44" s="36" t="s">
        <v>17</v>
      </c>
      <c r="B44" s="36" t="s">
        <v>18</v>
      </c>
      <c r="C44" s="36" t="s">
        <v>19</v>
      </c>
      <c r="D44" s="36" t="s">
        <v>42</v>
      </c>
      <c r="E44" s="36" t="s">
        <v>43</v>
      </c>
      <c r="F44" s="36" t="s">
        <v>41</v>
      </c>
      <c r="G44" s="106">
        <v>2611</v>
      </c>
      <c r="H44" s="69">
        <v>0</v>
      </c>
      <c r="I44" s="150" t="s">
        <v>95</v>
      </c>
      <c r="J44" s="41">
        <f>'01.Recurso Estatal'!J39+'02. ingresos propios'!J20+'proyectos SEDECO'!J14</f>
        <v>68700</v>
      </c>
      <c r="K44" s="41">
        <f>'01.Recurso Estatal'!K39+'02. ingresos propios'!K20+'proyectos SEDECO'!K14</f>
        <v>4025.7000000000003</v>
      </c>
      <c r="L44" s="41">
        <f>'01.Recurso Estatal'!L39+'02. ingresos propios'!L20+'proyectos SEDECO'!L14</f>
        <v>21825.7</v>
      </c>
      <c r="M44" s="41">
        <f>'01.Recurso Estatal'!M39+'02. ingresos propios'!M20+'proyectos SEDECO'!M14</f>
        <v>86500</v>
      </c>
      <c r="N44" s="41">
        <f>'01.Recurso Estatal'!N39+'02. ingresos propios'!N20+'proyectos SEDECO'!N14</f>
        <v>86456.31</v>
      </c>
      <c r="O44" s="41">
        <f>'01.Recurso Estatal'!O39+'02. ingresos propios'!O20+'proyectos SEDECO'!O14</f>
        <v>3567.0999999999995</v>
      </c>
      <c r="P44" s="41">
        <f>'01.Recurso Estatal'!P39+'02. ingresos propios'!P20+'proyectos SEDECO'!P14</f>
        <v>7452.25</v>
      </c>
      <c r="Q44" s="41">
        <f>'01.Recurso Estatal'!Q39+'02. ingresos propios'!Q20+'proyectos SEDECO'!Q14</f>
        <v>1536.6</v>
      </c>
      <c r="R44" s="41">
        <f>'01.Recurso Estatal'!R39+'02. ingresos propios'!R20+'proyectos SEDECO'!R14</f>
        <v>4483.8900000000003</v>
      </c>
      <c r="S44" s="41">
        <f>'01.Recurso Estatal'!S39+'02. ingresos propios'!S20+'proyectos SEDECO'!S14</f>
        <v>6045.74</v>
      </c>
      <c r="T44" s="41">
        <f>'01.Recurso Estatal'!T39+'02. ingresos propios'!T20+'proyectos SEDECO'!T14</f>
        <v>6267.39</v>
      </c>
      <c r="U44" s="41">
        <f>'01.Recurso Estatal'!U39+'02. ingresos propios'!U20+'proyectos SEDECO'!U14</f>
        <v>8678.7799999999988</v>
      </c>
      <c r="V44" s="41">
        <f>'01.Recurso Estatal'!V39+'02. ingresos propios'!V20+'proyectos SEDECO'!V14</f>
        <v>9427.98</v>
      </c>
      <c r="W44" s="41">
        <f>'01.Recurso Estatal'!W39+'02. ingresos propios'!W20+'proyectos SEDECO'!W14</f>
        <v>4281.29</v>
      </c>
      <c r="X44" s="41">
        <f>'01.Recurso Estatal'!X39+'02. ingresos propios'!X20+'proyectos SEDECO'!X14</f>
        <v>10774.199999999999</v>
      </c>
      <c r="Y44" s="41">
        <f>'01.Recurso Estatal'!Y39+'02. ingresos propios'!Y20+'proyectos SEDECO'!Y14</f>
        <v>7910.45</v>
      </c>
      <c r="Z44" s="41">
        <f>'01.Recurso Estatal'!Z39+'02. ingresos propios'!Z20+'proyectos SEDECO'!Z14</f>
        <v>16030.64</v>
      </c>
      <c r="AA44" s="452"/>
      <c r="AB44" s="77"/>
    </row>
    <row r="45" spans="1:28" s="19" customFormat="1" ht="13.5" x14ac:dyDescent="0.2">
      <c r="A45" s="36" t="s">
        <v>17</v>
      </c>
      <c r="B45" s="36" t="s">
        <v>18</v>
      </c>
      <c r="C45" s="36" t="s">
        <v>19</v>
      </c>
      <c r="D45" s="36" t="s">
        <v>42</v>
      </c>
      <c r="E45" s="36" t="s">
        <v>43</v>
      </c>
      <c r="F45" s="36" t="s">
        <v>41</v>
      </c>
      <c r="G45" s="106">
        <v>2711</v>
      </c>
      <c r="H45" s="69">
        <v>0</v>
      </c>
      <c r="I45" s="150" t="s">
        <v>96</v>
      </c>
      <c r="J45" s="41">
        <f>'Dir. y admon'!J40</f>
        <v>25000</v>
      </c>
      <c r="K45" s="41">
        <f>'Dir. y admon'!K40</f>
        <v>2500</v>
      </c>
      <c r="L45" s="41">
        <f>'Dir. y admon'!L40</f>
        <v>0</v>
      </c>
      <c r="M45" s="41">
        <f>'Dir. y admon'!M40</f>
        <v>22500</v>
      </c>
      <c r="N45" s="41">
        <f>'Dir. y admon'!N40</f>
        <v>14801.6</v>
      </c>
      <c r="O45" s="41">
        <f>'Dir. y admon'!O40</f>
        <v>0</v>
      </c>
      <c r="P45" s="41">
        <f>'Dir. y admon'!P40</f>
        <v>0</v>
      </c>
      <c r="Q45" s="41">
        <f>'Dir. y admon'!Q40</f>
        <v>0</v>
      </c>
      <c r="R45" s="41">
        <f>'Dir. y admon'!R40</f>
        <v>0</v>
      </c>
      <c r="S45" s="41">
        <f>'Dir. y admon'!S40</f>
        <v>0</v>
      </c>
      <c r="T45" s="41">
        <f>'Dir. y admon'!T40</f>
        <v>4129.6000000000004</v>
      </c>
      <c r="U45" s="41">
        <f>'Dir. y admon'!U40</f>
        <v>0</v>
      </c>
      <c r="V45" s="41">
        <f>'Dir. y admon'!V40</f>
        <v>0</v>
      </c>
      <c r="W45" s="41">
        <f>'Dir. y admon'!W40</f>
        <v>0</v>
      </c>
      <c r="X45" s="41">
        <f>'Dir. y admon'!X40</f>
        <v>0</v>
      </c>
      <c r="Y45" s="41">
        <f>'Dir. y admon'!Y40</f>
        <v>0</v>
      </c>
      <c r="Z45" s="41">
        <f>'Dir. y admon'!Z40</f>
        <v>10672</v>
      </c>
      <c r="AA45" s="452"/>
      <c r="AB45" s="77"/>
    </row>
    <row r="46" spans="1:28" s="19" customFormat="1" ht="13.5" x14ac:dyDescent="0.2">
      <c r="A46" s="36" t="s">
        <v>17</v>
      </c>
      <c r="B46" s="36" t="s">
        <v>18</v>
      </c>
      <c r="C46" s="36" t="s">
        <v>19</v>
      </c>
      <c r="D46" s="36" t="s">
        <v>42</v>
      </c>
      <c r="E46" s="36" t="s">
        <v>43</v>
      </c>
      <c r="F46" s="36" t="s">
        <v>41</v>
      </c>
      <c r="G46" s="106">
        <v>2721</v>
      </c>
      <c r="H46" s="69">
        <v>0</v>
      </c>
      <c r="I46" s="150" t="s">
        <v>113</v>
      </c>
      <c r="J46" s="41">
        <f>'Dir. y admon'!J41</f>
        <v>3000</v>
      </c>
      <c r="K46" s="41">
        <f>'Dir. y admon'!K41</f>
        <v>300</v>
      </c>
      <c r="L46" s="41">
        <f>'Dir. y admon'!L41</f>
        <v>0</v>
      </c>
      <c r="M46" s="41">
        <f>'Dir. y admon'!M41</f>
        <v>2700</v>
      </c>
      <c r="N46" s="41">
        <f>'Dir. y admon'!N41</f>
        <v>1604.43</v>
      </c>
      <c r="O46" s="41">
        <f>'Dir. y admon'!O41</f>
        <v>0</v>
      </c>
      <c r="P46" s="41">
        <f>'Dir. y admon'!P41</f>
        <v>32.43</v>
      </c>
      <c r="Q46" s="41">
        <f>'Dir. y admon'!Q41</f>
        <v>0</v>
      </c>
      <c r="R46" s="41">
        <f>'Dir. y admon'!R41</f>
        <v>0</v>
      </c>
      <c r="S46" s="41">
        <f>'Dir. y admon'!S41</f>
        <v>0</v>
      </c>
      <c r="T46" s="41">
        <f>'Dir. y admon'!T41</f>
        <v>0</v>
      </c>
      <c r="U46" s="41">
        <f>'Dir. y admon'!U41</f>
        <v>60</v>
      </c>
      <c r="V46" s="41">
        <f>'Dir. y admon'!V41</f>
        <v>0</v>
      </c>
      <c r="W46" s="41">
        <f>'Dir. y admon'!W41</f>
        <v>290</v>
      </c>
      <c r="X46" s="41">
        <f>'Dir. y admon'!X41</f>
        <v>0</v>
      </c>
      <c r="Y46" s="41">
        <f>'Dir. y admon'!Y41</f>
        <v>1189</v>
      </c>
      <c r="Z46" s="41">
        <f>'Dir. y admon'!Z41</f>
        <v>33</v>
      </c>
      <c r="AA46" s="452"/>
      <c r="AB46" s="77"/>
    </row>
    <row r="47" spans="1:28" s="19" customFormat="1" ht="13.5" x14ac:dyDescent="0.2">
      <c r="A47" s="36" t="s">
        <v>17</v>
      </c>
      <c r="B47" s="36" t="s">
        <v>18</v>
      </c>
      <c r="C47" s="36" t="s">
        <v>19</v>
      </c>
      <c r="D47" s="36" t="s">
        <v>42</v>
      </c>
      <c r="E47" s="36" t="s">
        <v>43</v>
      </c>
      <c r="F47" s="36" t="s">
        <v>41</v>
      </c>
      <c r="G47" s="106">
        <v>2931</v>
      </c>
      <c r="H47" s="69">
        <v>0</v>
      </c>
      <c r="I47" s="150" t="s">
        <v>132</v>
      </c>
      <c r="J47" s="41">
        <f>'Dir. y admon'!J42</f>
        <v>20000</v>
      </c>
      <c r="K47" s="41">
        <f>'Dir. y admon'!K42</f>
        <v>2000</v>
      </c>
      <c r="L47" s="41">
        <f>'Dir. y admon'!L42</f>
        <v>0</v>
      </c>
      <c r="M47" s="41">
        <f>'Dir. y admon'!M42</f>
        <v>18000</v>
      </c>
      <c r="N47" s="41">
        <f>'Dir. y admon'!N42</f>
        <v>13202.76</v>
      </c>
      <c r="O47" s="41">
        <f>'Dir. y admon'!O42</f>
        <v>0</v>
      </c>
      <c r="P47" s="41">
        <f>'Dir. y admon'!P42</f>
        <v>802.42</v>
      </c>
      <c r="Q47" s="41">
        <f>'Dir. y admon'!Q42</f>
        <v>269.8</v>
      </c>
      <c r="R47" s="41">
        <f>'Dir. y admon'!R42</f>
        <v>463</v>
      </c>
      <c r="S47" s="41">
        <f>'Dir. y admon'!S42</f>
        <v>667.19</v>
      </c>
      <c r="T47" s="41">
        <f>'Dir. y admon'!T42</f>
        <v>3643.5600000000004</v>
      </c>
      <c r="U47" s="41">
        <f>'Dir. y admon'!U42</f>
        <v>1536.05</v>
      </c>
      <c r="V47" s="41">
        <f>'Dir. y admon'!V42</f>
        <v>974.1600000000002</v>
      </c>
      <c r="W47" s="41">
        <f>'Dir. y admon'!W42</f>
        <v>369</v>
      </c>
      <c r="X47" s="41">
        <f>'Dir. y admon'!X42</f>
        <v>2008.99</v>
      </c>
      <c r="Y47" s="41">
        <f>'Dir. y admon'!Y42</f>
        <v>594.78</v>
      </c>
      <c r="Z47" s="41">
        <f>'Dir. y admon'!Z42</f>
        <v>1873.81</v>
      </c>
      <c r="AA47" s="452"/>
      <c r="AB47" s="77"/>
    </row>
    <row r="48" spans="1:28" s="19" customFormat="1" ht="13.5" x14ac:dyDescent="0.2">
      <c r="A48" s="36"/>
      <c r="B48" s="36"/>
      <c r="C48" s="36"/>
      <c r="D48" s="36"/>
      <c r="E48" s="36"/>
      <c r="F48" s="36"/>
      <c r="G48" s="106">
        <v>2941</v>
      </c>
      <c r="H48" s="69">
        <v>0</v>
      </c>
      <c r="I48" s="150" t="s">
        <v>170</v>
      </c>
      <c r="J48" s="41">
        <f>'Dir. y admon'!J43</f>
        <v>8000</v>
      </c>
      <c r="K48" s="41">
        <f>'Dir. y admon'!K43</f>
        <v>0</v>
      </c>
      <c r="L48" s="41">
        <f>'Dir. y admon'!L43</f>
        <v>540</v>
      </c>
      <c r="M48" s="41">
        <f>'Dir. y admon'!M43</f>
        <v>8540</v>
      </c>
      <c r="N48" s="41">
        <f>'Dir. y admon'!N43</f>
        <v>8540</v>
      </c>
      <c r="O48" s="41">
        <f>'Dir. y admon'!O43</f>
        <v>0</v>
      </c>
      <c r="P48" s="41">
        <f>'Dir. y admon'!P43</f>
        <v>1645</v>
      </c>
      <c r="Q48" s="41">
        <f>'Dir. y admon'!Q43</f>
        <v>168</v>
      </c>
      <c r="R48" s="41">
        <f>'Dir. y admon'!R43</f>
        <v>0</v>
      </c>
      <c r="S48" s="41">
        <f>'Dir. y admon'!S43</f>
        <v>0</v>
      </c>
      <c r="T48" s="41">
        <f>'Dir. y admon'!T43</f>
        <v>3879</v>
      </c>
      <c r="U48" s="41">
        <f>'Dir. y admon'!U43</f>
        <v>579</v>
      </c>
      <c r="V48" s="41">
        <f>'Dir. y admon'!V43</f>
        <v>0</v>
      </c>
      <c r="W48" s="41">
        <f>'Dir. y admon'!W43</f>
        <v>348.9</v>
      </c>
      <c r="X48" s="41">
        <f>'Dir. y admon'!X43</f>
        <v>0</v>
      </c>
      <c r="Y48" s="41">
        <f>'Dir. y admon'!Y43</f>
        <v>1380.1000000000001</v>
      </c>
      <c r="Z48" s="41">
        <f>'Dir. y admon'!Z43</f>
        <v>540</v>
      </c>
      <c r="AA48" s="452"/>
      <c r="AB48" s="77"/>
    </row>
    <row r="49" spans="1:28" s="19" customFormat="1" x14ac:dyDescent="0.2">
      <c r="A49" s="70"/>
      <c r="B49" s="70"/>
      <c r="C49" s="70"/>
      <c r="D49" s="70"/>
      <c r="E49" s="71"/>
      <c r="F49" s="72"/>
      <c r="G49" s="37"/>
      <c r="H49" s="70"/>
      <c r="I49" s="140" t="s">
        <v>3</v>
      </c>
      <c r="J49" s="108">
        <f>SUM(J30:J48)</f>
        <v>1668172</v>
      </c>
      <c r="K49" s="108">
        <f t="shared" ref="K49:Z49" si="1">SUM(K30:K48)</f>
        <v>78981.53</v>
      </c>
      <c r="L49" s="108">
        <f t="shared" si="1"/>
        <v>72734.53</v>
      </c>
      <c r="M49" s="108">
        <f t="shared" si="1"/>
        <v>1661925</v>
      </c>
      <c r="N49" s="108">
        <f t="shared" si="1"/>
        <v>1531068.8800000001</v>
      </c>
      <c r="O49" s="108">
        <f t="shared" si="1"/>
        <v>20653.579999999998</v>
      </c>
      <c r="P49" s="108">
        <f t="shared" si="1"/>
        <v>352313.66999999993</v>
      </c>
      <c r="Q49" s="108">
        <f t="shared" si="1"/>
        <v>3679.86</v>
      </c>
      <c r="R49" s="108">
        <f t="shared" si="1"/>
        <v>35971.410000000003</v>
      </c>
      <c r="S49" s="108">
        <f t="shared" si="1"/>
        <v>78180.86</v>
      </c>
      <c r="T49" s="108">
        <f t="shared" si="1"/>
        <v>53697.759999999995</v>
      </c>
      <c r="U49" s="108">
        <f t="shared" si="1"/>
        <v>88720.27</v>
      </c>
      <c r="V49" s="108">
        <f t="shared" si="1"/>
        <v>193900.16999999998</v>
      </c>
      <c r="W49" s="108">
        <f t="shared" si="1"/>
        <v>76820.859999999986</v>
      </c>
      <c r="X49" s="108">
        <f t="shared" si="1"/>
        <v>134816.01999999999</v>
      </c>
      <c r="Y49" s="108">
        <f t="shared" si="1"/>
        <v>184674.03</v>
      </c>
      <c r="Z49" s="108">
        <f t="shared" si="1"/>
        <v>307640.38000000006</v>
      </c>
      <c r="AA49" s="78"/>
      <c r="AB49" s="77"/>
    </row>
    <row r="50" spans="1:28" s="19" customFormat="1" ht="13.5" x14ac:dyDescent="0.2">
      <c r="A50" s="36" t="s">
        <v>17</v>
      </c>
      <c r="B50" s="36" t="s">
        <v>18</v>
      </c>
      <c r="C50" s="36" t="s">
        <v>19</v>
      </c>
      <c r="D50" s="36" t="s">
        <v>42</v>
      </c>
      <c r="E50" s="36" t="s">
        <v>43</v>
      </c>
      <c r="F50" s="36" t="s">
        <v>41</v>
      </c>
      <c r="G50" s="106">
        <v>3111</v>
      </c>
      <c r="H50" s="69">
        <v>0</v>
      </c>
      <c r="I50" s="150" t="s">
        <v>114</v>
      </c>
      <c r="J50" s="41">
        <f>'01.Recurso Estatal'!J45+'02. ingresos propios'!J22</f>
        <v>260000</v>
      </c>
      <c r="K50" s="41">
        <f>'01.Recurso Estatal'!K45+'02. ingresos propios'!K22</f>
        <v>25500</v>
      </c>
      <c r="L50" s="41">
        <f>'01.Recurso Estatal'!L45+'02. ingresos propios'!L22</f>
        <v>0</v>
      </c>
      <c r="M50" s="41">
        <f>'01.Recurso Estatal'!M45+'02. ingresos propios'!M22</f>
        <v>234500</v>
      </c>
      <c r="N50" s="41">
        <f>'01.Recurso Estatal'!N45+'02. ingresos propios'!N22</f>
        <v>184313.53</v>
      </c>
      <c r="O50" s="41">
        <f>'01.Recurso Estatal'!O45+'02. ingresos propios'!O22</f>
        <v>10123</v>
      </c>
      <c r="P50" s="41">
        <f>'01.Recurso Estatal'!P45+'02. ingresos propios'!P22</f>
        <v>152</v>
      </c>
      <c r="Q50" s="41">
        <f>'01.Recurso Estatal'!Q45+'02. ingresos propios'!Q22</f>
        <v>20472.400000000001</v>
      </c>
      <c r="R50" s="41">
        <f>'01.Recurso Estatal'!R45+'02. ingresos propios'!R22</f>
        <v>10054</v>
      </c>
      <c r="S50" s="41">
        <f>'01.Recurso Estatal'!S45+'02. ingresos propios'!S22</f>
        <v>32210</v>
      </c>
      <c r="T50" s="41">
        <f>'01.Recurso Estatal'!T45+'02. ingresos propios'!T22</f>
        <v>12013</v>
      </c>
      <c r="U50" s="41">
        <f>'01.Recurso Estatal'!U45+'02. ingresos propios'!U22</f>
        <v>11306</v>
      </c>
      <c r="V50" s="41">
        <f>'01.Recurso Estatal'!V45+'02. ingresos propios'!V22</f>
        <v>21900</v>
      </c>
      <c r="W50" s="41">
        <f>'01.Recurso Estatal'!W45+'02. ingresos propios'!W22</f>
        <v>11214</v>
      </c>
      <c r="X50" s="41">
        <f>'01.Recurso Estatal'!X45+'02. ingresos propios'!X22</f>
        <v>11515.65</v>
      </c>
      <c r="Y50" s="41">
        <f>'01.Recurso Estatal'!Y45+'02. ingresos propios'!Y22</f>
        <v>20973</v>
      </c>
      <c r="Z50" s="41">
        <f>'01.Recurso Estatal'!Z45+'02. ingresos propios'!Z22</f>
        <v>22380.48</v>
      </c>
      <c r="AA50" s="452"/>
      <c r="AB50" s="77"/>
    </row>
    <row r="51" spans="1:28" s="19" customFormat="1" ht="13.5" x14ac:dyDescent="0.2">
      <c r="A51" s="36" t="s">
        <v>17</v>
      </c>
      <c r="B51" s="36" t="s">
        <v>18</v>
      </c>
      <c r="C51" s="36" t="s">
        <v>19</v>
      </c>
      <c r="D51" s="36" t="s">
        <v>42</v>
      </c>
      <c r="E51" s="36" t="s">
        <v>43</v>
      </c>
      <c r="F51" s="36" t="s">
        <v>41</v>
      </c>
      <c r="G51" s="106">
        <v>3131</v>
      </c>
      <c r="H51" s="69">
        <v>0</v>
      </c>
      <c r="I51" s="150" t="s">
        <v>98</v>
      </c>
      <c r="J51" s="41">
        <f>'01.Recurso Estatal'!J46</f>
        <v>15000</v>
      </c>
      <c r="K51" s="41">
        <f>'01.Recurso Estatal'!K46</f>
        <v>1500</v>
      </c>
      <c r="L51" s="41">
        <f>'01.Recurso Estatal'!L46</f>
        <v>0</v>
      </c>
      <c r="M51" s="41">
        <f>'01.Recurso Estatal'!M46</f>
        <v>13500</v>
      </c>
      <c r="N51" s="41">
        <f>'01.Recurso Estatal'!N46</f>
        <v>8947</v>
      </c>
      <c r="O51" s="41">
        <f>'01.Recurso Estatal'!O46</f>
        <v>8947</v>
      </c>
      <c r="P51" s="41">
        <f>'01.Recurso Estatal'!P46</f>
        <v>0</v>
      </c>
      <c r="Q51" s="41">
        <f>'01.Recurso Estatal'!Q46</f>
        <v>0</v>
      </c>
      <c r="R51" s="41">
        <f>'01.Recurso Estatal'!R46</f>
        <v>0</v>
      </c>
      <c r="S51" s="41">
        <f>'01.Recurso Estatal'!S46</f>
        <v>0</v>
      </c>
      <c r="T51" s="41">
        <f>'01.Recurso Estatal'!T46</f>
        <v>0</v>
      </c>
      <c r="U51" s="41">
        <f>'01.Recurso Estatal'!U46</f>
        <v>0</v>
      </c>
      <c r="V51" s="41">
        <f>'01.Recurso Estatal'!V46</f>
        <v>0</v>
      </c>
      <c r="W51" s="41">
        <f>'01.Recurso Estatal'!W46</f>
        <v>0</v>
      </c>
      <c r="X51" s="41">
        <f>'01.Recurso Estatal'!X46</f>
        <v>0</v>
      </c>
      <c r="Y51" s="41">
        <f>'01.Recurso Estatal'!Y46</f>
        <v>0</v>
      </c>
      <c r="Z51" s="41">
        <f>'01.Recurso Estatal'!Z46</f>
        <v>0</v>
      </c>
      <c r="AA51" s="452"/>
      <c r="AB51" s="77"/>
    </row>
    <row r="52" spans="1:28" s="19" customFormat="1" ht="13.5" x14ac:dyDescent="0.2">
      <c r="A52" s="36" t="s">
        <v>17</v>
      </c>
      <c r="B52" s="36" t="s">
        <v>18</v>
      </c>
      <c r="C52" s="36" t="s">
        <v>19</v>
      </c>
      <c r="D52" s="36" t="s">
        <v>42</v>
      </c>
      <c r="E52" s="36" t="s">
        <v>43</v>
      </c>
      <c r="F52" s="36" t="s">
        <v>41</v>
      </c>
      <c r="G52" s="106">
        <v>3141</v>
      </c>
      <c r="H52" s="69">
        <v>0</v>
      </c>
      <c r="I52" s="150" t="s">
        <v>115</v>
      </c>
      <c r="J52" s="41">
        <f>'01.Recurso Estatal'!J47+'02. ingresos propios'!J23</f>
        <v>205000</v>
      </c>
      <c r="K52" s="41">
        <f>'01.Recurso Estatal'!K47+'02. ingresos propios'!K23</f>
        <v>0</v>
      </c>
      <c r="L52" s="41">
        <f>'01.Recurso Estatal'!L47+'02. ingresos propios'!L23</f>
        <v>2000</v>
      </c>
      <c r="M52" s="41">
        <f>'01.Recurso Estatal'!M47+'02. ingresos propios'!M23</f>
        <v>207000</v>
      </c>
      <c r="N52" s="41">
        <f>'01.Recurso Estatal'!N47+'02. ingresos propios'!N23</f>
        <v>202763.19</v>
      </c>
      <c r="O52" s="41">
        <f>'01.Recurso Estatal'!O47+'02. ingresos propios'!O23</f>
        <v>1000</v>
      </c>
      <c r="P52" s="41">
        <f>'01.Recurso Estatal'!P47+'02. ingresos propios'!P23</f>
        <v>4343.9399999999996</v>
      </c>
      <c r="Q52" s="41">
        <f>'01.Recurso Estatal'!Q47+'02. ingresos propios'!Q23</f>
        <v>11263</v>
      </c>
      <c r="R52" s="41">
        <f>'01.Recurso Estatal'!R47+'02. ingresos propios'!R23</f>
        <v>11087</v>
      </c>
      <c r="S52" s="41">
        <f>'01.Recurso Estatal'!S47+'02. ingresos propios'!S23</f>
        <v>9911</v>
      </c>
      <c r="T52" s="41">
        <f>'01.Recurso Estatal'!T47+'02. ingresos propios'!T23</f>
        <v>21679.68</v>
      </c>
      <c r="U52" s="41">
        <f>'01.Recurso Estatal'!U47+'02. ingresos propios'!U23</f>
        <v>22943.03</v>
      </c>
      <c r="V52" s="41">
        <f>'01.Recurso Estatal'!V47+'02. ingresos propios'!V23</f>
        <v>21588.420000000002</v>
      </c>
      <c r="W52" s="41">
        <f>'01.Recurso Estatal'!W47+'02. ingresos propios'!W23</f>
        <v>23115.97</v>
      </c>
      <c r="X52" s="41">
        <f>'01.Recurso Estatal'!X47+'02. ingresos propios'!X23</f>
        <v>12781.59</v>
      </c>
      <c r="Y52" s="41">
        <f>'01.Recurso Estatal'!Y47+'02. ingresos propios'!Y23</f>
        <v>34976.76</v>
      </c>
      <c r="Z52" s="41">
        <f>'01.Recurso Estatal'!Z47+'02. ingresos propios'!Z23</f>
        <v>28072.799999999999</v>
      </c>
      <c r="AA52" s="452"/>
      <c r="AB52" s="77"/>
    </row>
    <row r="53" spans="1:28" s="19" customFormat="1" ht="13.5" x14ac:dyDescent="0.2">
      <c r="A53" s="36"/>
      <c r="B53" s="36"/>
      <c r="C53" s="36"/>
      <c r="D53" s="36"/>
      <c r="E53" s="36"/>
      <c r="F53" s="36"/>
      <c r="G53" s="106">
        <v>3151</v>
      </c>
      <c r="H53" s="69">
        <v>0</v>
      </c>
      <c r="I53" s="150" t="s">
        <v>171</v>
      </c>
      <c r="J53" s="41">
        <f>'01.Recurso Estatal'!J48</f>
        <v>55000</v>
      </c>
      <c r="K53" s="41">
        <f>'01.Recurso Estatal'!K48</f>
        <v>0</v>
      </c>
      <c r="L53" s="41">
        <f>'01.Recurso Estatal'!L48</f>
        <v>0</v>
      </c>
      <c r="M53" s="41">
        <f>'01.Recurso Estatal'!M48</f>
        <v>55000</v>
      </c>
      <c r="N53" s="41">
        <f>'01.Recurso Estatal'!N48</f>
        <v>55000</v>
      </c>
      <c r="O53" s="41">
        <f>'01.Recurso Estatal'!O48</f>
        <v>0</v>
      </c>
      <c r="P53" s="41">
        <f>'01.Recurso Estatal'!P48</f>
        <v>11478.05</v>
      </c>
      <c r="Q53" s="41">
        <f>'01.Recurso Estatal'!Q48</f>
        <v>11264.99</v>
      </c>
      <c r="R53" s="41">
        <f>'01.Recurso Estatal'!R48</f>
        <v>11499.99</v>
      </c>
      <c r="S53" s="41">
        <f>'01.Recurso Estatal'!S48</f>
        <v>10564.99</v>
      </c>
      <c r="T53" s="41">
        <f>'01.Recurso Estatal'!T48</f>
        <v>10191.98</v>
      </c>
      <c r="U53" s="41">
        <f>'01.Recurso Estatal'!U48</f>
        <v>0</v>
      </c>
      <c r="V53" s="41">
        <f>'01.Recurso Estatal'!V48</f>
        <v>0</v>
      </c>
      <c r="W53" s="41">
        <f>'01.Recurso Estatal'!W48</f>
        <v>0</v>
      </c>
      <c r="X53" s="41">
        <f>'01.Recurso Estatal'!X48</f>
        <v>0</v>
      </c>
      <c r="Y53" s="41">
        <f>'01.Recurso Estatal'!Y48</f>
        <v>0</v>
      </c>
      <c r="Z53" s="41">
        <f>'01.Recurso Estatal'!Z48</f>
        <v>0</v>
      </c>
      <c r="AA53" s="452"/>
      <c r="AB53" s="77"/>
    </row>
    <row r="54" spans="1:28" s="19" customFormat="1" ht="13.5" x14ac:dyDescent="0.2">
      <c r="A54" s="36" t="s">
        <v>17</v>
      </c>
      <c r="B54" s="36" t="s">
        <v>18</v>
      </c>
      <c r="C54" s="36" t="s">
        <v>19</v>
      </c>
      <c r="D54" s="36" t="s">
        <v>42</v>
      </c>
      <c r="E54" s="36" t="s">
        <v>43</v>
      </c>
      <c r="F54" s="36" t="s">
        <v>41</v>
      </c>
      <c r="G54" s="106">
        <v>3171</v>
      </c>
      <c r="H54" s="69">
        <v>0</v>
      </c>
      <c r="I54" s="150" t="s">
        <v>104</v>
      </c>
      <c r="J54" s="41">
        <f>'01.Recurso Estatal'!J49+'02. ingresos propios'!J24</f>
        <v>19000</v>
      </c>
      <c r="K54" s="41">
        <f>'01.Recurso Estatal'!K49+'02. ingresos propios'!K24</f>
        <v>1400</v>
      </c>
      <c r="L54" s="41">
        <f>'01.Recurso Estatal'!L49+'02. ingresos propios'!L24</f>
        <v>0</v>
      </c>
      <c r="M54" s="41">
        <f>'01.Recurso Estatal'!M49+'02. ingresos propios'!M24</f>
        <v>17600</v>
      </c>
      <c r="N54" s="41">
        <f>'01.Recurso Estatal'!N49+'02. ingresos propios'!N24</f>
        <v>5764.39</v>
      </c>
      <c r="O54" s="41">
        <f>'01.Recurso Estatal'!O49+'02. ingresos propios'!O24</f>
        <v>1264.5999999999999</v>
      </c>
      <c r="P54" s="41">
        <f>'01.Recurso Estatal'!P49+'02. ingresos propios'!P24</f>
        <v>0</v>
      </c>
      <c r="Q54" s="41">
        <f>'01.Recurso Estatal'!Q49+'02. ingresos propios'!Q24</f>
        <v>460</v>
      </c>
      <c r="R54" s="41">
        <f>'01.Recurso Estatal'!R49+'02. ingresos propios'!R24</f>
        <v>0</v>
      </c>
      <c r="S54" s="41">
        <f>'01.Recurso Estatal'!S49+'02. ingresos propios'!S24</f>
        <v>0</v>
      </c>
      <c r="T54" s="41">
        <f>'01.Recurso Estatal'!T49+'02. ingresos propios'!T24</f>
        <v>0</v>
      </c>
      <c r="U54" s="41">
        <f>'01.Recurso Estatal'!U49+'02. ingresos propios'!U24</f>
        <v>0</v>
      </c>
      <c r="V54" s="41">
        <f>'01.Recurso Estatal'!V49+'02. ingresos propios'!V24</f>
        <v>463.55</v>
      </c>
      <c r="W54" s="41">
        <f>'01.Recurso Estatal'!W49+'02. ingresos propios'!W24</f>
        <v>0</v>
      </c>
      <c r="X54" s="41">
        <f>'01.Recurso Estatal'!X49+'02. ingresos propios'!X24</f>
        <v>0</v>
      </c>
      <c r="Y54" s="41">
        <f>'01.Recurso Estatal'!Y49+'02. ingresos propios'!Y24</f>
        <v>886.24</v>
      </c>
      <c r="Z54" s="41">
        <f>'01.Recurso Estatal'!Z49+'02. ingresos propios'!Z24</f>
        <v>2690</v>
      </c>
      <c r="AA54" s="452"/>
      <c r="AB54" s="77"/>
    </row>
    <row r="55" spans="1:28" s="19" customFormat="1" ht="13.5" x14ac:dyDescent="0.2">
      <c r="A55" s="36" t="s">
        <v>17</v>
      </c>
      <c r="B55" s="36" t="s">
        <v>18</v>
      </c>
      <c r="C55" s="36" t="s">
        <v>19</v>
      </c>
      <c r="D55" s="36" t="s">
        <v>42</v>
      </c>
      <c r="E55" s="36" t="s">
        <v>43</v>
      </c>
      <c r="F55" s="36" t="s">
        <v>41</v>
      </c>
      <c r="G55" s="106">
        <v>3181</v>
      </c>
      <c r="H55" s="69">
        <v>0</v>
      </c>
      <c r="I55" s="150" t="s">
        <v>97</v>
      </c>
      <c r="J55" s="41">
        <f>'01.Recurso Estatal'!J50+'02. ingresos propios'!J25</f>
        <v>13000</v>
      </c>
      <c r="K55" s="41">
        <f>'01.Recurso Estatal'!K50+'02. ingresos propios'!K25</f>
        <v>1000</v>
      </c>
      <c r="L55" s="41">
        <f>'01.Recurso Estatal'!L50+'02. ingresos propios'!L25</f>
        <v>0</v>
      </c>
      <c r="M55" s="41">
        <f>'01.Recurso Estatal'!M50+'02. ingresos propios'!M25</f>
        <v>12000</v>
      </c>
      <c r="N55" s="41">
        <f>'01.Recurso Estatal'!N50+'02. ingresos propios'!N25</f>
        <v>6991.89</v>
      </c>
      <c r="O55" s="41">
        <f>'01.Recurso Estatal'!O50+'02. ingresos propios'!O25</f>
        <v>0</v>
      </c>
      <c r="P55" s="41">
        <f>'01.Recurso Estatal'!P50+'02. ingresos propios'!P25</f>
        <v>379.55</v>
      </c>
      <c r="Q55" s="41">
        <f>'01.Recurso Estatal'!Q50+'02. ingresos propios'!Q25</f>
        <v>0</v>
      </c>
      <c r="R55" s="41">
        <f>'01.Recurso Estatal'!R50+'02. ingresos propios'!R25</f>
        <v>119.69</v>
      </c>
      <c r="S55" s="41">
        <f>'01.Recurso Estatal'!S50+'02. ingresos propios'!S25</f>
        <v>291.60000000000002</v>
      </c>
      <c r="T55" s="41">
        <f>'01.Recurso Estatal'!T50+'02. ingresos propios'!T25</f>
        <v>846.62</v>
      </c>
      <c r="U55" s="41">
        <f>'01.Recurso Estatal'!U50+'02. ingresos propios'!U25</f>
        <v>111.62</v>
      </c>
      <c r="V55" s="41">
        <f>'01.Recurso Estatal'!V50+'02. ingresos propios'!V25</f>
        <v>87.89</v>
      </c>
      <c r="W55" s="41">
        <f>'01.Recurso Estatal'!W50+'02. ingresos propios'!W25</f>
        <v>75.77</v>
      </c>
      <c r="X55" s="41">
        <f>'01.Recurso Estatal'!X50+'02. ingresos propios'!X25</f>
        <v>4821.8300000000008</v>
      </c>
      <c r="Y55" s="41">
        <f>'01.Recurso Estatal'!Y50+'02. ingresos propios'!Y25</f>
        <v>75.77</v>
      </c>
      <c r="Z55" s="41">
        <f>'01.Recurso Estatal'!Z50+'02. ingresos propios'!Z25</f>
        <v>181.55</v>
      </c>
      <c r="AA55" s="452"/>
      <c r="AB55" s="77"/>
    </row>
    <row r="56" spans="1:28" s="19" customFormat="1" ht="13.5" x14ac:dyDescent="0.2">
      <c r="A56" s="36" t="s">
        <v>17</v>
      </c>
      <c r="B56" s="36" t="s">
        <v>18</v>
      </c>
      <c r="C56" s="36" t="s">
        <v>19</v>
      </c>
      <c r="D56" s="36" t="s">
        <v>42</v>
      </c>
      <c r="E56" s="36" t="s">
        <v>43</v>
      </c>
      <c r="F56" s="36" t="s">
        <v>41</v>
      </c>
      <c r="G56" s="106">
        <v>3221</v>
      </c>
      <c r="H56" s="69">
        <v>0</v>
      </c>
      <c r="I56" s="150" t="s">
        <v>99</v>
      </c>
      <c r="J56" s="41">
        <f>'01.Recurso Estatal'!J51+'02. ingresos propios'!J26</f>
        <v>198000</v>
      </c>
      <c r="K56" s="41">
        <f>'01.Recurso Estatal'!K51+'02. ingresos propios'!K26</f>
        <v>19800</v>
      </c>
      <c r="L56" s="41">
        <f>'01.Recurso Estatal'!L51+'02. ingresos propios'!L26</f>
        <v>0</v>
      </c>
      <c r="M56" s="41">
        <f>'01.Recurso Estatal'!M51+'02. ingresos propios'!M26</f>
        <v>178200</v>
      </c>
      <c r="N56" s="41">
        <f>'01.Recurso Estatal'!N51+'02. ingresos propios'!N26</f>
        <v>58020</v>
      </c>
      <c r="O56" s="41">
        <f>'01.Recurso Estatal'!O51+'02. ingresos propios'!O26</f>
        <v>5920</v>
      </c>
      <c r="P56" s="41">
        <f>'01.Recurso Estatal'!P51+'02. ingresos propios'!P26</f>
        <v>3700</v>
      </c>
      <c r="Q56" s="41">
        <f>'01.Recurso Estatal'!Q51+'02. ingresos propios'!Q26</f>
        <v>0</v>
      </c>
      <c r="R56" s="41">
        <f>'01.Recurso Estatal'!R51+'02. ingresos propios'!R26</f>
        <v>17060</v>
      </c>
      <c r="S56" s="41">
        <f>'01.Recurso Estatal'!S51+'02. ingresos propios'!S26</f>
        <v>5920</v>
      </c>
      <c r="T56" s="41">
        <f>'01.Recurso Estatal'!T51+'02. ingresos propios'!T26</f>
        <v>700</v>
      </c>
      <c r="U56" s="41">
        <f>'01.Recurso Estatal'!U51+'02. ingresos propios'!U26</f>
        <v>7500</v>
      </c>
      <c r="V56" s="41">
        <f>'01.Recurso Estatal'!V51+'02. ingresos propios'!V26</f>
        <v>0</v>
      </c>
      <c r="W56" s="41">
        <f>'01.Recurso Estatal'!W51+'02. ingresos propios'!W26</f>
        <v>5220</v>
      </c>
      <c r="X56" s="41">
        <f>'01.Recurso Estatal'!X51+'02. ingresos propios'!X26</f>
        <v>3000</v>
      </c>
      <c r="Y56" s="41">
        <f>'01.Recurso Estatal'!Y51+'02. ingresos propios'!Y26</f>
        <v>4500</v>
      </c>
      <c r="Z56" s="41">
        <f>'01.Recurso Estatal'!Z51+'02. ingresos propios'!Z26</f>
        <v>4500</v>
      </c>
      <c r="AA56" s="452"/>
      <c r="AB56" s="77"/>
    </row>
    <row r="57" spans="1:28" s="19" customFormat="1" ht="13.5" x14ac:dyDescent="0.2">
      <c r="A57" s="36" t="s">
        <v>17</v>
      </c>
      <c r="B57" s="36" t="s">
        <v>18</v>
      </c>
      <c r="C57" s="36" t="s">
        <v>19</v>
      </c>
      <c r="D57" s="36" t="s">
        <v>42</v>
      </c>
      <c r="E57" s="36" t="s">
        <v>43</v>
      </c>
      <c r="F57" s="36" t="s">
        <v>41</v>
      </c>
      <c r="G57" s="106">
        <v>3231</v>
      </c>
      <c r="H57" s="69">
        <v>0</v>
      </c>
      <c r="I57" s="150" t="s">
        <v>100</v>
      </c>
      <c r="J57" s="41">
        <f>'01.Recurso Estatal'!J52</f>
        <v>100000</v>
      </c>
      <c r="K57" s="41">
        <f>'01.Recurso Estatal'!K52</f>
        <v>10000</v>
      </c>
      <c r="L57" s="41">
        <f>'01.Recurso Estatal'!L52</f>
        <v>0</v>
      </c>
      <c r="M57" s="41">
        <f>'01.Recurso Estatal'!M52</f>
        <v>90000</v>
      </c>
      <c r="N57" s="41">
        <f>'01.Recurso Estatal'!N52</f>
        <v>79353.06</v>
      </c>
      <c r="O57" s="41">
        <f>'01.Recurso Estatal'!O52</f>
        <v>4832.5600000000004</v>
      </c>
      <c r="P57" s="41">
        <f>'01.Recurso Estatal'!P52</f>
        <v>5499.25</v>
      </c>
      <c r="Q57" s="41">
        <f>'01.Recurso Estatal'!Q52</f>
        <v>6551.17</v>
      </c>
      <c r="R57" s="41">
        <f>'01.Recurso Estatal'!R52</f>
        <v>5936.73</v>
      </c>
      <c r="S57" s="41">
        <f>'01.Recurso Estatal'!S52</f>
        <v>5093.88</v>
      </c>
      <c r="T57" s="41">
        <f>'01.Recurso Estatal'!T52</f>
        <v>13156.16</v>
      </c>
      <c r="U57" s="41">
        <f>'01.Recurso Estatal'!U52</f>
        <v>5734.94</v>
      </c>
      <c r="V57" s="41">
        <f>'01.Recurso Estatal'!V52</f>
        <v>7412.56</v>
      </c>
      <c r="W57" s="41">
        <f>'01.Recurso Estatal'!W52</f>
        <v>6902.93</v>
      </c>
      <c r="X57" s="41">
        <f>'01.Recurso Estatal'!X52</f>
        <v>6057.71</v>
      </c>
      <c r="Y57" s="41">
        <f>'01.Recurso Estatal'!Y52</f>
        <v>5095.37</v>
      </c>
      <c r="Z57" s="41">
        <f>'01.Recurso Estatal'!Z52</f>
        <v>7079.8</v>
      </c>
      <c r="AA57" s="452"/>
      <c r="AB57" s="77"/>
    </row>
    <row r="58" spans="1:28" s="19" customFormat="1" ht="13.5" x14ac:dyDescent="0.2">
      <c r="A58" s="36" t="s">
        <v>17</v>
      </c>
      <c r="B58" s="36" t="s">
        <v>18</v>
      </c>
      <c r="C58" s="36" t="s">
        <v>19</v>
      </c>
      <c r="D58" s="36" t="s">
        <v>42</v>
      </c>
      <c r="E58" s="36" t="s">
        <v>43</v>
      </c>
      <c r="F58" s="36" t="s">
        <v>41</v>
      </c>
      <c r="G58" s="106">
        <v>3311</v>
      </c>
      <c r="H58" s="69">
        <v>0</v>
      </c>
      <c r="I58" s="150" t="s">
        <v>101</v>
      </c>
      <c r="J58" s="41">
        <f>'01.Recurso Estatal'!J53+'02. ingresos propios'!J27</f>
        <v>60000</v>
      </c>
      <c r="K58" s="41">
        <f>'01.Recurso Estatal'!K53+'02. ingresos propios'!K27</f>
        <v>5142</v>
      </c>
      <c r="L58" s="41">
        <f>'01.Recurso Estatal'!L53+'02. ingresos propios'!L27</f>
        <v>0</v>
      </c>
      <c r="M58" s="41">
        <f>'01.Recurso Estatal'!M53+'02. ingresos propios'!M27</f>
        <v>54858</v>
      </c>
      <c r="N58" s="41">
        <f>'01.Recurso Estatal'!N53+'02. ingresos propios'!N27</f>
        <v>54858</v>
      </c>
      <c r="O58" s="41">
        <f>'01.Recurso Estatal'!O53+'02. ingresos propios'!O27</f>
        <v>0</v>
      </c>
      <c r="P58" s="41">
        <f>'01.Recurso Estatal'!P53+'02. ingresos propios'!P27</f>
        <v>0</v>
      </c>
      <c r="Q58" s="41">
        <f>'01.Recurso Estatal'!Q53+'02. ingresos propios'!Q27</f>
        <v>0</v>
      </c>
      <c r="R58" s="41">
        <f>'01.Recurso Estatal'!R53+'02. ingresos propios'!R27</f>
        <v>0</v>
      </c>
      <c r="S58" s="41">
        <f>'01.Recurso Estatal'!S53+'02. ingresos propios'!S27</f>
        <v>0</v>
      </c>
      <c r="T58" s="41">
        <f>'01.Recurso Estatal'!T53+'02. ingresos propios'!T27</f>
        <v>54220</v>
      </c>
      <c r="U58" s="41">
        <f>'01.Recurso Estatal'!U53+'02. ingresos propios'!U27</f>
        <v>0</v>
      </c>
      <c r="V58" s="41">
        <f>'01.Recurso Estatal'!V53+'02. ingresos propios'!V27</f>
        <v>638</v>
      </c>
      <c r="W58" s="41">
        <f>'01.Recurso Estatal'!W53+'02. ingresos propios'!W27</f>
        <v>0</v>
      </c>
      <c r="X58" s="41">
        <f>'01.Recurso Estatal'!X53+'02. ingresos propios'!X27</f>
        <v>0</v>
      </c>
      <c r="Y58" s="41">
        <f>'01.Recurso Estatal'!Y53+'02. ingresos propios'!Y27</f>
        <v>0</v>
      </c>
      <c r="Z58" s="41">
        <f>'01.Recurso Estatal'!Z53+'02. ingresos propios'!Z27</f>
        <v>0</v>
      </c>
      <c r="AA58" s="452"/>
      <c r="AB58" s="77"/>
    </row>
    <row r="59" spans="1:28" s="19" customFormat="1" ht="13.5" x14ac:dyDescent="0.2">
      <c r="A59" s="36" t="s">
        <v>17</v>
      </c>
      <c r="B59" s="36" t="s">
        <v>18</v>
      </c>
      <c r="C59" s="36" t="s">
        <v>19</v>
      </c>
      <c r="D59" s="36" t="s">
        <v>42</v>
      </c>
      <c r="E59" s="36" t="s">
        <v>43</v>
      </c>
      <c r="F59" s="36" t="s">
        <v>41</v>
      </c>
      <c r="G59" s="106">
        <v>3341</v>
      </c>
      <c r="H59" s="69">
        <v>0</v>
      </c>
      <c r="I59" s="150" t="s">
        <v>116</v>
      </c>
      <c r="J59" s="41">
        <f>'01.Recurso Estatal'!J54</f>
        <v>10000</v>
      </c>
      <c r="K59" s="41">
        <f>'01.Recurso Estatal'!K54</f>
        <v>0</v>
      </c>
      <c r="L59" s="41">
        <f>'01.Recurso Estatal'!L54</f>
        <v>0</v>
      </c>
      <c r="M59" s="41">
        <f>'01.Recurso Estatal'!M54</f>
        <v>10000</v>
      </c>
      <c r="N59" s="41">
        <f>'01.Recurso Estatal'!N54</f>
        <v>8925</v>
      </c>
      <c r="O59" s="41">
        <f>'01.Recurso Estatal'!O54</f>
        <v>1615</v>
      </c>
      <c r="P59" s="41">
        <f>'01.Recurso Estatal'!P54</f>
        <v>0</v>
      </c>
      <c r="Q59" s="41">
        <f>'01.Recurso Estatal'!Q54</f>
        <v>0</v>
      </c>
      <c r="R59" s="41">
        <f>'01.Recurso Estatal'!R54</f>
        <v>1615</v>
      </c>
      <c r="S59" s="41">
        <f>'01.Recurso Estatal'!S54</f>
        <v>0</v>
      </c>
      <c r="T59" s="41">
        <f>'01.Recurso Estatal'!T54</f>
        <v>0</v>
      </c>
      <c r="U59" s="41">
        <f>'01.Recurso Estatal'!U54</f>
        <v>1615</v>
      </c>
      <c r="V59" s="41">
        <f>'01.Recurso Estatal'!V54</f>
        <v>0</v>
      </c>
      <c r="W59" s="41">
        <f>'01.Recurso Estatal'!W54</f>
        <v>0</v>
      </c>
      <c r="X59" s="41">
        <f>'01.Recurso Estatal'!X54</f>
        <v>1615</v>
      </c>
      <c r="Y59" s="41">
        <f>'01.Recurso Estatal'!Y54</f>
        <v>2465</v>
      </c>
      <c r="Z59" s="41">
        <f>'01.Recurso Estatal'!Z54</f>
        <v>0</v>
      </c>
      <c r="AA59" s="452"/>
      <c r="AB59" s="77"/>
    </row>
    <row r="60" spans="1:28" s="19" customFormat="1" ht="13.5" x14ac:dyDescent="0.2">
      <c r="A60" s="36" t="s">
        <v>17</v>
      </c>
      <c r="B60" s="36" t="s">
        <v>18</v>
      </c>
      <c r="C60" s="36" t="s">
        <v>19</v>
      </c>
      <c r="D60" s="36" t="s">
        <v>42</v>
      </c>
      <c r="E60" s="36" t="s">
        <v>43</v>
      </c>
      <c r="F60" s="36" t="s">
        <v>41</v>
      </c>
      <c r="G60" s="106">
        <v>3342</v>
      </c>
      <c r="H60" s="69">
        <v>0</v>
      </c>
      <c r="I60" s="150" t="s">
        <v>117</v>
      </c>
      <c r="J60" s="41">
        <f>'01.Recurso Estatal'!J55+FONART!J15+'proyectos SEDECO'!J16</f>
        <v>330110.8</v>
      </c>
      <c r="K60" s="41">
        <f>'01.Recurso Estatal'!K55+FONART!K15+'proyectos SEDECO'!K16</f>
        <v>0</v>
      </c>
      <c r="L60" s="41">
        <f>'01.Recurso Estatal'!L55+FONART!L15+'proyectos SEDECO'!L16</f>
        <v>0</v>
      </c>
      <c r="M60" s="41">
        <f>'01.Recurso Estatal'!M55+FONART!M15+'proyectos SEDECO'!M16</f>
        <v>330110.8</v>
      </c>
      <c r="N60" s="41">
        <f>'01.Recurso Estatal'!N55+FONART!N15+'proyectos SEDECO'!N16</f>
        <v>301664.21999999997</v>
      </c>
      <c r="O60" s="41">
        <f>'01.Recurso Estatal'!O55+FONART!O15+'proyectos SEDECO'!O16</f>
        <v>3387.2</v>
      </c>
      <c r="P60" s="41">
        <f>'01.Recurso Estatal'!P55+FONART!P15+'proyectos SEDECO'!P16</f>
        <v>2030</v>
      </c>
      <c r="Q60" s="41">
        <f>'01.Recurso Estatal'!Q55+FONART!Q15+'proyectos SEDECO'!Q16</f>
        <v>0</v>
      </c>
      <c r="R60" s="41">
        <f>'01.Recurso Estatal'!R55+FONART!R15+'proyectos SEDECO'!R16</f>
        <v>0</v>
      </c>
      <c r="S60" s="41">
        <f>'01.Recurso Estatal'!S55+FONART!S15+'proyectos SEDECO'!S16</f>
        <v>0</v>
      </c>
      <c r="T60" s="41">
        <f>'01.Recurso Estatal'!T55+FONART!T15+'proyectos SEDECO'!T16</f>
        <v>0</v>
      </c>
      <c r="U60" s="41">
        <f>'01.Recurso Estatal'!U55+FONART!U15+'proyectos SEDECO'!U16</f>
        <v>6960</v>
      </c>
      <c r="V60" s="41">
        <f>'01.Recurso Estatal'!V55+FONART!V15+'proyectos SEDECO'!V16</f>
        <v>4604</v>
      </c>
      <c r="W60" s="41">
        <f>'01.Recurso Estatal'!W55+FONART!W15+'proyectos SEDECO'!W16</f>
        <v>38392</v>
      </c>
      <c r="X60" s="41">
        <f>'01.Recurso Estatal'!X55+FONART!X15+'proyectos SEDECO'!X16</f>
        <v>37970.639999999999</v>
      </c>
      <c r="Y60" s="41">
        <f>'01.Recurso Estatal'!Y55+FONART!Y15+'proyectos SEDECO'!Y16</f>
        <v>75500</v>
      </c>
      <c r="Z60" s="41">
        <f>'01.Recurso Estatal'!Z55+FONART!Z15+'proyectos SEDECO'!Z16</f>
        <v>132820.38</v>
      </c>
      <c r="AA60" s="452"/>
      <c r="AB60" s="77"/>
    </row>
    <row r="61" spans="1:28" s="32" customFormat="1" ht="13.5" x14ac:dyDescent="0.2">
      <c r="A61" s="36"/>
      <c r="B61" s="36"/>
      <c r="C61" s="36"/>
      <c r="D61" s="36"/>
      <c r="E61" s="36"/>
      <c r="F61" s="36"/>
      <c r="G61" s="106">
        <v>3362</v>
      </c>
      <c r="H61" s="69">
        <v>0</v>
      </c>
      <c r="I61" s="150" t="s">
        <v>118</v>
      </c>
      <c r="J61" s="41">
        <f>'01.Recurso Estatal'!J56+'02. ingresos propios'!J28</f>
        <v>41000</v>
      </c>
      <c r="K61" s="41">
        <f>'01.Recurso Estatal'!K56+'02. ingresos propios'!K28</f>
        <v>4100</v>
      </c>
      <c r="L61" s="41">
        <f>'01.Recurso Estatal'!L56+'02. ingresos propios'!L28</f>
        <v>0</v>
      </c>
      <c r="M61" s="41">
        <f>'01.Recurso Estatal'!M56+'02. ingresos propios'!M28</f>
        <v>36900</v>
      </c>
      <c r="N61" s="41">
        <f>'01.Recurso Estatal'!N56+'02. ingresos propios'!N28</f>
        <v>18256.28</v>
      </c>
      <c r="O61" s="41">
        <f>'01.Recurso Estatal'!O56+'02. ingresos propios'!O28</f>
        <v>0</v>
      </c>
      <c r="P61" s="41">
        <f>'01.Recurso Estatal'!P56+'02. ingresos propios'!P28</f>
        <v>2500</v>
      </c>
      <c r="Q61" s="41">
        <f>'01.Recurso Estatal'!Q56+'02. ingresos propios'!Q28</f>
        <v>0</v>
      </c>
      <c r="R61" s="41">
        <f>'01.Recurso Estatal'!R56+'02. ingresos propios'!R28</f>
        <v>0</v>
      </c>
      <c r="S61" s="41">
        <f>'01.Recurso Estatal'!S56+'02. ingresos propios'!S28</f>
        <v>3017.6</v>
      </c>
      <c r="T61" s="41">
        <f>'01.Recurso Estatal'!T56+'02. ingresos propios'!T28</f>
        <v>858.2</v>
      </c>
      <c r="U61" s="41">
        <f>'01.Recurso Estatal'!U56+'02. ingresos propios'!U28</f>
        <v>0</v>
      </c>
      <c r="V61" s="41">
        <f>'01.Recurso Estatal'!V56+'02. ingresos propios'!V28</f>
        <v>4350</v>
      </c>
      <c r="W61" s="41">
        <f>'01.Recurso Estatal'!W56+'02. ingresos propios'!W28</f>
        <v>1157.1199999999999</v>
      </c>
      <c r="X61" s="41">
        <f>'01.Recurso Estatal'!X56+'02. ingresos propios'!X28</f>
        <v>6373.36</v>
      </c>
      <c r="Y61" s="41">
        <f>'01.Recurso Estatal'!Y56+'02. ingresos propios'!Y28</f>
        <v>0</v>
      </c>
      <c r="Z61" s="41">
        <f>'01.Recurso Estatal'!Z56+'02. ingresos propios'!Z28</f>
        <v>0</v>
      </c>
      <c r="AA61" s="452"/>
      <c r="AB61" s="77"/>
    </row>
    <row r="62" spans="1:28" s="19" customFormat="1" ht="13.5" x14ac:dyDescent="0.2">
      <c r="A62" s="36" t="s">
        <v>17</v>
      </c>
      <c r="B62" s="36" t="s">
        <v>18</v>
      </c>
      <c r="C62" s="36" t="s">
        <v>19</v>
      </c>
      <c r="D62" s="36" t="s">
        <v>42</v>
      </c>
      <c r="E62" s="36" t="s">
        <v>43</v>
      </c>
      <c r="F62" s="36" t="s">
        <v>41</v>
      </c>
      <c r="G62" s="106">
        <v>3411</v>
      </c>
      <c r="H62" s="69">
        <v>0</v>
      </c>
      <c r="I62" s="150" t="s">
        <v>141</v>
      </c>
      <c r="J62" s="175">
        <f>'02. ingresos propios'!J29</f>
        <v>22000</v>
      </c>
      <c r="K62" s="175">
        <f>'02. ingresos propios'!K29</f>
        <v>0</v>
      </c>
      <c r="L62" s="175">
        <f>'02. ingresos propios'!L29</f>
        <v>580</v>
      </c>
      <c r="M62" s="175">
        <f>'02. ingresos propios'!M29</f>
        <v>22580</v>
      </c>
      <c r="N62" s="175">
        <f>'02. ingresos propios'!N29</f>
        <v>22579.999999999996</v>
      </c>
      <c r="O62" s="175">
        <f>'02. ingresos propios'!O29</f>
        <v>838.4</v>
      </c>
      <c r="P62" s="175">
        <f>'02. ingresos propios'!P29</f>
        <v>3067.14</v>
      </c>
      <c r="Q62" s="175">
        <f>'02. ingresos propios'!Q29</f>
        <v>2885.16</v>
      </c>
      <c r="R62" s="175">
        <f>'02. ingresos propios'!R29</f>
        <v>0</v>
      </c>
      <c r="S62" s="175">
        <f>'02. ingresos propios'!S29</f>
        <v>470.16</v>
      </c>
      <c r="T62" s="175">
        <f>'02. ingresos propios'!T29</f>
        <v>0</v>
      </c>
      <c r="U62" s="175">
        <f>'02. ingresos propios'!U29</f>
        <v>1729.63</v>
      </c>
      <c r="V62" s="175">
        <f>'02. ingresos propios'!V29</f>
        <v>1377.91</v>
      </c>
      <c r="W62" s="175">
        <f>'02. ingresos propios'!W29</f>
        <v>4364.1099999999997</v>
      </c>
      <c r="X62" s="175">
        <f>'02. ingresos propios'!X29</f>
        <v>2481.44</v>
      </c>
      <c r="Y62" s="175">
        <f>'02. ingresos propios'!Y29</f>
        <v>4184.87</v>
      </c>
      <c r="Z62" s="175">
        <f>'02. ingresos propios'!Z29</f>
        <v>1181.18</v>
      </c>
      <c r="AA62" s="452"/>
      <c r="AB62" s="77"/>
    </row>
    <row r="63" spans="1:28" s="32" customFormat="1" ht="13.5" x14ac:dyDescent="0.2">
      <c r="A63" s="36"/>
      <c r="B63" s="36"/>
      <c r="C63" s="36"/>
      <c r="D63" s="36"/>
      <c r="E63" s="36"/>
      <c r="F63" s="36"/>
      <c r="G63" s="106">
        <v>3451</v>
      </c>
      <c r="H63" s="69">
        <v>0</v>
      </c>
      <c r="I63" s="150" t="s">
        <v>102</v>
      </c>
      <c r="J63" s="41">
        <f>'01.Recurso Estatal'!J57</f>
        <v>285000</v>
      </c>
      <c r="K63" s="41">
        <f>'01.Recurso Estatal'!K57</f>
        <v>28500</v>
      </c>
      <c r="L63" s="41">
        <f>'01.Recurso Estatal'!L57</f>
        <v>0</v>
      </c>
      <c r="M63" s="41">
        <f>'01.Recurso Estatal'!M57</f>
        <v>256500</v>
      </c>
      <c r="N63" s="41">
        <f>'01.Recurso Estatal'!N57</f>
        <v>226929.62000000002</v>
      </c>
      <c r="O63" s="41">
        <f>'01.Recurso Estatal'!O57</f>
        <v>0</v>
      </c>
      <c r="P63" s="41">
        <f>'01.Recurso Estatal'!P57</f>
        <v>36460.269999999997</v>
      </c>
      <c r="Q63" s="41">
        <f>'01.Recurso Estatal'!Q57</f>
        <v>0</v>
      </c>
      <c r="R63" s="41">
        <f>'01.Recurso Estatal'!R57</f>
        <v>0</v>
      </c>
      <c r="S63" s="41">
        <f>'01.Recurso Estatal'!S57</f>
        <v>55329.33</v>
      </c>
      <c r="T63" s="41">
        <f>'01.Recurso Estatal'!T57</f>
        <v>0</v>
      </c>
      <c r="U63" s="41">
        <f>'01.Recurso Estatal'!U57</f>
        <v>135140.02000000002</v>
      </c>
      <c r="V63" s="41">
        <f>'01.Recurso Estatal'!V57</f>
        <v>0</v>
      </c>
      <c r="W63" s="41">
        <f>'01.Recurso Estatal'!W57</f>
        <v>0</v>
      </c>
      <c r="X63" s="41">
        <f>'01.Recurso Estatal'!X57</f>
        <v>0</v>
      </c>
      <c r="Y63" s="41">
        <f>'01.Recurso Estatal'!Y57</f>
        <v>0</v>
      </c>
      <c r="Z63" s="41">
        <f>'01.Recurso Estatal'!Z57</f>
        <v>0</v>
      </c>
      <c r="AA63" s="452"/>
      <c r="AB63" s="77"/>
    </row>
    <row r="64" spans="1:28" s="19" customFormat="1" ht="13.5" x14ac:dyDescent="0.2">
      <c r="A64" s="36" t="s">
        <v>17</v>
      </c>
      <c r="B64" s="36" t="s">
        <v>18</v>
      </c>
      <c r="C64" s="36" t="s">
        <v>19</v>
      </c>
      <c r="D64" s="36" t="s">
        <v>42</v>
      </c>
      <c r="E64" s="36" t="s">
        <v>43</v>
      </c>
      <c r="F64" s="36" t="s">
        <v>41</v>
      </c>
      <c r="G64" s="106">
        <v>3481</v>
      </c>
      <c r="H64" s="69">
        <v>0</v>
      </c>
      <c r="I64" s="150" t="s">
        <v>142</v>
      </c>
      <c r="J64" s="175">
        <f>'02. ingresos propios'!J30</f>
        <v>23000</v>
      </c>
      <c r="K64" s="175">
        <f>'02. ingresos propios'!K30</f>
        <v>0</v>
      </c>
      <c r="L64" s="175">
        <f>'02. ingresos propios'!L30</f>
        <v>0</v>
      </c>
      <c r="M64" s="175">
        <f>'02. ingresos propios'!M30</f>
        <v>23000</v>
      </c>
      <c r="N64" s="175">
        <f>'02. ingresos propios'!N30</f>
        <v>18713.939999999999</v>
      </c>
      <c r="O64" s="175">
        <f>'02. ingresos propios'!O30</f>
        <v>4067</v>
      </c>
      <c r="P64" s="175">
        <f>'02. ingresos propios'!P30</f>
        <v>617.72</v>
      </c>
      <c r="Q64" s="175">
        <f>'02. ingresos propios'!Q30</f>
        <v>2647.44</v>
      </c>
      <c r="R64" s="175">
        <f>'02. ingresos propios'!R30</f>
        <v>2191.48</v>
      </c>
      <c r="S64" s="175">
        <f>'02. ingresos propios'!S30</f>
        <v>1078</v>
      </c>
      <c r="T64" s="175">
        <f>'02. ingresos propios'!T30</f>
        <v>843.16</v>
      </c>
      <c r="U64" s="175">
        <f>'02. ingresos propios'!U30</f>
        <v>942.3</v>
      </c>
      <c r="V64" s="175">
        <f>'02. ingresos propios'!V30</f>
        <v>1105.52</v>
      </c>
      <c r="W64" s="175">
        <f>'02. ingresos propios'!W30</f>
        <v>1340.16</v>
      </c>
      <c r="X64" s="175">
        <f>'02. ingresos propios'!X30</f>
        <v>1615.68</v>
      </c>
      <c r="Y64" s="175">
        <f>'02. ingresos propios'!Y30</f>
        <v>1135.1400000000001</v>
      </c>
      <c r="Z64" s="175">
        <f>'02. ingresos propios'!Z30</f>
        <v>1130.3399999999999</v>
      </c>
      <c r="AA64" s="452"/>
      <c r="AB64" s="77"/>
    </row>
    <row r="65" spans="1:28" s="32" customFormat="1" ht="13.5" x14ac:dyDescent="0.2">
      <c r="A65" s="36"/>
      <c r="B65" s="36"/>
      <c r="C65" s="36"/>
      <c r="D65" s="36"/>
      <c r="E65" s="36"/>
      <c r="F65" s="36"/>
      <c r="G65" s="106">
        <v>3511</v>
      </c>
      <c r="H65" s="69">
        <v>0</v>
      </c>
      <c r="I65" s="150" t="s">
        <v>119</v>
      </c>
      <c r="J65" s="41">
        <f>'01.Recurso Estatal'!J58+'02.Remantes'!J16+'02. ingresos propios'!J31+'03.P. financiero'!J15</f>
        <v>175500</v>
      </c>
      <c r="K65" s="41">
        <f>'01.Recurso Estatal'!K58+'02.Remantes'!K16+'02. ingresos propios'!K31+'03.P. financiero'!K15</f>
        <v>28149.55</v>
      </c>
      <c r="L65" s="41">
        <f>'01.Recurso Estatal'!L58+'02.Remantes'!L16+'02. ingresos propios'!L31+'03.P. financiero'!L15</f>
        <v>10599.55</v>
      </c>
      <c r="M65" s="41">
        <f>'01.Recurso Estatal'!M58+'02.Remantes'!M16+'02. ingresos propios'!M31+'03.P. financiero'!M15</f>
        <v>157950</v>
      </c>
      <c r="N65" s="41">
        <f>'01.Recurso Estatal'!N58+'02.Remantes'!N16+'02. ingresos propios'!N31+'03.P. financiero'!N15</f>
        <v>125733.23</v>
      </c>
      <c r="O65" s="41">
        <f>'01.Recurso Estatal'!O58+'02.Remantes'!O16+'02. ingresos propios'!O31+'03.P. financiero'!O15</f>
        <v>0</v>
      </c>
      <c r="P65" s="41">
        <f>'01.Recurso Estatal'!P58+'02.Remantes'!P16+'02. ingresos propios'!P31+'03.P. financiero'!P15</f>
        <v>0</v>
      </c>
      <c r="Q65" s="41">
        <f>'01.Recurso Estatal'!Q58+'02.Remantes'!Q16+'02. ingresos propios'!Q31+'03.P. financiero'!Q15</f>
        <v>0</v>
      </c>
      <c r="R65" s="41">
        <f>'01.Recurso Estatal'!R58+'02.Remantes'!R16+'02. ingresos propios'!R31+'03.P. financiero'!R15</f>
        <v>2248.12</v>
      </c>
      <c r="S65" s="41">
        <f>'01.Recurso Estatal'!S58+'02.Remantes'!S16+'02. ingresos propios'!S31+'03.P. financiero'!S15</f>
        <v>3499.48</v>
      </c>
      <c r="T65" s="41">
        <f>'01.Recurso Estatal'!T58+'02.Remantes'!T16+'02. ingresos propios'!T31+'03.P. financiero'!T15</f>
        <v>0</v>
      </c>
      <c r="U65" s="41">
        <f>'01.Recurso Estatal'!U58+'02.Remantes'!U16+'02. ingresos propios'!U31+'03.P. financiero'!U15</f>
        <v>3611.08</v>
      </c>
      <c r="V65" s="41">
        <f>'01.Recurso Estatal'!V58+'02.Remantes'!V16+'02. ingresos propios'!V31+'03.P. financiero'!V15</f>
        <v>0</v>
      </c>
      <c r="W65" s="41">
        <f>'01.Recurso Estatal'!W58+'02.Remantes'!W16+'02. ingresos propios'!W31+'03.P. financiero'!W15</f>
        <v>26090.55</v>
      </c>
      <c r="X65" s="41">
        <f>'01.Recurso Estatal'!X58+'02.Remantes'!X16+'02. ingresos propios'!X31+'03.P. financiero'!X15</f>
        <v>0</v>
      </c>
      <c r="Y65" s="41">
        <f>'01.Recurso Estatal'!Y58+'02.Remantes'!Y16+'02. ingresos propios'!Y31+'03.P. financiero'!Y15</f>
        <v>7281</v>
      </c>
      <c r="Z65" s="41">
        <f>'01.Recurso Estatal'!Z58+'02.Remantes'!Z16+'02. ingresos propios'!Z31+'03.P. financiero'!Z15</f>
        <v>83003</v>
      </c>
      <c r="AA65" s="452"/>
      <c r="AB65" s="77"/>
    </row>
    <row r="66" spans="1:28" s="19" customFormat="1" ht="13.5" x14ac:dyDescent="0.2">
      <c r="A66" s="36" t="s">
        <v>17</v>
      </c>
      <c r="B66" s="36" t="s">
        <v>18</v>
      </c>
      <c r="C66" s="36" t="s">
        <v>19</v>
      </c>
      <c r="D66" s="36" t="s">
        <v>42</v>
      </c>
      <c r="E66" s="36" t="s">
        <v>43</v>
      </c>
      <c r="F66" s="36" t="s">
        <v>41</v>
      </c>
      <c r="G66" s="106">
        <v>3521</v>
      </c>
      <c r="H66" s="69">
        <v>0</v>
      </c>
      <c r="I66" s="150" t="s">
        <v>120</v>
      </c>
      <c r="J66" s="41">
        <f>'01.Recurso Estatal'!J59</f>
        <v>15000</v>
      </c>
      <c r="K66" s="41">
        <f>'01.Recurso Estatal'!K59</f>
        <v>0</v>
      </c>
      <c r="L66" s="41">
        <f>'01.Recurso Estatal'!L59</f>
        <v>0</v>
      </c>
      <c r="M66" s="41">
        <f>'01.Recurso Estatal'!M59</f>
        <v>15000</v>
      </c>
      <c r="N66" s="41">
        <f>'01.Recurso Estatal'!N59</f>
        <v>14579.12</v>
      </c>
      <c r="O66" s="41">
        <f>'01.Recurso Estatal'!O59</f>
        <v>1286.82</v>
      </c>
      <c r="P66" s="41">
        <f>'01.Recurso Estatal'!P59</f>
        <v>2472.3000000000002</v>
      </c>
      <c r="Q66" s="41">
        <f>'01.Recurso Estatal'!Q59</f>
        <v>417</v>
      </c>
      <c r="R66" s="41">
        <f>'01.Recurso Estatal'!R59</f>
        <v>3400.32</v>
      </c>
      <c r="S66" s="41">
        <f>'01.Recurso Estatal'!S59</f>
        <v>505.81</v>
      </c>
      <c r="T66" s="41">
        <f>'01.Recurso Estatal'!T59</f>
        <v>2336.1</v>
      </c>
      <c r="U66" s="41">
        <f>'01.Recurso Estatal'!U59</f>
        <v>1154.77</v>
      </c>
      <c r="V66" s="41">
        <f>'01.Recurso Estatal'!V59</f>
        <v>1624</v>
      </c>
      <c r="W66" s="41">
        <f>'01.Recurso Estatal'!W59</f>
        <v>116</v>
      </c>
      <c r="X66" s="41">
        <f>'01.Recurso Estatal'!X59</f>
        <v>986</v>
      </c>
      <c r="Y66" s="41">
        <f>'01.Recurso Estatal'!Y59</f>
        <v>0</v>
      </c>
      <c r="Z66" s="41">
        <f>'01.Recurso Estatal'!Z59</f>
        <v>280</v>
      </c>
      <c r="AA66" s="452"/>
      <c r="AB66" s="77"/>
    </row>
    <row r="67" spans="1:28" s="32" customFormat="1" ht="13.5" x14ac:dyDescent="0.2">
      <c r="A67" s="50"/>
      <c r="B67" s="50"/>
      <c r="C67" s="50"/>
      <c r="D67" s="50"/>
      <c r="E67" s="50"/>
      <c r="F67" s="50"/>
      <c r="G67" s="202">
        <v>3531</v>
      </c>
      <c r="H67" s="69">
        <v>0</v>
      </c>
      <c r="I67" s="150" t="s">
        <v>121</v>
      </c>
      <c r="J67" s="41">
        <f>'01.Recurso Estatal'!J60+'02. ingresos propios'!J32</f>
        <v>33000</v>
      </c>
      <c r="K67" s="41">
        <f>'01.Recurso Estatal'!K60+'02. ingresos propios'!K32</f>
        <v>3300</v>
      </c>
      <c r="L67" s="41">
        <f>'01.Recurso Estatal'!L60+'02. ingresos propios'!L32</f>
        <v>0</v>
      </c>
      <c r="M67" s="41">
        <f>'01.Recurso Estatal'!M60+'02. ingresos propios'!M32</f>
        <v>29700</v>
      </c>
      <c r="N67" s="41">
        <f>'01.Recurso Estatal'!N60+'02. ingresos propios'!N32</f>
        <v>17691.239999999998</v>
      </c>
      <c r="O67" s="41">
        <f>'01.Recurso Estatal'!O60+'02. ingresos propios'!O32</f>
        <v>399</v>
      </c>
      <c r="P67" s="41">
        <f>'01.Recurso Estatal'!P60+'02. ingresos propios'!P32</f>
        <v>4628.3999999999996</v>
      </c>
      <c r="Q67" s="41">
        <f>'01.Recurso Estatal'!Q60+'02. ingresos propios'!Q32</f>
        <v>0</v>
      </c>
      <c r="R67" s="41">
        <f>'01.Recurso Estatal'!R60+'02. ingresos propios'!R32</f>
        <v>1100</v>
      </c>
      <c r="S67" s="41">
        <f>'01.Recurso Estatal'!S60+'02. ingresos propios'!S32</f>
        <v>305.06</v>
      </c>
      <c r="T67" s="41">
        <f>'01.Recurso Estatal'!T60+'02. ingresos propios'!T32</f>
        <v>5000</v>
      </c>
      <c r="U67" s="41">
        <f>'01.Recurso Estatal'!U60+'02. ingresos propios'!U32</f>
        <v>0</v>
      </c>
      <c r="V67" s="41">
        <f>'01.Recurso Estatal'!V60+'02. ingresos propios'!V32</f>
        <v>2229.4</v>
      </c>
      <c r="W67" s="41">
        <f>'01.Recurso Estatal'!W60+'02. ingresos propios'!W32</f>
        <v>551</v>
      </c>
      <c r="X67" s="41">
        <f>'01.Recurso Estatal'!X60+'02. ingresos propios'!X32</f>
        <v>549.9</v>
      </c>
      <c r="Y67" s="41">
        <f>'01.Recurso Estatal'!Y60+'02. ingresos propios'!Y32</f>
        <v>0</v>
      </c>
      <c r="Z67" s="41">
        <f>'01.Recurso Estatal'!Z60+'02. ingresos propios'!Z32</f>
        <v>2928.48</v>
      </c>
      <c r="AA67" s="452"/>
      <c r="AB67" s="77"/>
    </row>
    <row r="68" spans="1:28" s="19" customFormat="1" ht="13.5" x14ac:dyDescent="0.2">
      <c r="A68" s="36" t="s">
        <v>17</v>
      </c>
      <c r="B68" s="36" t="s">
        <v>18</v>
      </c>
      <c r="C68" s="36" t="s">
        <v>19</v>
      </c>
      <c r="D68" s="36" t="s">
        <v>42</v>
      </c>
      <c r="E68" s="36" t="s">
        <v>43</v>
      </c>
      <c r="F68" s="36" t="s">
        <v>41</v>
      </c>
      <c r="G68" s="106">
        <v>3551</v>
      </c>
      <c r="H68" s="69">
        <v>0</v>
      </c>
      <c r="I68" s="150" t="s">
        <v>122</v>
      </c>
      <c r="J68" s="41">
        <f>'01.Recurso Estatal'!J61+'02.Remantes'!J17</f>
        <v>141000</v>
      </c>
      <c r="K68" s="41">
        <f>'01.Recurso Estatal'!K61+'02.Remantes'!K17</f>
        <v>0</v>
      </c>
      <c r="L68" s="41">
        <f>'01.Recurso Estatal'!L61+'02.Remantes'!L17</f>
        <v>86211</v>
      </c>
      <c r="M68" s="41">
        <f>'01.Recurso Estatal'!M61+'02.Remantes'!M17</f>
        <v>227211</v>
      </c>
      <c r="N68" s="41">
        <f>'01.Recurso Estatal'!N61+'02.Remantes'!N17</f>
        <v>227211</v>
      </c>
      <c r="O68" s="41">
        <f>'01.Recurso Estatal'!O61+'02.Remantes'!O17</f>
        <v>163</v>
      </c>
      <c r="P68" s="41">
        <f>'01.Recurso Estatal'!P61+'02.Remantes'!P17</f>
        <v>48541.279999999999</v>
      </c>
      <c r="Q68" s="41">
        <f>'01.Recurso Estatal'!Q61+'02.Remantes'!Q17</f>
        <v>1827</v>
      </c>
      <c r="R68" s="41">
        <f>'01.Recurso Estatal'!R61+'02.Remantes'!R17</f>
        <v>419.88</v>
      </c>
      <c r="S68" s="41">
        <f>'01.Recurso Estatal'!S61+'02.Remantes'!S17</f>
        <v>12777</v>
      </c>
      <c r="T68" s="41">
        <f>'01.Recurso Estatal'!T61+'02.Remantes'!T17</f>
        <v>44439.4</v>
      </c>
      <c r="U68" s="41">
        <f>'01.Recurso Estatal'!U61+'02.Remantes'!U17</f>
        <v>13969.79</v>
      </c>
      <c r="V68" s="41">
        <f>'01.Recurso Estatal'!V61+'02.Remantes'!V17</f>
        <v>12678.8</v>
      </c>
      <c r="W68" s="41">
        <f>'01.Recurso Estatal'!W61+'02.Remantes'!W17</f>
        <v>4535.6000000000004</v>
      </c>
      <c r="X68" s="41">
        <f>'01.Recurso Estatal'!X61+'02.Remantes'!X17</f>
        <v>1648.25</v>
      </c>
      <c r="Y68" s="41">
        <f>'01.Recurso Estatal'!Y61+'02.Remantes'!Y17</f>
        <v>0</v>
      </c>
      <c r="Z68" s="41">
        <f>'01.Recurso Estatal'!Z61+'02.Remantes'!Z17</f>
        <v>86211</v>
      </c>
      <c r="AA68" s="452"/>
      <c r="AB68" s="77"/>
    </row>
    <row r="69" spans="1:28" s="19" customFormat="1" ht="13.5" x14ac:dyDescent="0.2">
      <c r="A69" s="36" t="s">
        <v>17</v>
      </c>
      <c r="B69" s="36" t="s">
        <v>18</v>
      </c>
      <c r="C69" s="36" t="s">
        <v>19</v>
      </c>
      <c r="D69" s="36" t="s">
        <v>42</v>
      </c>
      <c r="E69" s="36" t="s">
        <v>43</v>
      </c>
      <c r="F69" s="36" t="s">
        <v>41</v>
      </c>
      <c r="G69" s="106">
        <v>3571</v>
      </c>
      <c r="H69" s="69">
        <v>0</v>
      </c>
      <c r="I69" s="150" t="s">
        <v>144</v>
      </c>
      <c r="J69" s="41">
        <f>'02. ingresos propios'!J33</f>
        <v>5000</v>
      </c>
      <c r="K69" s="41">
        <f>'02. ingresos propios'!K33</f>
        <v>0</v>
      </c>
      <c r="L69" s="41">
        <f>'02. ingresos propios'!L33</f>
        <v>0</v>
      </c>
      <c r="M69" s="41">
        <f>'02. ingresos propios'!M33</f>
        <v>5000</v>
      </c>
      <c r="N69" s="41">
        <f>'02. ingresos propios'!N33</f>
        <v>2125.0500000000002</v>
      </c>
      <c r="O69" s="41">
        <f>'02. ingresos propios'!O33</f>
        <v>34.799999999999997</v>
      </c>
      <c r="P69" s="41">
        <f>'02. ingresos propios'!P33</f>
        <v>2000</v>
      </c>
      <c r="Q69" s="41">
        <f>'02. ingresos propios'!Q33</f>
        <v>0</v>
      </c>
      <c r="R69" s="41">
        <f>'02. ingresos propios'!R33</f>
        <v>0</v>
      </c>
      <c r="S69" s="41">
        <f>'02. ingresos propios'!S33</f>
        <v>90.25</v>
      </c>
      <c r="T69" s="41">
        <f>'02. ingresos propios'!T33</f>
        <v>0</v>
      </c>
      <c r="U69" s="41">
        <f>'02. ingresos propios'!U33</f>
        <v>0</v>
      </c>
      <c r="V69" s="41">
        <f>'02. ingresos propios'!V33</f>
        <v>0</v>
      </c>
      <c r="W69" s="41">
        <f>'02. ingresos propios'!W33</f>
        <v>0</v>
      </c>
      <c r="X69" s="41">
        <f>'02. ingresos propios'!X33</f>
        <v>0</v>
      </c>
      <c r="Y69" s="41">
        <f>'02. ingresos propios'!Y33</f>
        <v>0</v>
      </c>
      <c r="Z69" s="41">
        <f>'02. ingresos propios'!Z33</f>
        <v>0</v>
      </c>
      <c r="AA69" s="452"/>
      <c r="AB69" s="77"/>
    </row>
    <row r="70" spans="1:28" s="19" customFormat="1" ht="13.5" x14ac:dyDescent="0.2">
      <c r="A70" s="36" t="s">
        <v>17</v>
      </c>
      <c r="B70" s="36" t="s">
        <v>18</v>
      </c>
      <c r="C70" s="36" t="s">
        <v>19</v>
      </c>
      <c r="D70" s="36" t="s">
        <v>42</v>
      </c>
      <c r="E70" s="36" t="s">
        <v>43</v>
      </c>
      <c r="F70" s="36" t="s">
        <v>41</v>
      </c>
      <c r="G70" s="106">
        <v>3591</v>
      </c>
      <c r="H70" s="69">
        <v>0</v>
      </c>
      <c r="I70" s="150" t="s">
        <v>123</v>
      </c>
      <c r="J70" s="41">
        <f>'01.Recurso Estatal'!J62+'02. ingresos propios'!J34</f>
        <v>6000</v>
      </c>
      <c r="K70" s="41">
        <f>'01.Recurso Estatal'!K62+'02. ingresos propios'!K34</f>
        <v>600</v>
      </c>
      <c r="L70" s="41">
        <f>'01.Recurso Estatal'!L62+'02. ingresos propios'!L34</f>
        <v>0</v>
      </c>
      <c r="M70" s="41">
        <f>'01.Recurso Estatal'!M62+'02. ingresos propios'!M34</f>
        <v>5400</v>
      </c>
      <c r="N70" s="41">
        <f>'01.Recurso Estatal'!N62+'02. ingresos propios'!N34</f>
        <v>2386.12</v>
      </c>
      <c r="O70" s="41">
        <f>'01.Recurso Estatal'!O62+'02. ingresos propios'!O34</f>
        <v>0</v>
      </c>
      <c r="P70" s="41">
        <f>'01.Recurso Estatal'!P62+'02. ingresos propios'!P34</f>
        <v>0</v>
      </c>
      <c r="Q70" s="41">
        <f>'01.Recurso Estatal'!Q62+'02. ingresos propios'!Q34</f>
        <v>0</v>
      </c>
      <c r="R70" s="41">
        <f>'01.Recurso Estatal'!R62+'02. ingresos propios'!R34</f>
        <v>747.97</v>
      </c>
      <c r="S70" s="41">
        <f>'01.Recurso Estatal'!S62+'02. ingresos propios'!S34</f>
        <v>365</v>
      </c>
      <c r="T70" s="41">
        <f>'01.Recurso Estatal'!T62+'02. ingresos propios'!T34</f>
        <v>270.49</v>
      </c>
      <c r="U70" s="41">
        <f>'01.Recurso Estatal'!U62+'02. ingresos propios'!U34</f>
        <v>286</v>
      </c>
      <c r="V70" s="41">
        <f>'01.Recurso Estatal'!V62+'02. ingresos propios'!V34</f>
        <v>102.69</v>
      </c>
      <c r="W70" s="41">
        <f>'01.Recurso Estatal'!W62+'02. ingresos propios'!W34</f>
        <v>145.99</v>
      </c>
      <c r="X70" s="41">
        <f>'01.Recurso Estatal'!X62+'02. ingresos propios'!X34</f>
        <v>319.99</v>
      </c>
      <c r="Y70" s="41">
        <f>'01.Recurso Estatal'!Y62+'02. ingresos propios'!Y34</f>
        <v>0</v>
      </c>
      <c r="Z70" s="41">
        <f>'01.Recurso Estatal'!Z62+'02. ingresos propios'!Z34</f>
        <v>147.99</v>
      </c>
      <c r="AA70" s="452"/>
      <c r="AB70" s="77"/>
    </row>
    <row r="71" spans="1:28" s="19" customFormat="1" ht="13.5" x14ac:dyDescent="0.2">
      <c r="A71" s="36" t="s">
        <v>17</v>
      </c>
      <c r="B71" s="36" t="s">
        <v>18</v>
      </c>
      <c r="C71" s="36" t="s">
        <v>19</v>
      </c>
      <c r="D71" s="36" t="s">
        <v>42</v>
      </c>
      <c r="E71" s="36" t="s">
        <v>43</v>
      </c>
      <c r="F71" s="36" t="s">
        <v>41</v>
      </c>
      <c r="G71" s="106">
        <v>3611</v>
      </c>
      <c r="H71" s="69">
        <v>0</v>
      </c>
      <c r="I71" s="454" t="s">
        <v>145</v>
      </c>
      <c r="J71" s="41">
        <f>'01.Recurso Estatal'!J63+'02. ingresos propios'!J35+'proyectos SEDECO'!J17</f>
        <v>460655.1</v>
      </c>
      <c r="K71" s="41">
        <f>'01.Recurso Estatal'!K63+'02. ingresos propios'!K35+'proyectos SEDECO'!K17</f>
        <v>38777</v>
      </c>
      <c r="L71" s="41">
        <f>'01.Recurso Estatal'!L63+'02. ingresos propios'!L35+'proyectos SEDECO'!L17</f>
        <v>0</v>
      </c>
      <c r="M71" s="41">
        <f>'01.Recurso Estatal'!M63+'02. ingresos propios'!M35+'proyectos SEDECO'!M17</f>
        <v>421878.1</v>
      </c>
      <c r="N71" s="41">
        <f>'01.Recurso Estatal'!N63+'02. ingresos propios'!N35+'proyectos SEDECO'!N17</f>
        <v>227198.31</v>
      </c>
      <c r="O71" s="41">
        <f>'01.Recurso Estatal'!O63+'02. ingresos propios'!O35+'proyectos SEDECO'!O17</f>
        <v>10277.280000000001</v>
      </c>
      <c r="P71" s="41">
        <f>'01.Recurso Estatal'!P63+'02. ingresos propios'!P35+'proyectos SEDECO'!P17</f>
        <v>29788.799999999999</v>
      </c>
      <c r="Q71" s="41">
        <f>'01.Recurso Estatal'!Q63+'02. ingresos propios'!Q35+'proyectos SEDECO'!Q17</f>
        <v>15474.4</v>
      </c>
      <c r="R71" s="41">
        <f>'01.Recurso Estatal'!R63+'02. ingresos propios'!R35+'proyectos SEDECO'!R17</f>
        <v>73180.180000000008</v>
      </c>
      <c r="S71" s="41">
        <f>'01.Recurso Estatal'!S63+'02. ingresos propios'!S35+'proyectos SEDECO'!S17</f>
        <v>12170.32</v>
      </c>
      <c r="T71" s="41">
        <f>'01.Recurso Estatal'!T63+'02. ingresos propios'!T35+'proyectos SEDECO'!T17</f>
        <v>9704</v>
      </c>
      <c r="U71" s="41">
        <f>'01.Recurso Estatal'!U63+'02. ingresos propios'!U35+'proyectos SEDECO'!U17</f>
        <v>11993.239999999998</v>
      </c>
      <c r="V71" s="41">
        <f>'01.Recurso Estatal'!V63+'02. ingresos propios'!V35+'proyectos SEDECO'!V17</f>
        <v>11366.77</v>
      </c>
      <c r="W71" s="41">
        <f>'01.Recurso Estatal'!W63+'02. ingresos propios'!W35+'proyectos SEDECO'!W17</f>
        <v>6985.52</v>
      </c>
      <c r="X71" s="41">
        <f>'01.Recurso Estatal'!X63+'02. ingresos propios'!X35+'proyectos SEDECO'!X17</f>
        <v>3980.78</v>
      </c>
      <c r="Y71" s="41">
        <f>'01.Recurso Estatal'!Y63+'02. ingresos propios'!Y35+'proyectos SEDECO'!Y17</f>
        <v>17123.72</v>
      </c>
      <c r="Z71" s="41">
        <f>'01.Recurso Estatal'!Z63+'02. ingresos propios'!Z35+'proyectos SEDECO'!Z17</f>
        <v>25153.3</v>
      </c>
      <c r="AA71" s="452"/>
      <c r="AB71" s="77"/>
    </row>
    <row r="72" spans="1:28" s="19" customFormat="1" ht="13.5" x14ac:dyDescent="0.2">
      <c r="A72" s="36" t="s">
        <v>17</v>
      </c>
      <c r="B72" s="36" t="s">
        <v>18</v>
      </c>
      <c r="C72" s="36" t="s">
        <v>19</v>
      </c>
      <c r="D72" s="36" t="s">
        <v>42</v>
      </c>
      <c r="E72" s="36" t="s">
        <v>43</v>
      </c>
      <c r="F72" s="36" t="s">
        <v>41</v>
      </c>
      <c r="G72" s="106">
        <v>3711</v>
      </c>
      <c r="H72" s="69">
        <v>0</v>
      </c>
      <c r="I72" s="150" t="s">
        <v>125</v>
      </c>
      <c r="J72" s="41">
        <f>'01.Recurso Estatal'!J64+'02.Remantes'!J18+'proyectos SEDECO'!J18</f>
        <v>94304</v>
      </c>
      <c r="K72" s="41">
        <f>'01.Recurso Estatal'!K64+'02.Remantes'!K18+'proyectos SEDECO'!K18</f>
        <v>0</v>
      </c>
      <c r="L72" s="41">
        <f>'01.Recurso Estatal'!L64+'02.Remantes'!L18+'proyectos SEDECO'!L18</f>
        <v>0</v>
      </c>
      <c r="M72" s="41">
        <f>'01.Recurso Estatal'!M64+'02.Remantes'!M18+'proyectos SEDECO'!M18</f>
        <v>94304</v>
      </c>
      <c r="N72" s="41">
        <f>'01.Recurso Estatal'!N64+'02.Remantes'!N18+'proyectos SEDECO'!N18</f>
        <v>73922.880000000005</v>
      </c>
      <c r="O72" s="41">
        <f>'01.Recurso Estatal'!O64+'02.Remantes'!O18+'proyectos SEDECO'!O18</f>
        <v>0</v>
      </c>
      <c r="P72" s="41">
        <f>'01.Recurso Estatal'!P64+'02.Remantes'!P18+'proyectos SEDECO'!P18</f>
        <v>0</v>
      </c>
      <c r="Q72" s="41">
        <f>'01.Recurso Estatal'!Q64+'02.Remantes'!Q18+'proyectos SEDECO'!Q18</f>
        <v>0</v>
      </c>
      <c r="R72" s="41">
        <f>'01.Recurso Estatal'!R64+'02.Remantes'!R18+'proyectos SEDECO'!R18</f>
        <v>2515</v>
      </c>
      <c r="S72" s="41">
        <f>'01.Recurso Estatal'!S64+'02.Remantes'!S18+'proyectos SEDECO'!S18</f>
        <v>146</v>
      </c>
      <c r="T72" s="41">
        <f>'01.Recurso Estatal'!T64+'02.Remantes'!T18+'proyectos SEDECO'!T18</f>
        <v>5297</v>
      </c>
      <c r="U72" s="41">
        <f>'01.Recurso Estatal'!U64+'02.Remantes'!U18+'proyectos SEDECO'!U18</f>
        <v>7501.68</v>
      </c>
      <c r="V72" s="41">
        <f>'01.Recurso Estatal'!V64+'02.Remantes'!V18+'proyectos SEDECO'!V18</f>
        <v>0</v>
      </c>
      <c r="W72" s="41">
        <f>'01.Recurso Estatal'!W64+'02.Remantes'!W18+'proyectos SEDECO'!W18</f>
        <v>0</v>
      </c>
      <c r="X72" s="41">
        <f>'01.Recurso Estatal'!X64+'02.Remantes'!X18+'proyectos SEDECO'!X18</f>
        <v>8467.2000000000007</v>
      </c>
      <c r="Y72" s="41">
        <f>'01.Recurso Estatal'!Y64+'02.Remantes'!Y18+'proyectos SEDECO'!Y18</f>
        <v>0</v>
      </c>
      <c r="Z72" s="41">
        <f>'01.Recurso Estatal'!Z64+'02.Remantes'!Z18+'proyectos SEDECO'!Z18</f>
        <v>49996</v>
      </c>
      <c r="AA72" s="452"/>
      <c r="AB72" s="77"/>
    </row>
    <row r="73" spans="1:28" s="19" customFormat="1" ht="13.5" x14ac:dyDescent="0.2">
      <c r="A73" s="36" t="s">
        <v>17</v>
      </c>
      <c r="B73" s="36" t="s">
        <v>18</v>
      </c>
      <c r="C73" s="36" t="s">
        <v>19</v>
      </c>
      <c r="D73" s="36" t="s">
        <v>42</v>
      </c>
      <c r="E73" s="36" t="s">
        <v>43</v>
      </c>
      <c r="F73" s="36" t="s">
        <v>41</v>
      </c>
      <c r="G73" s="106">
        <v>3721</v>
      </c>
      <c r="H73" s="69">
        <v>0</v>
      </c>
      <c r="I73" s="150" t="s">
        <v>105</v>
      </c>
      <c r="J73" s="41">
        <f>'01.Recurso Estatal'!J65+'02.Remantes'!J19+'02. ingresos propios'!J36+'proyectos SEDECO'!J19</f>
        <v>172696</v>
      </c>
      <c r="K73" s="41">
        <f>'01.Recurso Estatal'!K65+'02.Remantes'!K19+'02. ingresos propios'!K36+'proyectos SEDECO'!K19</f>
        <v>23678</v>
      </c>
      <c r="L73" s="41">
        <f>'01.Recurso Estatal'!L65+'02.Remantes'!L19+'02. ingresos propios'!L36+'proyectos SEDECO'!L19</f>
        <v>6578</v>
      </c>
      <c r="M73" s="41">
        <f>'01.Recurso Estatal'!M65+'02.Remantes'!M19+'02. ingresos propios'!M36+'proyectos SEDECO'!M19</f>
        <v>155596</v>
      </c>
      <c r="N73" s="41">
        <f>'01.Recurso Estatal'!N65+'02.Remantes'!N19+'02. ingresos propios'!N36+'proyectos SEDECO'!N19</f>
        <v>91985.01999999999</v>
      </c>
      <c r="O73" s="41">
        <f>'01.Recurso Estatal'!O65+'02.Remantes'!O19+'02. ingresos propios'!O36+'proyectos SEDECO'!O19</f>
        <v>899</v>
      </c>
      <c r="P73" s="41">
        <f>'01.Recurso Estatal'!P65+'02.Remantes'!P19+'02. ingresos propios'!P36+'proyectos SEDECO'!P19</f>
        <v>5591.5</v>
      </c>
      <c r="Q73" s="41">
        <f>'01.Recurso Estatal'!Q65+'02.Remantes'!Q19+'02. ingresos propios'!Q36+'proyectos SEDECO'!Q19</f>
        <v>208</v>
      </c>
      <c r="R73" s="41">
        <f>'01.Recurso Estatal'!R65+'02.Remantes'!R19+'02. ingresos propios'!R36+'proyectos SEDECO'!R19</f>
        <v>3934.78</v>
      </c>
      <c r="S73" s="41">
        <f>'01.Recurso Estatal'!S65+'02.Remantes'!S19+'02. ingresos propios'!S36+'proyectos SEDECO'!S19</f>
        <v>6742.74</v>
      </c>
      <c r="T73" s="41">
        <f>'01.Recurso Estatal'!T65+'02.Remantes'!T19+'02. ingresos propios'!T36+'proyectos SEDECO'!T19</f>
        <v>8051.2</v>
      </c>
      <c r="U73" s="41">
        <f>'01.Recurso Estatal'!U65+'02.Remantes'!U19+'02. ingresos propios'!U36+'proyectos SEDECO'!U19</f>
        <v>7128.5</v>
      </c>
      <c r="V73" s="41" t="e">
        <f>'01.Recurso Estatal'!V65+'02.Remantes'!#REF!+'02. ingresos propios'!V36+'proyectos SEDECO'!V19</f>
        <v>#REF!</v>
      </c>
      <c r="W73" s="41" t="e">
        <f>'01.Recurso Estatal'!W65+'02.Remantes'!#REF!+'02. ingresos propios'!W36+'proyectos SEDECO'!W19</f>
        <v>#REF!</v>
      </c>
      <c r="X73" s="41">
        <f>'01.Recurso Estatal'!X65+'02.Remantes'!X19+'02. ingresos propios'!X36+'proyectos SEDECO'!X19</f>
        <v>5412</v>
      </c>
      <c r="Y73" s="41" t="e">
        <f>'01.Recurso Estatal'!Y65+'02.Remantes'!#REF!+'02. ingresos propios'!Y36+'proyectos SEDECO'!Y19</f>
        <v>#REF!</v>
      </c>
      <c r="Z73" s="41" t="e">
        <f>'01.Recurso Estatal'!Z65+'02.Remantes'!#REF!+'02. ingresos propios'!Z36+'proyectos SEDECO'!Z19</f>
        <v>#REF!</v>
      </c>
      <c r="AA73" s="452"/>
      <c r="AB73" s="77"/>
    </row>
    <row r="74" spans="1:28" s="19" customFormat="1" ht="13.5" x14ac:dyDescent="0.2">
      <c r="A74" s="36" t="s">
        <v>17</v>
      </c>
      <c r="B74" s="36" t="s">
        <v>18</v>
      </c>
      <c r="C74" s="36" t="s">
        <v>19</v>
      </c>
      <c r="D74" s="36" t="s">
        <v>42</v>
      </c>
      <c r="E74" s="36" t="s">
        <v>43</v>
      </c>
      <c r="F74" s="36" t="s">
        <v>41</v>
      </c>
      <c r="G74" s="106">
        <v>3751</v>
      </c>
      <c r="H74" s="69">
        <v>0</v>
      </c>
      <c r="I74" s="150" t="s">
        <v>126</v>
      </c>
      <c r="J74" s="41">
        <f>'01.Recurso Estatal'!J66+'02.Remantes'!J20+'02. ingresos propios'!J37+'proyectos SEDECO'!J20</f>
        <v>578757</v>
      </c>
      <c r="K74" s="41">
        <f>'01.Recurso Estatal'!K66+'02.Remantes'!K20+'02. ingresos propios'!K37+'proyectos SEDECO'!K20</f>
        <v>2000</v>
      </c>
      <c r="L74" s="41">
        <f>'01.Recurso Estatal'!L66+'02.Remantes'!L20+'02. ingresos propios'!L37+'proyectos SEDECO'!L20</f>
        <v>24149</v>
      </c>
      <c r="M74" s="41">
        <f>'01.Recurso Estatal'!M66+'02.Remantes'!M20+'02. ingresos propios'!M37+'proyectos SEDECO'!M20</f>
        <v>600906</v>
      </c>
      <c r="N74" s="41">
        <f>'01.Recurso Estatal'!N66+'02.Remantes'!N20+'02. ingresos propios'!N37+'proyectos SEDECO'!N20</f>
        <v>533382.43999999994</v>
      </c>
      <c r="O74" s="41">
        <f>'01.Recurso Estatal'!O66+'02.Remantes'!O20+'02. ingresos propios'!O37+'proyectos SEDECO'!O20</f>
        <v>0</v>
      </c>
      <c r="P74" s="41">
        <f>'01.Recurso Estatal'!P66+'02.Remantes'!P20+'02. ingresos propios'!P37+'proyectos SEDECO'!P20</f>
        <v>19043.78</v>
      </c>
      <c r="Q74" s="41">
        <f>'01.Recurso Estatal'!Q66+'02.Remantes'!Q20+'02. ingresos propios'!Q37+'proyectos SEDECO'!Q20</f>
        <v>1396</v>
      </c>
      <c r="R74" s="41">
        <f>'01.Recurso Estatal'!R66+'02.Remantes'!R20+'02. ingresos propios'!R37+'proyectos SEDECO'!R20</f>
        <v>34618.97</v>
      </c>
      <c r="S74" s="41">
        <f>'01.Recurso Estatal'!S66+'02.Remantes'!S20+'02. ingresos propios'!S37+'proyectos SEDECO'!S20</f>
        <v>55517.39</v>
      </c>
      <c r="T74" s="41" t="e">
        <f>'01.Recurso Estatal'!T66+'02.Remantes'!#REF!+'02. ingresos propios'!T37+'proyectos SEDECO'!T20</f>
        <v>#REF!</v>
      </c>
      <c r="U74" s="41" t="e">
        <f>'01.Recurso Estatal'!U66+'02.Remantes'!#REF!+'02. ingresos propios'!U37+'proyectos SEDECO'!U20</f>
        <v>#REF!</v>
      </c>
      <c r="V74" s="41" t="e">
        <f>'01.Recurso Estatal'!V66+'02.Remantes'!#REF!+'02. ingresos propios'!V37+'proyectos SEDECO'!V20</f>
        <v>#REF!</v>
      </c>
      <c r="W74" s="41" t="e">
        <f>'01.Recurso Estatal'!W66+'02.Remantes'!#REF!+'02. ingresos propios'!W37+'proyectos SEDECO'!W20</f>
        <v>#REF!</v>
      </c>
      <c r="X74" s="41" t="e">
        <f>'01.Recurso Estatal'!X66+'02.Remantes'!#REF!+'02. ingresos propios'!X37+'proyectos SEDECO'!X20</f>
        <v>#REF!</v>
      </c>
      <c r="Y74" s="41">
        <f>'01.Recurso Estatal'!Y66+'02.Remantes'!Y20+'02. ingresos propios'!Y37+'proyectos SEDECO'!Y20</f>
        <v>34176.630000000005</v>
      </c>
      <c r="Z74" s="41">
        <f>'01.Recurso Estatal'!Z66+'02.Remantes'!Z20+'02. ingresos propios'!Z37+'proyectos SEDECO'!Z20</f>
        <v>160446.94999999998</v>
      </c>
      <c r="AA74" s="452"/>
      <c r="AB74" s="77"/>
    </row>
    <row r="75" spans="1:28" s="19" customFormat="1" ht="13.5" x14ac:dyDescent="0.2">
      <c r="A75" s="36" t="s">
        <v>17</v>
      </c>
      <c r="B75" s="36" t="s">
        <v>18</v>
      </c>
      <c r="C75" s="36" t="s">
        <v>19</v>
      </c>
      <c r="D75" s="36" t="s">
        <v>42</v>
      </c>
      <c r="E75" s="36" t="s">
        <v>43</v>
      </c>
      <c r="F75" s="36" t="s">
        <v>41</v>
      </c>
      <c r="G75" s="106">
        <v>3831</v>
      </c>
      <c r="H75" s="69">
        <v>0</v>
      </c>
      <c r="I75" s="150" t="s">
        <v>106</v>
      </c>
      <c r="J75" s="41">
        <f>'01.Recurso Estatal'!J67+'02.Remantes'!J21+'proyectos SEDECO'!J21</f>
        <v>2624893.9</v>
      </c>
      <c r="K75" s="41">
        <f>'01.Recurso Estatal'!K67+'02.Remantes'!K21+'proyectos SEDECO'!K21</f>
        <v>126000</v>
      </c>
      <c r="L75" s="41">
        <f>'01.Recurso Estatal'!L67+'02.Remantes'!L21+'proyectos SEDECO'!L21</f>
        <v>0</v>
      </c>
      <c r="M75" s="41">
        <f>'01.Recurso Estatal'!M67+'02.Remantes'!M21+'proyectos SEDECO'!M21</f>
        <v>2498893.9</v>
      </c>
      <c r="N75" s="41">
        <f>'01.Recurso Estatal'!N67+'02.Remantes'!N21+'proyectos SEDECO'!N21</f>
        <v>2355009.54</v>
      </c>
      <c r="O75" s="41">
        <f>'01.Recurso Estatal'!O67+'02.Remantes'!O21+'proyectos SEDECO'!O21</f>
        <v>13748.5</v>
      </c>
      <c r="P75" s="41">
        <f>'01.Recurso Estatal'!P67+'02.Remantes'!P21+'proyectos SEDECO'!P21</f>
        <v>76139</v>
      </c>
      <c r="Q75" s="41">
        <f>'01.Recurso Estatal'!Q67+'02.Remantes'!Q21+'proyectos SEDECO'!Q21</f>
        <v>43304</v>
      </c>
      <c r="R75" s="41">
        <f>'01.Recurso Estatal'!R67+'02.Remantes'!R21+'proyectos SEDECO'!R21</f>
        <v>767535.7</v>
      </c>
      <c r="S75" s="41">
        <f>'01.Recurso Estatal'!S67+'02.Remantes'!S21+'proyectos SEDECO'!S21</f>
        <v>253167.99</v>
      </c>
      <c r="T75" s="41">
        <f>'01.Recurso Estatal'!T67+'02.Remantes'!T21+'proyectos SEDECO'!T21</f>
        <v>55874.61</v>
      </c>
      <c r="U75" s="41">
        <f>'01.Recurso Estatal'!U67+'02.Remantes'!U21+'proyectos SEDECO'!U21</f>
        <v>3394.9700000000003</v>
      </c>
      <c r="V75" s="41">
        <f>'01.Recurso Estatal'!V67+'02.Remantes'!V21+'proyectos SEDECO'!V21</f>
        <v>41749.46</v>
      </c>
      <c r="W75" s="41">
        <f>'01.Recurso Estatal'!W67+'02.Remantes'!W21+'proyectos SEDECO'!W21</f>
        <v>1658.15</v>
      </c>
      <c r="X75" s="41">
        <f>'01.Recurso Estatal'!X67+'02.Remantes'!X21+'proyectos SEDECO'!X21</f>
        <v>14975.72</v>
      </c>
      <c r="Y75" s="41">
        <f>'01.Recurso Estatal'!Y67+'02.Remantes'!Y21+'proyectos SEDECO'!Y21</f>
        <v>268661.05000000005</v>
      </c>
      <c r="Z75" s="41">
        <f>'01.Recurso Estatal'!Z67+'02.Remantes'!Z21+'proyectos SEDECO'!Z21</f>
        <v>814800.39</v>
      </c>
      <c r="AA75" s="452"/>
      <c r="AB75" s="77"/>
    </row>
    <row r="76" spans="1:28" s="23" customFormat="1" ht="13.5" x14ac:dyDescent="0.2">
      <c r="A76" s="36" t="s">
        <v>17</v>
      </c>
      <c r="B76" s="36" t="s">
        <v>18</v>
      </c>
      <c r="C76" s="36" t="s">
        <v>19</v>
      </c>
      <c r="D76" s="36" t="s">
        <v>42</v>
      </c>
      <c r="E76" s="36" t="s">
        <v>43</v>
      </c>
      <c r="F76" s="36" t="s">
        <v>41</v>
      </c>
      <c r="G76" s="106">
        <v>3921</v>
      </c>
      <c r="H76" s="69">
        <v>0</v>
      </c>
      <c r="I76" s="150" t="s">
        <v>103</v>
      </c>
      <c r="J76" s="41">
        <f>'01.Recurso Estatal'!J68+'02.Remantes'!J22+'proyectos SEDECO'!J22</f>
        <v>263800</v>
      </c>
      <c r="K76" s="41">
        <f>'01.Recurso Estatal'!K68+'02.Remantes'!K22+'proyectos SEDECO'!K22</f>
        <v>14380</v>
      </c>
      <c r="L76" s="41">
        <f>'01.Recurso Estatal'!L68+'02.Remantes'!L22+'proyectos SEDECO'!L22</f>
        <v>0</v>
      </c>
      <c r="M76" s="41">
        <f>'01.Recurso Estatal'!M68+'02.Remantes'!M22+'proyectos SEDECO'!M22</f>
        <v>249420</v>
      </c>
      <c r="N76" s="41">
        <f>'01.Recurso Estatal'!N68+'02.Remantes'!N22+'proyectos SEDECO'!N22</f>
        <v>166893.93</v>
      </c>
      <c r="O76" s="41">
        <f>'01.Recurso Estatal'!O68+'02.Remantes'!O22+'proyectos SEDECO'!O22</f>
        <v>1970</v>
      </c>
      <c r="P76" s="41">
        <f>'01.Recurso Estatal'!P68+'02.Remantes'!P22+'proyectos SEDECO'!P22</f>
        <v>10408</v>
      </c>
      <c r="Q76" s="41">
        <f>'01.Recurso Estatal'!Q68+'02.Remantes'!Q22+'proyectos SEDECO'!Q22</f>
        <v>0</v>
      </c>
      <c r="R76" s="41">
        <f>'01.Recurso Estatal'!R68+'02.Remantes'!R22+'proyectos SEDECO'!R22</f>
        <v>0</v>
      </c>
      <c r="S76" s="41">
        <f>'01.Recurso Estatal'!S68+'02.Remantes'!S22+'proyectos SEDECO'!S22</f>
        <v>8809.82</v>
      </c>
      <c r="T76" s="41">
        <f>'01.Recurso Estatal'!T68+'02.Remantes'!T22+'proyectos SEDECO'!T22</f>
        <v>1210.75</v>
      </c>
      <c r="U76" s="41">
        <f>'01.Recurso Estatal'!U68+'02.Remantes'!U22+'proyectos SEDECO'!U22</f>
        <v>643.12</v>
      </c>
      <c r="V76" s="41">
        <f>'01.Recurso Estatal'!V68+'02.Remantes'!V22+'proyectos SEDECO'!V22</f>
        <v>1970</v>
      </c>
      <c r="W76" s="41">
        <f>'01.Recurso Estatal'!W68+'02.Remantes'!W22+'proyectos SEDECO'!W22</f>
        <v>498.78</v>
      </c>
      <c r="X76" s="41">
        <f>'01.Recurso Estatal'!X68+'02.Remantes'!X22+'proyectos SEDECO'!X22</f>
        <v>32718.28</v>
      </c>
      <c r="Y76" s="41">
        <f>'01.Recurso Estatal'!Y68+'02.Remantes'!Y22+'proyectos SEDECO'!Y22</f>
        <v>2671.86</v>
      </c>
      <c r="Z76" s="41">
        <f>'01.Recurso Estatal'!Z68+'02.Remantes'!Z22+'proyectos SEDECO'!Z22</f>
        <v>105993.32</v>
      </c>
      <c r="AA76" s="452"/>
      <c r="AB76" s="77"/>
    </row>
    <row r="77" spans="1:28" s="23" customFormat="1" x14ac:dyDescent="0.2">
      <c r="A77" s="37"/>
      <c r="B77" s="37"/>
      <c r="C77" s="37"/>
      <c r="D77" s="53"/>
      <c r="E77" s="37"/>
      <c r="F77" s="37"/>
      <c r="G77" s="37"/>
      <c r="H77" s="37"/>
      <c r="I77" s="140" t="s">
        <v>4</v>
      </c>
      <c r="J77" s="108">
        <f>SUM(J50:J76)</f>
        <v>6206716.7999999998</v>
      </c>
      <c r="K77" s="108">
        <f t="shared" ref="K77:Z77" si="2">SUM(K50:K76)</f>
        <v>333826.55</v>
      </c>
      <c r="L77" s="108">
        <f t="shared" si="2"/>
        <v>130117.55</v>
      </c>
      <c r="M77" s="108">
        <f t="shared" si="2"/>
        <v>6003007.7999999998</v>
      </c>
      <c r="N77" s="108">
        <f t="shared" si="2"/>
        <v>5091198</v>
      </c>
      <c r="O77" s="108">
        <f t="shared" si="2"/>
        <v>70773.16</v>
      </c>
      <c r="P77" s="108">
        <f t="shared" si="2"/>
        <v>268840.98</v>
      </c>
      <c r="Q77" s="108">
        <f t="shared" si="2"/>
        <v>118170.56</v>
      </c>
      <c r="R77" s="108">
        <f t="shared" si="2"/>
        <v>949264.80999999994</v>
      </c>
      <c r="S77" s="108">
        <f t="shared" si="2"/>
        <v>477983.42</v>
      </c>
      <c r="T77" s="108" t="e">
        <f t="shared" si="2"/>
        <v>#REF!</v>
      </c>
      <c r="U77" s="108" t="e">
        <f t="shared" si="2"/>
        <v>#REF!</v>
      </c>
      <c r="V77" s="108" t="e">
        <f t="shared" si="2"/>
        <v>#REF!</v>
      </c>
      <c r="W77" s="108" t="e">
        <f t="shared" si="2"/>
        <v>#REF!</v>
      </c>
      <c r="X77" s="108" t="e">
        <f t="shared" si="2"/>
        <v>#REF!</v>
      </c>
      <c r="Y77" s="108" t="e">
        <f t="shared" si="2"/>
        <v>#REF!</v>
      </c>
      <c r="Z77" s="108" t="e">
        <f t="shared" si="2"/>
        <v>#REF!</v>
      </c>
      <c r="AA77" s="433"/>
      <c r="AB77" s="77"/>
    </row>
    <row r="78" spans="1:28" s="19" customFormat="1" ht="13.5" x14ac:dyDescent="0.2">
      <c r="A78" s="36" t="s">
        <v>17</v>
      </c>
      <c r="B78" s="36" t="s">
        <v>18</v>
      </c>
      <c r="C78" s="36" t="s">
        <v>19</v>
      </c>
      <c r="D78" s="36" t="s">
        <v>42</v>
      </c>
      <c r="E78" s="36" t="s">
        <v>43</v>
      </c>
      <c r="F78" s="36" t="s">
        <v>41</v>
      </c>
      <c r="G78" s="106">
        <v>4419</v>
      </c>
      <c r="H78" s="69">
        <v>0</v>
      </c>
      <c r="I78" s="150" t="s">
        <v>127</v>
      </c>
      <c r="J78" s="41">
        <f>'01.Recurso Estatal'!J70</f>
        <v>30000</v>
      </c>
      <c r="K78" s="41">
        <f>'01.Recurso Estatal'!K70</f>
        <v>0</v>
      </c>
      <c r="L78" s="41">
        <f>'01.Recurso Estatal'!L70</f>
        <v>0</v>
      </c>
      <c r="M78" s="41">
        <f>'01.Recurso Estatal'!M70</f>
        <v>30000</v>
      </c>
      <c r="N78" s="41">
        <f>'01.Recurso Estatal'!N70</f>
        <v>1320</v>
      </c>
      <c r="O78" s="41">
        <f>'01.Recurso Estatal'!O70</f>
        <v>0</v>
      </c>
      <c r="P78" s="41">
        <f>'01.Recurso Estatal'!P70</f>
        <v>240</v>
      </c>
      <c r="Q78" s="41">
        <f>'01.Recurso Estatal'!Q70</f>
        <v>0</v>
      </c>
      <c r="R78" s="41">
        <f>'01.Recurso Estatal'!R70</f>
        <v>120</v>
      </c>
      <c r="S78" s="41">
        <f>'01.Recurso Estatal'!S70</f>
        <v>120</v>
      </c>
      <c r="T78" s="41">
        <f>'01.Recurso Estatal'!T70</f>
        <v>120</v>
      </c>
      <c r="U78" s="41">
        <f>'01.Recurso Estatal'!U70</f>
        <v>120</v>
      </c>
      <c r="V78" s="41">
        <f>'01.Recurso Estatal'!V70</f>
        <v>240</v>
      </c>
      <c r="W78" s="41">
        <f>'01.Recurso Estatal'!W70</f>
        <v>120</v>
      </c>
      <c r="X78" s="41">
        <f>'01.Recurso Estatal'!X70</f>
        <v>0</v>
      </c>
      <c r="Y78" s="41">
        <f>'01.Recurso Estatal'!Y70</f>
        <v>240</v>
      </c>
      <c r="Z78" s="41">
        <f>'01.Recurso Estatal'!Z70</f>
        <v>0</v>
      </c>
      <c r="AA78" s="452"/>
      <c r="AB78" s="77"/>
    </row>
    <row r="79" spans="1:28" s="19" customFormat="1" ht="13.5" x14ac:dyDescent="0.2">
      <c r="A79" s="36"/>
      <c r="B79" s="36"/>
      <c r="C79" s="36"/>
      <c r="D79" s="36"/>
      <c r="E79" s="36"/>
      <c r="F79" s="36"/>
      <c r="G79" s="106">
        <v>4431</v>
      </c>
      <c r="H79" s="69">
        <v>0</v>
      </c>
      <c r="I79" s="150" t="s">
        <v>172</v>
      </c>
      <c r="J79" s="41">
        <f>'01.Recurso Estatal'!J71</f>
        <v>60000</v>
      </c>
      <c r="K79" s="41">
        <f>'01.Recurso Estatal'!K71</f>
        <v>6000</v>
      </c>
      <c r="L79" s="41">
        <f>'01.Recurso Estatal'!L71</f>
        <v>0</v>
      </c>
      <c r="M79" s="41">
        <f>'01.Recurso Estatal'!M71</f>
        <v>54000</v>
      </c>
      <c r="N79" s="41">
        <f>'01.Recurso Estatal'!N71</f>
        <v>0</v>
      </c>
      <c r="O79" s="41">
        <f>'01.Recurso Estatal'!O71</f>
        <v>0</v>
      </c>
      <c r="P79" s="41">
        <f>'01.Recurso Estatal'!P71</f>
        <v>0</v>
      </c>
      <c r="Q79" s="41">
        <f>'01.Recurso Estatal'!Q71</f>
        <v>0</v>
      </c>
      <c r="R79" s="41">
        <f>'01.Recurso Estatal'!R71</f>
        <v>0</v>
      </c>
      <c r="S79" s="41">
        <f>'01.Recurso Estatal'!S71</f>
        <v>0</v>
      </c>
      <c r="T79" s="41">
        <f>'01.Recurso Estatal'!T71</f>
        <v>0</v>
      </c>
      <c r="U79" s="41">
        <f>'01.Recurso Estatal'!U71</f>
        <v>0</v>
      </c>
      <c r="V79" s="41">
        <f>'01.Recurso Estatal'!V71</f>
        <v>0</v>
      </c>
      <c r="W79" s="41">
        <f>'01.Recurso Estatal'!W71</f>
        <v>0</v>
      </c>
      <c r="X79" s="41">
        <f>'01.Recurso Estatal'!X71</f>
        <v>0</v>
      </c>
      <c r="Y79" s="41">
        <f>'01.Recurso Estatal'!Y71</f>
        <v>0</v>
      </c>
      <c r="Z79" s="41">
        <f>'01.Recurso Estatal'!Z71</f>
        <v>0</v>
      </c>
      <c r="AA79" s="452"/>
      <c r="AB79" s="77"/>
    </row>
    <row r="80" spans="1:28" s="19" customFormat="1" ht="13.5" x14ac:dyDescent="0.2">
      <c r="A80" s="36" t="s">
        <v>17</v>
      </c>
      <c r="B80" s="36" t="s">
        <v>18</v>
      </c>
      <c r="C80" s="36" t="s">
        <v>19</v>
      </c>
      <c r="D80" s="36" t="s">
        <v>42</v>
      </c>
      <c r="E80" s="36" t="s">
        <v>43</v>
      </c>
      <c r="F80" s="36" t="s">
        <v>41</v>
      </c>
      <c r="G80" s="106">
        <v>4432</v>
      </c>
      <c r="H80" s="69">
        <v>0</v>
      </c>
      <c r="I80" s="150" t="s">
        <v>131</v>
      </c>
      <c r="J80" s="41">
        <f>'01.Recurso Estatal'!J72+'02. ingresos propios'!J39+'02.Remantes'!J24+FONART!J17+'proyectos SEDECO'!J24</f>
        <v>912527</v>
      </c>
      <c r="K80" s="41">
        <f>'01.Recurso Estatal'!K72+'02. ingresos propios'!K39+'02.Remantes'!K24+FONART!K17+'proyectos SEDECO'!K24</f>
        <v>0</v>
      </c>
      <c r="L80" s="41">
        <f>'01.Recurso Estatal'!L72+'02. ingresos propios'!L39+'02.Remantes'!L24+FONART!L17+'proyectos SEDECO'!L24</f>
        <v>0</v>
      </c>
      <c r="M80" s="41">
        <f>'01.Recurso Estatal'!M72+'02. ingresos propios'!M39+'02.Remantes'!M24+FONART!M17+'proyectos SEDECO'!M24</f>
        <v>912527</v>
      </c>
      <c r="N80" s="41">
        <f>'01.Recurso Estatal'!N72+'02. ingresos propios'!N39+'02.Remantes'!N24+FONART!N17+'proyectos SEDECO'!N24</f>
        <v>858700</v>
      </c>
      <c r="O80" s="41">
        <f>'01.Recurso Estatal'!O72+'02. ingresos propios'!O39+'02.Remantes'!O24+FONART!O17+'proyectos SEDECO'!O24</f>
        <v>0</v>
      </c>
      <c r="P80" s="41">
        <f>'01.Recurso Estatal'!P72+'02. ingresos propios'!P39+'02.Remantes'!P24+FONART!P17+'proyectos SEDECO'!P24</f>
        <v>0</v>
      </c>
      <c r="Q80" s="41">
        <f>'01.Recurso Estatal'!Q72+'02. ingresos propios'!Q39+'02.Remantes'!Q24+FONART!Q17+'proyectos SEDECO'!Q24</f>
        <v>0</v>
      </c>
      <c r="R80" s="41">
        <f>'01.Recurso Estatal'!R72+'02. ingresos propios'!R39+'02.Remantes'!R24+FONART!R17+'proyectos SEDECO'!R24</f>
        <v>50000</v>
      </c>
      <c r="S80" s="41">
        <f>'01.Recurso Estatal'!S72+'02. ingresos propios'!S39+'02.Remantes'!S24+FONART!S17+'proyectos SEDECO'!S24</f>
        <v>20000</v>
      </c>
      <c r="T80" s="41">
        <f>'01.Recurso Estatal'!T72+'02. ingresos propios'!T39+'02.Remantes'!T24+FONART!T17+'proyectos SEDECO'!T24</f>
        <v>111700</v>
      </c>
      <c r="U80" s="41">
        <f>'01.Recurso Estatal'!U72+'02. ingresos propios'!U39+'02.Remantes'!U24+FONART!U17+'proyectos SEDECO'!U24</f>
        <v>46000</v>
      </c>
      <c r="V80" s="41">
        <f>'01.Recurso Estatal'!V72+'02. ingresos propios'!V39+'02.Remantes'!V24+FONART!V17+'proyectos SEDECO'!V24</f>
        <v>113500</v>
      </c>
      <c r="W80" s="41">
        <f>'01.Recurso Estatal'!W72+'02. ingresos propios'!W39+'02.Remantes'!W24+FONART!W17+'proyectos SEDECO'!W24</f>
        <v>0</v>
      </c>
      <c r="X80" s="41">
        <f>'01.Recurso Estatal'!X72+'02. ingresos propios'!X39+'02.Remantes'!X24+FONART!X17+'proyectos SEDECO'!X24</f>
        <v>106000</v>
      </c>
      <c r="Y80" s="41">
        <f>'01.Recurso Estatal'!Y72+'02. ingresos propios'!Y39+'02.Remantes'!Y24+FONART!Y17+'proyectos SEDECO'!Y24</f>
        <v>199000</v>
      </c>
      <c r="Z80" s="41">
        <f>'01.Recurso Estatal'!Z72+'02. ingresos propios'!Z39+'02.Remantes'!Z24+FONART!Z17+'proyectos SEDECO'!Z24</f>
        <v>212500</v>
      </c>
      <c r="AA80" s="452"/>
      <c r="AB80" s="77"/>
    </row>
    <row r="81" spans="1:29" s="23" customFormat="1" x14ac:dyDescent="0.2">
      <c r="A81" s="37"/>
      <c r="B81" s="37"/>
      <c r="C81" s="37"/>
      <c r="D81" s="53"/>
      <c r="E81" s="37"/>
      <c r="F81" s="37"/>
      <c r="G81" s="37"/>
      <c r="H81" s="37"/>
      <c r="I81" s="140" t="s">
        <v>5</v>
      </c>
      <c r="J81" s="108">
        <f>SUM(J78:J80)</f>
        <v>1002527</v>
      </c>
      <c r="K81" s="108">
        <f t="shared" ref="K81:Z81" si="3">SUM(K78:K80)</f>
        <v>6000</v>
      </c>
      <c r="L81" s="108">
        <f t="shared" si="3"/>
        <v>0</v>
      </c>
      <c r="M81" s="108">
        <f t="shared" si="3"/>
        <v>996527</v>
      </c>
      <c r="N81" s="108">
        <f t="shared" si="3"/>
        <v>860020</v>
      </c>
      <c r="O81" s="108">
        <f t="shared" si="3"/>
        <v>0</v>
      </c>
      <c r="P81" s="108">
        <f t="shared" si="3"/>
        <v>240</v>
      </c>
      <c r="Q81" s="108">
        <f t="shared" si="3"/>
        <v>0</v>
      </c>
      <c r="R81" s="108">
        <f t="shared" si="3"/>
        <v>50120</v>
      </c>
      <c r="S81" s="108">
        <f t="shared" si="3"/>
        <v>20120</v>
      </c>
      <c r="T81" s="108">
        <f t="shared" si="3"/>
        <v>111820</v>
      </c>
      <c r="U81" s="108">
        <f t="shared" si="3"/>
        <v>46120</v>
      </c>
      <c r="V81" s="108">
        <f t="shared" si="3"/>
        <v>113740</v>
      </c>
      <c r="W81" s="108">
        <f t="shared" si="3"/>
        <v>120</v>
      </c>
      <c r="X81" s="108">
        <f t="shared" si="3"/>
        <v>106000</v>
      </c>
      <c r="Y81" s="108">
        <f t="shared" si="3"/>
        <v>199240</v>
      </c>
      <c r="Z81" s="108">
        <f t="shared" si="3"/>
        <v>212500</v>
      </c>
      <c r="AA81" s="433"/>
      <c r="AB81" s="77"/>
    </row>
    <row r="82" spans="1:29" s="19" customFormat="1" ht="13.5" x14ac:dyDescent="0.2">
      <c r="A82" s="36" t="s">
        <v>17</v>
      </c>
      <c r="B82" s="36" t="s">
        <v>18</v>
      </c>
      <c r="C82" s="36" t="s">
        <v>19</v>
      </c>
      <c r="D82" s="36" t="s">
        <v>42</v>
      </c>
      <c r="E82" s="36" t="s">
        <v>43</v>
      </c>
      <c r="F82" s="36" t="s">
        <v>41</v>
      </c>
      <c r="G82" s="106">
        <v>5111</v>
      </c>
      <c r="H82" s="69">
        <v>0</v>
      </c>
      <c r="I82" s="150" t="s">
        <v>128</v>
      </c>
      <c r="J82" s="41">
        <f>'01.Recurso Estatal'!J74+'02. ingresos propios'!J41</f>
        <v>25000</v>
      </c>
      <c r="K82" s="41">
        <f>'01.Recurso Estatal'!K74+'02. ingresos propios'!K41</f>
        <v>2500</v>
      </c>
      <c r="L82" s="41">
        <f>'01.Recurso Estatal'!L74+'02. ingresos propios'!L41</f>
        <v>2256</v>
      </c>
      <c r="M82" s="41">
        <f>'01.Recurso Estatal'!M74+'02. ingresos propios'!M41</f>
        <v>24756</v>
      </c>
      <c r="N82" s="41">
        <f>'01.Recurso Estatal'!N74+'02. ingresos propios'!N41</f>
        <v>22755.85</v>
      </c>
      <c r="O82" s="41">
        <f>'01.Recurso Estatal'!O74+'02. ingresos propios'!O41</f>
        <v>0</v>
      </c>
      <c r="P82" s="41">
        <f>'01.Recurso Estatal'!P74+'02. ingresos propios'!P41</f>
        <v>0</v>
      </c>
      <c r="Q82" s="41">
        <f>'01.Recurso Estatal'!Q74+'02. ingresos propios'!Q41</f>
        <v>0</v>
      </c>
      <c r="R82" s="41">
        <f>'01.Recurso Estatal'!R74+'02. ingresos propios'!R41</f>
        <v>0</v>
      </c>
      <c r="S82" s="41">
        <f>'01.Recurso Estatal'!S74+'02. ingresos propios'!S41</f>
        <v>4350</v>
      </c>
      <c r="T82" s="41">
        <f>'01.Recurso Estatal'!T74+'02. ingresos propios'!T41</f>
        <v>3045.01</v>
      </c>
      <c r="U82" s="41">
        <f>'01.Recurso Estatal'!U74+'02. ingresos propios'!U41</f>
        <v>0</v>
      </c>
      <c r="V82" s="41">
        <f>'01.Recurso Estatal'!V74+'02. ingresos propios'!V41</f>
        <v>0</v>
      </c>
      <c r="W82" s="41">
        <f>'01.Recurso Estatal'!W74+'02. ingresos propios'!W41</f>
        <v>0</v>
      </c>
      <c r="X82" s="41">
        <f>'01.Recurso Estatal'!X74+'02. ingresos propios'!X41</f>
        <v>1856</v>
      </c>
      <c r="Y82" s="41">
        <f>'01.Recurso Estatal'!Y74+'02. ingresos propios'!Y41</f>
        <v>9068</v>
      </c>
      <c r="Z82" s="41">
        <f>'01.Recurso Estatal'!Z74+'02. ingresos propios'!Z41</f>
        <v>4436.84</v>
      </c>
      <c r="AA82" s="452"/>
      <c r="AB82" s="77"/>
      <c r="AC82" s="435"/>
    </row>
    <row r="83" spans="1:29" s="19" customFormat="1" ht="13.5" x14ac:dyDescent="0.2">
      <c r="A83" s="36" t="s">
        <v>17</v>
      </c>
      <c r="B83" s="36" t="s">
        <v>18</v>
      </c>
      <c r="C83" s="36" t="s">
        <v>19</v>
      </c>
      <c r="D83" s="36" t="s">
        <v>42</v>
      </c>
      <c r="E83" s="36" t="s">
        <v>43</v>
      </c>
      <c r="F83" s="36" t="s">
        <v>41</v>
      </c>
      <c r="G83" s="106">
        <v>5151</v>
      </c>
      <c r="H83" s="69">
        <v>0</v>
      </c>
      <c r="I83" s="150" t="s">
        <v>138</v>
      </c>
      <c r="J83" s="41">
        <f>'01.Recurso Estatal'!J75+'02. ingresos propios'!J42</f>
        <v>50000</v>
      </c>
      <c r="K83" s="41">
        <f>'01.Recurso Estatal'!K75+'02. ingresos propios'!K42</f>
        <v>5000</v>
      </c>
      <c r="L83" s="41">
        <f>'01.Recurso Estatal'!L75+'02. ingresos propios'!L42</f>
        <v>100000</v>
      </c>
      <c r="M83" s="41">
        <f>'01.Recurso Estatal'!M75+'02. ingresos propios'!M42</f>
        <v>145000</v>
      </c>
      <c r="N83" s="41">
        <f>'01.Recurso Estatal'!N75+'02. ingresos propios'!N42</f>
        <v>78340.48000000001</v>
      </c>
      <c r="O83" s="41">
        <f>'01.Recurso Estatal'!O75+'02. ingresos propios'!O42</f>
        <v>0</v>
      </c>
      <c r="P83" s="41">
        <f>'01.Recurso Estatal'!P75+'02. ingresos propios'!P42</f>
        <v>0</v>
      </c>
      <c r="Q83" s="41">
        <f>'01.Recurso Estatal'!Q75+'02. ingresos propios'!Q42</f>
        <v>0</v>
      </c>
      <c r="R83" s="41">
        <f>'01.Recurso Estatal'!R75+'02. ingresos propios'!R42</f>
        <v>0</v>
      </c>
      <c r="S83" s="41">
        <f>'01.Recurso Estatal'!S75+'02. ingresos propios'!S42</f>
        <v>4100</v>
      </c>
      <c r="T83" s="41">
        <f>'01.Recurso Estatal'!T75+'02. ingresos propios'!T42</f>
        <v>0</v>
      </c>
      <c r="U83" s="41">
        <f>'01.Recurso Estatal'!U75+'02. ingresos propios'!U42</f>
        <v>0</v>
      </c>
      <c r="V83" s="41">
        <f>'01.Recurso Estatal'!V75+'02. ingresos propios'!V42</f>
        <v>4685</v>
      </c>
      <c r="W83" s="41">
        <f>'01.Recurso Estatal'!W75+'02. ingresos propios'!W42</f>
        <v>0</v>
      </c>
      <c r="X83" s="41">
        <f>'01.Recurso Estatal'!X75+'02. ingresos propios'!X42</f>
        <v>0</v>
      </c>
      <c r="Y83" s="41">
        <f>'01.Recurso Estatal'!Y75+'02. ingresos propios'!Y42</f>
        <v>8784.4699999999993</v>
      </c>
      <c r="Z83" s="41">
        <f>'01.Recurso Estatal'!Z75+'02. ingresos propios'!Z42</f>
        <v>60771.01</v>
      </c>
      <c r="AA83" s="452"/>
      <c r="AB83" s="77"/>
      <c r="AC83" s="435"/>
    </row>
    <row r="84" spans="1:29" s="38" customFormat="1" ht="13.5" x14ac:dyDescent="0.2">
      <c r="A84" s="50" t="s">
        <v>17</v>
      </c>
      <c r="B84" s="50" t="s">
        <v>18</v>
      </c>
      <c r="C84" s="50" t="s">
        <v>19</v>
      </c>
      <c r="D84" s="50" t="s">
        <v>42</v>
      </c>
      <c r="E84" s="50" t="s">
        <v>43</v>
      </c>
      <c r="F84" s="50" t="s">
        <v>41</v>
      </c>
      <c r="G84" s="106">
        <v>5191</v>
      </c>
      <c r="H84" s="69">
        <v>0</v>
      </c>
      <c r="I84" s="150" t="s">
        <v>129</v>
      </c>
      <c r="J84" s="41">
        <f>'02. ingresos propios'!J43</f>
        <v>3000</v>
      </c>
      <c r="K84" s="41">
        <f>'02. ingresos propios'!K43</f>
        <v>300</v>
      </c>
      <c r="L84" s="41">
        <f>'02. ingresos propios'!L43</f>
        <v>0</v>
      </c>
      <c r="M84" s="41">
        <f>'02. ingresos propios'!M43</f>
        <v>2700</v>
      </c>
      <c r="N84" s="41">
        <f>'02. ingresos propios'!N43</f>
        <v>2308.46</v>
      </c>
      <c r="O84" s="41">
        <f>'02. ingresos propios'!O43</f>
        <v>0</v>
      </c>
      <c r="P84" s="41">
        <f>'02. ingresos propios'!P43</f>
        <v>0</v>
      </c>
      <c r="Q84" s="41">
        <f>'02. ingresos propios'!Q43</f>
        <v>0</v>
      </c>
      <c r="R84" s="41">
        <f>'02. ingresos propios'!R43</f>
        <v>0</v>
      </c>
      <c r="S84" s="41">
        <f>'02. ingresos propios'!S43</f>
        <v>0</v>
      </c>
      <c r="T84" s="41">
        <f>'02. ingresos propios'!T43</f>
        <v>0</v>
      </c>
      <c r="U84" s="41">
        <f>'02. ingresos propios'!U43</f>
        <v>0</v>
      </c>
      <c r="V84" s="41">
        <f>'02. ingresos propios'!V43</f>
        <v>0</v>
      </c>
      <c r="W84" s="41">
        <f>'02. ingresos propios'!W43</f>
        <v>0</v>
      </c>
      <c r="X84" s="41">
        <f>'02. ingresos propios'!X43</f>
        <v>0</v>
      </c>
      <c r="Y84" s="41">
        <f>'02. ingresos propios'!Y43</f>
        <v>1033.6199999999999</v>
      </c>
      <c r="Z84" s="41">
        <f>'02. ingresos propios'!Z43</f>
        <v>1274.8399999999999</v>
      </c>
      <c r="AA84" s="452"/>
      <c r="AB84" s="77"/>
      <c r="AC84" s="435"/>
    </row>
    <row r="85" spans="1:29" s="19" customFormat="1" ht="13.5" x14ac:dyDescent="0.2">
      <c r="A85" s="36" t="s">
        <v>17</v>
      </c>
      <c r="B85" s="36" t="s">
        <v>18</v>
      </c>
      <c r="C85" s="36" t="s">
        <v>19</v>
      </c>
      <c r="D85" s="36" t="s">
        <v>42</v>
      </c>
      <c r="E85" s="36" t="s">
        <v>43</v>
      </c>
      <c r="F85" s="36" t="s">
        <v>41</v>
      </c>
      <c r="G85" s="106">
        <v>5211</v>
      </c>
      <c r="H85" s="69">
        <v>0</v>
      </c>
      <c r="I85" s="150" t="s">
        <v>143</v>
      </c>
      <c r="J85" s="41">
        <f>'Dir. y admon'!J75+'02. ingresos propios'!J44</f>
        <v>8000</v>
      </c>
      <c r="K85" s="41">
        <f>'Dir. y admon'!K75+'02. ingresos propios'!K44</f>
        <v>800</v>
      </c>
      <c r="L85" s="41">
        <f>'Dir. y admon'!L75+'02. ingresos propios'!L44</f>
        <v>0</v>
      </c>
      <c r="M85" s="41">
        <f>'Dir. y admon'!M75+'02. ingresos propios'!M44</f>
        <v>7200</v>
      </c>
      <c r="N85" s="41">
        <f>'Dir. y admon'!N75+'02. ingresos propios'!N44</f>
        <v>1790.01</v>
      </c>
      <c r="O85" s="41">
        <f>'Dir. y admon'!O75+'02. ingresos propios'!O44</f>
        <v>0</v>
      </c>
      <c r="P85" s="41">
        <f>'Dir. y admon'!P75+'02. ingresos propios'!P44</f>
        <v>0</v>
      </c>
      <c r="Q85" s="41">
        <f>'Dir. y admon'!Q75+'02. ingresos propios'!Q44</f>
        <v>0</v>
      </c>
      <c r="R85" s="41">
        <f>'Dir. y admon'!R75+'02. ingresos propios'!R44</f>
        <v>1790.01</v>
      </c>
      <c r="S85" s="41">
        <f>'Dir. y admon'!S75+'02. ingresos propios'!S44</f>
        <v>0</v>
      </c>
      <c r="T85" s="41">
        <f>'Dir. y admon'!T75+'02. ingresos propios'!T44</f>
        <v>0</v>
      </c>
      <c r="U85" s="41">
        <f>'Dir. y admon'!U75+'02. ingresos propios'!U44</f>
        <v>0</v>
      </c>
      <c r="V85" s="41">
        <f>'Dir. y admon'!V75+'02. ingresos propios'!V44</f>
        <v>0</v>
      </c>
      <c r="W85" s="41">
        <f>'Dir. y admon'!W75+'02. ingresos propios'!W44</f>
        <v>0</v>
      </c>
      <c r="X85" s="41">
        <f>'Dir. y admon'!X75+'02. ingresos propios'!X44</f>
        <v>0</v>
      </c>
      <c r="Y85" s="41">
        <f>'Dir. y admon'!Y75+'02. ingresos propios'!Y44</f>
        <v>0</v>
      </c>
      <c r="Z85" s="41">
        <f>'Dir. y admon'!Z75+'02. ingresos propios'!Z44</f>
        <v>0</v>
      </c>
      <c r="AA85" s="452"/>
      <c r="AB85" s="77"/>
      <c r="AC85" s="435"/>
    </row>
    <row r="86" spans="1:29" s="19" customFormat="1" ht="13.5" x14ac:dyDescent="0.2">
      <c r="A86" s="36"/>
      <c r="B86" s="36"/>
      <c r="C86" s="36"/>
      <c r="D86" s="36"/>
      <c r="E86" s="36"/>
      <c r="F86" s="36"/>
      <c r="G86" s="106">
        <v>5231</v>
      </c>
      <c r="H86" s="69">
        <v>0</v>
      </c>
      <c r="I86" s="150" t="s">
        <v>174</v>
      </c>
      <c r="J86" s="41">
        <f>'01.Recurso Estatal'!J77</f>
        <v>5000</v>
      </c>
      <c r="K86" s="41">
        <f>'01.Recurso Estatal'!K77</f>
        <v>500</v>
      </c>
      <c r="L86" s="41">
        <f>'01.Recurso Estatal'!L77</f>
        <v>0</v>
      </c>
      <c r="M86" s="41">
        <f>'01.Recurso Estatal'!M77</f>
        <v>4500</v>
      </c>
      <c r="N86" s="41">
        <f>'01.Recurso Estatal'!N77</f>
        <v>2843.99</v>
      </c>
      <c r="O86" s="41">
        <f>'01.Recurso Estatal'!O77</f>
        <v>0</v>
      </c>
      <c r="P86" s="41">
        <f>'01.Recurso Estatal'!P77</f>
        <v>0</v>
      </c>
      <c r="Q86" s="41">
        <f>'01.Recurso Estatal'!Q77</f>
        <v>0</v>
      </c>
      <c r="R86" s="41">
        <f>'01.Recurso Estatal'!R77</f>
        <v>0</v>
      </c>
      <c r="S86" s="41">
        <f>'01.Recurso Estatal'!S77</f>
        <v>0</v>
      </c>
      <c r="T86" s="41">
        <f>'01.Recurso Estatal'!T77</f>
        <v>0</v>
      </c>
      <c r="U86" s="41">
        <f>'01.Recurso Estatal'!U77</f>
        <v>0</v>
      </c>
      <c r="V86" s="41">
        <f>'01.Recurso Estatal'!V77</f>
        <v>0</v>
      </c>
      <c r="W86" s="41">
        <f>'01.Recurso Estatal'!W77</f>
        <v>0</v>
      </c>
      <c r="X86" s="41">
        <f>'01.Recurso Estatal'!X77</f>
        <v>1422</v>
      </c>
      <c r="Y86" s="41">
        <f>'01.Recurso Estatal'!Y77</f>
        <v>1421.99</v>
      </c>
      <c r="Z86" s="41">
        <f>'01.Recurso Estatal'!Z77</f>
        <v>0</v>
      </c>
      <c r="AA86" s="452"/>
      <c r="AB86" s="77"/>
      <c r="AC86" s="435"/>
    </row>
    <row r="87" spans="1:29" s="19" customFormat="1" ht="13.5" x14ac:dyDescent="0.2">
      <c r="A87" s="36" t="s">
        <v>17</v>
      </c>
      <c r="B87" s="36" t="s">
        <v>18</v>
      </c>
      <c r="C87" s="36" t="s">
        <v>19</v>
      </c>
      <c r="D87" s="36" t="s">
        <v>42</v>
      </c>
      <c r="E87" s="36" t="s">
        <v>43</v>
      </c>
      <c r="F87" s="36" t="s">
        <v>41</v>
      </c>
      <c r="G87" s="106">
        <v>5651</v>
      </c>
      <c r="H87" s="69">
        <v>0</v>
      </c>
      <c r="I87" s="150" t="s">
        <v>130</v>
      </c>
      <c r="J87" s="41">
        <f>'01.Recurso Estatal'!J78+'02. ingresos propios'!J45</f>
        <v>32000</v>
      </c>
      <c r="K87" s="41">
        <f>'01.Recurso Estatal'!K78+'02. ingresos propios'!K45</f>
        <v>3200</v>
      </c>
      <c r="L87" s="41">
        <f>'01.Recurso Estatal'!L78+'02. ingresos propios'!L45</f>
        <v>0</v>
      </c>
      <c r="M87" s="41">
        <f>'01.Recurso Estatal'!M78+'02. ingresos propios'!M45</f>
        <v>28800</v>
      </c>
      <c r="N87" s="41">
        <f>'01.Recurso Estatal'!N78+'02. ingresos propios'!N45</f>
        <v>3697</v>
      </c>
      <c r="O87" s="41">
        <f>'01.Recurso Estatal'!O78+'02. ingresos propios'!O45</f>
        <v>0</v>
      </c>
      <c r="P87" s="41">
        <f>'01.Recurso Estatal'!P78+'02. ingresos propios'!P45</f>
        <v>0</v>
      </c>
      <c r="Q87" s="41">
        <f>'01.Recurso Estatal'!Q78+'02. ingresos propios'!Q45</f>
        <v>0</v>
      </c>
      <c r="R87" s="41">
        <f>'01.Recurso Estatal'!R78+'02. ingresos propios'!R45</f>
        <v>0</v>
      </c>
      <c r="S87" s="41">
        <f>'01.Recurso Estatal'!S78+'02. ingresos propios'!S45</f>
        <v>1699</v>
      </c>
      <c r="T87" s="41">
        <f>'01.Recurso Estatal'!T78+'02. ingresos propios'!T45</f>
        <v>1998</v>
      </c>
      <c r="U87" s="41">
        <f>'01.Recurso Estatal'!U78+'02. ingresos propios'!U45</f>
        <v>0</v>
      </c>
      <c r="V87" s="41">
        <f>'01.Recurso Estatal'!V78+'02. ingresos propios'!V45</f>
        <v>0</v>
      </c>
      <c r="W87" s="41">
        <f>'01.Recurso Estatal'!W78+'02. ingresos propios'!W45</f>
        <v>0</v>
      </c>
      <c r="X87" s="41">
        <f>'01.Recurso Estatal'!X78+'02. ingresos propios'!X45</f>
        <v>0</v>
      </c>
      <c r="Y87" s="41">
        <f>'01.Recurso Estatal'!Y78+'02. ingresos propios'!Y45</f>
        <v>0</v>
      </c>
      <c r="Z87" s="41">
        <f>'01.Recurso Estatal'!Z78+'02. ingresos propios'!Z45</f>
        <v>0</v>
      </c>
      <c r="AA87" s="452"/>
      <c r="AB87" s="77"/>
      <c r="AC87" s="435"/>
    </row>
    <row r="88" spans="1:29" s="19" customFormat="1" ht="13.5" x14ac:dyDescent="0.2">
      <c r="A88" s="36" t="s">
        <v>17</v>
      </c>
      <c r="B88" s="36" t="s">
        <v>18</v>
      </c>
      <c r="C88" s="36" t="s">
        <v>19</v>
      </c>
      <c r="D88" s="36" t="s">
        <v>42</v>
      </c>
      <c r="E88" s="36" t="s">
        <v>43</v>
      </c>
      <c r="F88" s="36" t="s">
        <v>41</v>
      </c>
      <c r="G88" s="106">
        <v>5911</v>
      </c>
      <c r="H88" s="69">
        <v>0</v>
      </c>
      <c r="I88" s="150" t="s">
        <v>107</v>
      </c>
      <c r="J88" s="41">
        <f>'01.Recurso Estatal'!J79</f>
        <v>25000</v>
      </c>
      <c r="K88" s="41">
        <f>'01.Recurso Estatal'!K79</f>
        <v>2500</v>
      </c>
      <c r="L88" s="41">
        <f>'01.Recurso Estatal'!L79</f>
        <v>0</v>
      </c>
      <c r="M88" s="41">
        <f>'01.Recurso Estatal'!M79</f>
        <v>22500</v>
      </c>
      <c r="N88" s="41">
        <f>'01.Recurso Estatal'!N79</f>
        <v>2490</v>
      </c>
      <c r="O88" s="41">
        <f>'01.Recurso Estatal'!O79</f>
        <v>0</v>
      </c>
      <c r="P88" s="41">
        <f>'01.Recurso Estatal'!P79</f>
        <v>0</v>
      </c>
      <c r="Q88" s="41">
        <f>'01.Recurso Estatal'!Q79</f>
        <v>0</v>
      </c>
      <c r="R88" s="41">
        <f>'01.Recurso Estatal'!R79</f>
        <v>0</v>
      </c>
      <c r="S88" s="41">
        <f>'01.Recurso Estatal'!S79</f>
        <v>0</v>
      </c>
      <c r="T88" s="41">
        <f>'01.Recurso Estatal'!T79</f>
        <v>0</v>
      </c>
      <c r="U88" s="41">
        <f>'01.Recurso Estatal'!U79</f>
        <v>0</v>
      </c>
      <c r="V88" s="41">
        <f>'01.Recurso Estatal'!V79</f>
        <v>0</v>
      </c>
      <c r="W88" s="41">
        <f>'01.Recurso Estatal'!W79</f>
        <v>0</v>
      </c>
      <c r="X88" s="41">
        <f>'01.Recurso Estatal'!X79</f>
        <v>0</v>
      </c>
      <c r="Y88" s="41">
        <f>'01.Recurso Estatal'!Y79</f>
        <v>0</v>
      </c>
      <c r="Z88" s="41">
        <f>'01.Recurso Estatal'!Z79</f>
        <v>2490</v>
      </c>
      <c r="AA88" s="452"/>
      <c r="AB88" s="77"/>
      <c r="AC88" s="435"/>
    </row>
    <row r="89" spans="1:29" s="19" customFormat="1" ht="13.5" x14ac:dyDescent="0.2">
      <c r="A89" s="36"/>
      <c r="B89" s="36"/>
      <c r="C89" s="36"/>
      <c r="D89" s="36"/>
      <c r="E89" s="36"/>
      <c r="F89" s="36"/>
      <c r="G89" s="106">
        <v>5931</v>
      </c>
      <c r="H89" s="69">
        <v>0</v>
      </c>
      <c r="I89" s="150" t="s">
        <v>175</v>
      </c>
      <c r="J89" s="41">
        <f>'01.Recurso Estatal'!J80</f>
        <v>15000</v>
      </c>
      <c r="K89" s="41">
        <f>'01.Recurso Estatal'!K80</f>
        <v>1500</v>
      </c>
      <c r="L89" s="41">
        <f>'01.Recurso Estatal'!L80</f>
        <v>0</v>
      </c>
      <c r="M89" s="41">
        <f>'01.Recurso Estatal'!M80</f>
        <v>13500</v>
      </c>
      <c r="N89" s="41">
        <f>'01.Recurso Estatal'!N80</f>
        <v>0</v>
      </c>
      <c r="O89" s="41">
        <f>'01.Recurso Estatal'!O80</f>
        <v>0</v>
      </c>
      <c r="P89" s="41">
        <f>'01.Recurso Estatal'!P80</f>
        <v>0</v>
      </c>
      <c r="Q89" s="41">
        <f>'01.Recurso Estatal'!Q80</f>
        <v>0</v>
      </c>
      <c r="R89" s="41">
        <f>'01.Recurso Estatal'!R80</f>
        <v>0</v>
      </c>
      <c r="S89" s="41">
        <f>'01.Recurso Estatal'!S80</f>
        <v>0</v>
      </c>
      <c r="T89" s="41">
        <f>'01.Recurso Estatal'!T80</f>
        <v>0</v>
      </c>
      <c r="U89" s="41">
        <f>'01.Recurso Estatal'!U80</f>
        <v>0</v>
      </c>
      <c r="V89" s="41">
        <f>'01.Recurso Estatal'!V80</f>
        <v>0</v>
      </c>
      <c r="W89" s="41">
        <f>'01.Recurso Estatal'!W80</f>
        <v>0</v>
      </c>
      <c r="X89" s="41">
        <f>'01.Recurso Estatal'!X80</f>
        <v>0</v>
      </c>
      <c r="Y89" s="41">
        <f>'01.Recurso Estatal'!Y80</f>
        <v>0</v>
      </c>
      <c r="Z89" s="41">
        <f>'01.Recurso Estatal'!Z80</f>
        <v>0</v>
      </c>
      <c r="AA89" s="452"/>
      <c r="AB89" s="77"/>
      <c r="AC89" s="435"/>
    </row>
    <row r="90" spans="1:29" s="23" customFormat="1" x14ac:dyDescent="0.2">
      <c r="A90" s="37"/>
      <c r="B90" s="37"/>
      <c r="C90" s="37"/>
      <c r="D90" s="53"/>
      <c r="E90" s="37"/>
      <c r="F90" s="37"/>
      <c r="G90" s="37"/>
      <c r="H90" s="37"/>
      <c r="I90" s="140" t="s">
        <v>6</v>
      </c>
      <c r="J90" s="108">
        <f>SUM(J82:J89)</f>
        <v>163000</v>
      </c>
      <c r="K90" s="108">
        <f t="shared" ref="K90:Z90" si="4">SUM(K82:K89)</f>
        <v>16300</v>
      </c>
      <c r="L90" s="108">
        <f t="shared" si="4"/>
        <v>102256</v>
      </c>
      <c r="M90" s="108">
        <f t="shared" si="4"/>
        <v>248956</v>
      </c>
      <c r="N90" s="108">
        <f t="shared" si="4"/>
        <v>114225.79000000002</v>
      </c>
      <c r="O90" s="108">
        <f t="shared" si="4"/>
        <v>0</v>
      </c>
      <c r="P90" s="108">
        <f t="shared" si="4"/>
        <v>0</v>
      </c>
      <c r="Q90" s="108">
        <f t="shared" si="4"/>
        <v>0</v>
      </c>
      <c r="R90" s="108">
        <f t="shared" si="4"/>
        <v>1790.01</v>
      </c>
      <c r="S90" s="108">
        <f t="shared" si="4"/>
        <v>10149</v>
      </c>
      <c r="T90" s="108">
        <f t="shared" si="4"/>
        <v>5043.01</v>
      </c>
      <c r="U90" s="108">
        <f t="shared" si="4"/>
        <v>0</v>
      </c>
      <c r="V90" s="108">
        <f t="shared" si="4"/>
        <v>4685</v>
      </c>
      <c r="W90" s="108">
        <f t="shared" si="4"/>
        <v>0</v>
      </c>
      <c r="X90" s="108">
        <f t="shared" si="4"/>
        <v>3278</v>
      </c>
      <c r="Y90" s="108">
        <f t="shared" si="4"/>
        <v>20308.080000000002</v>
      </c>
      <c r="Z90" s="108">
        <f t="shared" si="4"/>
        <v>68972.69</v>
      </c>
      <c r="AA90" s="433"/>
      <c r="AB90" s="77"/>
    </row>
    <row r="91" spans="1:29" x14ac:dyDescent="0.2"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B91" s="77"/>
    </row>
    <row r="92" spans="1:29" s="29" customFormat="1" ht="17.25" customHeight="1" x14ac:dyDescent="0.2">
      <c r="A92" s="80"/>
      <c r="B92" s="80"/>
      <c r="C92" s="80"/>
      <c r="D92" s="81"/>
      <c r="E92" s="80"/>
      <c r="F92" s="80"/>
      <c r="G92" s="80"/>
      <c r="H92" s="80"/>
      <c r="I92" s="80" t="s">
        <v>7</v>
      </c>
      <c r="J92" s="82">
        <f>J90+J81+J77+J49+J29</f>
        <v>23080415.800000001</v>
      </c>
      <c r="K92" s="82">
        <f t="shared" ref="K92:M92" si="5">K90+K81+K77+K49+K29</f>
        <v>1430602.08</v>
      </c>
      <c r="L92" s="82">
        <f t="shared" si="5"/>
        <v>1300602.0799999998</v>
      </c>
      <c r="M92" s="82">
        <f t="shared" si="5"/>
        <v>22950415.800000001</v>
      </c>
      <c r="N92" s="82">
        <f t="shared" ref="N92:Z92" si="6">N90+N81+N77+N49+N29</f>
        <v>20312575.460000001</v>
      </c>
      <c r="O92" s="82">
        <f t="shared" si="6"/>
        <v>890329.50000000012</v>
      </c>
      <c r="P92" s="82">
        <f t="shared" si="6"/>
        <v>1497815.6799999997</v>
      </c>
      <c r="Q92" s="82">
        <f t="shared" si="6"/>
        <v>1504678.3399999999</v>
      </c>
      <c r="R92" s="82">
        <f t="shared" si="6"/>
        <v>2006976.5400000003</v>
      </c>
      <c r="S92" s="82">
        <f t="shared" si="6"/>
        <v>1570902.18</v>
      </c>
      <c r="T92" s="82" t="e">
        <f t="shared" si="6"/>
        <v>#REF!</v>
      </c>
      <c r="U92" s="82" t="e">
        <f t="shared" si="6"/>
        <v>#REF!</v>
      </c>
      <c r="V92" s="82" t="e">
        <f t="shared" si="6"/>
        <v>#REF!</v>
      </c>
      <c r="W92" s="82" t="e">
        <f t="shared" si="6"/>
        <v>#REF!</v>
      </c>
      <c r="X92" s="82" t="e">
        <f t="shared" si="6"/>
        <v>#REF!</v>
      </c>
      <c r="Y92" s="82" t="e">
        <f t="shared" si="6"/>
        <v>#REF!</v>
      </c>
      <c r="Z92" s="82" t="e">
        <f t="shared" si="6"/>
        <v>#REF!</v>
      </c>
      <c r="AA92" s="82"/>
      <c r="AB92" s="77"/>
    </row>
    <row r="93" spans="1:29" s="19" customFormat="1" x14ac:dyDescent="0.2">
      <c r="A93" s="1"/>
      <c r="B93" s="1"/>
      <c r="C93" s="1"/>
      <c r="D93" s="7"/>
      <c r="E93" s="1"/>
      <c r="F93" s="1"/>
      <c r="G93" s="1"/>
      <c r="H93" s="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78"/>
    </row>
    <row r="94" spans="1:29" s="11" customFormat="1" x14ac:dyDescent="0.2">
      <c r="A94" s="482" t="s">
        <v>50</v>
      </c>
      <c r="B94" s="483"/>
      <c r="C94" s="483"/>
      <c r="D94" s="483"/>
      <c r="E94" s="483"/>
      <c r="F94" s="483"/>
      <c r="G94" s="483"/>
      <c r="H94" s="483"/>
      <c r="I94" s="483"/>
      <c r="J94" s="483"/>
      <c r="K94" s="483"/>
      <c r="L94" s="483"/>
      <c r="M94" s="483"/>
      <c r="N94" s="484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434"/>
    </row>
    <row r="95" spans="1:29" s="19" customFormat="1" x14ac:dyDescent="0.2">
      <c r="A95" s="1"/>
      <c r="B95" s="1"/>
      <c r="C95" s="1"/>
      <c r="D95" s="7"/>
      <c r="E95" s="1"/>
      <c r="F95" s="1"/>
      <c r="G95" s="1"/>
      <c r="H95" s="1"/>
      <c r="I95" s="4"/>
      <c r="J95" s="4"/>
      <c r="K95" s="4"/>
      <c r="L95" s="4"/>
      <c r="M95" s="4"/>
      <c r="N95" s="169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78"/>
    </row>
    <row r="96" spans="1:29" s="19" customFormat="1" x14ac:dyDescent="0.2">
      <c r="A96" s="1"/>
      <c r="B96" s="1"/>
      <c r="C96" s="1"/>
      <c r="D96" s="7"/>
      <c r="E96" s="1"/>
      <c r="F96" s="1"/>
      <c r="G96" s="1"/>
      <c r="H96" s="1"/>
      <c r="I96" s="4" t="s">
        <v>176</v>
      </c>
      <c r="J96" s="143">
        <f>'01.Recurso Estatal'!M83</f>
        <v>16730772.220000001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78"/>
    </row>
    <row r="97" spans="1:27" s="19" customFormat="1" x14ac:dyDescent="0.2">
      <c r="A97" s="1"/>
      <c r="B97" s="1"/>
      <c r="C97" s="1"/>
      <c r="D97" s="7"/>
      <c r="E97" s="1"/>
      <c r="F97" s="1"/>
      <c r="G97" s="1"/>
      <c r="H97" s="1"/>
      <c r="I97" s="4" t="s">
        <v>177</v>
      </c>
      <c r="J97" s="143">
        <f>'02.Remantes'!M29</f>
        <v>2362215.9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78"/>
    </row>
    <row r="98" spans="1:27" s="19" customFormat="1" x14ac:dyDescent="0.2">
      <c r="A98" s="1"/>
      <c r="B98" s="1"/>
      <c r="C98" s="1"/>
      <c r="D98" s="7"/>
      <c r="E98" s="1"/>
      <c r="F98" s="1"/>
      <c r="G98" s="1"/>
      <c r="H98" s="1"/>
      <c r="I98" s="4" t="s">
        <v>146</v>
      </c>
      <c r="J98" s="143">
        <f>'02. ingresos propios'!M48</f>
        <v>1231029.42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78"/>
    </row>
    <row r="99" spans="1:27" x14ac:dyDescent="0.2">
      <c r="I99" s="4" t="s">
        <v>178</v>
      </c>
      <c r="J99" s="143">
        <f>'03.P. financiero'!M20</f>
        <v>54950</v>
      </c>
    </row>
    <row r="100" spans="1:27" x14ac:dyDescent="0.2">
      <c r="I100" s="4" t="s">
        <v>457</v>
      </c>
      <c r="J100" s="143">
        <v>171210.8</v>
      </c>
    </row>
    <row r="101" spans="1:27" x14ac:dyDescent="0.2">
      <c r="I101" s="4" t="s">
        <v>458</v>
      </c>
      <c r="J101" s="143">
        <v>14571.9</v>
      </c>
    </row>
    <row r="102" spans="1:27" x14ac:dyDescent="0.2">
      <c r="I102" s="455" t="s">
        <v>479</v>
      </c>
      <c r="J102" s="143">
        <v>2374900</v>
      </c>
    </row>
    <row r="103" spans="1:27" x14ac:dyDescent="0.2">
      <c r="J103" s="211">
        <f>SUM(J96:J102)</f>
        <v>22939650.239999998</v>
      </c>
      <c r="K103" s="143"/>
    </row>
  </sheetData>
  <mergeCells count="16">
    <mergeCell ref="O12:Z12"/>
    <mergeCell ref="M12:M13"/>
    <mergeCell ref="I12:I13"/>
    <mergeCell ref="N12:N13"/>
    <mergeCell ref="K12:L12"/>
    <mergeCell ref="J12:J13"/>
    <mergeCell ref="J6:M6"/>
    <mergeCell ref="F12:F13"/>
    <mergeCell ref="G12:G13"/>
    <mergeCell ref="H12:H13"/>
    <mergeCell ref="A94:N94"/>
    <mergeCell ref="A12:A13"/>
    <mergeCell ref="B12:B13"/>
    <mergeCell ref="C12:C13"/>
    <mergeCell ref="E12:E13"/>
    <mergeCell ref="D12:D13"/>
  </mergeCells>
  <phoneticPr fontId="5" type="noConversion"/>
  <pageMargins left="0.78740157480314965" right="0.39370078740157483" top="0.39370078740157483" bottom="0.27559055118110237" header="0" footer="0"/>
  <pageSetup paperSize="5" scale="55" orientation="landscape" r:id="rId1"/>
  <headerFooter alignWithMargins="0">
    <oddFooter xml:space="preserve">&amp;C&amp;P&amp;R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40"/>
  </sheetPr>
  <dimension ref="A1:AB77"/>
  <sheetViews>
    <sheetView showGridLines="0" view="pageBreakPreview" topLeftCell="G7" zoomScale="80" zoomScaleSheetLayoutView="80" workbookViewId="0">
      <pane xSplit="3" ySplit="6" topLeftCell="O13" activePane="bottomRight" state="frozen"/>
      <selection activeCell="G7" sqref="G7"/>
      <selection pane="topRight" activeCell="J7" sqref="J7"/>
      <selection pane="bottomLeft" activeCell="G13" sqref="G13"/>
      <selection pane="bottomRight" activeCell="Y19" sqref="Y19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1" customWidth="1"/>
    <col min="6" max="6" width="6.140625" style="1" customWidth="1"/>
    <col min="7" max="7" width="7.28515625" style="30" customWidth="1"/>
    <col min="8" max="8" width="4.7109375" style="30" customWidth="1"/>
    <col min="9" max="9" width="29.7109375" style="32" customWidth="1"/>
    <col min="10" max="10" width="15.42578125" style="48" bestFit="1" customWidth="1"/>
    <col min="11" max="11" width="14.28515625" style="32" customWidth="1"/>
    <col min="12" max="12" width="14.5703125" style="32" customWidth="1"/>
    <col min="13" max="13" width="16.28515625" style="32" customWidth="1"/>
    <col min="14" max="15" width="15.28515625" style="32" customWidth="1"/>
    <col min="16" max="16" width="15" style="32" customWidth="1"/>
    <col min="17" max="17" width="7.28515625" style="32" bestFit="1" customWidth="1"/>
    <col min="18" max="18" width="13.28515625" style="4" customWidth="1"/>
    <col min="19" max="19" width="12.7109375" style="4" customWidth="1"/>
    <col min="20" max="20" width="11" style="4" customWidth="1"/>
    <col min="21" max="21" width="13.140625" style="4" customWidth="1"/>
    <col min="22" max="22" width="13.28515625" style="4" customWidth="1"/>
    <col min="23" max="23" width="13.140625" style="4" customWidth="1"/>
    <col min="24" max="24" width="14.140625" style="4" bestFit="1" customWidth="1"/>
    <col min="25" max="25" width="12" style="4" bestFit="1" customWidth="1"/>
    <col min="26" max="26" width="11.28515625" style="4" bestFit="1" customWidth="1"/>
    <col min="27" max="16384" width="11.42578125" style="4"/>
  </cols>
  <sheetData>
    <row r="1" spans="1:28" ht="25.5" x14ac:dyDescent="0.35">
      <c r="D1" s="3"/>
      <c r="G1" s="6" t="s">
        <v>152</v>
      </c>
      <c r="Z1" s="5"/>
    </row>
    <row r="2" spans="1:28" ht="25.5" x14ac:dyDescent="0.35">
      <c r="D2" s="3"/>
      <c r="G2" s="2" t="s">
        <v>20</v>
      </c>
      <c r="M2" s="56"/>
      <c r="N2" s="56"/>
      <c r="O2" s="54"/>
      <c r="P2" s="54"/>
      <c r="Q2" s="54"/>
      <c r="R2" s="6"/>
      <c r="S2" s="6"/>
      <c r="T2" s="6"/>
      <c r="U2" s="6"/>
      <c r="V2" s="6"/>
      <c r="W2" s="6"/>
      <c r="X2" s="6"/>
      <c r="Y2" s="6"/>
      <c r="Z2" s="5"/>
    </row>
    <row r="3" spans="1:28" ht="25.5" x14ac:dyDescent="0.35">
      <c r="C3" s="2"/>
      <c r="D3" s="3"/>
      <c r="I3" s="58"/>
      <c r="J3" s="62"/>
      <c r="K3" s="58"/>
      <c r="L3" s="58"/>
      <c r="M3" s="56"/>
      <c r="N3" s="56"/>
      <c r="O3" s="54"/>
      <c r="P3" s="54"/>
      <c r="Q3" s="54"/>
      <c r="R3" s="6"/>
      <c r="S3" s="6"/>
      <c r="T3" s="6"/>
      <c r="U3" s="6"/>
      <c r="V3" s="6"/>
      <c r="W3" s="6"/>
      <c r="X3" s="6"/>
      <c r="Y3" s="6"/>
      <c r="Z3" s="5"/>
    </row>
    <row r="4" spans="1:28" s="95" customFormat="1" ht="23.25" customHeight="1" x14ac:dyDescent="0.2">
      <c r="A4" s="87"/>
      <c r="B4" s="87"/>
      <c r="C4" s="88"/>
      <c r="D4" s="89" t="s">
        <v>21</v>
      </c>
      <c r="E4" s="87"/>
      <c r="F4" s="87"/>
      <c r="G4" s="90"/>
      <c r="H4" s="90"/>
      <c r="I4" s="468" t="s">
        <v>44</v>
      </c>
      <c r="J4" s="468"/>
      <c r="K4" s="468"/>
      <c r="L4" s="468"/>
      <c r="M4" s="91"/>
      <c r="N4" s="91"/>
      <c r="O4" s="92"/>
      <c r="P4" s="141" t="s">
        <v>154</v>
      </c>
      <c r="Q4" s="141"/>
      <c r="R4" s="142"/>
      <c r="S4" s="210" t="s">
        <v>465</v>
      </c>
      <c r="T4" s="93"/>
      <c r="U4" s="93"/>
      <c r="V4" s="93"/>
      <c r="W4" s="93"/>
      <c r="X4" s="93"/>
      <c r="Y4" s="93"/>
      <c r="Z4" s="94"/>
    </row>
    <row r="5" spans="1:28" s="95" customFormat="1" ht="25.5" customHeight="1" x14ac:dyDescent="0.2">
      <c r="A5" s="87"/>
      <c r="B5" s="87"/>
      <c r="C5" s="87"/>
      <c r="D5" s="96" t="s">
        <v>45</v>
      </c>
      <c r="E5" s="87"/>
      <c r="F5" s="87"/>
      <c r="G5" s="90"/>
      <c r="H5" s="90"/>
      <c r="I5" s="468" t="s">
        <v>47</v>
      </c>
      <c r="J5" s="468"/>
      <c r="K5" s="468"/>
      <c r="L5" s="468"/>
      <c r="M5" s="91"/>
      <c r="N5" s="97"/>
      <c r="O5" s="92"/>
      <c r="P5" s="92"/>
      <c r="Q5" s="92"/>
      <c r="R5" s="111"/>
      <c r="S5" s="93"/>
      <c r="T5" s="93"/>
      <c r="U5" s="93"/>
      <c r="V5" s="93"/>
      <c r="W5" s="93"/>
      <c r="X5" s="93"/>
      <c r="Y5" s="93"/>
      <c r="Z5" s="94"/>
      <c r="AA5" s="98"/>
    </row>
    <row r="6" spans="1:28" s="95" customFormat="1" ht="20.25" x14ac:dyDescent="0.2">
      <c r="A6" s="87"/>
      <c r="B6" s="87"/>
      <c r="C6" s="87"/>
      <c r="D6" s="100" t="s">
        <v>23</v>
      </c>
      <c r="E6" s="87"/>
      <c r="F6" s="87"/>
      <c r="G6" s="90"/>
      <c r="H6" s="90"/>
      <c r="I6" s="97"/>
      <c r="J6" s="102" t="s">
        <v>41</v>
      </c>
      <c r="K6" s="97"/>
      <c r="L6" s="97"/>
      <c r="M6" s="97"/>
      <c r="N6" s="97" t="s">
        <v>52</v>
      </c>
      <c r="O6" s="92"/>
      <c r="P6" s="92"/>
      <c r="Q6" s="92"/>
      <c r="R6" s="93"/>
      <c r="S6" s="93" t="s">
        <v>54</v>
      </c>
      <c r="T6" s="93"/>
      <c r="U6" s="93"/>
      <c r="V6" s="93"/>
      <c r="W6" s="93"/>
      <c r="X6" s="93"/>
      <c r="Y6" s="93"/>
      <c r="Z6" s="94"/>
      <c r="AA6" s="98"/>
    </row>
    <row r="7" spans="1:28" ht="15.75" x14ac:dyDescent="0.2">
      <c r="G7" s="1"/>
      <c r="H7" s="1"/>
      <c r="I7" s="154"/>
      <c r="J7" s="179"/>
      <c r="K7" s="154"/>
      <c r="L7" s="154"/>
      <c r="M7" s="154"/>
      <c r="N7" s="154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3"/>
      <c r="AA7" s="35"/>
    </row>
    <row r="8" spans="1:28" ht="9" customHeight="1" x14ac:dyDescent="0.2">
      <c r="A8" s="8"/>
      <c r="B8" s="8"/>
      <c r="C8" s="8"/>
      <c r="D8" s="9"/>
      <c r="E8" s="8"/>
      <c r="F8" s="8"/>
      <c r="G8" s="8"/>
      <c r="H8" s="8"/>
      <c r="I8" s="10"/>
      <c r="J8" s="18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8" s="116" customFormat="1" ht="54" customHeight="1" x14ac:dyDescent="0.2">
      <c r="A9" s="474" t="s">
        <v>11</v>
      </c>
      <c r="B9" s="474" t="s">
        <v>12</v>
      </c>
      <c r="C9" s="474" t="s">
        <v>13</v>
      </c>
      <c r="D9" s="475" t="s">
        <v>14</v>
      </c>
      <c r="E9" s="474" t="s">
        <v>24</v>
      </c>
      <c r="F9" s="474" t="s">
        <v>15</v>
      </c>
      <c r="G9" s="474" t="s">
        <v>0</v>
      </c>
      <c r="H9" s="474" t="s">
        <v>25</v>
      </c>
      <c r="I9" s="470" t="s">
        <v>1</v>
      </c>
      <c r="J9" s="476" t="s">
        <v>26</v>
      </c>
      <c r="K9" s="470" t="s">
        <v>27</v>
      </c>
      <c r="L9" s="470"/>
      <c r="M9" s="472" t="s">
        <v>16</v>
      </c>
      <c r="N9" s="472" t="s">
        <v>28</v>
      </c>
      <c r="O9" s="470" t="s">
        <v>29</v>
      </c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</row>
    <row r="10" spans="1:28" s="117" customFormat="1" ht="12" customHeight="1" x14ac:dyDescent="0.2">
      <c r="A10" s="474"/>
      <c r="B10" s="474"/>
      <c r="C10" s="474"/>
      <c r="D10" s="475"/>
      <c r="E10" s="474"/>
      <c r="F10" s="474"/>
      <c r="G10" s="474"/>
      <c r="H10" s="474"/>
      <c r="I10" s="470"/>
      <c r="J10" s="476"/>
      <c r="K10" s="163" t="s">
        <v>30</v>
      </c>
      <c r="L10" s="163" t="s">
        <v>31</v>
      </c>
      <c r="M10" s="472"/>
      <c r="N10" s="472"/>
      <c r="O10" s="131" t="s">
        <v>8</v>
      </c>
      <c r="P10" s="131" t="s">
        <v>9</v>
      </c>
      <c r="Q10" s="131" t="s">
        <v>10</v>
      </c>
      <c r="R10" s="131" t="s">
        <v>32</v>
      </c>
      <c r="S10" s="131" t="s">
        <v>33</v>
      </c>
      <c r="T10" s="131" t="s">
        <v>34</v>
      </c>
      <c r="U10" s="131" t="s">
        <v>35</v>
      </c>
      <c r="V10" s="131" t="s">
        <v>36</v>
      </c>
      <c r="W10" s="131" t="s">
        <v>37</v>
      </c>
      <c r="X10" s="131" t="s">
        <v>38</v>
      </c>
      <c r="Y10" s="131" t="s">
        <v>39</v>
      </c>
      <c r="Z10" s="131" t="s">
        <v>40</v>
      </c>
    </row>
    <row r="11" spans="1:28" s="19" customFormat="1" x14ac:dyDescent="0.2">
      <c r="A11" s="36"/>
      <c r="B11" s="36"/>
      <c r="C11" s="36"/>
      <c r="D11" s="36"/>
      <c r="E11" s="36"/>
      <c r="F11" s="36"/>
      <c r="G11" s="165"/>
      <c r="H11" s="69"/>
      <c r="I11" s="150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85"/>
    </row>
    <row r="12" spans="1:28" s="84" customFormat="1" x14ac:dyDescent="0.2">
      <c r="A12" s="86"/>
      <c r="B12" s="86"/>
      <c r="C12" s="86"/>
      <c r="D12" s="86"/>
      <c r="E12" s="86"/>
      <c r="F12" s="86"/>
      <c r="G12" s="86"/>
      <c r="H12" s="86"/>
      <c r="I12" s="108" t="s">
        <v>2</v>
      </c>
      <c r="J12" s="148">
        <f t="shared" ref="J12:Z12" si="0">SUM(J11:J11)</f>
        <v>0</v>
      </c>
      <c r="K12" s="148">
        <f t="shared" si="0"/>
        <v>0</v>
      </c>
      <c r="L12" s="148">
        <f t="shared" si="0"/>
        <v>0</v>
      </c>
      <c r="M12" s="148">
        <f t="shared" si="0"/>
        <v>0</v>
      </c>
      <c r="N12" s="148">
        <f t="shared" si="0"/>
        <v>0</v>
      </c>
      <c r="O12" s="148">
        <f t="shared" si="0"/>
        <v>0</v>
      </c>
      <c r="P12" s="148">
        <f t="shared" si="0"/>
        <v>0</v>
      </c>
      <c r="Q12" s="148">
        <f t="shared" si="0"/>
        <v>0</v>
      </c>
      <c r="R12" s="148">
        <f t="shared" si="0"/>
        <v>0</v>
      </c>
      <c r="S12" s="148">
        <f t="shared" si="0"/>
        <v>0</v>
      </c>
      <c r="T12" s="148">
        <f t="shared" si="0"/>
        <v>0</v>
      </c>
      <c r="U12" s="148">
        <f t="shared" si="0"/>
        <v>0</v>
      </c>
      <c r="V12" s="148">
        <f t="shared" si="0"/>
        <v>0</v>
      </c>
      <c r="W12" s="148">
        <f t="shared" si="0"/>
        <v>0</v>
      </c>
      <c r="X12" s="148">
        <f t="shared" si="0"/>
        <v>0</v>
      </c>
      <c r="Y12" s="148">
        <f t="shared" si="0"/>
        <v>0</v>
      </c>
      <c r="Z12" s="148">
        <f t="shared" si="0"/>
        <v>0</v>
      </c>
      <c r="AA12" s="85"/>
    </row>
    <row r="13" spans="1:28" s="32" customFormat="1" x14ac:dyDescent="0.2">
      <c r="A13" s="36" t="s">
        <v>17</v>
      </c>
      <c r="B13" s="36" t="s">
        <v>18</v>
      </c>
      <c r="C13" s="36" t="s">
        <v>19</v>
      </c>
      <c r="D13" s="36" t="s">
        <v>42</v>
      </c>
      <c r="E13" s="36" t="s">
        <v>48</v>
      </c>
      <c r="F13" s="36" t="s">
        <v>41</v>
      </c>
      <c r="G13" s="106">
        <v>2391</v>
      </c>
      <c r="H13" s="69">
        <v>0</v>
      </c>
      <c r="I13" s="150" t="s">
        <v>94</v>
      </c>
      <c r="J13" s="173">
        <v>15000</v>
      </c>
      <c r="K13" s="173"/>
      <c r="L13" s="173">
        <f>1200+1015.66</f>
        <v>2215.66</v>
      </c>
      <c r="M13" s="173">
        <f>J13-K13+L13</f>
        <v>17215.66</v>
      </c>
      <c r="N13" s="173">
        <f>SUM(O13:Z13)</f>
        <v>17215.66</v>
      </c>
      <c r="O13" s="173">
        <v>1601.96</v>
      </c>
      <c r="P13" s="173"/>
      <c r="Q13" s="173"/>
      <c r="R13" s="173">
        <v>2929.33</v>
      </c>
      <c r="S13" s="173"/>
      <c r="T13" s="173"/>
      <c r="U13" s="173">
        <v>343.49</v>
      </c>
      <c r="V13" s="173">
        <v>1128</v>
      </c>
      <c r="W13" s="173">
        <v>4210.8</v>
      </c>
      <c r="X13" s="173">
        <v>4786.42</v>
      </c>
      <c r="Y13" s="173"/>
      <c r="Z13" s="173">
        <v>2215.66</v>
      </c>
      <c r="AA13" s="119"/>
      <c r="AB13" s="118"/>
    </row>
    <row r="14" spans="1:28" s="32" customFormat="1" x14ac:dyDescent="0.2">
      <c r="A14" s="36" t="s">
        <v>17</v>
      </c>
      <c r="B14" s="36" t="s">
        <v>18</v>
      </c>
      <c r="C14" s="36" t="s">
        <v>19</v>
      </c>
      <c r="D14" s="36" t="s">
        <v>42</v>
      </c>
      <c r="E14" s="36" t="s">
        <v>48</v>
      </c>
      <c r="F14" s="36" t="s">
        <v>41</v>
      </c>
      <c r="G14" s="106">
        <v>2611</v>
      </c>
      <c r="H14" s="69">
        <v>0</v>
      </c>
      <c r="I14" s="150" t="s">
        <v>95</v>
      </c>
      <c r="J14" s="173">
        <v>10000</v>
      </c>
      <c r="K14" s="173"/>
      <c r="L14" s="173">
        <f>8000+1825.7</f>
        <v>9825.7000000000007</v>
      </c>
      <c r="M14" s="173">
        <f>J14-K14+L14</f>
        <v>19825.7</v>
      </c>
      <c r="N14" s="173">
        <f>SUM(O14:Z14)</f>
        <v>19825.7</v>
      </c>
      <c r="O14" s="173">
        <v>830</v>
      </c>
      <c r="P14" s="173">
        <v>470</v>
      </c>
      <c r="Q14" s="173"/>
      <c r="R14" s="173">
        <v>1870.39</v>
      </c>
      <c r="S14" s="173">
        <v>1570</v>
      </c>
      <c r="T14" s="173">
        <v>986.08</v>
      </c>
      <c r="U14" s="173">
        <v>3059.47</v>
      </c>
      <c r="V14" s="173">
        <v>1214.06</v>
      </c>
      <c r="W14" s="173">
        <v>100</v>
      </c>
      <c r="X14" s="173">
        <v>2553.66</v>
      </c>
      <c r="Y14" s="173">
        <v>3346.34</v>
      </c>
      <c r="Z14" s="173">
        <v>3825.7</v>
      </c>
      <c r="AA14" s="119"/>
      <c r="AB14" s="118"/>
    </row>
    <row r="15" spans="1:28" x14ac:dyDescent="0.2">
      <c r="A15" s="70"/>
      <c r="B15" s="70"/>
      <c r="C15" s="70"/>
      <c r="D15" s="70"/>
      <c r="E15" s="71"/>
      <c r="F15" s="72"/>
      <c r="G15" s="37"/>
      <c r="H15" s="70"/>
      <c r="I15" s="140" t="s">
        <v>3</v>
      </c>
      <c r="J15" s="148">
        <f t="shared" ref="J15:Z15" si="1">SUM(J13:J14)</f>
        <v>25000</v>
      </c>
      <c r="K15" s="148">
        <f t="shared" si="1"/>
        <v>0</v>
      </c>
      <c r="L15" s="148">
        <f>SUM(L13:L14)</f>
        <v>12041.36</v>
      </c>
      <c r="M15" s="148">
        <f t="shared" si="1"/>
        <v>37041.360000000001</v>
      </c>
      <c r="N15" s="148">
        <f t="shared" si="1"/>
        <v>37041.360000000001</v>
      </c>
      <c r="O15" s="148">
        <f t="shared" si="1"/>
        <v>2431.96</v>
      </c>
      <c r="P15" s="148">
        <f t="shared" si="1"/>
        <v>470</v>
      </c>
      <c r="Q15" s="148">
        <f t="shared" si="1"/>
        <v>0</v>
      </c>
      <c r="R15" s="148">
        <f t="shared" si="1"/>
        <v>4799.72</v>
      </c>
      <c r="S15" s="148">
        <f t="shared" si="1"/>
        <v>1570</v>
      </c>
      <c r="T15" s="148">
        <f t="shared" si="1"/>
        <v>986.08</v>
      </c>
      <c r="U15" s="148">
        <f>SUM(U13:U14)</f>
        <v>3402.96</v>
      </c>
      <c r="V15" s="148">
        <f t="shared" ref="V15:W15" si="2">SUM(V13:V14)</f>
        <v>2342.06</v>
      </c>
      <c r="W15" s="148">
        <f t="shared" si="2"/>
        <v>4310.8</v>
      </c>
      <c r="X15" s="148">
        <f t="shared" si="1"/>
        <v>7340.08</v>
      </c>
      <c r="Y15" s="148">
        <f t="shared" si="1"/>
        <v>3346.34</v>
      </c>
      <c r="Z15" s="148">
        <f t="shared" si="1"/>
        <v>6041.36</v>
      </c>
      <c r="AA15" s="119"/>
    </row>
    <row r="16" spans="1:28" s="32" customFormat="1" x14ac:dyDescent="0.2">
      <c r="A16" s="36" t="s">
        <v>17</v>
      </c>
      <c r="B16" s="36" t="s">
        <v>18</v>
      </c>
      <c r="C16" s="36" t="s">
        <v>19</v>
      </c>
      <c r="D16" s="36" t="s">
        <v>42</v>
      </c>
      <c r="E16" s="36" t="s">
        <v>48</v>
      </c>
      <c r="F16" s="36" t="s">
        <v>41</v>
      </c>
      <c r="G16" s="106">
        <v>3342</v>
      </c>
      <c r="H16" s="69">
        <v>0</v>
      </c>
      <c r="I16" s="150" t="s">
        <v>117</v>
      </c>
      <c r="J16" s="173">
        <v>140000</v>
      </c>
      <c r="K16" s="173"/>
      <c r="L16" s="173"/>
      <c r="M16" s="173">
        <f>J16-K16+L16</f>
        <v>140000</v>
      </c>
      <c r="N16" s="173">
        <f>SUM(O16:Z16)</f>
        <v>140000</v>
      </c>
      <c r="O16" s="173"/>
      <c r="P16" s="173"/>
      <c r="Q16" s="173"/>
      <c r="R16" s="173"/>
      <c r="S16" s="173"/>
      <c r="T16" s="173"/>
      <c r="U16" s="173">
        <v>6960</v>
      </c>
      <c r="V16" s="173">
        <v>2748</v>
      </c>
      <c r="W16" s="173">
        <v>38392</v>
      </c>
      <c r="X16" s="173">
        <v>35704</v>
      </c>
      <c r="Y16" s="173">
        <v>18244</v>
      </c>
      <c r="Z16" s="173">
        <v>37952</v>
      </c>
      <c r="AA16" s="119"/>
      <c r="AB16" s="118"/>
    </row>
    <row r="17" spans="1:28" s="32" customFormat="1" x14ac:dyDescent="0.2">
      <c r="A17" s="36" t="s">
        <v>17</v>
      </c>
      <c r="B17" s="36" t="s">
        <v>18</v>
      </c>
      <c r="C17" s="36" t="s">
        <v>19</v>
      </c>
      <c r="D17" s="36" t="s">
        <v>42</v>
      </c>
      <c r="E17" s="36" t="s">
        <v>48</v>
      </c>
      <c r="F17" s="36" t="s">
        <v>41</v>
      </c>
      <c r="G17" s="106">
        <v>3611</v>
      </c>
      <c r="H17" s="69">
        <v>0</v>
      </c>
      <c r="I17" s="150" t="s">
        <v>145</v>
      </c>
      <c r="J17" s="173">
        <v>60000</v>
      </c>
      <c r="K17" s="173">
        <v>6000</v>
      </c>
      <c r="L17" s="173"/>
      <c r="M17" s="173">
        <f t="shared" ref="M17:M22" si="3">J17-K17+L17</f>
        <v>54000</v>
      </c>
      <c r="N17" s="173">
        <f t="shared" ref="N17:N22" si="4">SUM(O17:Z17)</f>
        <v>54000</v>
      </c>
      <c r="O17" s="173">
        <v>1807.28</v>
      </c>
      <c r="P17" s="173">
        <v>2969.6</v>
      </c>
      <c r="Q17" s="173"/>
      <c r="R17" s="173">
        <v>899.68</v>
      </c>
      <c r="S17" s="173">
        <v>350.32</v>
      </c>
      <c r="T17" s="173">
        <v>9031.2000000000007</v>
      </c>
      <c r="U17" s="173">
        <v>10960.839999999998</v>
      </c>
      <c r="V17" s="173">
        <v>11014.78</v>
      </c>
      <c r="W17" s="173">
        <v>6985.52</v>
      </c>
      <c r="X17" s="173">
        <v>3980.78</v>
      </c>
      <c r="Y17" s="173">
        <v>6000</v>
      </c>
      <c r="Z17" s="173"/>
      <c r="AA17" s="119"/>
      <c r="AB17" s="118"/>
    </row>
    <row r="18" spans="1:28" s="32" customFormat="1" x14ac:dyDescent="0.2">
      <c r="A18" s="36" t="s">
        <v>17</v>
      </c>
      <c r="B18" s="36" t="s">
        <v>18</v>
      </c>
      <c r="C18" s="36" t="s">
        <v>19</v>
      </c>
      <c r="D18" s="36" t="s">
        <v>42</v>
      </c>
      <c r="E18" s="36" t="s">
        <v>48</v>
      </c>
      <c r="F18" s="36" t="s">
        <v>41</v>
      </c>
      <c r="G18" s="106">
        <v>3711</v>
      </c>
      <c r="H18" s="69">
        <v>0</v>
      </c>
      <c r="I18" s="150" t="s">
        <v>125</v>
      </c>
      <c r="J18" s="173">
        <v>10000</v>
      </c>
      <c r="K18" s="173"/>
      <c r="L18" s="173"/>
      <c r="M18" s="173">
        <f t="shared" si="3"/>
        <v>10000</v>
      </c>
      <c r="N18" s="173">
        <f t="shared" si="4"/>
        <v>9600.44</v>
      </c>
      <c r="O18" s="173"/>
      <c r="P18" s="173"/>
      <c r="Q18" s="173"/>
      <c r="R18" s="173"/>
      <c r="S18" s="173"/>
      <c r="T18" s="173"/>
      <c r="U18" s="173">
        <v>3750.84</v>
      </c>
      <c r="V18" s="173"/>
      <c r="W18" s="173"/>
      <c r="X18" s="173">
        <v>5849.6</v>
      </c>
      <c r="Y18" s="173"/>
      <c r="Z18" s="173"/>
      <c r="AA18" s="119"/>
      <c r="AB18" s="118"/>
    </row>
    <row r="19" spans="1:28" s="32" customFormat="1" x14ac:dyDescent="0.2">
      <c r="A19" s="36" t="s">
        <v>17</v>
      </c>
      <c r="B19" s="36" t="s">
        <v>18</v>
      </c>
      <c r="C19" s="36" t="s">
        <v>19</v>
      </c>
      <c r="D19" s="36" t="s">
        <v>42</v>
      </c>
      <c r="E19" s="36" t="s">
        <v>48</v>
      </c>
      <c r="F19" s="36" t="s">
        <v>41</v>
      </c>
      <c r="G19" s="106">
        <v>3721</v>
      </c>
      <c r="H19" s="69">
        <v>0</v>
      </c>
      <c r="I19" s="150" t="s">
        <v>105</v>
      </c>
      <c r="J19" s="173">
        <v>15000</v>
      </c>
      <c r="K19" s="173">
        <v>1500</v>
      </c>
      <c r="L19" s="173"/>
      <c r="M19" s="173">
        <f t="shared" si="3"/>
        <v>13500</v>
      </c>
      <c r="N19" s="173">
        <f t="shared" si="4"/>
        <v>8998</v>
      </c>
      <c r="O19" s="173"/>
      <c r="P19" s="173">
        <v>30</v>
      </c>
      <c r="Q19" s="173"/>
      <c r="R19" s="173">
        <v>790</v>
      </c>
      <c r="S19" s="173">
        <v>704</v>
      </c>
      <c r="T19" s="173">
        <v>42</v>
      </c>
      <c r="U19" s="173">
        <v>320</v>
      </c>
      <c r="V19" s="173">
        <v>625</v>
      </c>
      <c r="W19" s="173">
        <v>136</v>
      </c>
      <c r="X19" s="173">
        <v>1980</v>
      </c>
      <c r="Y19" s="173">
        <v>295</v>
      </c>
      <c r="Z19" s="173">
        <v>4076</v>
      </c>
      <c r="AA19" s="119"/>
      <c r="AB19" s="118"/>
    </row>
    <row r="20" spans="1:28" s="32" customFormat="1" x14ac:dyDescent="0.2">
      <c r="A20" s="36" t="s">
        <v>17</v>
      </c>
      <c r="B20" s="36" t="s">
        <v>18</v>
      </c>
      <c r="C20" s="36" t="s">
        <v>19</v>
      </c>
      <c r="D20" s="36" t="s">
        <v>42</v>
      </c>
      <c r="E20" s="36" t="s">
        <v>48</v>
      </c>
      <c r="F20" s="36" t="s">
        <v>41</v>
      </c>
      <c r="G20" s="106">
        <v>3751</v>
      </c>
      <c r="H20" s="69">
        <v>0</v>
      </c>
      <c r="I20" s="150" t="s">
        <v>126</v>
      </c>
      <c r="J20" s="173">
        <v>50000</v>
      </c>
      <c r="K20" s="173"/>
      <c r="L20" s="173">
        <v>20000</v>
      </c>
      <c r="M20" s="173">
        <f t="shared" si="3"/>
        <v>70000</v>
      </c>
      <c r="N20" s="173">
        <f t="shared" si="4"/>
        <v>70000</v>
      </c>
      <c r="O20" s="173"/>
      <c r="P20" s="173">
        <v>801</v>
      </c>
      <c r="Q20" s="173"/>
      <c r="R20" s="173">
        <v>2005.25</v>
      </c>
      <c r="S20" s="173">
        <v>7214</v>
      </c>
      <c r="T20" s="173">
        <v>12804.8</v>
      </c>
      <c r="U20" s="173">
        <v>10734.829999999998</v>
      </c>
      <c r="V20" s="173">
        <v>14098.03</v>
      </c>
      <c r="W20" s="173">
        <v>2342.09</v>
      </c>
      <c r="X20" s="173">
        <v>19999.999999999996</v>
      </c>
      <c r="Y20" s="173"/>
      <c r="Z20" s="173"/>
      <c r="AA20" s="119"/>
      <c r="AB20" s="118"/>
    </row>
    <row r="21" spans="1:28" s="32" customFormat="1" x14ac:dyDescent="0.2">
      <c r="A21" s="36" t="s">
        <v>17</v>
      </c>
      <c r="B21" s="36" t="s">
        <v>18</v>
      </c>
      <c r="C21" s="36" t="s">
        <v>19</v>
      </c>
      <c r="D21" s="36" t="s">
        <v>42</v>
      </c>
      <c r="E21" s="36" t="s">
        <v>48</v>
      </c>
      <c r="F21" s="36" t="s">
        <v>41</v>
      </c>
      <c r="G21" s="106">
        <v>3831</v>
      </c>
      <c r="H21" s="69">
        <v>0</v>
      </c>
      <c r="I21" s="150" t="s">
        <v>106</v>
      </c>
      <c r="J21" s="173">
        <v>80000</v>
      </c>
      <c r="K21" s="173"/>
      <c r="L21" s="173"/>
      <c r="M21" s="173">
        <f t="shared" si="3"/>
        <v>80000</v>
      </c>
      <c r="N21" s="173">
        <f t="shared" si="4"/>
        <v>80000</v>
      </c>
      <c r="O21" s="173">
        <v>4993.78</v>
      </c>
      <c r="P21" s="173">
        <v>0</v>
      </c>
      <c r="Q21" s="173"/>
      <c r="R21" s="173">
        <v>13156.7</v>
      </c>
      <c r="S21" s="173">
        <v>3197.04</v>
      </c>
      <c r="T21" s="173">
        <v>3814.79</v>
      </c>
      <c r="U21" s="173">
        <v>1713.3</v>
      </c>
      <c r="V21" s="173">
        <v>37948.129999999997</v>
      </c>
      <c r="W21" s="173">
        <v>548.5</v>
      </c>
      <c r="X21" s="173">
        <v>14627.76</v>
      </c>
      <c r="Y21" s="173"/>
      <c r="Z21" s="173"/>
      <c r="AA21" s="119"/>
      <c r="AB21" s="118"/>
    </row>
    <row r="22" spans="1:28" s="32" customFormat="1" x14ac:dyDescent="0.2">
      <c r="A22" s="36" t="s">
        <v>17</v>
      </c>
      <c r="B22" s="36" t="s">
        <v>18</v>
      </c>
      <c r="C22" s="36" t="s">
        <v>19</v>
      </c>
      <c r="D22" s="36" t="s">
        <v>42</v>
      </c>
      <c r="E22" s="36" t="s">
        <v>48</v>
      </c>
      <c r="F22" s="36" t="s">
        <v>41</v>
      </c>
      <c r="G22" s="106">
        <v>3921</v>
      </c>
      <c r="H22" s="69">
        <v>0</v>
      </c>
      <c r="I22" s="150" t="s">
        <v>103</v>
      </c>
      <c r="J22" s="173">
        <v>96000</v>
      </c>
      <c r="K22" s="173">
        <v>9600</v>
      </c>
      <c r="L22" s="173"/>
      <c r="M22" s="173">
        <f t="shared" si="3"/>
        <v>86400</v>
      </c>
      <c r="N22" s="173">
        <f t="shared" si="4"/>
        <v>54912.19</v>
      </c>
      <c r="O22" s="173">
        <v>1970</v>
      </c>
      <c r="P22" s="173">
        <v>6154</v>
      </c>
      <c r="Q22" s="173"/>
      <c r="R22" s="173"/>
      <c r="S22" s="173">
        <v>8809.82</v>
      </c>
      <c r="T22" s="173">
        <v>1210.75</v>
      </c>
      <c r="U22" s="173">
        <v>643.12</v>
      </c>
      <c r="V22" s="173">
        <v>1970</v>
      </c>
      <c r="W22" s="173">
        <v>498.78</v>
      </c>
      <c r="X22" s="173">
        <v>30983.86</v>
      </c>
      <c r="Y22" s="173">
        <v>2671.86</v>
      </c>
      <c r="Z22" s="173"/>
      <c r="AA22" s="119"/>
      <c r="AB22" s="118"/>
    </row>
    <row r="23" spans="1:28" s="42" customFormat="1" x14ac:dyDescent="0.2">
      <c r="A23" s="37"/>
      <c r="B23" s="37"/>
      <c r="C23" s="37"/>
      <c r="D23" s="53"/>
      <c r="E23" s="37"/>
      <c r="F23" s="37"/>
      <c r="G23" s="37"/>
      <c r="H23" s="37"/>
      <c r="I23" s="140" t="s">
        <v>4</v>
      </c>
      <c r="J23" s="148">
        <f t="shared" ref="J23:Z23" si="5">SUM(J16:J22)</f>
        <v>451000</v>
      </c>
      <c r="K23" s="148">
        <f>SUM(K16:K22)</f>
        <v>17100</v>
      </c>
      <c r="L23" s="148">
        <f>SUM(L16:L22)</f>
        <v>20000</v>
      </c>
      <c r="M23" s="148">
        <f t="shared" si="5"/>
        <v>453900</v>
      </c>
      <c r="N23" s="148">
        <f>SUM(N16:N22)</f>
        <v>417510.63</v>
      </c>
      <c r="O23" s="148">
        <f t="shared" si="5"/>
        <v>8771.06</v>
      </c>
      <c r="P23" s="148">
        <f t="shared" si="5"/>
        <v>9954.6</v>
      </c>
      <c r="Q23" s="148">
        <f t="shared" si="5"/>
        <v>0</v>
      </c>
      <c r="R23" s="148">
        <f t="shared" si="5"/>
        <v>16851.63</v>
      </c>
      <c r="S23" s="148">
        <f t="shared" si="5"/>
        <v>20275.18</v>
      </c>
      <c r="T23" s="148">
        <f t="shared" si="5"/>
        <v>26903.54</v>
      </c>
      <c r="U23" s="148">
        <f t="shared" si="5"/>
        <v>35082.93</v>
      </c>
      <c r="V23" s="148">
        <f t="shared" si="5"/>
        <v>68403.94</v>
      </c>
      <c r="W23" s="148">
        <f t="shared" si="5"/>
        <v>48902.89</v>
      </c>
      <c r="X23" s="148">
        <f t="shared" si="5"/>
        <v>113125.99999999999</v>
      </c>
      <c r="Y23" s="148">
        <f t="shared" si="5"/>
        <v>27210.86</v>
      </c>
      <c r="Z23" s="148">
        <f t="shared" si="5"/>
        <v>42028</v>
      </c>
      <c r="AA23" s="119"/>
    </row>
    <row r="24" spans="1:28" s="32" customFormat="1" x14ac:dyDescent="0.2">
      <c r="A24" s="36" t="s">
        <v>17</v>
      </c>
      <c r="B24" s="36" t="s">
        <v>18</v>
      </c>
      <c r="C24" s="36" t="s">
        <v>19</v>
      </c>
      <c r="D24" s="36" t="s">
        <v>42</v>
      </c>
      <c r="E24" s="36" t="s">
        <v>48</v>
      </c>
      <c r="F24" s="36" t="s">
        <v>41</v>
      </c>
      <c r="G24" s="106">
        <v>4432</v>
      </c>
      <c r="H24" s="69">
        <v>0</v>
      </c>
      <c r="I24" s="150" t="s">
        <v>149</v>
      </c>
      <c r="J24" s="173">
        <v>87000</v>
      </c>
      <c r="K24" s="173"/>
      <c r="L24" s="173"/>
      <c r="M24" s="173">
        <f>J24-K24+L24</f>
        <v>87000</v>
      </c>
      <c r="N24" s="173">
        <f>SUM(O24:Z24)</f>
        <v>87000</v>
      </c>
      <c r="O24" s="173"/>
      <c r="P24" s="173"/>
      <c r="Q24" s="173"/>
      <c r="R24" s="173">
        <v>50000</v>
      </c>
      <c r="S24" s="173">
        <v>20000</v>
      </c>
      <c r="T24" s="173">
        <v>17000</v>
      </c>
      <c r="U24" s="26"/>
      <c r="V24" s="26"/>
      <c r="W24" s="173"/>
      <c r="X24" s="173"/>
      <c r="Y24" s="173"/>
      <c r="Z24" s="173"/>
      <c r="AA24" s="119"/>
      <c r="AB24" s="118"/>
    </row>
    <row r="25" spans="1:28" s="23" customFormat="1" x14ac:dyDescent="0.2">
      <c r="A25" s="37"/>
      <c r="B25" s="37"/>
      <c r="C25" s="37"/>
      <c r="D25" s="53"/>
      <c r="E25" s="37"/>
      <c r="F25" s="37"/>
      <c r="G25" s="37"/>
      <c r="H25" s="37"/>
      <c r="I25" s="140" t="s">
        <v>5</v>
      </c>
      <c r="J25" s="148">
        <f t="shared" ref="J25:W25" si="6">SUM(J24)</f>
        <v>87000</v>
      </c>
      <c r="K25" s="148">
        <f t="shared" si="6"/>
        <v>0</v>
      </c>
      <c r="L25" s="148">
        <f t="shared" si="6"/>
        <v>0</v>
      </c>
      <c r="M25" s="148">
        <f t="shared" si="6"/>
        <v>87000</v>
      </c>
      <c r="N25" s="148">
        <f t="shared" si="6"/>
        <v>87000</v>
      </c>
      <c r="O25" s="148">
        <f t="shared" si="6"/>
        <v>0</v>
      </c>
      <c r="P25" s="148">
        <f t="shared" si="6"/>
        <v>0</v>
      </c>
      <c r="Q25" s="148">
        <f t="shared" si="6"/>
        <v>0</v>
      </c>
      <c r="R25" s="148">
        <f t="shared" si="6"/>
        <v>50000</v>
      </c>
      <c r="S25" s="148">
        <f t="shared" si="6"/>
        <v>20000</v>
      </c>
      <c r="T25" s="148">
        <f t="shared" si="6"/>
        <v>17000</v>
      </c>
      <c r="U25" s="148">
        <f t="shared" si="6"/>
        <v>0</v>
      </c>
      <c r="V25" s="148">
        <f t="shared" si="6"/>
        <v>0</v>
      </c>
      <c r="W25" s="148">
        <f t="shared" si="6"/>
        <v>0</v>
      </c>
      <c r="X25" s="148">
        <f>SUM(X24)</f>
        <v>0</v>
      </c>
      <c r="Y25" s="148">
        <f>SUM(Y24)</f>
        <v>0</v>
      </c>
      <c r="Z25" s="148">
        <f>SUM(Z24)</f>
        <v>0</v>
      </c>
      <c r="AA25" s="119"/>
      <c r="AB25" s="38"/>
    </row>
    <row r="26" spans="1:28" s="32" customFormat="1" x14ac:dyDescent="0.2">
      <c r="A26" s="36" t="s">
        <v>17</v>
      </c>
      <c r="B26" s="36" t="s">
        <v>18</v>
      </c>
      <c r="C26" s="36" t="s">
        <v>19</v>
      </c>
      <c r="D26" s="36" t="s">
        <v>42</v>
      </c>
      <c r="E26" s="36" t="s">
        <v>43</v>
      </c>
      <c r="F26" s="36" t="s">
        <v>41</v>
      </c>
      <c r="G26" s="106">
        <v>5931</v>
      </c>
      <c r="H26" s="69">
        <v>0</v>
      </c>
      <c r="I26" s="150" t="s">
        <v>175</v>
      </c>
      <c r="J26" s="173">
        <v>15000</v>
      </c>
      <c r="K26" s="175">
        <v>1500</v>
      </c>
      <c r="L26" s="175"/>
      <c r="M26" s="174">
        <f>J26-K26+L26</f>
        <v>13500</v>
      </c>
      <c r="N26" s="173">
        <f>SUM(O26:Z26)</f>
        <v>0</v>
      </c>
      <c r="O26" s="173"/>
      <c r="P26" s="173"/>
      <c r="Q26" s="173"/>
      <c r="R26" s="173"/>
      <c r="S26" s="173"/>
      <c r="T26" s="173"/>
      <c r="U26" s="181"/>
      <c r="V26" s="173"/>
      <c r="W26" s="173"/>
      <c r="X26" s="173"/>
      <c r="Y26" s="173">
        <v>0</v>
      </c>
      <c r="Z26" s="173">
        <v>0</v>
      </c>
      <c r="AA26" s="119"/>
      <c r="AB26" s="118"/>
    </row>
    <row r="27" spans="1:28" s="23" customFormat="1" x14ac:dyDescent="0.2">
      <c r="A27" s="37"/>
      <c r="B27" s="37"/>
      <c r="C27" s="37"/>
      <c r="D27" s="53"/>
      <c r="E27" s="37"/>
      <c r="F27" s="37"/>
      <c r="G27" s="37"/>
      <c r="H27" s="37"/>
      <c r="I27" s="140" t="s">
        <v>6</v>
      </c>
      <c r="J27" s="148">
        <f>SUM(J26)</f>
        <v>15000</v>
      </c>
      <c r="K27" s="148">
        <f>SUM(K26)</f>
        <v>1500</v>
      </c>
      <c r="L27" s="148">
        <f t="shared" ref="L27:Z27" si="7">SUM(L26)</f>
        <v>0</v>
      </c>
      <c r="M27" s="148">
        <f t="shared" si="7"/>
        <v>13500</v>
      </c>
      <c r="N27" s="148">
        <f t="shared" si="7"/>
        <v>0</v>
      </c>
      <c r="O27" s="148">
        <f t="shared" si="7"/>
        <v>0</v>
      </c>
      <c r="P27" s="148">
        <f t="shared" si="7"/>
        <v>0</v>
      </c>
      <c r="Q27" s="148">
        <f t="shared" si="7"/>
        <v>0</v>
      </c>
      <c r="R27" s="148">
        <f t="shared" si="7"/>
        <v>0</v>
      </c>
      <c r="S27" s="148">
        <f t="shared" si="7"/>
        <v>0</v>
      </c>
      <c r="T27" s="148">
        <f t="shared" si="7"/>
        <v>0</v>
      </c>
      <c r="U27" s="148">
        <f t="shared" si="7"/>
        <v>0</v>
      </c>
      <c r="V27" s="148">
        <f t="shared" si="7"/>
        <v>0</v>
      </c>
      <c r="W27" s="148">
        <f t="shared" si="7"/>
        <v>0</v>
      </c>
      <c r="X27" s="148">
        <f t="shared" si="7"/>
        <v>0</v>
      </c>
      <c r="Y27" s="148">
        <f t="shared" si="7"/>
        <v>0</v>
      </c>
      <c r="Z27" s="148">
        <f t="shared" si="7"/>
        <v>0</v>
      </c>
      <c r="AA27" s="38"/>
      <c r="AB27" s="38"/>
    </row>
    <row r="28" spans="1:28" x14ac:dyDescent="0.2">
      <c r="G28" s="1"/>
      <c r="H28" s="1"/>
      <c r="I28" s="4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85"/>
    </row>
    <row r="29" spans="1:28" s="389" customFormat="1" ht="15" x14ac:dyDescent="0.2">
      <c r="A29" s="383"/>
      <c r="B29" s="383"/>
      <c r="C29" s="383"/>
      <c r="D29" s="384"/>
      <c r="E29" s="383"/>
      <c r="F29" s="383"/>
      <c r="G29" s="383"/>
      <c r="H29" s="383"/>
      <c r="I29" s="383" t="s">
        <v>7</v>
      </c>
      <c r="J29" s="385">
        <f>J25+J23+J15+J12+J27</f>
        <v>578000</v>
      </c>
      <c r="K29" s="385">
        <f>K25+K23+K15+K12+K27</f>
        <v>18600</v>
      </c>
      <c r="L29" s="385">
        <f>L25+L23+L15+L12+L27</f>
        <v>32041.360000000001</v>
      </c>
      <c r="M29" s="385">
        <f t="shared" ref="M29:Z29" si="8">M25+M23+M15+M12+M27</f>
        <v>591441.36</v>
      </c>
      <c r="N29" s="385">
        <f t="shared" si="8"/>
        <v>541551.99</v>
      </c>
      <c r="O29" s="385">
        <f t="shared" si="8"/>
        <v>11203.02</v>
      </c>
      <c r="P29" s="385">
        <f t="shared" si="8"/>
        <v>10424.6</v>
      </c>
      <c r="Q29" s="385">
        <f t="shared" si="8"/>
        <v>0</v>
      </c>
      <c r="R29" s="385">
        <f t="shared" si="8"/>
        <v>71651.350000000006</v>
      </c>
      <c r="S29" s="385">
        <f t="shared" si="8"/>
        <v>41845.18</v>
      </c>
      <c r="T29" s="385">
        <f t="shared" si="8"/>
        <v>44889.62</v>
      </c>
      <c r="U29" s="385">
        <f t="shared" si="8"/>
        <v>38485.89</v>
      </c>
      <c r="V29" s="385">
        <f t="shared" si="8"/>
        <v>70746</v>
      </c>
      <c r="W29" s="385">
        <f t="shared" si="8"/>
        <v>53213.69</v>
      </c>
      <c r="X29" s="385">
        <f t="shared" si="8"/>
        <v>120466.07999999999</v>
      </c>
      <c r="Y29" s="385">
        <f t="shared" si="8"/>
        <v>30557.200000000001</v>
      </c>
      <c r="Z29" s="385">
        <f t="shared" si="8"/>
        <v>48069.36</v>
      </c>
      <c r="AA29" s="388"/>
    </row>
    <row r="30" spans="1:28" s="19" customFormat="1" ht="27.75" customHeight="1" x14ac:dyDescent="0.2">
      <c r="A30" s="30"/>
      <c r="B30" s="30"/>
      <c r="C30" s="30"/>
      <c r="D30" s="31"/>
      <c r="E30" s="30"/>
      <c r="F30" s="30"/>
      <c r="G30" s="30"/>
      <c r="H30" s="30"/>
      <c r="I30" s="32"/>
      <c r="J30" s="48"/>
      <c r="K30" s="44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8" s="19" customFormat="1" ht="12" x14ac:dyDescent="0.2">
      <c r="A31" s="33"/>
      <c r="B31" s="33"/>
      <c r="C31" s="33"/>
      <c r="D31" s="34"/>
      <c r="E31" s="33"/>
      <c r="F31" s="33"/>
      <c r="G31" s="30"/>
      <c r="H31" s="30"/>
      <c r="I31" s="32"/>
      <c r="J31" s="48"/>
      <c r="K31" s="32"/>
      <c r="L31" s="32"/>
      <c r="M31" s="32"/>
      <c r="N31" s="32"/>
      <c r="O31" s="32"/>
      <c r="P31" s="32"/>
      <c r="Q31" s="32"/>
    </row>
    <row r="32" spans="1:28" s="19" customFormat="1" ht="12" x14ac:dyDescent="0.2">
      <c r="A32" s="33"/>
      <c r="B32" s="33"/>
      <c r="C32" s="33"/>
      <c r="D32" s="34"/>
      <c r="E32" s="33"/>
      <c r="F32" s="33"/>
      <c r="G32" s="30"/>
      <c r="H32" s="30"/>
      <c r="I32" s="32"/>
      <c r="J32" s="48"/>
      <c r="K32" s="32"/>
      <c r="L32" s="32"/>
      <c r="M32" s="32"/>
      <c r="N32" s="32"/>
      <c r="O32" s="32"/>
      <c r="P32" s="32"/>
      <c r="Q32" s="32"/>
    </row>
    <row r="33" spans="1:17" s="19" customFormat="1" ht="12" x14ac:dyDescent="0.2">
      <c r="A33" s="33"/>
      <c r="B33" s="33"/>
      <c r="C33" s="33"/>
      <c r="D33" s="34"/>
      <c r="E33" s="33"/>
      <c r="F33" s="33"/>
      <c r="G33" s="30"/>
      <c r="H33" s="30"/>
      <c r="I33" s="32"/>
      <c r="J33" s="48"/>
      <c r="K33" s="32"/>
      <c r="L33" s="32"/>
      <c r="M33" s="32"/>
      <c r="N33" s="32"/>
      <c r="O33" s="32"/>
      <c r="P33" s="32"/>
      <c r="Q33" s="32"/>
    </row>
    <row r="34" spans="1:17" s="19" customFormat="1" ht="12" x14ac:dyDescent="0.2">
      <c r="A34" s="33"/>
      <c r="B34" s="33"/>
      <c r="C34" s="33"/>
      <c r="D34" s="34"/>
      <c r="E34" s="33"/>
      <c r="F34" s="33"/>
      <c r="G34" s="30"/>
      <c r="H34" s="30"/>
      <c r="I34" s="32"/>
      <c r="J34" s="48"/>
      <c r="K34" s="32"/>
      <c r="L34" s="32"/>
      <c r="M34" s="32"/>
      <c r="N34" s="32"/>
      <c r="O34" s="32"/>
      <c r="P34" s="32"/>
      <c r="Q34" s="32"/>
    </row>
    <row r="35" spans="1:17" s="19" customFormat="1" ht="12" x14ac:dyDescent="0.2">
      <c r="A35" s="33"/>
      <c r="B35" s="33"/>
      <c r="C35" s="33"/>
      <c r="D35" s="34"/>
      <c r="E35" s="33"/>
      <c r="F35" s="33"/>
      <c r="G35" s="30"/>
      <c r="H35" s="30"/>
      <c r="I35" s="32"/>
      <c r="J35" s="48"/>
      <c r="K35" s="32"/>
      <c r="L35" s="32"/>
      <c r="M35" s="32"/>
      <c r="N35" s="32"/>
      <c r="O35" s="32"/>
      <c r="P35" s="32"/>
      <c r="Q35" s="32"/>
    </row>
    <row r="36" spans="1:17" s="19" customFormat="1" ht="12" x14ac:dyDescent="0.2">
      <c r="A36" s="33"/>
      <c r="B36" s="33"/>
      <c r="C36" s="33"/>
      <c r="D36" s="34"/>
      <c r="E36" s="33"/>
      <c r="F36" s="33"/>
      <c r="G36" s="30"/>
      <c r="H36" s="30"/>
      <c r="I36" s="32"/>
      <c r="J36" s="48"/>
      <c r="K36" s="32"/>
      <c r="L36" s="32"/>
      <c r="M36" s="32"/>
      <c r="N36" s="32"/>
      <c r="O36" s="32"/>
      <c r="P36" s="32"/>
      <c r="Q36" s="32"/>
    </row>
    <row r="37" spans="1:17" s="19" customFormat="1" ht="12" x14ac:dyDescent="0.2">
      <c r="A37" s="33"/>
      <c r="B37" s="33"/>
      <c r="C37" s="33"/>
      <c r="D37" s="34"/>
      <c r="E37" s="33"/>
      <c r="F37" s="33"/>
      <c r="G37" s="30"/>
      <c r="H37" s="30"/>
      <c r="I37" s="32"/>
      <c r="J37" s="48"/>
      <c r="K37" s="32"/>
      <c r="L37" s="32"/>
      <c r="M37" s="32"/>
      <c r="N37" s="32"/>
      <c r="O37" s="32"/>
      <c r="P37" s="32"/>
      <c r="Q37" s="32"/>
    </row>
    <row r="38" spans="1:17" s="19" customFormat="1" ht="12" x14ac:dyDescent="0.2">
      <c r="A38" s="33"/>
      <c r="B38" s="33"/>
      <c r="C38" s="33"/>
      <c r="D38" s="34"/>
      <c r="E38" s="33"/>
      <c r="F38" s="33"/>
      <c r="G38" s="30"/>
      <c r="H38" s="30"/>
      <c r="I38" s="32"/>
      <c r="J38" s="48"/>
      <c r="K38" s="32"/>
      <c r="L38" s="32"/>
      <c r="M38" s="32"/>
      <c r="N38" s="32"/>
      <c r="O38" s="32"/>
      <c r="P38" s="32"/>
      <c r="Q38" s="32"/>
    </row>
    <row r="39" spans="1:17" s="19" customFormat="1" ht="12" x14ac:dyDescent="0.2">
      <c r="A39" s="33"/>
      <c r="B39" s="33"/>
      <c r="C39" s="33"/>
      <c r="D39" s="34"/>
      <c r="E39" s="33"/>
      <c r="F39" s="33"/>
      <c r="G39" s="30"/>
      <c r="H39" s="30"/>
      <c r="I39" s="32"/>
      <c r="J39" s="48"/>
      <c r="K39" s="32"/>
      <c r="L39" s="32"/>
      <c r="M39" s="32"/>
      <c r="N39" s="32"/>
      <c r="O39" s="32"/>
      <c r="P39" s="32"/>
      <c r="Q39" s="32"/>
    </row>
    <row r="40" spans="1:17" s="19" customFormat="1" ht="12" x14ac:dyDescent="0.2">
      <c r="A40" s="33"/>
      <c r="B40" s="33"/>
      <c r="C40" s="33"/>
      <c r="D40" s="34"/>
      <c r="E40" s="33"/>
      <c r="F40" s="33"/>
      <c r="G40" s="30"/>
      <c r="H40" s="30"/>
      <c r="I40" s="32"/>
      <c r="J40" s="48"/>
      <c r="K40" s="32"/>
      <c r="L40" s="32"/>
      <c r="M40" s="32"/>
      <c r="N40" s="32"/>
      <c r="O40" s="32"/>
      <c r="P40" s="32"/>
      <c r="Q40" s="32"/>
    </row>
    <row r="41" spans="1:17" s="19" customFormat="1" ht="12" x14ac:dyDescent="0.2">
      <c r="A41" s="33"/>
      <c r="B41" s="33"/>
      <c r="C41" s="33"/>
      <c r="D41" s="34"/>
      <c r="E41" s="33"/>
      <c r="F41" s="33"/>
      <c r="G41" s="30"/>
      <c r="H41" s="30"/>
      <c r="I41" s="32"/>
      <c r="J41" s="48"/>
      <c r="K41" s="32"/>
      <c r="L41" s="32"/>
      <c r="M41" s="32"/>
      <c r="N41" s="32"/>
      <c r="O41" s="32"/>
      <c r="P41" s="32"/>
      <c r="Q41" s="32"/>
    </row>
    <row r="42" spans="1:17" s="19" customFormat="1" ht="12" x14ac:dyDescent="0.2">
      <c r="A42" s="33"/>
      <c r="B42" s="33"/>
      <c r="C42" s="33"/>
      <c r="D42" s="34"/>
      <c r="E42" s="33"/>
      <c r="F42" s="33"/>
      <c r="G42" s="30"/>
      <c r="H42" s="30"/>
      <c r="I42" s="32"/>
      <c r="J42" s="48"/>
      <c r="K42" s="32"/>
      <c r="L42" s="32"/>
      <c r="M42" s="32"/>
      <c r="N42" s="32"/>
      <c r="O42" s="32"/>
      <c r="P42" s="32"/>
      <c r="Q42" s="32"/>
    </row>
    <row r="43" spans="1:17" s="19" customFormat="1" ht="12" x14ac:dyDescent="0.2">
      <c r="A43" s="33"/>
      <c r="B43" s="33"/>
      <c r="C43" s="33"/>
      <c r="D43" s="34"/>
      <c r="E43" s="33"/>
      <c r="F43" s="33"/>
      <c r="G43" s="30"/>
      <c r="H43" s="30"/>
      <c r="I43" s="32"/>
      <c r="J43" s="48"/>
      <c r="K43" s="32"/>
      <c r="L43" s="32"/>
      <c r="M43" s="32"/>
      <c r="N43" s="32"/>
      <c r="O43" s="32"/>
      <c r="P43" s="32"/>
      <c r="Q43" s="32"/>
    </row>
    <row r="44" spans="1:17" s="19" customFormat="1" ht="12" x14ac:dyDescent="0.2">
      <c r="A44" s="33"/>
      <c r="B44" s="33"/>
      <c r="C44" s="33"/>
      <c r="D44" s="34"/>
      <c r="E44" s="33"/>
      <c r="F44" s="33"/>
      <c r="G44" s="30"/>
      <c r="H44" s="30"/>
      <c r="I44" s="32"/>
      <c r="J44" s="48"/>
      <c r="K44" s="32"/>
      <c r="L44" s="32"/>
      <c r="M44" s="32"/>
      <c r="N44" s="32"/>
      <c r="O44" s="32"/>
      <c r="P44" s="32"/>
      <c r="Q44" s="32"/>
    </row>
    <row r="45" spans="1:17" s="19" customFormat="1" ht="12" x14ac:dyDescent="0.2">
      <c r="A45" s="33"/>
      <c r="B45" s="33"/>
      <c r="C45" s="33"/>
      <c r="D45" s="34"/>
      <c r="E45" s="33"/>
      <c r="F45" s="33"/>
      <c r="G45" s="30"/>
      <c r="H45" s="30"/>
      <c r="I45" s="32"/>
      <c r="J45" s="48"/>
      <c r="K45" s="32"/>
      <c r="L45" s="32"/>
      <c r="M45" s="32"/>
      <c r="N45" s="32"/>
      <c r="O45" s="32"/>
      <c r="P45" s="32"/>
      <c r="Q45" s="32"/>
    </row>
    <row r="46" spans="1:17" s="19" customFormat="1" ht="12" x14ac:dyDescent="0.2">
      <c r="A46" s="33"/>
      <c r="B46" s="33"/>
      <c r="C46" s="33"/>
      <c r="D46" s="34"/>
      <c r="E46" s="33"/>
      <c r="F46" s="33"/>
      <c r="G46" s="30"/>
      <c r="H46" s="30"/>
      <c r="I46" s="32"/>
      <c r="J46" s="48"/>
      <c r="K46" s="32"/>
      <c r="L46" s="32"/>
      <c r="M46" s="32"/>
      <c r="N46" s="32"/>
      <c r="O46" s="32"/>
      <c r="P46" s="32"/>
      <c r="Q46" s="32"/>
    </row>
    <row r="47" spans="1:17" s="19" customFormat="1" ht="12" x14ac:dyDescent="0.2">
      <c r="A47" s="33"/>
      <c r="B47" s="33"/>
      <c r="C47" s="33"/>
      <c r="D47" s="34"/>
      <c r="E47" s="33"/>
      <c r="F47" s="33"/>
      <c r="G47" s="30"/>
      <c r="H47" s="30"/>
      <c r="I47" s="32"/>
      <c r="J47" s="48"/>
      <c r="K47" s="32"/>
      <c r="L47" s="32"/>
      <c r="M47" s="32"/>
      <c r="N47" s="32"/>
      <c r="O47" s="32"/>
      <c r="P47" s="32"/>
      <c r="Q47" s="32"/>
    </row>
    <row r="48" spans="1:17" s="19" customFormat="1" ht="12" x14ac:dyDescent="0.2">
      <c r="A48" s="33"/>
      <c r="B48" s="33"/>
      <c r="C48" s="33"/>
      <c r="D48" s="34"/>
      <c r="E48" s="33"/>
      <c r="F48" s="33"/>
      <c r="G48" s="30"/>
      <c r="H48" s="30"/>
      <c r="I48" s="32"/>
      <c r="J48" s="48"/>
      <c r="K48" s="32"/>
      <c r="L48" s="32"/>
      <c r="M48" s="32"/>
      <c r="N48" s="32"/>
      <c r="O48" s="32"/>
      <c r="P48" s="32"/>
      <c r="Q48" s="32"/>
    </row>
    <row r="49" spans="1:17" s="19" customFormat="1" ht="12" x14ac:dyDescent="0.2">
      <c r="A49" s="33"/>
      <c r="B49" s="33"/>
      <c r="C49" s="33"/>
      <c r="D49" s="34"/>
      <c r="E49" s="33"/>
      <c r="F49" s="33"/>
      <c r="G49" s="30"/>
      <c r="H49" s="30"/>
      <c r="I49" s="32"/>
      <c r="J49" s="48"/>
      <c r="K49" s="32"/>
      <c r="L49" s="32"/>
      <c r="M49" s="32"/>
      <c r="N49" s="32"/>
      <c r="O49" s="32"/>
      <c r="P49" s="32"/>
      <c r="Q49" s="32"/>
    </row>
    <row r="50" spans="1:17" s="19" customFormat="1" ht="12" x14ac:dyDescent="0.2">
      <c r="A50" s="33"/>
      <c r="B50" s="33"/>
      <c r="C50" s="33"/>
      <c r="D50" s="34"/>
      <c r="E50" s="33"/>
      <c r="F50" s="33"/>
      <c r="G50" s="30"/>
      <c r="H50" s="30"/>
      <c r="I50" s="32"/>
      <c r="J50" s="48"/>
      <c r="K50" s="32"/>
      <c r="L50" s="32"/>
      <c r="M50" s="32"/>
      <c r="N50" s="32"/>
      <c r="O50" s="32"/>
      <c r="P50" s="32"/>
      <c r="Q50" s="32"/>
    </row>
    <row r="51" spans="1:17" s="19" customFormat="1" ht="12" x14ac:dyDescent="0.2">
      <c r="A51" s="33"/>
      <c r="B51" s="33"/>
      <c r="C51" s="33"/>
      <c r="D51" s="34"/>
      <c r="E51" s="33"/>
      <c r="F51" s="33"/>
      <c r="G51" s="30"/>
      <c r="H51" s="30"/>
      <c r="I51" s="32"/>
      <c r="J51" s="48"/>
      <c r="K51" s="32"/>
      <c r="L51" s="32"/>
      <c r="M51" s="32"/>
      <c r="N51" s="32"/>
      <c r="O51" s="32"/>
      <c r="P51" s="32"/>
      <c r="Q51" s="32"/>
    </row>
    <row r="52" spans="1:17" s="19" customFormat="1" ht="12" x14ac:dyDescent="0.2">
      <c r="A52" s="33"/>
      <c r="B52" s="33"/>
      <c r="C52" s="33"/>
      <c r="D52" s="34"/>
      <c r="E52" s="33"/>
      <c r="F52" s="33"/>
      <c r="G52" s="30"/>
      <c r="H52" s="30"/>
      <c r="I52" s="32"/>
      <c r="J52" s="48"/>
      <c r="K52" s="32"/>
      <c r="L52" s="32"/>
      <c r="M52" s="32"/>
      <c r="N52" s="32"/>
      <c r="O52" s="32"/>
      <c r="P52" s="32"/>
      <c r="Q52" s="32"/>
    </row>
    <row r="53" spans="1:17" s="19" customFormat="1" ht="12" x14ac:dyDescent="0.2">
      <c r="A53" s="33"/>
      <c r="B53" s="33"/>
      <c r="C53" s="33"/>
      <c r="D53" s="34"/>
      <c r="E53" s="33"/>
      <c r="F53" s="33"/>
      <c r="G53" s="30"/>
      <c r="H53" s="30"/>
      <c r="I53" s="32"/>
      <c r="J53" s="48"/>
      <c r="K53" s="32"/>
      <c r="L53" s="32"/>
      <c r="M53" s="32"/>
      <c r="N53" s="32"/>
      <c r="O53" s="32"/>
      <c r="P53" s="32"/>
      <c r="Q53" s="32"/>
    </row>
    <row r="54" spans="1:17" s="19" customFormat="1" ht="12" x14ac:dyDescent="0.2">
      <c r="A54" s="33"/>
      <c r="B54" s="33"/>
      <c r="C54" s="33"/>
      <c r="D54" s="34"/>
      <c r="E54" s="33"/>
      <c r="F54" s="33"/>
      <c r="G54" s="30"/>
      <c r="H54" s="30"/>
      <c r="I54" s="32"/>
      <c r="J54" s="48"/>
      <c r="K54" s="32"/>
      <c r="L54" s="32"/>
      <c r="M54" s="32"/>
      <c r="N54" s="32"/>
      <c r="O54" s="32"/>
      <c r="P54" s="32"/>
      <c r="Q54" s="32"/>
    </row>
    <row r="55" spans="1:17" s="19" customFormat="1" ht="12" x14ac:dyDescent="0.2">
      <c r="A55" s="33"/>
      <c r="B55" s="33"/>
      <c r="C55" s="33"/>
      <c r="D55" s="34"/>
      <c r="E55" s="33"/>
      <c r="F55" s="33"/>
      <c r="G55" s="30"/>
      <c r="H55" s="30"/>
      <c r="I55" s="32"/>
      <c r="J55" s="48"/>
      <c r="K55" s="32"/>
      <c r="L55" s="32"/>
      <c r="M55" s="32"/>
      <c r="N55" s="32"/>
      <c r="O55" s="32"/>
      <c r="P55" s="32"/>
      <c r="Q55" s="32"/>
    </row>
    <row r="56" spans="1:17" s="19" customFormat="1" ht="12" x14ac:dyDescent="0.2">
      <c r="A56" s="33"/>
      <c r="B56" s="33"/>
      <c r="C56" s="33"/>
      <c r="D56" s="34"/>
      <c r="E56" s="33"/>
      <c r="F56" s="33"/>
      <c r="G56" s="30"/>
      <c r="H56" s="30"/>
      <c r="I56" s="32"/>
      <c r="J56" s="48"/>
      <c r="K56" s="32"/>
      <c r="L56" s="32"/>
      <c r="M56" s="32"/>
      <c r="N56" s="32"/>
      <c r="O56" s="32"/>
      <c r="P56" s="32"/>
      <c r="Q56" s="32"/>
    </row>
    <row r="57" spans="1:17" s="19" customFormat="1" ht="12" x14ac:dyDescent="0.2">
      <c r="A57" s="33"/>
      <c r="B57" s="33"/>
      <c r="C57" s="33"/>
      <c r="D57" s="34"/>
      <c r="E57" s="33"/>
      <c r="F57" s="33"/>
      <c r="G57" s="30"/>
      <c r="H57" s="30"/>
      <c r="I57" s="32"/>
      <c r="J57" s="48"/>
      <c r="K57" s="32"/>
      <c r="L57" s="32"/>
      <c r="M57" s="32"/>
      <c r="N57" s="32"/>
      <c r="O57" s="32"/>
      <c r="P57" s="32"/>
      <c r="Q57" s="32"/>
    </row>
    <row r="58" spans="1:17" s="19" customFormat="1" ht="12" x14ac:dyDescent="0.2">
      <c r="A58" s="33"/>
      <c r="B58" s="33"/>
      <c r="C58" s="33"/>
      <c r="D58" s="34"/>
      <c r="E58" s="33"/>
      <c r="F58" s="33"/>
      <c r="G58" s="30"/>
      <c r="H58" s="30"/>
      <c r="I58" s="32"/>
      <c r="J58" s="48"/>
      <c r="K58" s="32"/>
      <c r="L58" s="32"/>
      <c r="M58" s="32"/>
      <c r="N58" s="32"/>
      <c r="O58" s="32"/>
      <c r="P58" s="32"/>
      <c r="Q58" s="32"/>
    </row>
    <row r="59" spans="1:17" s="19" customFormat="1" ht="12" x14ac:dyDescent="0.2">
      <c r="A59" s="33"/>
      <c r="B59" s="33"/>
      <c r="C59" s="33"/>
      <c r="D59" s="34"/>
      <c r="E59" s="33"/>
      <c r="F59" s="33"/>
      <c r="G59" s="30"/>
      <c r="H59" s="30"/>
      <c r="I59" s="32"/>
      <c r="J59" s="48"/>
      <c r="K59" s="32"/>
      <c r="L59" s="32"/>
      <c r="M59" s="32"/>
      <c r="N59" s="32"/>
      <c r="O59" s="32"/>
      <c r="P59" s="32"/>
      <c r="Q59" s="32"/>
    </row>
    <row r="60" spans="1:17" s="19" customFormat="1" ht="12" x14ac:dyDescent="0.2">
      <c r="A60" s="33"/>
      <c r="B60" s="33"/>
      <c r="C60" s="33"/>
      <c r="D60" s="34"/>
      <c r="E60" s="33"/>
      <c r="F60" s="33"/>
      <c r="G60" s="30"/>
      <c r="H60" s="30"/>
      <c r="I60" s="32"/>
      <c r="J60" s="48"/>
      <c r="K60" s="32"/>
      <c r="L60" s="32"/>
      <c r="M60" s="32"/>
      <c r="N60" s="32"/>
      <c r="O60" s="32"/>
      <c r="P60" s="32"/>
      <c r="Q60" s="32"/>
    </row>
    <row r="61" spans="1:17" s="19" customFormat="1" ht="12" x14ac:dyDescent="0.2">
      <c r="A61" s="33"/>
      <c r="B61" s="33"/>
      <c r="C61" s="33"/>
      <c r="D61" s="34"/>
      <c r="E61" s="33"/>
      <c r="F61" s="33"/>
      <c r="G61" s="30"/>
      <c r="H61" s="30"/>
      <c r="I61" s="32"/>
      <c r="J61" s="48"/>
      <c r="K61" s="32"/>
      <c r="L61" s="32"/>
      <c r="M61" s="32"/>
      <c r="N61" s="32"/>
      <c r="O61" s="32"/>
      <c r="P61" s="32"/>
      <c r="Q61" s="32"/>
    </row>
    <row r="62" spans="1:17" s="19" customFormat="1" ht="12" x14ac:dyDescent="0.2">
      <c r="A62" s="33"/>
      <c r="B62" s="33"/>
      <c r="C62" s="33"/>
      <c r="D62" s="34"/>
      <c r="E62" s="33"/>
      <c r="F62" s="33"/>
      <c r="G62" s="30"/>
      <c r="H62" s="30"/>
      <c r="I62" s="32"/>
      <c r="J62" s="48"/>
      <c r="K62" s="32"/>
      <c r="L62" s="32"/>
      <c r="M62" s="32"/>
      <c r="N62" s="32"/>
      <c r="O62" s="32"/>
      <c r="P62" s="32"/>
      <c r="Q62" s="32"/>
    </row>
    <row r="63" spans="1:17" s="19" customFormat="1" ht="12" x14ac:dyDescent="0.2">
      <c r="A63" s="33"/>
      <c r="B63" s="33"/>
      <c r="C63" s="33"/>
      <c r="D63" s="34"/>
      <c r="E63" s="33"/>
      <c r="F63" s="33"/>
      <c r="G63" s="30"/>
      <c r="H63" s="30"/>
      <c r="I63" s="32"/>
      <c r="J63" s="48"/>
      <c r="K63" s="32"/>
      <c r="L63" s="32"/>
      <c r="M63" s="32"/>
      <c r="N63" s="32"/>
      <c r="O63" s="32"/>
      <c r="P63" s="32"/>
      <c r="Q63" s="32"/>
    </row>
    <row r="64" spans="1:17" s="19" customFormat="1" ht="12" x14ac:dyDescent="0.2">
      <c r="A64" s="33"/>
      <c r="B64" s="33"/>
      <c r="C64" s="33"/>
      <c r="D64" s="34"/>
      <c r="E64" s="33"/>
      <c r="F64" s="33"/>
      <c r="G64" s="30"/>
      <c r="H64" s="30"/>
      <c r="I64" s="32"/>
      <c r="J64" s="48"/>
      <c r="K64" s="32"/>
      <c r="L64" s="32"/>
      <c r="M64" s="32"/>
      <c r="N64" s="32"/>
      <c r="O64" s="32"/>
      <c r="P64" s="32"/>
      <c r="Q64" s="32"/>
    </row>
    <row r="65" spans="1:20" s="19" customFormat="1" ht="12" x14ac:dyDescent="0.2">
      <c r="A65" s="33"/>
      <c r="B65" s="33"/>
      <c r="C65" s="33"/>
      <c r="D65" s="34"/>
      <c r="E65" s="33"/>
      <c r="F65" s="33"/>
      <c r="G65" s="30"/>
      <c r="H65" s="30"/>
      <c r="I65" s="32"/>
      <c r="J65" s="48"/>
      <c r="K65" s="32"/>
      <c r="L65" s="32"/>
      <c r="M65" s="32"/>
      <c r="N65" s="32"/>
      <c r="O65" s="32"/>
      <c r="P65" s="32"/>
      <c r="Q65" s="32"/>
    </row>
    <row r="66" spans="1:20" s="19" customFormat="1" ht="12" x14ac:dyDescent="0.2">
      <c r="A66" s="33"/>
      <c r="B66" s="33"/>
      <c r="C66" s="33"/>
      <c r="D66" s="34"/>
      <c r="E66" s="33"/>
      <c r="F66" s="33"/>
      <c r="G66" s="30"/>
      <c r="H66" s="30"/>
      <c r="I66" s="32"/>
      <c r="J66" s="48"/>
      <c r="K66" s="32"/>
      <c r="L66" s="32"/>
      <c r="M66" s="32"/>
      <c r="N66" s="32"/>
      <c r="O66" s="32"/>
      <c r="P66" s="32"/>
      <c r="Q66" s="32"/>
    </row>
    <row r="67" spans="1:20" s="19" customFormat="1" ht="12" x14ac:dyDescent="0.2">
      <c r="A67" s="33"/>
      <c r="B67" s="33"/>
      <c r="C67" s="33"/>
      <c r="D67" s="34"/>
      <c r="E67" s="33"/>
      <c r="F67" s="33"/>
      <c r="G67" s="30"/>
      <c r="H67" s="30"/>
      <c r="I67" s="32"/>
      <c r="J67" s="48"/>
      <c r="K67" s="32"/>
      <c r="L67" s="32"/>
      <c r="M67" s="32"/>
      <c r="N67" s="32"/>
      <c r="O67" s="32"/>
      <c r="P67" s="32"/>
      <c r="Q67" s="32"/>
    </row>
    <row r="68" spans="1:20" s="19" customFormat="1" ht="12" x14ac:dyDescent="0.2">
      <c r="A68" s="33"/>
      <c r="B68" s="33"/>
      <c r="C68" s="33"/>
      <c r="D68" s="34"/>
      <c r="E68" s="33"/>
      <c r="F68" s="33"/>
      <c r="G68" s="30"/>
      <c r="H68" s="30"/>
      <c r="I68" s="32"/>
      <c r="J68" s="48"/>
      <c r="K68" s="32"/>
      <c r="L68" s="32"/>
      <c r="M68" s="32"/>
      <c r="N68" s="32"/>
      <c r="O68" s="32"/>
      <c r="P68" s="32"/>
      <c r="Q68" s="32"/>
    </row>
    <row r="69" spans="1:20" s="19" customFormat="1" ht="12" x14ac:dyDescent="0.2">
      <c r="A69" s="33"/>
      <c r="B69" s="33"/>
      <c r="C69" s="33"/>
      <c r="D69" s="34"/>
      <c r="E69" s="33"/>
      <c r="F69" s="33"/>
      <c r="G69" s="30"/>
      <c r="H69" s="30"/>
      <c r="I69" s="32"/>
      <c r="J69" s="48"/>
      <c r="K69" s="32"/>
      <c r="L69" s="32"/>
      <c r="M69" s="32"/>
      <c r="N69" s="32"/>
      <c r="O69" s="32"/>
      <c r="P69" s="32"/>
      <c r="Q69" s="32"/>
    </row>
    <row r="70" spans="1:20" s="19" customFormat="1" ht="12" x14ac:dyDescent="0.2">
      <c r="A70" s="33"/>
      <c r="B70" s="33"/>
      <c r="C70" s="33"/>
      <c r="D70" s="34"/>
      <c r="E70" s="33"/>
      <c r="F70" s="33"/>
      <c r="G70" s="30"/>
      <c r="H70" s="30"/>
      <c r="I70" s="32"/>
      <c r="J70" s="48"/>
      <c r="K70" s="32"/>
      <c r="L70" s="32"/>
      <c r="M70" s="32"/>
      <c r="N70" s="32"/>
      <c r="O70" s="32"/>
      <c r="P70" s="32"/>
      <c r="Q70" s="32"/>
    </row>
    <row r="71" spans="1:20" s="19" customFormat="1" ht="12" x14ac:dyDescent="0.2">
      <c r="A71" s="33"/>
      <c r="B71" s="33"/>
      <c r="C71" s="33"/>
      <c r="D71" s="34"/>
      <c r="E71" s="33"/>
      <c r="F71" s="33"/>
      <c r="G71" s="30"/>
      <c r="H71" s="30"/>
      <c r="I71" s="32"/>
      <c r="J71" s="48"/>
      <c r="K71" s="32"/>
      <c r="L71" s="32"/>
      <c r="M71" s="32"/>
      <c r="N71" s="32"/>
      <c r="O71" s="32"/>
      <c r="P71" s="32"/>
      <c r="Q71" s="32"/>
    </row>
    <row r="72" spans="1:20" s="19" customFormat="1" ht="12" x14ac:dyDescent="0.2">
      <c r="A72" s="33"/>
      <c r="B72" s="33"/>
      <c r="C72" s="33"/>
      <c r="D72" s="34"/>
      <c r="E72" s="33"/>
      <c r="F72" s="33"/>
      <c r="G72" s="30"/>
      <c r="H72" s="30"/>
      <c r="I72" s="32"/>
      <c r="J72" s="48"/>
      <c r="K72" s="32"/>
      <c r="L72" s="32"/>
      <c r="M72" s="32"/>
      <c r="N72" s="32"/>
      <c r="O72" s="32"/>
      <c r="P72" s="32"/>
      <c r="Q72" s="32"/>
    </row>
    <row r="73" spans="1:20" s="19" customFormat="1" ht="12" x14ac:dyDescent="0.2">
      <c r="A73" s="33"/>
      <c r="B73" s="33"/>
      <c r="C73" s="33"/>
      <c r="D73" s="34"/>
      <c r="E73" s="33"/>
      <c r="F73" s="33"/>
      <c r="G73" s="30"/>
      <c r="H73" s="30"/>
      <c r="I73" s="32"/>
      <c r="J73" s="48"/>
      <c r="K73" s="32"/>
      <c r="L73" s="32"/>
      <c r="M73" s="32"/>
      <c r="N73" s="32"/>
      <c r="O73" s="32"/>
      <c r="P73" s="32"/>
      <c r="Q73" s="32"/>
    </row>
    <row r="74" spans="1:20" s="19" customFormat="1" ht="12" x14ac:dyDescent="0.2">
      <c r="A74" s="33"/>
      <c r="B74" s="33"/>
      <c r="C74" s="33"/>
      <c r="D74" s="34"/>
      <c r="E74" s="33"/>
      <c r="F74" s="33"/>
      <c r="G74" s="30"/>
      <c r="H74" s="30"/>
      <c r="I74" s="32"/>
      <c r="J74" s="48"/>
      <c r="K74" s="32"/>
      <c r="L74" s="32"/>
      <c r="M74" s="32"/>
      <c r="N74" s="32"/>
      <c r="O74" s="32"/>
      <c r="P74" s="32"/>
      <c r="Q74" s="32"/>
    </row>
    <row r="75" spans="1:20" s="19" customFormat="1" ht="12" x14ac:dyDescent="0.2">
      <c r="A75" s="33"/>
      <c r="B75" s="33"/>
      <c r="C75" s="33"/>
      <c r="D75" s="34"/>
      <c r="E75" s="33"/>
      <c r="F75" s="33"/>
      <c r="G75" s="30"/>
      <c r="H75" s="30"/>
      <c r="I75" s="32"/>
      <c r="J75" s="48"/>
      <c r="K75" s="32"/>
      <c r="L75" s="32"/>
      <c r="M75" s="32"/>
      <c r="N75" s="32"/>
      <c r="O75" s="32"/>
      <c r="P75" s="32"/>
      <c r="Q75" s="32"/>
    </row>
    <row r="76" spans="1:20" s="19" customFormat="1" ht="12" x14ac:dyDescent="0.2">
      <c r="A76" s="33"/>
      <c r="B76" s="33"/>
      <c r="C76" s="33"/>
      <c r="D76" s="34"/>
      <c r="E76" s="33"/>
      <c r="F76" s="33"/>
      <c r="G76" s="30"/>
      <c r="H76" s="30"/>
      <c r="I76" s="32"/>
      <c r="J76" s="48"/>
      <c r="K76" s="32"/>
      <c r="L76" s="32"/>
      <c r="M76" s="32"/>
      <c r="N76" s="32"/>
      <c r="O76" s="32"/>
      <c r="P76" s="32"/>
      <c r="Q76" s="32"/>
    </row>
    <row r="77" spans="1:20" x14ac:dyDescent="0.2">
      <c r="A77" s="33"/>
      <c r="B77" s="33"/>
      <c r="C77" s="33"/>
      <c r="D77" s="34"/>
      <c r="E77" s="33"/>
      <c r="F77" s="33"/>
      <c r="R77" s="19"/>
      <c r="S77" s="19"/>
      <c r="T77" s="19"/>
    </row>
  </sheetData>
  <mergeCells count="16">
    <mergeCell ref="O9:Z9"/>
    <mergeCell ref="M9:M10"/>
    <mergeCell ref="I9:I10"/>
    <mergeCell ref="N9:N10"/>
    <mergeCell ref="K9:L9"/>
    <mergeCell ref="J9:J10"/>
    <mergeCell ref="I4:L4"/>
    <mergeCell ref="I5:L5"/>
    <mergeCell ref="F9:F10"/>
    <mergeCell ref="G9:G10"/>
    <mergeCell ref="H9:H10"/>
    <mergeCell ref="A9:A10"/>
    <mergeCell ref="B9:B10"/>
    <mergeCell ref="C9:C10"/>
    <mergeCell ref="E9:E10"/>
    <mergeCell ref="D9:D10"/>
  </mergeCells>
  <phoneticPr fontId="5" type="noConversion"/>
  <printOptions horizontalCentered="1"/>
  <pageMargins left="0.78740157480314965" right="0.2" top="0.39370078740157483" bottom="0.39370078740157483" header="0" footer="0"/>
  <pageSetup paperSize="5" scale="55" orientation="landscape" verticalDpi="200" r:id="rId1"/>
  <headerFooter alignWithMargins="0">
    <oddFooter xml:space="preserve">&amp;C&amp;P&amp;R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0"/>
  </sheetPr>
  <dimension ref="A1:AB63"/>
  <sheetViews>
    <sheetView showGridLines="0" view="pageBreakPreview" topLeftCell="G7" zoomScaleNormal="110" workbookViewId="0">
      <pane xSplit="4" ySplit="6" topLeftCell="M13" activePane="bottomRight" state="frozen"/>
      <selection activeCell="G7" sqref="G7"/>
      <selection pane="topRight" activeCell="K7" sqref="K7"/>
      <selection pane="bottomLeft" activeCell="G13" sqref="G13"/>
      <selection pane="bottomRight" activeCell="V18" sqref="V18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1" customWidth="1"/>
    <col min="6" max="6" width="6.140625" style="1" customWidth="1"/>
    <col min="7" max="7" width="7.28515625" style="30" customWidth="1"/>
    <col min="8" max="8" width="4.7109375" style="30" customWidth="1"/>
    <col min="9" max="9" width="30.85546875" style="32" customWidth="1"/>
    <col min="10" max="10" width="15.42578125" style="49" bestFit="1" customWidth="1"/>
    <col min="11" max="11" width="12.85546875" style="32" customWidth="1"/>
    <col min="12" max="12" width="13.28515625" style="32" bestFit="1" customWidth="1"/>
    <col min="13" max="13" width="14.7109375" style="32" customWidth="1"/>
    <col min="14" max="14" width="15.85546875" style="32" customWidth="1"/>
    <col min="15" max="15" width="12.85546875" style="32" customWidth="1"/>
    <col min="16" max="16" width="13.28515625" style="32" bestFit="1" customWidth="1"/>
    <col min="17" max="17" width="13.42578125" style="32" bestFit="1" customWidth="1"/>
    <col min="18" max="18" width="13.28515625" style="4" bestFit="1" customWidth="1"/>
    <col min="19" max="19" width="12" style="4" bestFit="1" customWidth="1"/>
    <col min="20" max="20" width="11.5703125" style="4" bestFit="1" customWidth="1"/>
    <col min="21" max="22" width="11.28515625" style="4" bestFit="1" customWidth="1"/>
    <col min="23" max="23" width="11.5703125" style="4" customWidth="1"/>
    <col min="24" max="26" width="10.85546875" style="4" bestFit="1" customWidth="1"/>
    <col min="27" max="16384" width="11.42578125" style="4"/>
  </cols>
  <sheetData>
    <row r="1" spans="1:28" ht="25.5" x14ac:dyDescent="0.35">
      <c r="D1" s="3"/>
      <c r="G1" s="6" t="s">
        <v>152</v>
      </c>
      <c r="Z1" s="5"/>
    </row>
    <row r="2" spans="1:28" ht="25.5" x14ac:dyDescent="0.35">
      <c r="D2" s="3"/>
      <c r="G2" s="2" t="s">
        <v>20</v>
      </c>
      <c r="M2" s="56"/>
      <c r="N2" s="56"/>
      <c r="O2" s="54"/>
      <c r="P2" s="54"/>
      <c r="Q2" s="54"/>
      <c r="R2" s="6"/>
      <c r="S2" s="6"/>
      <c r="T2" s="6"/>
      <c r="U2" s="6"/>
      <c r="V2" s="6"/>
      <c r="W2" s="6"/>
      <c r="X2" s="6"/>
      <c r="Y2" s="6"/>
      <c r="Z2" s="5"/>
    </row>
    <row r="3" spans="1:28" ht="25.5" x14ac:dyDescent="0.35">
      <c r="C3" s="2"/>
      <c r="D3" s="3"/>
      <c r="I3" s="58"/>
      <c r="J3" s="63"/>
      <c r="K3" s="58"/>
      <c r="L3" s="58"/>
      <c r="M3" s="56"/>
      <c r="N3" s="56"/>
      <c r="O3" s="54"/>
      <c r="P3" s="54"/>
      <c r="Q3" s="54"/>
      <c r="R3" s="6"/>
      <c r="S3" s="6"/>
      <c r="T3" s="6"/>
      <c r="U3" s="6"/>
      <c r="V3" s="6"/>
      <c r="W3" s="6"/>
      <c r="X3" s="6"/>
      <c r="Y3" s="6"/>
      <c r="Z3" s="5"/>
    </row>
    <row r="4" spans="1:28" s="95" customFormat="1" ht="23.25" customHeight="1" x14ac:dyDescent="0.2">
      <c r="A4" s="87"/>
      <c r="B4" s="87"/>
      <c r="C4" s="88"/>
      <c r="D4" s="89" t="s">
        <v>21</v>
      </c>
      <c r="E4" s="87"/>
      <c r="F4" s="87"/>
      <c r="G4" s="90"/>
      <c r="H4" s="90"/>
      <c r="I4" s="468" t="s">
        <v>44</v>
      </c>
      <c r="J4" s="468"/>
      <c r="K4" s="468"/>
      <c r="L4" s="468"/>
      <c r="M4" s="91"/>
      <c r="N4" s="91"/>
      <c r="O4" s="92"/>
      <c r="P4" s="141" t="s">
        <v>154</v>
      </c>
      <c r="Q4" s="141"/>
      <c r="R4" s="142"/>
      <c r="S4" s="210" t="s">
        <v>465</v>
      </c>
      <c r="T4" s="93"/>
      <c r="U4" s="93"/>
      <c r="V4" s="93"/>
      <c r="W4" s="93"/>
      <c r="X4" s="93"/>
      <c r="Y4" s="93"/>
      <c r="Z4" s="94"/>
    </row>
    <row r="5" spans="1:28" s="95" customFormat="1" ht="20.25" customHeight="1" x14ac:dyDescent="0.2">
      <c r="A5" s="87"/>
      <c r="B5" s="87"/>
      <c r="C5" s="87"/>
      <c r="D5" s="96" t="s">
        <v>45</v>
      </c>
      <c r="E5" s="87"/>
      <c r="F5" s="87"/>
      <c r="G5" s="90"/>
      <c r="H5" s="90"/>
      <c r="I5" s="468" t="s">
        <v>81</v>
      </c>
      <c r="J5" s="468"/>
      <c r="K5" s="468"/>
      <c r="L5" s="468"/>
      <c r="M5" s="91"/>
      <c r="N5" s="97"/>
      <c r="O5" s="92"/>
      <c r="P5" s="92"/>
      <c r="Q5" s="92"/>
      <c r="R5" s="111"/>
      <c r="S5" s="93"/>
      <c r="T5" s="93"/>
      <c r="U5" s="93"/>
      <c r="V5" s="93"/>
      <c r="W5" s="93"/>
      <c r="X5" s="93"/>
      <c r="Y5" s="93"/>
      <c r="Z5" s="94"/>
      <c r="AA5" s="98"/>
    </row>
    <row r="6" spans="1:28" s="95" customFormat="1" ht="20.25" x14ac:dyDescent="0.2">
      <c r="A6" s="87"/>
      <c r="B6" s="87"/>
      <c r="C6" s="87"/>
      <c r="D6" s="100" t="s">
        <v>23</v>
      </c>
      <c r="E6" s="87"/>
      <c r="F6" s="87"/>
      <c r="G6" s="90"/>
      <c r="H6" s="90"/>
      <c r="I6" s="97"/>
      <c r="J6" s="101" t="s">
        <v>41</v>
      </c>
      <c r="K6" s="97"/>
      <c r="L6" s="97"/>
      <c r="M6" s="97"/>
      <c r="N6" s="97" t="s">
        <v>51</v>
      </c>
      <c r="O6" s="92"/>
      <c r="P6" s="92"/>
      <c r="Q6" s="92"/>
      <c r="R6" s="93"/>
      <c r="S6" s="93" t="s">
        <v>55</v>
      </c>
      <c r="T6" s="93"/>
      <c r="U6" s="93"/>
      <c r="V6" s="93"/>
      <c r="W6" s="93"/>
      <c r="X6" s="93"/>
      <c r="Y6" s="93"/>
      <c r="Z6" s="94"/>
      <c r="AA6" s="98"/>
    </row>
    <row r="7" spans="1:28" ht="15.75" x14ac:dyDescent="0.2">
      <c r="G7" s="1"/>
      <c r="H7" s="1"/>
      <c r="I7" s="154"/>
      <c r="J7" s="170"/>
      <c r="K7" s="154"/>
      <c r="L7" s="154"/>
      <c r="M7" s="154"/>
      <c r="N7" s="154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3"/>
      <c r="AA7" s="35"/>
    </row>
    <row r="8" spans="1:28" x14ac:dyDescent="0.2">
      <c r="A8" s="8"/>
      <c r="B8" s="8"/>
      <c r="C8" s="8"/>
      <c r="D8" s="9"/>
      <c r="E8" s="8"/>
      <c r="F8" s="8"/>
      <c r="G8" s="8"/>
      <c r="H8" s="8"/>
      <c r="I8" s="10"/>
      <c r="J8" s="17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8" s="116" customFormat="1" ht="15" customHeight="1" x14ac:dyDescent="0.2">
      <c r="A9" s="466" t="s">
        <v>11</v>
      </c>
      <c r="B9" s="466" t="s">
        <v>12</v>
      </c>
      <c r="C9" s="466" t="s">
        <v>13</v>
      </c>
      <c r="D9" s="467" t="s">
        <v>14</v>
      </c>
      <c r="E9" s="466" t="s">
        <v>24</v>
      </c>
      <c r="F9" s="466" t="s">
        <v>15</v>
      </c>
      <c r="G9" s="478" t="s">
        <v>0</v>
      </c>
      <c r="H9" s="466" t="s">
        <v>25</v>
      </c>
      <c r="I9" s="470" t="s">
        <v>1</v>
      </c>
      <c r="J9" s="477" t="s">
        <v>26</v>
      </c>
      <c r="K9" s="470" t="s">
        <v>27</v>
      </c>
      <c r="L9" s="470"/>
      <c r="M9" s="472" t="s">
        <v>16</v>
      </c>
      <c r="N9" s="472" t="s">
        <v>28</v>
      </c>
      <c r="O9" s="470" t="s">
        <v>29</v>
      </c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</row>
    <row r="10" spans="1:28" s="117" customFormat="1" ht="35.25" customHeight="1" x14ac:dyDescent="0.2">
      <c r="A10" s="466"/>
      <c r="B10" s="466"/>
      <c r="C10" s="466"/>
      <c r="D10" s="467"/>
      <c r="E10" s="466"/>
      <c r="F10" s="466"/>
      <c r="G10" s="479"/>
      <c r="H10" s="466"/>
      <c r="I10" s="470"/>
      <c r="J10" s="477"/>
      <c r="K10" s="163" t="s">
        <v>30</v>
      </c>
      <c r="L10" s="163" t="s">
        <v>31</v>
      </c>
      <c r="M10" s="472"/>
      <c r="N10" s="472"/>
      <c r="O10" s="131" t="s">
        <v>8</v>
      </c>
      <c r="P10" s="131" t="s">
        <v>9</v>
      </c>
      <c r="Q10" s="131" t="s">
        <v>10</v>
      </c>
      <c r="R10" s="131" t="s">
        <v>32</v>
      </c>
      <c r="S10" s="131" t="s">
        <v>33</v>
      </c>
      <c r="T10" s="131" t="s">
        <v>34</v>
      </c>
      <c r="U10" s="131" t="s">
        <v>35</v>
      </c>
      <c r="V10" s="131" t="s">
        <v>36</v>
      </c>
      <c r="W10" s="131" t="s">
        <v>37</v>
      </c>
      <c r="X10" s="131" t="s">
        <v>38</v>
      </c>
      <c r="Y10" s="131" t="s">
        <v>39</v>
      </c>
      <c r="Z10" s="131" t="s">
        <v>40</v>
      </c>
    </row>
    <row r="11" spans="1:28" s="32" customFormat="1" x14ac:dyDescent="0.2">
      <c r="A11" s="36"/>
      <c r="B11" s="36"/>
      <c r="C11" s="36"/>
      <c r="D11" s="36"/>
      <c r="E11" s="36"/>
      <c r="F11" s="36"/>
      <c r="G11" s="164"/>
      <c r="H11" s="69"/>
      <c r="I11" s="150"/>
      <c r="J11" s="43"/>
      <c r="K11" s="172"/>
      <c r="L11" s="172"/>
      <c r="M11" s="173"/>
      <c r="N11" s="173"/>
      <c r="O11" s="174"/>
      <c r="P11" s="174"/>
      <c r="Q11" s="174"/>
      <c r="R11" s="173"/>
      <c r="S11" s="173"/>
      <c r="T11" s="173"/>
      <c r="U11" s="173"/>
      <c r="V11" s="173"/>
      <c r="W11" s="173"/>
      <c r="X11" s="173"/>
      <c r="Y11" s="173"/>
      <c r="Z11" s="173"/>
    </row>
    <row r="12" spans="1:28" s="23" customFormat="1" x14ac:dyDescent="0.2">
      <c r="A12" s="37"/>
      <c r="B12" s="37"/>
      <c r="C12" s="37"/>
      <c r="D12" s="53"/>
      <c r="E12" s="37"/>
      <c r="F12" s="37"/>
      <c r="G12" s="37"/>
      <c r="H12" s="37"/>
      <c r="I12" s="140" t="s">
        <v>2</v>
      </c>
      <c r="J12" s="148">
        <f t="shared" ref="J12:Z12" si="0">SUM(J11:J11)</f>
        <v>0</v>
      </c>
      <c r="K12" s="148">
        <f t="shared" si="0"/>
        <v>0</v>
      </c>
      <c r="L12" s="148">
        <f t="shared" si="0"/>
        <v>0</v>
      </c>
      <c r="M12" s="148">
        <f t="shared" si="0"/>
        <v>0</v>
      </c>
      <c r="N12" s="148">
        <f t="shared" si="0"/>
        <v>0</v>
      </c>
      <c r="O12" s="148">
        <f t="shared" si="0"/>
        <v>0</v>
      </c>
      <c r="P12" s="148">
        <f t="shared" si="0"/>
        <v>0</v>
      </c>
      <c r="Q12" s="148">
        <f t="shared" si="0"/>
        <v>0</v>
      </c>
      <c r="R12" s="148">
        <f t="shared" si="0"/>
        <v>0</v>
      </c>
      <c r="S12" s="148">
        <f t="shared" si="0"/>
        <v>0</v>
      </c>
      <c r="T12" s="148">
        <f t="shared" si="0"/>
        <v>0</v>
      </c>
      <c r="U12" s="148">
        <f t="shared" si="0"/>
        <v>0</v>
      </c>
      <c r="V12" s="148">
        <f t="shared" si="0"/>
        <v>0</v>
      </c>
      <c r="W12" s="148">
        <f t="shared" si="0"/>
        <v>0</v>
      </c>
      <c r="X12" s="148">
        <f t="shared" si="0"/>
        <v>0</v>
      </c>
      <c r="Y12" s="148">
        <f t="shared" si="0"/>
        <v>0</v>
      </c>
      <c r="Z12" s="148">
        <f t="shared" si="0"/>
        <v>0</v>
      </c>
    </row>
    <row r="13" spans="1:28" s="32" customFormat="1" x14ac:dyDescent="0.2">
      <c r="A13" s="36" t="s">
        <v>17</v>
      </c>
      <c r="B13" s="36" t="s">
        <v>18</v>
      </c>
      <c r="C13" s="36" t="s">
        <v>19</v>
      </c>
      <c r="D13" s="36" t="s">
        <v>42</v>
      </c>
      <c r="E13" s="36" t="s">
        <v>49</v>
      </c>
      <c r="F13" s="36" t="s">
        <v>41</v>
      </c>
      <c r="G13" s="106">
        <v>2611</v>
      </c>
      <c r="H13" s="105">
        <v>0</v>
      </c>
      <c r="I13" s="177" t="s">
        <v>95</v>
      </c>
      <c r="J13" s="173">
        <v>10000</v>
      </c>
      <c r="K13" s="173">
        <f>1000+981.7</f>
        <v>1981.7</v>
      </c>
      <c r="L13" s="173"/>
      <c r="M13" s="173">
        <f>J13-K13+L13</f>
        <v>8018.3</v>
      </c>
      <c r="N13" s="173">
        <f>SUM(O13:Z13)</f>
        <v>8017.76</v>
      </c>
      <c r="O13" s="173"/>
      <c r="P13" s="173">
        <v>800.36</v>
      </c>
      <c r="Q13" s="173">
        <v>600</v>
      </c>
      <c r="R13" s="173">
        <v>438.5</v>
      </c>
      <c r="S13" s="173">
        <v>260</v>
      </c>
      <c r="T13" s="173">
        <v>550</v>
      </c>
      <c r="U13" s="173">
        <v>573</v>
      </c>
      <c r="V13" s="173">
        <v>618.20000000000005</v>
      </c>
      <c r="W13" s="173">
        <v>7.06</v>
      </c>
      <c r="X13" s="173">
        <v>1691.97</v>
      </c>
      <c r="Y13" s="173">
        <v>1392.65</v>
      </c>
      <c r="Z13" s="173">
        <v>1086.02</v>
      </c>
      <c r="AA13" s="119"/>
      <c r="AB13" s="118"/>
    </row>
    <row r="14" spans="1:28" s="32" customFormat="1" x14ac:dyDescent="0.2">
      <c r="A14" s="70"/>
      <c r="B14" s="70"/>
      <c r="C14" s="70"/>
      <c r="D14" s="70"/>
      <c r="E14" s="71"/>
      <c r="F14" s="72"/>
      <c r="G14" s="37"/>
      <c r="H14" s="70"/>
      <c r="I14" s="140" t="s">
        <v>3</v>
      </c>
      <c r="J14" s="148">
        <f t="shared" ref="J14:Z14" si="1">SUM(J13)</f>
        <v>10000</v>
      </c>
      <c r="K14" s="148">
        <f t="shared" si="1"/>
        <v>1981.7</v>
      </c>
      <c r="L14" s="148">
        <f t="shared" si="1"/>
        <v>0</v>
      </c>
      <c r="M14" s="148">
        <f t="shared" si="1"/>
        <v>8018.3</v>
      </c>
      <c r="N14" s="148">
        <f t="shared" si="1"/>
        <v>8017.76</v>
      </c>
      <c r="O14" s="148">
        <f t="shared" si="1"/>
        <v>0</v>
      </c>
      <c r="P14" s="148">
        <f t="shared" si="1"/>
        <v>800.36</v>
      </c>
      <c r="Q14" s="148">
        <f t="shared" si="1"/>
        <v>600</v>
      </c>
      <c r="R14" s="148">
        <f t="shared" si="1"/>
        <v>438.5</v>
      </c>
      <c r="S14" s="148">
        <f t="shared" si="1"/>
        <v>260</v>
      </c>
      <c r="T14" s="148">
        <f t="shared" si="1"/>
        <v>550</v>
      </c>
      <c r="U14" s="148">
        <f t="shared" si="1"/>
        <v>573</v>
      </c>
      <c r="V14" s="148">
        <f t="shared" si="1"/>
        <v>618.20000000000005</v>
      </c>
      <c r="W14" s="148">
        <f t="shared" si="1"/>
        <v>7.06</v>
      </c>
      <c r="X14" s="148">
        <f t="shared" si="1"/>
        <v>1691.97</v>
      </c>
      <c r="Y14" s="148">
        <f t="shared" si="1"/>
        <v>1392.65</v>
      </c>
      <c r="Z14" s="148">
        <f t="shared" si="1"/>
        <v>1086.02</v>
      </c>
      <c r="AA14" s="119"/>
    </row>
    <row r="15" spans="1:28" s="32" customFormat="1" x14ac:dyDescent="0.2">
      <c r="A15" s="36" t="s">
        <v>17</v>
      </c>
      <c r="B15" s="36" t="s">
        <v>18</v>
      </c>
      <c r="C15" s="36" t="s">
        <v>19</v>
      </c>
      <c r="D15" s="36" t="s">
        <v>42</v>
      </c>
      <c r="E15" s="36" t="s">
        <v>49</v>
      </c>
      <c r="F15" s="36" t="s">
        <v>41</v>
      </c>
      <c r="G15" s="106">
        <v>3611</v>
      </c>
      <c r="H15" s="69">
        <v>0</v>
      </c>
      <c r="I15" s="150" t="s">
        <v>124</v>
      </c>
      <c r="J15" s="173">
        <v>70000</v>
      </c>
      <c r="K15" s="173"/>
      <c r="L15" s="173"/>
      <c r="M15" s="173">
        <f>J15-K15+L15</f>
        <v>70000</v>
      </c>
      <c r="N15" s="173">
        <f>SUM(O15:Z15)</f>
        <v>70000</v>
      </c>
      <c r="O15" s="173"/>
      <c r="P15" s="173"/>
      <c r="Q15" s="173"/>
      <c r="R15" s="173">
        <v>70000</v>
      </c>
      <c r="S15" s="173"/>
      <c r="T15" s="173"/>
      <c r="U15" s="173"/>
      <c r="V15" s="173"/>
      <c r="W15" s="173"/>
      <c r="X15" s="173"/>
      <c r="Y15" s="173"/>
      <c r="Z15" s="173"/>
      <c r="AA15" s="119"/>
      <c r="AB15" s="118"/>
    </row>
    <row r="16" spans="1:28" s="32" customFormat="1" x14ac:dyDescent="0.2">
      <c r="A16" s="36" t="s">
        <v>17</v>
      </c>
      <c r="B16" s="36" t="s">
        <v>18</v>
      </c>
      <c r="C16" s="36" t="s">
        <v>19</v>
      </c>
      <c r="D16" s="36" t="s">
        <v>42</v>
      </c>
      <c r="E16" s="36" t="s">
        <v>49</v>
      </c>
      <c r="F16" s="36" t="s">
        <v>41</v>
      </c>
      <c r="G16" s="106">
        <v>3721</v>
      </c>
      <c r="H16" s="69">
        <v>0</v>
      </c>
      <c r="I16" s="150" t="s">
        <v>105</v>
      </c>
      <c r="J16" s="173">
        <v>21000</v>
      </c>
      <c r="K16" s="173">
        <v>2100</v>
      </c>
      <c r="L16" s="173"/>
      <c r="M16" s="173">
        <f>J16-K16+L16</f>
        <v>18900</v>
      </c>
      <c r="N16" s="173">
        <f t="shared" ref="N16:N18" si="2">SUM(O16:Z16)</f>
        <v>17324.419999999998</v>
      </c>
      <c r="O16" s="173"/>
      <c r="P16" s="173">
        <v>50</v>
      </c>
      <c r="Q16" s="173"/>
      <c r="R16" s="173">
        <v>445.98</v>
      </c>
      <c r="S16" s="173">
        <v>5344.74</v>
      </c>
      <c r="T16" s="173">
        <v>5905.2</v>
      </c>
      <c r="U16" s="173">
        <v>5578.5</v>
      </c>
      <c r="V16" s="26"/>
      <c r="W16" s="26"/>
      <c r="X16" s="464"/>
      <c r="Y16" s="26"/>
      <c r="Z16" s="26"/>
      <c r="AA16" s="119"/>
      <c r="AB16" s="118"/>
    </row>
    <row r="17" spans="1:28" s="32" customFormat="1" x14ac:dyDescent="0.2">
      <c r="A17" s="36" t="s">
        <v>17</v>
      </c>
      <c r="B17" s="36" t="s">
        <v>18</v>
      </c>
      <c r="C17" s="36" t="s">
        <v>19</v>
      </c>
      <c r="D17" s="36" t="s">
        <v>42</v>
      </c>
      <c r="E17" s="36" t="s">
        <v>49</v>
      </c>
      <c r="F17" s="36" t="s">
        <v>41</v>
      </c>
      <c r="G17" s="106">
        <v>3751</v>
      </c>
      <c r="H17" s="69">
        <v>0</v>
      </c>
      <c r="I17" s="150" t="s">
        <v>126</v>
      </c>
      <c r="J17" s="173">
        <v>60000</v>
      </c>
      <c r="K17" s="173"/>
      <c r="L17" s="173">
        <v>4149</v>
      </c>
      <c r="M17" s="173">
        <f>J17-K17+L17</f>
        <v>64149</v>
      </c>
      <c r="N17" s="173">
        <f t="shared" si="2"/>
        <v>64149.45</v>
      </c>
      <c r="O17" s="173"/>
      <c r="P17" s="173">
        <v>8214.7800000000007</v>
      </c>
      <c r="Q17" s="173">
        <v>1396</v>
      </c>
      <c r="R17" s="173">
        <v>28497.35</v>
      </c>
      <c r="S17" s="173">
        <v>25495</v>
      </c>
      <c r="T17" s="26"/>
      <c r="U17" s="26"/>
      <c r="V17" s="26"/>
      <c r="W17" s="26"/>
      <c r="Y17" s="173"/>
      <c r="Z17" s="173">
        <v>546.32000000000005</v>
      </c>
      <c r="AA17" s="119"/>
      <c r="AB17" s="118"/>
    </row>
    <row r="18" spans="1:28" s="32" customFormat="1" x14ac:dyDescent="0.2">
      <c r="A18" s="36" t="s">
        <v>17</v>
      </c>
      <c r="B18" s="36" t="s">
        <v>18</v>
      </c>
      <c r="C18" s="36" t="s">
        <v>19</v>
      </c>
      <c r="D18" s="36" t="s">
        <v>42</v>
      </c>
      <c r="E18" s="36" t="s">
        <v>49</v>
      </c>
      <c r="F18" s="36" t="s">
        <v>41</v>
      </c>
      <c r="G18" s="106">
        <v>3831</v>
      </c>
      <c r="H18" s="69">
        <v>0</v>
      </c>
      <c r="I18" s="150" t="s">
        <v>106</v>
      </c>
      <c r="J18" s="173">
        <v>85000</v>
      </c>
      <c r="K18" s="173"/>
      <c r="L18" s="173"/>
      <c r="M18" s="173">
        <f>J18-K18+L18</f>
        <v>85000</v>
      </c>
      <c r="N18" s="173">
        <f t="shared" si="2"/>
        <v>84999.56</v>
      </c>
      <c r="O18" s="173">
        <v>8754.7199999999993</v>
      </c>
      <c r="P18" s="173">
        <v>66977.84</v>
      </c>
      <c r="Q18" s="173">
        <v>9267</v>
      </c>
      <c r="R18" s="173"/>
      <c r="S18" s="26"/>
      <c r="T18" s="26"/>
      <c r="U18" s="173"/>
      <c r="V18" s="173"/>
      <c r="W18" s="173"/>
      <c r="X18" s="173"/>
      <c r="Y18" s="173"/>
      <c r="AA18" s="119"/>
      <c r="AB18" s="118"/>
    </row>
    <row r="19" spans="1:28" s="23" customFormat="1" x14ac:dyDescent="0.2">
      <c r="A19" s="37"/>
      <c r="B19" s="37"/>
      <c r="C19" s="37"/>
      <c r="D19" s="53"/>
      <c r="E19" s="37"/>
      <c r="F19" s="37"/>
      <c r="G19" s="37"/>
      <c r="H19" s="37"/>
      <c r="I19" s="140" t="s">
        <v>4</v>
      </c>
      <c r="J19" s="148">
        <f t="shared" ref="J19:R19" si="3">SUM(J15:J18)</f>
        <v>236000</v>
      </c>
      <c r="K19" s="148">
        <f t="shared" si="3"/>
        <v>2100</v>
      </c>
      <c r="L19" s="148">
        <f t="shared" si="3"/>
        <v>4149</v>
      </c>
      <c r="M19" s="148">
        <f t="shared" si="3"/>
        <v>238049</v>
      </c>
      <c r="N19" s="148">
        <f t="shared" si="3"/>
        <v>236473.43</v>
      </c>
      <c r="O19" s="148">
        <f t="shared" si="3"/>
        <v>8754.7199999999993</v>
      </c>
      <c r="P19" s="148">
        <f t="shared" si="3"/>
        <v>75242.62</v>
      </c>
      <c r="Q19" s="148">
        <f t="shared" si="3"/>
        <v>10663</v>
      </c>
      <c r="R19" s="148">
        <f t="shared" si="3"/>
        <v>98943.329999999987</v>
      </c>
      <c r="S19" s="148">
        <f>SUM(S15:S17)</f>
        <v>30839.739999999998</v>
      </c>
      <c r="T19" s="148">
        <f>SUM(T15:T16)</f>
        <v>5905.2</v>
      </c>
      <c r="U19" s="148">
        <f>SUM(U15:U18)</f>
        <v>5578.5</v>
      </c>
      <c r="V19" s="148">
        <f>SUM(V15:V18)</f>
        <v>0</v>
      </c>
      <c r="W19" s="148">
        <f>SUM(W15:W18)</f>
        <v>0</v>
      </c>
      <c r="X19" s="148">
        <f>SUM(X15:X18)</f>
        <v>0</v>
      </c>
      <c r="Y19" s="148">
        <f>SUM(Y15:Y18)</f>
        <v>0</v>
      </c>
      <c r="Z19" s="148">
        <f>SUM(Z15:Z17)</f>
        <v>546.32000000000005</v>
      </c>
    </row>
    <row r="20" spans="1:28" x14ac:dyDescent="0.2">
      <c r="G20" s="1"/>
      <c r="H20" s="1"/>
      <c r="I20" s="4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8" s="387" customFormat="1" ht="17.25" customHeight="1" x14ac:dyDescent="0.2">
      <c r="A21" s="383"/>
      <c r="B21" s="383"/>
      <c r="C21" s="383"/>
      <c r="D21" s="384"/>
      <c r="E21" s="383"/>
      <c r="F21" s="383"/>
      <c r="G21" s="383"/>
      <c r="H21" s="383"/>
      <c r="I21" s="383" t="s">
        <v>7</v>
      </c>
      <c r="J21" s="385">
        <f t="shared" ref="J21:Z21" si="4">SUM(,J19,J14,J12,)</f>
        <v>246000</v>
      </c>
      <c r="K21" s="385">
        <f t="shared" si="4"/>
        <v>4081.7</v>
      </c>
      <c r="L21" s="385">
        <f t="shared" si="4"/>
        <v>4149</v>
      </c>
      <c r="M21" s="385">
        <f t="shared" si="4"/>
        <v>246067.3</v>
      </c>
      <c r="N21" s="385">
        <f t="shared" si="4"/>
        <v>244491.19</v>
      </c>
      <c r="O21" s="385">
        <f t="shared" si="4"/>
        <v>8754.7199999999993</v>
      </c>
      <c r="P21" s="385">
        <f t="shared" si="4"/>
        <v>76042.98</v>
      </c>
      <c r="Q21" s="385">
        <f t="shared" si="4"/>
        <v>11263</v>
      </c>
      <c r="R21" s="385">
        <f t="shared" si="4"/>
        <v>99381.829999999987</v>
      </c>
      <c r="S21" s="385">
        <f t="shared" si="4"/>
        <v>31099.739999999998</v>
      </c>
      <c r="T21" s="385">
        <f t="shared" si="4"/>
        <v>6455.2</v>
      </c>
      <c r="U21" s="385">
        <f t="shared" si="4"/>
        <v>6151.5</v>
      </c>
      <c r="V21" s="385">
        <f t="shared" si="4"/>
        <v>618.20000000000005</v>
      </c>
      <c r="W21" s="385">
        <f t="shared" si="4"/>
        <v>7.06</v>
      </c>
      <c r="X21" s="385">
        <f t="shared" si="4"/>
        <v>1691.97</v>
      </c>
      <c r="Y21" s="385">
        <f t="shared" si="4"/>
        <v>1392.65</v>
      </c>
      <c r="Z21" s="385">
        <f t="shared" si="4"/>
        <v>1632.3400000000001</v>
      </c>
    </row>
    <row r="22" spans="1:28" s="19" customFormat="1" ht="12" x14ac:dyDescent="0.2">
      <c r="A22" s="30"/>
      <c r="B22" s="30"/>
      <c r="C22" s="30"/>
      <c r="D22" s="31"/>
      <c r="E22" s="30"/>
      <c r="F22" s="30"/>
      <c r="G22" s="30"/>
      <c r="H22" s="30"/>
      <c r="I22" s="32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8" s="19" customFormat="1" ht="12" x14ac:dyDescent="0.2">
      <c r="A23" s="33"/>
      <c r="B23" s="33"/>
      <c r="C23" s="33"/>
      <c r="D23" s="34"/>
      <c r="E23" s="33"/>
      <c r="F23" s="33"/>
      <c r="G23" s="30"/>
      <c r="H23" s="30"/>
      <c r="I23" s="32"/>
      <c r="J23" s="49"/>
      <c r="K23" s="32"/>
      <c r="L23" s="32"/>
      <c r="M23" s="85"/>
      <c r="N23" s="32"/>
      <c r="O23" s="32"/>
      <c r="P23" s="32"/>
      <c r="Q23" s="32"/>
      <c r="Y23" s="85"/>
    </row>
    <row r="24" spans="1:28" s="19" customFormat="1" ht="12" x14ac:dyDescent="0.2">
      <c r="A24" s="33"/>
      <c r="B24" s="33"/>
      <c r="C24" s="33"/>
      <c r="D24" s="34"/>
      <c r="E24" s="33"/>
      <c r="F24" s="33"/>
      <c r="G24" s="30"/>
      <c r="H24" s="30"/>
      <c r="I24" s="32"/>
      <c r="J24" s="112"/>
      <c r="K24" s="32"/>
      <c r="L24" s="32"/>
      <c r="M24" s="32"/>
      <c r="N24" s="44"/>
      <c r="O24" s="77"/>
      <c r="P24" s="32"/>
      <c r="Q24" s="32"/>
      <c r="R24" s="110"/>
      <c r="S24" s="78"/>
    </row>
    <row r="25" spans="1:28" s="19" customFormat="1" ht="12" x14ac:dyDescent="0.2">
      <c r="A25" s="33"/>
      <c r="B25" s="33"/>
      <c r="C25" s="33"/>
      <c r="D25" s="34"/>
      <c r="E25" s="33"/>
      <c r="F25" s="33"/>
      <c r="G25" s="30"/>
      <c r="H25" s="30"/>
      <c r="I25" s="32"/>
      <c r="J25" s="49"/>
      <c r="K25" s="32"/>
      <c r="L25" s="32"/>
      <c r="M25" s="32"/>
      <c r="N25" s="32"/>
      <c r="O25" s="32"/>
      <c r="P25" s="32"/>
      <c r="Q25" s="44"/>
    </row>
    <row r="26" spans="1:28" s="19" customFormat="1" ht="12" x14ac:dyDescent="0.2">
      <c r="A26" s="33"/>
      <c r="B26" s="33"/>
      <c r="C26" s="33"/>
      <c r="D26" s="34"/>
      <c r="E26" s="33"/>
      <c r="F26" s="33"/>
      <c r="G26" s="30"/>
      <c r="H26" s="30"/>
      <c r="I26" s="32"/>
      <c r="J26" s="49"/>
      <c r="K26" s="32"/>
      <c r="L26" s="32"/>
      <c r="M26" s="32"/>
      <c r="N26" s="32"/>
      <c r="O26" s="32"/>
      <c r="P26" s="32"/>
      <c r="Q26" s="32"/>
    </row>
    <row r="27" spans="1:28" s="19" customFormat="1" ht="12" x14ac:dyDescent="0.2">
      <c r="A27" s="33"/>
      <c r="B27" s="33"/>
      <c r="C27" s="33"/>
      <c r="D27" s="34"/>
      <c r="E27" s="33"/>
      <c r="F27" s="33"/>
      <c r="G27" s="30"/>
      <c r="H27" s="30"/>
      <c r="I27" s="32"/>
      <c r="J27" s="49"/>
      <c r="K27" s="32"/>
      <c r="L27" s="32"/>
      <c r="M27" s="32"/>
      <c r="N27" s="32"/>
      <c r="O27" s="32"/>
      <c r="P27" s="32"/>
      <c r="Q27" s="32"/>
    </row>
    <row r="28" spans="1:28" s="19" customFormat="1" ht="12" x14ac:dyDescent="0.2">
      <c r="A28" s="33"/>
      <c r="B28" s="33"/>
      <c r="C28" s="33"/>
      <c r="D28" s="34"/>
      <c r="E28" s="33"/>
      <c r="F28" s="33"/>
      <c r="G28" s="30"/>
      <c r="H28" s="30"/>
      <c r="I28" s="32"/>
      <c r="J28" s="49"/>
      <c r="K28" s="32"/>
      <c r="L28" s="32"/>
      <c r="M28" s="32"/>
      <c r="N28" s="32"/>
      <c r="O28" s="32"/>
      <c r="P28" s="32"/>
      <c r="Q28" s="32"/>
    </row>
    <row r="29" spans="1:28" s="19" customFormat="1" ht="12" x14ac:dyDescent="0.2">
      <c r="A29" s="33"/>
      <c r="B29" s="33"/>
      <c r="C29" s="33"/>
      <c r="D29" s="34"/>
      <c r="E29" s="33"/>
      <c r="F29" s="33"/>
      <c r="G29" s="30"/>
      <c r="H29" s="30"/>
      <c r="I29" s="32"/>
      <c r="J29" s="49"/>
      <c r="K29" s="32"/>
      <c r="L29" s="32"/>
      <c r="M29" s="32"/>
      <c r="N29" s="32"/>
      <c r="O29" s="32"/>
      <c r="P29" s="32"/>
      <c r="Q29" s="32"/>
    </row>
    <row r="30" spans="1:28" s="19" customFormat="1" ht="12" x14ac:dyDescent="0.2">
      <c r="A30" s="33"/>
      <c r="B30" s="33"/>
      <c r="C30" s="33"/>
      <c r="D30" s="34"/>
      <c r="E30" s="33"/>
      <c r="F30" s="33"/>
      <c r="G30" s="30"/>
      <c r="H30" s="30"/>
      <c r="I30" s="32"/>
      <c r="J30" s="49"/>
      <c r="K30" s="32"/>
      <c r="L30" s="32"/>
      <c r="M30" s="32"/>
      <c r="N30" s="32"/>
      <c r="O30" s="32"/>
      <c r="P30" s="32"/>
      <c r="Q30" s="32"/>
    </row>
    <row r="31" spans="1:28" s="19" customFormat="1" ht="12" x14ac:dyDescent="0.2">
      <c r="A31" s="33"/>
      <c r="B31" s="33"/>
      <c r="C31" s="33"/>
      <c r="D31" s="34"/>
      <c r="E31" s="33"/>
      <c r="F31" s="33"/>
      <c r="G31" s="30"/>
      <c r="H31" s="30"/>
      <c r="I31" s="32"/>
      <c r="J31" s="49"/>
      <c r="K31" s="32"/>
      <c r="L31" s="32"/>
      <c r="M31" s="32"/>
      <c r="N31" s="32"/>
      <c r="O31" s="32"/>
      <c r="P31" s="32"/>
      <c r="Q31" s="32"/>
    </row>
    <row r="32" spans="1:28" s="19" customFormat="1" ht="12" x14ac:dyDescent="0.2">
      <c r="A32" s="33"/>
      <c r="B32" s="33"/>
      <c r="C32" s="33"/>
      <c r="D32" s="34"/>
      <c r="E32" s="33"/>
      <c r="F32" s="33"/>
      <c r="G32" s="30"/>
      <c r="H32" s="30"/>
      <c r="I32" s="32"/>
      <c r="J32" s="49"/>
      <c r="K32" s="32"/>
      <c r="L32" s="32"/>
      <c r="M32" s="32"/>
      <c r="N32" s="32"/>
      <c r="O32" s="32"/>
      <c r="P32" s="32"/>
      <c r="Q32" s="32"/>
    </row>
    <row r="33" spans="1:17" s="19" customFormat="1" ht="12" x14ac:dyDescent="0.2">
      <c r="A33" s="33"/>
      <c r="B33" s="33"/>
      <c r="C33" s="33"/>
      <c r="D33" s="34"/>
      <c r="E33" s="33"/>
      <c r="F33" s="33"/>
      <c r="G33" s="30"/>
      <c r="H33" s="30"/>
      <c r="I33" s="32"/>
      <c r="J33" s="49"/>
      <c r="K33" s="32"/>
      <c r="L33" s="32"/>
      <c r="M33" s="32"/>
      <c r="N33" s="32"/>
      <c r="O33" s="32"/>
      <c r="P33" s="32"/>
      <c r="Q33" s="32"/>
    </row>
    <row r="34" spans="1:17" s="19" customFormat="1" ht="12" x14ac:dyDescent="0.2">
      <c r="A34" s="33"/>
      <c r="B34" s="33"/>
      <c r="C34" s="33"/>
      <c r="D34" s="34"/>
      <c r="E34" s="33"/>
      <c r="F34" s="33"/>
      <c r="G34" s="30"/>
      <c r="H34" s="30"/>
      <c r="I34" s="32"/>
      <c r="J34" s="49"/>
      <c r="K34" s="32"/>
      <c r="L34" s="32"/>
      <c r="M34" s="32"/>
      <c r="N34" s="32"/>
      <c r="O34" s="32"/>
      <c r="P34" s="32"/>
      <c r="Q34" s="32"/>
    </row>
    <row r="35" spans="1:17" s="19" customFormat="1" ht="12" x14ac:dyDescent="0.2">
      <c r="A35" s="33"/>
      <c r="B35" s="33"/>
      <c r="C35" s="33"/>
      <c r="D35" s="34"/>
      <c r="E35" s="33"/>
      <c r="F35" s="33"/>
      <c r="G35" s="30"/>
      <c r="H35" s="30"/>
      <c r="I35" s="32"/>
      <c r="J35" s="49"/>
      <c r="K35" s="32"/>
      <c r="L35" s="32"/>
      <c r="M35" s="32"/>
      <c r="N35" s="32"/>
      <c r="O35" s="32"/>
      <c r="P35" s="32"/>
      <c r="Q35" s="32"/>
    </row>
    <row r="36" spans="1:17" s="19" customFormat="1" ht="12" x14ac:dyDescent="0.2">
      <c r="A36" s="33"/>
      <c r="B36" s="33"/>
      <c r="C36" s="33"/>
      <c r="D36" s="34"/>
      <c r="E36" s="33"/>
      <c r="F36" s="33"/>
      <c r="G36" s="30"/>
      <c r="H36" s="30"/>
      <c r="I36" s="32"/>
      <c r="J36" s="49"/>
      <c r="K36" s="32"/>
      <c r="L36" s="32"/>
      <c r="M36" s="32"/>
      <c r="N36" s="32"/>
      <c r="O36" s="32"/>
      <c r="P36" s="32"/>
      <c r="Q36" s="32"/>
    </row>
    <row r="37" spans="1:17" s="19" customFormat="1" ht="12" x14ac:dyDescent="0.2">
      <c r="A37" s="33"/>
      <c r="B37" s="33"/>
      <c r="C37" s="33"/>
      <c r="D37" s="34"/>
      <c r="E37" s="33"/>
      <c r="F37" s="33"/>
      <c r="G37" s="30"/>
      <c r="H37" s="30"/>
      <c r="I37" s="32"/>
      <c r="J37" s="49"/>
      <c r="K37" s="32"/>
      <c r="L37" s="32"/>
      <c r="M37" s="32"/>
      <c r="N37" s="32"/>
      <c r="O37" s="32"/>
      <c r="P37" s="32"/>
      <c r="Q37" s="32"/>
    </row>
    <row r="38" spans="1:17" s="19" customFormat="1" ht="12" x14ac:dyDescent="0.2">
      <c r="A38" s="33"/>
      <c r="B38" s="33"/>
      <c r="C38" s="33"/>
      <c r="D38" s="34"/>
      <c r="E38" s="33"/>
      <c r="F38" s="33"/>
      <c r="G38" s="30"/>
      <c r="H38" s="30"/>
      <c r="I38" s="32"/>
      <c r="J38" s="49"/>
      <c r="K38" s="32"/>
      <c r="L38" s="32"/>
      <c r="M38" s="32"/>
      <c r="N38" s="32"/>
      <c r="O38" s="32"/>
      <c r="P38" s="32"/>
      <c r="Q38" s="32"/>
    </row>
    <row r="39" spans="1:17" s="19" customFormat="1" ht="12" x14ac:dyDescent="0.2">
      <c r="A39" s="33"/>
      <c r="B39" s="33"/>
      <c r="C39" s="33"/>
      <c r="D39" s="34"/>
      <c r="E39" s="33"/>
      <c r="F39" s="33"/>
      <c r="G39" s="30"/>
      <c r="H39" s="30"/>
      <c r="I39" s="32"/>
      <c r="J39" s="49"/>
      <c r="K39" s="32"/>
      <c r="L39" s="32"/>
      <c r="M39" s="32"/>
      <c r="N39" s="32"/>
      <c r="O39" s="32"/>
      <c r="P39" s="32"/>
      <c r="Q39" s="32"/>
    </row>
    <row r="40" spans="1:17" s="19" customFormat="1" ht="12" x14ac:dyDescent="0.2">
      <c r="A40" s="33"/>
      <c r="B40" s="33"/>
      <c r="C40" s="33"/>
      <c r="D40" s="34"/>
      <c r="E40" s="33"/>
      <c r="F40" s="33"/>
      <c r="G40" s="30"/>
      <c r="H40" s="30"/>
      <c r="I40" s="32"/>
      <c r="J40" s="49"/>
      <c r="K40" s="32"/>
      <c r="L40" s="32"/>
      <c r="M40" s="32"/>
      <c r="N40" s="32"/>
      <c r="O40" s="32"/>
      <c r="P40" s="32"/>
      <c r="Q40" s="32"/>
    </row>
    <row r="41" spans="1:17" s="19" customFormat="1" ht="12" x14ac:dyDescent="0.2">
      <c r="A41" s="33"/>
      <c r="B41" s="33"/>
      <c r="C41" s="33"/>
      <c r="D41" s="34"/>
      <c r="E41" s="33"/>
      <c r="F41" s="33"/>
      <c r="G41" s="30"/>
      <c r="H41" s="30"/>
      <c r="I41" s="32"/>
      <c r="J41" s="49"/>
      <c r="K41" s="32"/>
      <c r="L41" s="32"/>
      <c r="M41" s="32"/>
      <c r="N41" s="32"/>
      <c r="O41" s="32"/>
      <c r="P41" s="32"/>
      <c r="Q41" s="32"/>
    </row>
    <row r="42" spans="1:17" s="19" customFormat="1" ht="12" x14ac:dyDescent="0.2">
      <c r="A42" s="33"/>
      <c r="B42" s="33"/>
      <c r="C42" s="33"/>
      <c r="D42" s="34"/>
      <c r="E42" s="33"/>
      <c r="F42" s="33"/>
      <c r="G42" s="30"/>
      <c r="H42" s="30"/>
      <c r="I42" s="32"/>
      <c r="J42" s="49"/>
      <c r="K42" s="32"/>
      <c r="L42" s="32"/>
      <c r="M42" s="32"/>
      <c r="N42" s="32"/>
      <c r="O42" s="32"/>
      <c r="P42" s="32"/>
      <c r="Q42" s="32"/>
    </row>
    <row r="43" spans="1:17" s="19" customFormat="1" ht="12" x14ac:dyDescent="0.2">
      <c r="A43" s="33"/>
      <c r="B43" s="33"/>
      <c r="C43" s="33"/>
      <c r="D43" s="34"/>
      <c r="E43" s="33"/>
      <c r="F43" s="33"/>
      <c r="G43" s="30"/>
      <c r="H43" s="30"/>
      <c r="I43" s="32"/>
      <c r="J43" s="49"/>
      <c r="K43" s="32"/>
      <c r="L43" s="32"/>
      <c r="M43" s="32"/>
      <c r="N43" s="32"/>
      <c r="O43" s="32"/>
      <c r="P43" s="32"/>
      <c r="Q43" s="32"/>
    </row>
    <row r="44" spans="1:17" s="19" customFormat="1" ht="12" x14ac:dyDescent="0.2">
      <c r="A44" s="33"/>
      <c r="B44" s="33"/>
      <c r="C44" s="33"/>
      <c r="D44" s="34"/>
      <c r="E44" s="33"/>
      <c r="F44" s="33"/>
      <c r="G44" s="30"/>
      <c r="H44" s="30"/>
      <c r="I44" s="32"/>
      <c r="J44" s="49"/>
      <c r="K44" s="32"/>
      <c r="L44" s="32"/>
      <c r="M44" s="32"/>
      <c r="N44" s="32"/>
      <c r="O44" s="32"/>
      <c r="P44" s="32"/>
      <c r="Q44" s="32"/>
    </row>
    <row r="45" spans="1:17" s="19" customFormat="1" ht="12" x14ac:dyDescent="0.2">
      <c r="A45" s="33"/>
      <c r="B45" s="33"/>
      <c r="C45" s="33"/>
      <c r="D45" s="34"/>
      <c r="E45" s="33"/>
      <c r="F45" s="33"/>
      <c r="G45" s="30"/>
      <c r="H45" s="30"/>
      <c r="I45" s="32"/>
      <c r="J45" s="49"/>
      <c r="K45" s="32"/>
      <c r="L45" s="32"/>
      <c r="M45" s="32"/>
      <c r="N45" s="32"/>
      <c r="O45" s="32"/>
      <c r="P45" s="32"/>
      <c r="Q45" s="32"/>
    </row>
    <row r="46" spans="1:17" s="19" customFormat="1" ht="12" x14ac:dyDescent="0.2">
      <c r="A46" s="33"/>
      <c r="B46" s="33"/>
      <c r="C46" s="33"/>
      <c r="D46" s="34"/>
      <c r="E46" s="33"/>
      <c r="F46" s="33"/>
      <c r="G46" s="30"/>
      <c r="H46" s="30"/>
      <c r="I46" s="32"/>
      <c r="J46" s="49"/>
      <c r="K46" s="32"/>
      <c r="L46" s="32"/>
      <c r="M46" s="32"/>
      <c r="N46" s="32"/>
      <c r="O46" s="32"/>
      <c r="P46" s="32"/>
      <c r="Q46" s="32"/>
    </row>
    <row r="47" spans="1:17" s="19" customFormat="1" ht="12" x14ac:dyDescent="0.2">
      <c r="A47" s="33"/>
      <c r="B47" s="33"/>
      <c r="C47" s="33"/>
      <c r="D47" s="34"/>
      <c r="E47" s="33"/>
      <c r="F47" s="33"/>
      <c r="G47" s="30"/>
      <c r="H47" s="30"/>
      <c r="I47" s="32"/>
      <c r="J47" s="49"/>
      <c r="K47" s="32"/>
      <c r="L47" s="32"/>
      <c r="M47" s="32"/>
      <c r="N47" s="32"/>
      <c r="O47" s="32"/>
      <c r="P47" s="32"/>
      <c r="Q47" s="32"/>
    </row>
    <row r="48" spans="1:17" s="19" customFormat="1" ht="12" x14ac:dyDescent="0.2">
      <c r="A48" s="33"/>
      <c r="B48" s="33"/>
      <c r="C48" s="33"/>
      <c r="D48" s="34"/>
      <c r="E48" s="33"/>
      <c r="F48" s="33"/>
      <c r="G48" s="30"/>
      <c r="H48" s="30"/>
      <c r="I48" s="32"/>
      <c r="J48" s="49"/>
      <c r="K48" s="32"/>
      <c r="L48" s="32"/>
      <c r="M48" s="32"/>
      <c r="N48" s="32"/>
      <c r="O48" s="32"/>
      <c r="P48" s="32"/>
      <c r="Q48" s="32"/>
    </row>
    <row r="49" spans="1:17" s="19" customFormat="1" ht="12" x14ac:dyDescent="0.2">
      <c r="A49" s="33"/>
      <c r="B49" s="33"/>
      <c r="C49" s="33"/>
      <c r="D49" s="34"/>
      <c r="E49" s="33"/>
      <c r="F49" s="33"/>
      <c r="G49" s="30"/>
      <c r="H49" s="30"/>
      <c r="I49" s="32"/>
      <c r="J49" s="49"/>
      <c r="K49" s="32"/>
      <c r="L49" s="32"/>
      <c r="M49" s="32"/>
      <c r="N49" s="32"/>
      <c r="O49" s="32"/>
      <c r="P49" s="32"/>
      <c r="Q49" s="32"/>
    </row>
    <row r="50" spans="1:17" s="19" customFormat="1" ht="12" x14ac:dyDescent="0.2">
      <c r="A50" s="33"/>
      <c r="B50" s="33"/>
      <c r="C50" s="33"/>
      <c r="D50" s="34"/>
      <c r="E50" s="33"/>
      <c r="F50" s="33"/>
      <c r="G50" s="30"/>
      <c r="H50" s="30"/>
      <c r="I50" s="32"/>
      <c r="J50" s="49"/>
      <c r="K50" s="32"/>
      <c r="L50" s="32"/>
      <c r="M50" s="32"/>
      <c r="N50" s="32"/>
      <c r="O50" s="32"/>
      <c r="P50" s="32"/>
      <c r="Q50" s="32"/>
    </row>
    <row r="51" spans="1:17" s="19" customFormat="1" ht="12" x14ac:dyDescent="0.2">
      <c r="A51" s="33"/>
      <c r="B51" s="33"/>
      <c r="C51" s="33"/>
      <c r="D51" s="34"/>
      <c r="E51" s="33"/>
      <c r="F51" s="33"/>
      <c r="G51" s="30"/>
      <c r="H51" s="30"/>
      <c r="I51" s="32"/>
      <c r="J51" s="49"/>
      <c r="K51" s="32"/>
      <c r="L51" s="32"/>
      <c r="M51" s="32"/>
      <c r="N51" s="32"/>
      <c r="O51" s="32"/>
      <c r="P51" s="32"/>
      <c r="Q51" s="32"/>
    </row>
    <row r="52" spans="1:17" s="19" customFormat="1" ht="12" x14ac:dyDescent="0.2">
      <c r="A52" s="33"/>
      <c r="B52" s="33"/>
      <c r="C52" s="33"/>
      <c r="D52" s="34"/>
      <c r="E52" s="33"/>
      <c r="F52" s="33"/>
      <c r="G52" s="30"/>
      <c r="H52" s="30"/>
      <c r="I52" s="32"/>
      <c r="J52" s="49"/>
      <c r="K52" s="32"/>
      <c r="L52" s="32"/>
      <c r="M52" s="32"/>
      <c r="N52" s="32"/>
      <c r="O52" s="32"/>
      <c r="P52" s="32"/>
      <c r="Q52" s="32"/>
    </row>
    <row r="53" spans="1:17" s="19" customFormat="1" ht="12" x14ac:dyDescent="0.2">
      <c r="A53" s="33"/>
      <c r="B53" s="33"/>
      <c r="C53" s="33"/>
      <c r="D53" s="34"/>
      <c r="E53" s="33"/>
      <c r="F53" s="33"/>
      <c r="G53" s="30"/>
      <c r="H53" s="30"/>
      <c r="I53" s="32"/>
      <c r="J53" s="49"/>
      <c r="K53" s="32"/>
      <c r="L53" s="32"/>
      <c r="M53" s="32"/>
      <c r="N53" s="32"/>
      <c r="O53" s="32"/>
      <c r="P53" s="32"/>
      <c r="Q53" s="32"/>
    </row>
    <row r="54" spans="1:17" s="19" customFormat="1" ht="12" x14ac:dyDescent="0.2">
      <c r="A54" s="33"/>
      <c r="B54" s="33"/>
      <c r="C54" s="33"/>
      <c r="D54" s="34"/>
      <c r="E54" s="33"/>
      <c r="F54" s="33"/>
      <c r="G54" s="30"/>
      <c r="H54" s="30"/>
      <c r="I54" s="32"/>
      <c r="J54" s="49"/>
      <c r="K54" s="32"/>
      <c r="L54" s="32"/>
      <c r="M54" s="32"/>
      <c r="N54" s="32"/>
      <c r="O54" s="32"/>
      <c r="P54" s="32"/>
      <c r="Q54" s="32"/>
    </row>
    <row r="55" spans="1:17" s="19" customFormat="1" ht="12" x14ac:dyDescent="0.2">
      <c r="A55" s="33"/>
      <c r="B55" s="33"/>
      <c r="C55" s="33"/>
      <c r="D55" s="34"/>
      <c r="E55" s="33"/>
      <c r="F55" s="33"/>
      <c r="G55" s="30"/>
      <c r="H55" s="30"/>
      <c r="I55" s="32"/>
      <c r="J55" s="49"/>
      <c r="K55" s="32"/>
      <c r="L55" s="32"/>
      <c r="M55" s="32"/>
      <c r="N55" s="32"/>
      <c r="O55" s="32"/>
      <c r="P55" s="32"/>
      <c r="Q55" s="32"/>
    </row>
    <row r="56" spans="1:17" s="19" customFormat="1" ht="12" x14ac:dyDescent="0.2">
      <c r="A56" s="33"/>
      <c r="B56" s="33"/>
      <c r="C56" s="33"/>
      <c r="D56" s="34"/>
      <c r="E56" s="33"/>
      <c r="F56" s="33"/>
      <c r="G56" s="30"/>
      <c r="H56" s="30"/>
      <c r="I56" s="32"/>
      <c r="J56" s="49"/>
      <c r="K56" s="32"/>
      <c r="L56" s="32"/>
      <c r="M56" s="32"/>
      <c r="N56" s="32"/>
      <c r="O56" s="32"/>
      <c r="P56" s="32"/>
      <c r="Q56" s="32"/>
    </row>
    <row r="57" spans="1:17" s="19" customFormat="1" ht="12" x14ac:dyDescent="0.2">
      <c r="A57" s="33"/>
      <c r="B57" s="33"/>
      <c r="C57" s="33"/>
      <c r="D57" s="34"/>
      <c r="E57" s="33"/>
      <c r="F57" s="33"/>
      <c r="G57" s="30"/>
      <c r="H57" s="30"/>
      <c r="I57" s="32"/>
      <c r="J57" s="49"/>
      <c r="K57" s="32"/>
      <c r="L57" s="32"/>
      <c r="M57" s="32"/>
      <c r="N57" s="32"/>
      <c r="O57" s="32"/>
      <c r="P57" s="32"/>
      <c r="Q57" s="32"/>
    </row>
    <row r="58" spans="1:17" s="19" customFormat="1" ht="12" x14ac:dyDescent="0.2">
      <c r="A58" s="33"/>
      <c r="B58" s="33"/>
      <c r="C58" s="33"/>
      <c r="D58" s="34"/>
      <c r="E58" s="33"/>
      <c r="F58" s="33"/>
      <c r="G58" s="30"/>
      <c r="H58" s="30"/>
      <c r="I58" s="32"/>
      <c r="J58" s="49"/>
      <c r="K58" s="32"/>
      <c r="L58" s="32"/>
      <c r="M58" s="32"/>
      <c r="N58" s="32"/>
      <c r="O58" s="32"/>
      <c r="P58" s="32"/>
      <c r="Q58" s="32"/>
    </row>
    <row r="59" spans="1:17" s="19" customFormat="1" ht="12" x14ac:dyDescent="0.2">
      <c r="A59" s="33"/>
      <c r="B59" s="33"/>
      <c r="C59" s="33"/>
      <c r="D59" s="34"/>
      <c r="E59" s="33"/>
      <c r="F59" s="33"/>
      <c r="G59" s="30"/>
      <c r="H59" s="30"/>
      <c r="I59" s="32"/>
      <c r="J59" s="49"/>
      <c r="K59" s="32"/>
      <c r="L59" s="32"/>
      <c r="M59" s="32"/>
      <c r="N59" s="32"/>
      <c r="O59" s="32"/>
      <c r="P59" s="32"/>
      <c r="Q59" s="32"/>
    </row>
    <row r="60" spans="1:17" s="19" customFormat="1" ht="12" x14ac:dyDescent="0.2">
      <c r="A60" s="33"/>
      <c r="B60" s="33"/>
      <c r="C60" s="33"/>
      <c r="D60" s="34"/>
      <c r="E60" s="33"/>
      <c r="F60" s="33"/>
      <c r="G60" s="30"/>
      <c r="H60" s="30"/>
      <c r="I60" s="32"/>
      <c r="J60" s="49"/>
      <c r="K60" s="32"/>
      <c r="L60" s="32"/>
      <c r="M60" s="32"/>
      <c r="N60" s="32"/>
      <c r="O60" s="32"/>
      <c r="P60" s="32"/>
      <c r="Q60" s="32"/>
    </row>
    <row r="61" spans="1:17" s="19" customFormat="1" ht="12" x14ac:dyDescent="0.2">
      <c r="A61" s="33"/>
      <c r="B61" s="33"/>
      <c r="C61" s="33"/>
      <c r="D61" s="34"/>
      <c r="E61" s="33"/>
      <c r="F61" s="33"/>
      <c r="G61" s="30"/>
      <c r="H61" s="30"/>
      <c r="I61" s="32"/>
      <c r="J61" s="49"/>
      <c r="K61" s="32"/>
      <c r="L61" s="32"/>
      <c r="M61" s="32"/>
      <c r="N61" s="32"/>
      <c r="O61" s="32"/>
      <c r="P61" s="32"/>
      <c r="Q61" s="32"/>
    </row>
    <row r="62" spans="1:17" s="19" customFormat="1" ht="12" x14ac:dyDescent="0.2">
      <c r="A62" s="33"/>
      <c r="B62" s="33"/>
      <c r="C62" s="33"/>
      <c r="D62" s="34"/>
      <c r="E62" s="33"/>
      <c r="F62" s="33"/>
      <c r="G62" s="30"/>
      <c r="H62" s="30"/>
      <c r="I62" s="32"/>
      <c r="J62" s="49"/>
      <c r="K62" s="32"/>
      <c r="L62" s="32"/>
      <c r="M62" s="32"/>
      <c r="N62" s="32"/>
      <c r="O62" s="32"/>
      <c r="P62" s="32"/>
      <c r="Q62" s="32"/>
    </row>
    <row r="63" spans="1:17" s="19" customFormat="1" ht="12" x14ac:dyDescent="0.2">
      <c r="A63" s="33"/>
      <c r="B63" s="33"/>
      <c r="C63" s="33"/>
      <c r="D63" s="34"/>
      <c r="E63" s="33"/>
      <c r="F63" s="33"/>
      <c r="G63" s="30"/>
      <c r="H63" s="30"/>
      <c r="I63" s="32"/>
      <c r="J63" s="49"/>
      <c r="K63" s="32"/>
      <c r="L63" s="32"/>
      <c r="M63" s="32"/>
      <c r="N63" s="32"/>
      <c r="O63" s="32"/>
      <c r="P63" s="32"/>
      <c r="Q63" s="32"/>
    </row>
  </sheetData>
  <mergeCells count="16">
    <mergeCell ref="A9:A10"/>
    <mergeCell ref="B9:B10"/>
    <mergeCell ref="C9:C10"/>
    <mergeCell ref="E9:E10"/>
    <mergeCell ref="D9:D10"/>
    <mergeCell ref="I4:L4"/>
    <mergeCell ref="I5:L5"/>
    <mergeCell ref="F9:F10"/>
    <mergeCell ref="G9:G10"/>
    <mergeCell ref="H9:H10"/>
    <mergeCell ref="O9:Z9"/>
    <mergeCell ref="M9:M10"/>
    <mergeCell ref="I9:I10"/>
    <mergeCell ref="N9:N10"/>
    <mergeCell ref="K9:L9"/>
    <mergeCell ref="J9:J10"/>
  </mergeCells>
  <phoneticPr fontId="5" type="noConversion"/>
  <printOptions horizontalCentered="1"/>
  <pageMargins left="0.78740157480314965" right="0.78740157480314965" top="0.39370078740157483" bottom="0.39370078740157483" header="0" footer="0"/>
  <pageSetup paperSize="5" scale="55" orientation="landscape" horizontalDpi="200" verticalDpi="200" r:id="rId1"/>
  <headerFooter alignWithMargins="0">
    <oddFooter xml:space="preserve">&amp;C&amp;P&amp;R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40"/>
  </sheetPr>
  <dimension ref="A1:AA96"/>
  <sheetViews>
    <sheetView showGridLines="0" view="pageBreakPreview" topLeftCell="G8" workbookViewId="0">
      <pane xSplit="3" ySplit="3" topLeftCell="O55" activePane="bottomRight" state="frozen"/>
      <selection activeCell="G8" sqref="G8"/>
      <selection pane="topRight" activeCell="J8" sqref="J8"/>
      <selection pane="bottomLeft" activeCell="G11" sqref="G11"/>
      <selection pane="bottomRight" activeCell="Z85" sqref="Z85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1" customWidth="1"/>
    <col min="6" max="6" width="6.140625" style="1" customWidth="1"/>
    <col min="7" max="7" width="7.28515625" style="1" customWidth="1"/>
    <col min="8" max="8" width="4.7109375" style="1" customWidth="1"/>
    <col min="9" max="9" width="30.85546875" style="4" customWidth="1"/>
    <col min="10" max="10" width="14" style="4" bestFit="1" customWidth="1"/>
    <col min="11" max="12" width="12.85546875" style="4" customWidth="1"/>
    <col min="13" max="13" width="18.85546875" style="4" customWidth="1"/>
    <col min="14" max="14" width="13.7109375" style="4" customWidth="1"/>
    <col min="15" max="15" width="12.5703125" style="4" bestFit="1" customWidth="1"/>
    <col min="16" max="16" width="13.42578125" style="4" customWidth="1"/>
    <col min="17" max="17" width="12.140625" style="4" customWidth="1"/>
    <col min="18" max="18" width="13.42578125" style="4" bestFit="1" customWidth="1"/>
    <col min="19" max="20" width="11.85546875" style="4" bestFit="1" customWidth="1"/>
    <col min="21" max="22" width="11.42578125" style="4" customWidth="1"/>
    <col min="23" max="23" width="12.28515625" style="4" customWidth="1"/>
    <col min="24" max="26" width="11.5703125" style="4" bestFit="1" customWidth="1"/>
    <col min="27" max="16384" width="11.42578125" style="4"/>
  </cols>
  <sheetData>
    <row r="1" spans="1:27" x14ac:dyDescent="0.2">
      <c r="H1" s="152"/>
      <c r="I1" s="487" t="s">
        <v>152</v>
      </c>
      <c r="J1" s="487"/>
      <c r="K1" s="487"/>
      <c r="L1" s="487"/>
      <c r="Z1" s="153"/>
    </row>
    <row r="2" spans="1:27" x14ac:dyDescent="0.2">
      <c r="D2" s="152"/>
      <c r="I2" s="488" t="s">
        <v>20</v>
      </c>
      <c r="J2" s="488"/>
      <c r="K2" s="488"/>
      <c r="L2" s="488"/>
      <c r="M2" s="154"/>
      <c r="N2" s="154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3"/>
    </row>
    <row r="3" spans="1:27" x14ac:dyDescent="0.2">
      <c r="C3" s="154"/>
      <c r="D3" s="152"/>
      <c r="I3" s="155"/>
      <c r="J3" s="155"/>
      <c r="K3" s="155"/>
      <c r="L3" s="155"/>
      <c r="M3" s="154"/>
      <c r="N3" s="154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3"/>
    </row>
    <row r="4" spans="1:27" s="95" customFormat="1" ht="23.25" customHeight="1" x14ac:dyDescent="0.2">
      <c r="A4" s="87"/>
      <c r="B4" s="87"/>
      <c r="C4" s="113"/>
      <c r="E4" s="87"/>
      <c r="F4" s="87"/>
      <c r="H4" s="89" t="s">
        <v>21</v>
      </c>
      <c r="J4" s="468" t="s">
        <v>44</v>
      </c>
      <c r="K4" s="468"/>
      <c r="L4" s="468"/>
      <c r="M4" s="468"/>
      <c r="O4" s="157"/>
      <c r="P4" s="158" t="s">
        <v>154</v>
      </c>
      <c r="Q4" s="158"/>
      <c r="R4" s="158"/>
      <c r="S4" s="210" t="s">
        <v>465</v>
      </c>
      <c r="T4" s="157"/>
      <c r="U4" s="157"/>
      <c r="V4" s="157"/>
      <c r="W4" s="157"/>
      <c r="X4" s="157"/>
      <c r="Y4" s="157"/>
      <c r="Z4" s="159"/>
    </row>
    <row r="5" spans="1:27" s="95" customFormat="1" ht="20.25" customHeight="1" x14ac:dyDescent="0.2">
      <c r="A5" s="87"/>
      <c r="B5" s="87"/>
      <c r="C5" s="87"/>
      <c r="E5" s="87"/>
      <c r="F5" s="87"/>
      <c r="G5" s="87"/>
      <c r="H5" s="100" t="s">
        <v>22</v>
      </c>
      <c r="I5" s="212"/>
      <c r="J5" s="212"/>
      <c r="K5" s="212"/>
      <c r="L5" s="212"/>
      <c r="N5" s="113"/>
      <c r="O5" s="157"/>
      <c r="P5" s="157"/>
      <c r="Q5" s="157"/>
      <c r="R5" s="161"/>
      <c r="S5" s="157"/>
      <c r="T5" s="157"/>
      <c r="U5" s="157"/>
      <c r="V5" s="157"/>
      <c r="W5" s="157"/>
      <c r="X5" s="157"/>
      <c r="Y5" s="157"/>
      <c r="Z5" s="159"/>
      <c r="AA5" s="98"/>
    </row>
    <row r="6" spans="1:27" s="95" customFormat="1" ht="20.25" x14ac:dyDescent="0.2">
      <c r="A6" s="87"/>
      <c r="B6" s="87"/>
      <c r="C6" s="87"/>
      <c r="E6" s="87"/>
      <c r="F6" s="87"/>
      <c r="G6" s="87"/>
      <c r="H6" s="100" t="s">
        <v>23</v>
      </c>
      <c r="I6" s="113"/>
      <c r="L6" s="101" t="s">
        <v>41</v>
      </c>
      <c r="M6" s="113"/>
      <c r="N6" s="113" t="s">
        <v>52</v>
      </c>
      <c r="O6" s="157"/>
      <c r="P6" s="157"/>
      <c r="Q6" s="157"/>
      <c r="R6" s="157"/>
      <c r="S6" s="157" t="s">
        <v>54</v>
      </c>
      <c r="T6" s="157"/>
      <c r="U6" s="157"/>
      <c r="V6" s="157"/>
      <c r="W6" s="157"/>
      <c r="X6" s="157"/>
      <c r="Y6" s="157"/>
      <c r="Z6" s="159"/>
      <c r="AA6" s="98"/>
    </row>
    <row r="7" spans="1:27" ht="15.75" x14ac:dyDescent="0.2">
      <c r="I7" s="154"/>
      <c r="J7" s="154"/>
      <c r="K7" s="154"/>
      <c r="L7" s="154"/>
      <c r="M7" s="154"/>
      <c r="N7" s="154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3"/>
      <c r="AA7" s="35"/>
    </row>
    <row r="8" spans="1:27" x14ac:dyDescent="0.2">
      <c r="A8" s="8"/>
      <c r="B8" s="8"/>
      <c r="C8" s="8"/>
      <c r="D8" s="9"/>
      <c r="E8" s="8"/>
      <c r="F8" s="8"/>
      <c r="G8" s="8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7" s="116" customFormat="1" ht="15" customHeight="1" x14ac:dyDescent="0.2">
      <c r="A9" s="478" t="s">
        <v>11</v>
      </c>
      <c r="B9" s="478" t="s">
        <v>12</v>
      </c>
      <c r="C9" s="478" t="s">
        <v>13</v>
      </c>
      <c r="D9" s="485" t="s">
        <v>14</v>
      </c>
      <c r="E9" s="478" t="s">
        <v>24</v>
      </c>
      <c r="F9" s="478" t="s">
        <v>15</v>
      </c>
      <c r="G9" s="478" t="s">
        <v>0</v>
      </c>
      <c r="H9" s="478" t="s">
        <v>25</v>
      </c>
      <c r="I9" s="470" t="s">
        <v>1</v>
      </c>
      <c r="J9" s="472" t="s">
        <v>26</v>
      </c>
      <c r="K9" s="480" t="s">
        <v>27</v>
      </c>
      <c r="L9" s="481"/>
      <c r="M9" s="472" t="s">
        <v>16</v>
      </c>
      <c r="N9" s="472" t="s">
        <v>28</v>
      </c>
      <c r="O9" s="470" t="s">
        <v>29</v>
      </c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</row>
    <row r="10" spans="1:27" s="117" customFormat="1" ht="35.25" customHeight="1" x14ac:dyDescent="0.2">
      <c r="A10" s="479"/>
      <c r="B10" s="479"/>
      <c r="C10" s="479"/>
      <c r="D10" s="486"/>
      <c r="E10" s="479"/>
      <c r="F10" s="479"/>
      <c r="G10" s="479"/>
      <c r="H10" s="479"/>
      <c r="I10" s="470"/>
      <c r="J10" s="472"/>
      <c r="K10" s="163" t="s">
        <v>30</v>
      </c>
      <c r="L10" s="163" t="s">
        <v>31</v>
      </c>
      <c r="M10" s="472"/>
      <c r="N10" s="472"/>
      <c r="O10" s="131" t="s">
        <v>8</v>
      </c>
      <c r="P10" s="131" t="s">
        <v>9</v>
      </c>
      <c r="Q10" s="131" t="s">
        <v>10</v>
      </c>
      <c r="R10" s="131" t="s">
        <v>32</v>
      </c>
      <c r="S10" s="131" t="s">
        <v>33</v>
      </c>
      <c r="T10" s="131" t="s">
        <v>34</v>
      </c>
      <c r="U10" s="131" t="s">
        <v>35</v>
      </c>
      <c r="V10" s="131" t="s">
        <v>36</v>
      </c>
      <c r="W10" s="131" t="s">
        <v>37</v>
      </c>
      <c r="X10" s="131" t="s">
        <v>38</v>
      </c>
      <c r="Y10" s="131" t="s">
        <v>39</v>
      </c>
      <c r="Z10" s="131" t="s">
        <v>40</v>
      </c>
    </row>
    <row r="11" spans="1:27" s="32" customFormat="1" x14ac:dyDescent="0.2">
      <c r="A11" s="36" t="s">
        <v>17</v>
      </c>
      <c r="B11" s="36" t="s">
        <v>18</v>
      </c>
      <c r="C11" s="36" t="s">
        <v>19</v>
      </c>
      <c r="D11" s="36" t="s">
        <v>42</v>
      </c>
      <c r="E11" s="36" t="s">
        <v>43</v>
      </c>
      <c r="F11" s="36" t="s">
        <v>41</v>
      </c>
      <c r="G11" s="165">
        <v>1131</v>
      </c>
      <c r="H11" s="69">
        <v>0</v>
      </c>
      <c r="I11" s="150" t="s">
        <v>83</v>
      </c>
      <c r="J11" s="41">
        <f>'Dir. y admon'!J12</f>
        <v>8096747</v>
      </c>
      <c r="K11" s="41">
        <f>'Dir. y admon'!K12</f>
        <v>0</v>
      </c>
      <c r="L11" s="41">
        <f>'Dir. y admon'!L12</f>
        <v>464398.71</v>
      </c>
      <c r="M11" s="41">
        <f>'Dir. y admon'!M12</f>
        <v>8561145.7100000009</v>
      </c>
      <c r="N11" s="41">
        <f>'Dir. y admon'!N12</f>
        <v>8102328.040000001</v>
      </c>
      <c r="O11" s="41">
        <f>'Dir. y admon'!O12</f>
        <v>635367.03</v>
      </c>
      <c r="P11" s="41">
        <f>'Dir. y admon'!P12</f>
        <v>636588.07999999996</v>
      </c>
      <c r="Q11" s="41">
        <f>'Dir. y admon'!Q12</f>
        <v>571968.17000000004</v>
      </c>
      <c r="R11" s="41">
        <f>'Dir. y admon'!R12</f>
        <v>641107.14</v>
      </c>
      <c r="S11" s="41">
        <f>'Dir. y admon'!S12</f>
        <v>738653.7</v>
      </c>
      <c r="T11" s="41">
        <f>'Dir. y admon'!T12</f>
        <v>705289.6</v>
      </c>
      <c r="U11" s="41">
        <f>'Dir. y admon'!U12</f>
        <v>773381.8</v>
      </c>
      <c r="V11" s="41">
        <f>'Dir. y admon'!V12</f>
        <v>668662.66</v>
      </c>
      <c r="W11" s="41">
        <f>'Dir. y admon'!W12</f>
        <v>672736.9099999998</v>
      </c>
      <c r="X11" s="41">
        <f>'Dir. y admon'!X12</f>
        <v>677253.03</v>
      </c>
      <c r="Y11" s="41">
        <f>'Dir. y admon'!Y12</f>
        <v>690670.62</v>
      </c>
      <c r="Z11" s="41">
        <f>'Dir. y admon'!Z12</f>
        <v>690649.3</v>
      </c>
      <c r="AA11" s="44"/>
    </row>
    <row r="12" spans="1:27" s="32" customFormat="1" x14ac:dyDescent="0.2">
      <c r="A12" s="36" t="s">
        <v>17</v>
      </c>
      <c r="B12" s="36" t="s">
        <v>18</v>
      </c>
      <c r="C12" s="36" t="s">
        <v>19</v>
      </c>
      <c r="D12" s="36" t="s">
        <v>42</v>
      </c>
      <c r="E12" s="36" t="s">
        <v>43</v>
      </c>
      <c r="F12" s="36" t="s">
        <v>41</v>
      </c>
      <c r="G12" s="164">
        <v>1221</v>
      </c>
      <c r="H12" s="69">
        <v>0</v>
      </c>
      <c r="I12" s="149" t="s">
        <v>84</v>
      </c>
      <c r="J12" s="41">
        <f>'Dir. y admon'!J13</f>
        <v>300234</v>
      </c>
      <c r="K12" s="41">
        <f>'Dir. y admon'!K13</f>
        <v>0</v>
      </c>
      <c r="L12" s="41">
        <f>'Dir. y admon'!L13</f>
        <v>121569</v>
      </c>
      <c r="M12" s="41">
        <f>'Dir. y admon'!M13</f>
        <v>421803</v>
      </c>
      <c r="N12" s="41">
        <f>'Dir. y admon'!N13</f>
        <v>241253.85000000003</v>
      </c>
      <c r="O12" s="41">
        <f>'Dir. y admon'!O13</f>
        <v>19161.3</v>
      </c>
      <c r="P12" s="41">
        <f>'Dir. y admon'!P13</f>
        <v>18127.650000000001</v>
      </c>
      <c r="Q12" s="41">
        <f>'Dir. y admon'!Q13</f>
        <v>9648.9</v>
      </c>
      <c r="R12" s="41">
        <f>'Dir. y admon'!R13</f>
        <v>9648.9</v>
      </c>
      <c r="S12" s="41">
        <f>'Dir. y admon'!S13</f>
        <v>20148.599999999999</v>
      </c>
      <c r="T12" s="41">
        <f>'Dir. y admon'!T13</f>
        <v>11748.6</v>
      </c>
      <c r="U12" s="41">
        <f>'Dir. y admon'!U13</f>
        <v>17983.349999999999</v>
      </c>
      <c r="V12" s="41">
        <f>'Dir. y admon'!V13</f>
        <v>10965.36</v>
      </c>
      <c r="W12" s="41">
        <f>'Dir. y admon'!W13</f>
        <v>11748.6</v>
      </c>
      <c r="X12" s="41">
        <f>'Dir. y admon'!X13</f>
        <v>17648.55</v>
      </c>
      <c r="Y12" s="41">
        <f>'Dir. y admon'!Y13</f>
        <v>39930.839999999997</v>
      </c>
      <c r="Z12" s="41">
        <f>'Dir. y admon'!Z13</f>
        <v>54493.200000000004</v>
      </c>
      <c r="AA12" s="44"/>
    </row>
    <row r="13" spans="1:27" s="32" customFormat="1" x14ac:dyDescent="0.2">
      <c r="A13" s="36" t="s">
        <v>17</v>
      </c>
      <c r="B13" s="36" t="s">
        <v>18</v>
      </c>
      <c r="C13" s="36" t="s">
        <v>19</v>
      </c>
      <c r="D13" s="36" t="s">
        <v>42</v>
      </c>
      <c r="E13" s="36" t="s">
        <v>43</v>
      </c>
      <c r="F13" s="36" t="s">
        <v>41</v>
      </c>
      <c r="G13" s="165">
        <v>1321</v>
      </c>
      <c r="H13" s="69">
        <v>0</v>
      </c>
      <c r="I13" s="150" t="s">
        <v>85</v>
      </c>
      <c r="J13" s="41">
        <f>'Dir. y admon'!J14</f>
        <v>116625</v>
      </c>
      <c r="K13" s="41">
        <f>'Dir. y admon'!K14</f>
        <v>12319</v>
      </c>
      <c r="L13" s="41">
        <f>'Dir. y admon'!L14</f>
        <v>6566.62</v>
      </c>
      <c r="M13" s="41">
        <f>'Dir. y admon'!M14</f>
        <v>110872.62</v>
      </c>
      <c r="N13" s="41">
        <f>'Dir. y admon'!N14</f>
        <v>87871.599999999991</v>
      </c>
      <c r="O13" s="41">
        <f>'Dir. y admon'!O14</f>
        <v>0</v>
      </c>
      <c r="P13" s="41">
        <f>'Dir. y admon'!P14</f>
        <v>7492.83</v>
      </c>
      <c r="Q13" s="41">
        <f>'Dir. y admon'!Q14</f>
        <v>1208.55</v>
      </c>
      <c r="R13" s="41">
        <f>'Dir. y admon'!R14</f>
        <v>5120.0600000000004</v>
      </c>
      <c r="S13" s="41">
        <f>'Dir. y admon'!S14</f>
        <v>1024.4000000000001</v>
      </c>
      <c r="T13" s="41">
        <f>'Dir. y admon'!T14</f>
        <v>8371.6299999999992</v>
      </c>
      <c r="U13" s="41">
        <f>'Dir. y admon'!U14</f>
        <v>2269.83</v>
      </c>
      <c r="V13" s="41">
        <f>'Dir. y admon'!V14</f>
        <v>62024.029999999992</v>
      </c>
      <c r="W13" s="41">
        <f>'Dir. y admon'!W14</f>
        <v>199.56</v>
      </c>
      <c r="X13" s="41">
        <f>'Dir. y admon'!X14</f>
        <v>160.71</v>
      </c>
      <c r="Y13" s="41">
        <f>'Dir. y admon'!Y14</f>
        <v>0</v>
      </c>
      <c r="Z13" s="41">
        <f>'Dir. y admon'!Z14</f>
        <v>0</v>
      </c>
      <c r="AA13" s="44"/>
    </row>
    <row r="14" spans="1:27" s="32" customFormat="1" x14ac:dyDescent="0.2">
      <c r="A14" s="36" t="s">
        <v>17</v>
      </c>
      <c r="B14" s="36" t="s">
        <v>18</v>
      </c>
      <c r="C14" s="36" t="s">
        <v>19</v>
      </c>
      <c r="D14" s="36" t="s">
        <v>42</v>
      </c>
      <c r="E14" s="36" t="s">
        <v>43</v>
      </c>
      <c r="F14" s="36" t="s">
        <v>41</v>
      </c>
      <c r="G14" s="165">
        <v>1322</v>
      </c>
      <c r="H14" s="69">
        <v>0</v>
      </c>
      <c r="I14" s="150" t="s">
        <v>86</v>
      </c>
      <c r="J14" s="41">
        <f>'Dir. y admon'!J15</f>
        <v>1166247</v>
      </c>
      <c r="K14" s="41">
        <f>'Dir. y admon'!K15</f>
        <v>42682</v>
      </c>
      <c r="L14" s="41">
        <f>'Dir. y admon'!L15</f>
        <v>65666.490000000005</v>
      </c>
      <c r="M14" s="41">
        <f>'Dir. y admon'!M15</f>
        <v>1189231.49</v>
      </c>
      <c r="N14" s="41">
        <f>'Dir. y admon'!N15</f>
        <v>1106627.2000000002</v>
      </c>
      <c r="O14" s="41">
        <f>'Dir. y admon'!O15</f>
        <v>0</v>
      </c>
      <c r="P14" s="41">
        <f>'Dir. y admon'!P15</f>
        <v>19911.14</v>
      </c>
      <c r="Q14" s="41">
        <f>'Dir. y admon'!Q15</f>
        <v>408204.07</v>
      </c>
      <c r="R14" s="41">
        <f>'Dir. y admon'!R15</f>
        <v>0</v>
      </c>
      <c r="S14" s="41">
        <f>'Dir. y admon'!S15</f>
        <v>10243.950000000001</v>
      </c>
      <c r="T14" s="41">
        <f>'Dir. y admon'!T15</f>
        <v>0</v>
      </c>
      <c r="U14" s="41">
        <f>'Dir. y admon'!U15</f>
        <v>1461.42</v>
      </c>
      <c r="V14" s="41">
        <f>'Dir. y admon'!V15</f>
        <v>0</v>
      </c>
      <c r="W14" s="41">
        <f>'Dir. y admon'!W15</f>
        <v>1995.58</v>
      </c>
      <c r="X14" s="41">
        <f>'Dir. y admon'!X15</f>
        <v>3147.2000000000003</v>
      </c>
      <c r="Y14" s="41">
        <f>'Dir. y admon'!Y15</f>
        <v>217213.39999999997</v>
      </c>
      <c r="Z14" s="41">
        <f>'Dir. y admon'!Z15</f>
        <v>444450.44000000006</v>
      </c>
      <c r="AA14" s="44"/>
    </row>
    <row r="15" spans="1:27" s="32" customFormat="1" x14ac:dyDescent="0.2">
      <c r="A15" s="36" t="s">
        <v>17</v>
      </c>
      <c r="B15" s="36" t="s">
        <v>18</v>
      </c>
      <c r="C15" s="36" t="s">
        <v>19</v>
      </c>
      <c r="D15" s="36" t="s">
        <v>42</v>
      </c>
      <c r="E15" s="36" t="s">
        <v>43</v>
      </c>
      <c r="F15" s="36" t="s">
        <v>41</v>
      </c>
      <c r="G15" s="106">
        <v>1411</v>
      </c>
      <c r="H15" s="69">
        <v>0</v>
      </c>
      <c r="I15" s="150" t="s">
        <v>179</v>
      </c>
      <c r="J15" s="41">
        <f>'Dir. y admon'!J16</f>
        <v>672672</v>
      </c>
      <c r="K15" s="41">
        <f>'Dir. y admon'!K16</f>
        <v>71000</v>
      </c>
      <c r="L15" s="41">
        <f>'Dir. y admon'!L16</f>
        <v>37875.4</v>
      </c>
      <c r="M15" s="41">
        <f>'Dir. y admon'!M16</f>
        <v>639547.4</v>
      </c>
      <c r="N15" s="41">
        <f>'Dir. y admon'!N16</f>
        <v>444900.72999999992</v>
      </c>
      <c r="O15" s="41">
        <f>'Dir. y admon'!O16</f>
        <v>0</v>
      </c>
      <c r="P15" s="41">
        <f>'Dir. y admon'!P16</f>
        <v>37431.35</v>
      </c>
      <c r="Q15" s="41">
        <f>'Dir. y admon'!Q16</f>
        <v>33847.69</v>
      </c>
      <c r="R15" s="41">
        <f>'Dir. y admon'!R16</f>
        <v>33965.54</v>
      </c>
      <c r="S15" s="41">
        <f>'Dir. y admon'!S16</f>
        <v>32043.69</v>
      </c>
      <c r="T15" s="41">
        <f>'Dir. y admon'!T16</f>
        <v>72952.37</v>
      </c>
      <c r="U15" s="41">
        <f>'Dir. y admon'!U16</f>
        <v>37888.9</v>
      </c>
      <c r="V15" s="41">
        <f>'Dir. y admon'!V16</f>
        <v>0</v>
      </c>
      <c r="W15" s="41">
        <f>'Dir. y admon'!W16</f>
        <v>74007.679999999993</v>
      </c>
      <c r="X15" s="41">
        <f>'Dir. y admon'!X16</f>
        <v>39800.480000000003</v>
      </c>
      <c r="Y15" s="41">
        <f>'Dir. y admon'!Y16</f>
        <v>40518.54</v>
      </c>
      <c r="Z15" s="41">
        <f>'Dir. y admon'!Z16</f>
        <v>42444.49</v>
      </c>
      <c r="AA15" s="44"/>
    </row>
    <row r="16" spans="1:27" s="32" customFormat="1" x14ac:dyDescent="0.2">
      <c r="A16" s="36" t="s">
        <v>17</v>
      </c>
      <c r="B16" s="36" t="s">
        <v>18</v>
      </c>
      <c r="C16" s="36" t="s">
        <v>19</v>
      </c>
      <c r="D16" s="36" t="s">
        <v>42</v>
      </c>
      <c r="E16" s="36" t="s">
        <v>43</v>
      </c>
      <c r="F16" s="36" t="s">
        <v>41</v>
      </c>
      <c r="G16" s="165">
        <v>1421</v>
      </c>
      <c r="H16" s="69">
        <v>0</v>
      </c>
      <c r="I16" s="150" t="s">
        <v>163</v>
      </c>
      <c r="J16" s="41">
        <f>'Dir. y admon'!J17</f>
        <v>242902</v>
      </c>
      <c r="K16" s="41">
        <f>'Dir. y admon'!K17</f>
        <v>25582</v>
      </c>
      <c r="L16" s="41">
        <f>'Dir. y admon'!L17</f>
        <v>12923.98</v>
      </c>
      <c r="M16" s="41">
        <f>'Dir. y admon'!M17</f>
        <v>230243.98</v>
      </c>
      <c r="N16" s="41">
        <f>'Dir. y admon'!N17</f>
        <v>207288.18000000002</v>
      </c>
      <c r="O16" s="41">
        <f>'Dir. y admon'!O17</f>
        <v>18298.62</v>
      </c>
      <c r="P16" s="41">
        <f>'Dir. y admon'!P17</f>
        <v>18600.849999999999</v>
      </c>
      <c r="Q16" s="41">
        <f>'Dir. y admon'!Q17</f>
        <v>16813.32</v>
      </c>
      <c r="R16" s="41">
        <f>'Dir. y admon'!R17</f>
        <v>17341.150000000001</v>
      </c>
      <c r="S16" s="41">
        <f>'Dir. y admon'!S17</f>
        <v>19996.16</v>
      </c>
      <c r="T16" s="41">
        <f>'Dir. y admon'!T17</f>
        <v>16686.66</v>
      </c>
      <c r="U16" s="41">
        <f>'Dir. y admon'!U17</f>
        <v>15398.57</v>
      </c>
      <c r="V16" s="41">
        <f>'Dir. y admon'!V17</f>
        <v>15261.1</v>
      </c>
      <c r="W16" s="41">
        <f>'Dir. y admon'!W17</f>
        <v>15261.1</v>
      </c>
      <c r="X16" s="41">
        <f>'Dir. y admon'!X17</f>
        <v>16899.41</v>
      </c>
      <c r="Y16" s="41">
        <f>'Dir. y admon'!Y17</f>
        <v>18365.62</v>
      </c>
      <c r="Z16" s="41">
        <f>'Dir. y admon'!Z17</f>
        <v>18365.62</v>
      </c>
      <c r="AA16" s="44"/>
    </row>
    <row r="17" spans="1:27" s="32" customFormat="1" x14ac:dyDescent="0.2">
      <c r="A17" s="36" t="s">
        <v>17</v>
      </c>
      <c r="B17" s="36" t="s">
        <v>18</v>
      </c>
      <c r="C17" s="36" t="s">
        <v>19</v>
      </c>
      <c r="D17" s="36" t="s">
        <v>42</v>
      </c>
      <c r="E17" s="36" t="s">
        <v>43</v>
      </c>
      <c r="F17" s="36" t="s">
        <v>41</v>
      </c>
      <c r="G17" s="165">
        <v>1431</v>
      </c>
      <c r="H17" s="69">
        <v>0</v>
      </c>
      <c r="I17" s="150" t="s">
        <v>87</v>
      </c>
      <c r="J17" s="41">
        <f>'Dir. y admon'!J18</f>
        <v>850158</v>
      </c>
      <c r="K17" s="41">
        <f>'Dir. y admon'!K18</f>
        <v>106594</v>
      </c>
      <c r="L17" s="41">
        <f>'Dir. y admon'!L18</f>
        <v>42612.35</v>
      </c>
      <c r="M17" s="41">
        <f>'Dir. y admon'!M18</f>
        <v>786176.35</v>
      </c>
      <c r="N17" s="41">
        <f>'Dir. y admon'!N18</f>
        <v>725511.22</v>
      </c>
      <c r="O17" s="41">
        <f>'Dir. y admon'!O18</f>
        <v>64045.350000000006</v>
      </c>
      <c r="P17" s="41">
        <f>'Dir. y admon'!P18</f>
        <v>65103.119999999995</v>
      </c>
      <c r="Q17" s="41">
        <f>'Dir. y admon'!Q18</f>
        <v>58846.82</v>
      </c>
      <c r="R17" s="41">
        <f>'Dir. y admon'!R18</f>
        <v>60694.179999999993</v>
      </c>
      <c r="S17" s="41">
        <f>'Dir. y admon'!S18</f>
        <v>71784.670000000013</v>
      </c>
      <c r="T17" s="41">
        <f>'Dir. y admon'!T18</f>
        <v>56605.45</v>
      </c>
      <c r="U17" s="41">
        <f>'Dir. y admon'!U18</f>
        <v>53895.17</v>
      </c>
      <c r="V17" s="41">
        <f>'Dir. y admon'!V18</f>
        <v>53414.04</v>
      </c>
      <c r="W17" s="41">
        <f>'Dir. y admon'!W18</f>
        <v>53414.48</v>
      </c>
      <c r="X17" s="41">
        <f>'Dir. y admon'!X18</f>
        <v>59148.3</v>
      </c>
      <c r="Y17" s="41">
        <f>'Dir. y admon'!Y18</f>
        <v>64279.82</v>
      </c>
      <c r="Z17" s="41">
        <f>'Dir. y admon'!Z18</f>
        <v>64279.82</v>
      </c>
      <c r="AA17" s="44"/>
    </row>
    <row r="18" spans="1:27" s="32" customFormat="1" x14ac:dyDescent="0.2">
      <c r="A18" s="36" t="s">
        <v>17</v>
      </c>
      <c r="B18" s="36" t="s">
        <v>18</v>
      </c>
      <c r="C18" s="36" t="s">
        <v>19</v>
      </c>
      <c r="D18" s="36" t="s">
        <v>42</v>
      </c>
      <c r="E18" s="36" t="s">
        <v>43</v>
      </c>
      <c r="F18" s="36" t="s">
        <v>41</v>
      </c>
      <c r="G18" s="106">
        <v>1431</v>
      </c>
      <c r="H18" s="69">
        <v>0</v>
      </c>
      <c r="I18" s="150" t="s">
        <v>89</v>
      </c>
      <c r="J18" s="41">
        <f>'Dir. y admon'!J19</f>
        <v>161935</v>
      </c>
      <c r="K18" s="41">
        <f>'Dir. y admon'!K19</f>
        <v>0</v>
      </c>
      <c r="L18" s="41">
        <f>'Dir. y admon'!L19</f>
        <v>11237.5</v>
      </c>
      <c r="M18" s="41">
        <f>'Dir. y admon'!M19</f>
        <v>173172.5</v>
      </c>
      <c r="N18" s="41">
        <f>'Dir. y admon'!N19</f>
        <v>135885.51</v>
      </c>
      <c r="O18" s="41">
        <f>'Dir. y admon'!O19</f>
        <v>11998.48</v>
      </c>
      <c r="P18" s="41">
        <f>'Dir. y admon'!P19</f>
        <v>12199.94</v>
      </c>
      <c r="Q18" s="41">
        <f>'Dir. y admon'!Q19</f>
        <v>11108.57</v>
      </c>
      <c r="R18" s="41">
        <f>'Dir. y admon'!R19</f>
        <v>11360.16</v>
      </c>
      <c r="S18" s="41">
        <f>'Dir. y admon'!S19</f>
        <v>11332.21</v>
      </c>
      <c r="T18" s="41">
        <f>'Dir. y admon'!T19</f>
        <v>12721.89</v>
      </c>
      <c r="U18" s="41">
        <f>'Dir. y admon'!U19</f>
        <v>10065.16</v>
      </c>
      <c r="V18" s="41">
        <f>'Dir. y admon'!V19</f>
        <v>9973.52</v>
      </c>
      <c r="W18" s="41">
        <f>'Dir. y admon'!W19</f>
        <v>9973.52</v>
      </c>
      <c r="X18" s="41">
        <f>'Dir. y admon'!X19</f>
        <v>11065.7</v>
      </c>
      <c r="Y18" s="41">
        <f>'Dir. y admon'!Y19</f>
        <v>12043.18</v>
      </c>
      <c r="Z18" s="41">
        <f>'Dir. y admon'!Z19</f>
        <v>12043.18</v>
      </c>
      <c r="AA18" s="44"/>
    </row>
    <row r="19" spans="1:27" s="32" customFormat="1" x14ac:dyDescent="0.2">
      <c r="A19" s="36" t="s">
        <v>17</v>
      </c>
      <c r="B19" s="36" t="s">
        <v>18</v>
      </c>
      <c r="C19" s="36" t="s">
        <v>19</v>
      </c>
      <c r="D19" s="36" t="s">
        <v>42</v>
      </c>
      <c r="E19" s="36" t="s">
        <v>43</v>
      </c>
      <c r="F19" s="36" t="s">
        <v>41</v>
      </c>
      <c r="G19" s="106">
        <v>1442</v>
      </c>
      <c r="H19" s="69">
        <v>0</v>
      </c>
      <c r="I19" s="150" t="s">
        <v>164</v>
      </c>
      <c r="J19" s="41">
        <f>'Dir. y admon'!J20</f>
        <v>53000</v>
      </c>
      <c r="K19" s="41">
        <f>'Dir. y admon'!K20</f>
        <v>5300</v>
      </c>
      <c r="L19" s="41">
        <f>'Dir. y admon'!L20</f>
        <v>0</v>
      </c>
      <c r="M19" s="41">
        <f>'Dir. y admon'!M20</f>
        <v>47700</v>
      </c>
      <c r="N19" s="41">
        <f>'Dir. y admon'!N20</f>
        <v>11705.21</v>
      </c>
      <c r="O19" s="41">
        <f>'Dir. y admon'!O20</f>
        <v>0</v>
      </c>
      <c r="P19" s="41">
        <f>'Dir. y admon'!P20</f>
        <v>11705.21</v>
      </c>
      <c r="Q19" s="41">
        <f>'Dir. y admon'!Q20</f>
        <v>0</v>
      </c>
      <c r="R19" s="41">
        <f>'Dir. y admon'!R20</f>
        <v>0</v>
      </c>
      <c r="S19" s="41">
        <f>'Dir. y admon'!S20</f>
        <v>0</v>
      </c>
      <c r="T19" s="41">
        <f>'Dir. y admon'!T20</f>
        <v>0</v>
      </c>
      <c r="U19" s="41">
        <f>'Dir. y admon'!U20</f>
        <v>0</v>
      </c>
      <c r="V19" s="41">
        <f>'Dir. y admon'!V20</f>
        <v>0</v>
      </c>
      <c r="W19" s="41">
        <f>'Dir. y admon'!W20</f>
        <v>0</v>
      </c>
      <c r="X19" s="41">
        <f>'Dir. y admon'!X20</f>
        <v>0</v>
      </c>
      <c r="Y19" s="41">
        <f>'Dir. y admon'!Y20</f>
        <v>0</v>
      </c>
      <c r="Z19" s="41">
        <f>'Dir. y admon'!Z20</f>
        <v>0</v>
      </c>
      <c r="AA19" s="44"/>
    </row>
    <row r="20" spans="1:27" s="32" customFormat="1" x14ac:dyDescent="0.2">
      <c r="A20" s="36" t="s">
        <v>17</v>
      </c>
      <c r="B20" s="36" t="s">
        <v>18</v>
      </c>
      <c r="C20" s="36" t="s">
        <v>19</v>
      </c>
      <c r="D20" s="36" t="s">
        <v>42</v>
      </c>
      <c r="E20" s="36" t="s">
        <v>43</v>
      </c>
      <c r="F20" s="36" t="s">
        <v>41</v>
      </c>
      <c r="G20" s="106">
        <v>1521</v>
      </c>
      <c r="H20" s="69">
        <v>0</v>
      </c>
      <c r="I20" s="150" t="s">
        <v>180</v>
      </c>
      <c r="J20" s="41">
        <f>'Dir. y admon'!J21</f>
        <v>135431</v>
      </c>
      <c r="K20" s="41">
        <f>'Dir. y admon'!K21</f>
        <v>0</v>
      </c>
      <c r="L20" s="41">
        <f>'Dir. y admon'!L21</f>
        <v>182894</v>
      </c>
      <c r="M20" s="41">
        <f>'Dir. y admon'!M21</f>
        <v>318325</v>
      </c>
      <c r="N20" s="41">
        <f>'Dir. y admon'!N21</f>
        <v>248490.5</v>
      </c>
      <c r="O20" s="41">
        <f>'Dir. y admon'!O21</f>
        <v>0</v>
      </c>
      <c r="P20" s="41">
        <f>'Dir. y admon'!P21</f>
        <v>0</v>
      </c>
      <c r="Q20" s="41">
        <f>'Dir. y admon'!Q21</f>
        <v>0</v>
      </c>
      <c r="R20" s="41">
        <f>'Dir. y admon'!R21</f>
        <v>0</v>
      </c>
      <c r="S20" s="41">
        <f>'Dir. y admon'!S21</f>
        <v>0</v>
      </c>
      <c r="T20" s="41">
        <f>'Dir. y admon'!T21</f>
        <v>135431</v>
      </c>
      <c r="U20" s="41">
        <f>'Dir. y admon'!U21</f>
        <v>0</v>
      </c>
      <c r="V20" s="41">
        <f>'Dir. y admon'!V21</f>
        <v>0</v>
      </c>
      <c r="W20" s="41">
        <f>'Dir. y admon'!W21</f>
        <v>0</v>
      </c>
      <c r="X20" s="41">
        <f>'Dir. y admon'!X21</f>
        <v>113059.5</v>
      </c>
      <c r="Y20" s="41">
        <f>'Dir. y admon'!Y21</f>
        <v>0</v>
      </c>
      <c r="Z20" s="41">
        <f>'Dir. y admon'!Z21</f>
        <v>0</v>
      </c>
      <c r="AA20" s="44"/>
    </row>
    <row r="21" spans="1:27" s="32" customFormat="1" x14ac:dyDescent="0.2">
      <c r="A21" s="36" t="s">
        <v>17</v>
      </c>
      <c r="B21" s="36" t="s">
        <v>18</v>
      </c>
      <c r="C21" s="36" t="s">
        <v>19</v>
      </c>
      <c r="D21" s="36" t="s">
        <v>42</v>
      </c>
      <c r="E21" s="36" t="s">
        <v>43</v>
      </c>
      <c r="F21" s="36" t="s">
        <v>41</v>
      </c>
      <c r="G21" s="106">
        <v>1611</v>
      </c>
      <c r="H21" s="69">
        <v>0</v>
      </c>
      <c r="I21" s="150" t="s">
        <v>92</v>
      </c>
      <c r="J21" s="41">
        <f>'Dir. y admon'!J22</f>
        <v>699430</v>
      </c>
      <c r="K21" s="41">
        <f>'Dir. y admon'!K22</f>
        <v>699431</v>
      </c>
      <c r="L21" s="41">
        <f>'Dir. y admon'!L22</f>
        <v>0</v>
      </c>
      <c r="M21" s="41">
        <f>'Dir. y admon'!M22</f>
        <v>-1</v>
      </c>
      <c r="N21" s="41">
        <f>'Dir. y admon'!N22</f>
        <v>0</v>
      </c>
      <c r="O21" s="41">
        <f>'Dir. y admon'!O22</f>
        <v>0</v>
      </c>
      <c r="P21" s="41">
        <f>'Dir. y admon'!P22</f>
        <v>0</v>
      </c>
      <c r="Q21" s="41">
        <f>'Dir. y admon'!Q22</f>
        <v>0</v>
      </c>
      <c r="R21" s="41">
        <f>'Dir. y admon'!R22</f>
        <v>0</v>
      </c>
      <c r="S21" s="41">
        <f>'Dir. y admon'!S22</f>
        <v>0</v>
      </c>
      <c r="T21" s="41">
        <f>'Dir. y admon'!T22</f>
        <v>0</v>
      </c>
      <c r="U21" s="41">
        <f>'Dir. y admon'!U22</f>
        <v>0</v>
      </c>
      <c r="V21" s="41">
        <f>'Dir. y admon'!V22</f>
        <v>0</v>
      </c>
      <c r="W21" s="41">
        <f>'Dir. y admon'!W22</f>
        <v>0</v>
      </c>
      <c r="X21" s="41">
        <f>'Dir. y admon'!X22</f>
        <v>0</v>
      </c>
      <c r="Y21" s="41">
        <f>'Dir. y admon'!Y22</f>
        <v>0</v>
      </c>
      <c r="Z21" s="41">
        <f>'Dir. y admon'!Z22</f>
        <v>0</v>
      </c>
      <c r="AA21" s="44"/>
    </row>
    <row r="22" spans="1:27" s="32" customFormat="1" x14ac:dyDescent="0.2">
      <c r="A22" s="36" t="s">
        <v>17</v>
      </c>
      <c r="B22" s="36" t="s">
        <v>18</v>
      </c>
      <c r="C22" s="36" t="s">
        <v>19</v>
      </c>
      <c r="D22" s="36" t="s">
        <v>42</v>
      </c>
      <c r="E22" s="36" t="s">
        <v>43</v>
      </c>
      <c r="F22" s="36" t="s">
        <v>41</v>
      </c>
      <c r="G22" s="106">
        <v>1612</v>
      </c>
      <c r="H22" s="69">
        <v>0</v>
      </c>
      <c r="I22" s="150" t="s">
        <v>93</v>
      </c>
      <c r="J22" s="41">
        <f>'Dir. y admon'!J23</f>
        <v>186195</v>
      </c>
      <c r="K22" s="41">
        <f>'Dir. y admon'!K23</f>
        <v>0</v>
      </c>
      <c r="L22" s="41">
        <f>'Dir. y admon'!L23</f>
        <v>31950</v>
      </c>
      <c r="M22" s="41">
        <f>'Dir. y admon'!M23</f>
        <v>218145</v>
      </c>
      <c r="N22" s="41">
        <f>'Dir. y admon'!N23</f>
        <v>193840.03</v>
      </c>
      <c r="O22" s="41">
        <f>'Dir. y admon'!O23</f>
        <v>0</v>
      </c>
      <c r="P22" s="41">
        <f>'Dir. y admon'!P23</f>
        <v>0</v>
      </c>
      <c r="Q22" s="41">
        <f>'Dir. y admon'!Q23</f>
        <v>63709.79</v>
      </c>
      <c r="R22" s="41">
        <f>'Dir. y admon'!R23</f>
        <v>0</v>
      </c>
      <c r="S22" s="41">
        <f>'Dir. y admon'!S23</f>
        <v>0</v>
      </c>
      <c r="T22" s="41">
        <f>'Dir. y admon'!T23</f>
        <v>0</v>
      </c>
      <c r="U22" s="41">
        <f>'Dir. y admon'!U23</f>
        <v>0</v>
      </c>
      <c r="V22" s="41">
        <f>'Dir. y admon'!V23</f>
        <v>0</v>
      </c>
      <c r="W22" s="41">
        <f>'Dir. y admon'!W23</f>
        <v>0</v>
      </c>
      <c r="X22" s="41">
        <f>'Dir. y admon'!X23</f>
        <v>0</v>
      </c>
      <c r="Y22" s="41">
        <f>'Dir. y admon'!Y23</f>
        <v>39563.4</v>
      </c>
      <c r="Z22" s="41">
        <f>'Dir. y admon'!Z23</f>
        <v>90566.84</v>
      </c>
      <c r="AA22" s="44"/>
    </row>
    <row r="23" spans="1:27" s="32" customFormat="1" x14ac:dyDescent="0.2">
      <c r="A23" s="36" t="s">
        <v>17</v>
      </c>
      <c r="B23" s="36" t="s">
        <v>18</v>
      </c>
      <c r="C23" s="36" t="s">
        <v>19</v>
      </c>
      <c r="D23" s="36" t="s">
        <v>42</v>
      </c>
      <c r="E23" s="36" t="s">
        <v>43</v>
      </c>
      <c r="F23" s="36" t="s">
        <v>41</v>
      </c>
      <c r="G23" s="106">
        <v>1712</v>
      </c>
      <c r="H23" s="69">
        <v>0</v>
      </c>
      <c r="I23" s="150" t="s">
        <v>90</v>
      </c>
      <c r="J23" s="41">
        <f>'Dir. y admon'!J24</f>
        <v>420826</v>
      </c>
      <c r="K23" s="41">
        <f>'Dir. y admon'!K24</f>
        <v>0</v>
      </c>
      <c r="L23" s="41">
        <f>'Dir. y admon'!L24</f>
        <v>0</v>
      </c>
      <c r="M23" s="41">
        <f>'Dir. y admon'!M24</f>
        <v>420826</v>
      </c>
      <c r="N23" s="41">
        <f>'Dir. y admon'!N24</f>
        <v>396275.05</v>
      </c>
      <c r="O23" s="41">
        <f>'Dir. y admon'!O24</f>
        <v>32487.56</v>
      </c>
      <c r="P23" s="41">
        <f>'Dir. y admon'!P24</f>
        <v>31173.01</v>
      </c>
      <c r="Q23" s="41">
        <f>'Dir. y admon'!Q24</f>
        <v>30815.919999999998</v>
      </c>
      <c r="R23" s="41">
        <f>'Dir. y admon'!R24</f>
        <v>31980.99</v>
      </c>
      <c r="S23" s="41">
        <f>'Dir. y admon'!S24</f>
        <v>32679.980000000003</v>
      </c>
      <c r="T23" s="41">
        <f>'Dir. y admon'!T24</f>
        <v>34620.78</v>
      </c>
      <c r="U23" s="41">
        <f>'Dir. y admon'!U24</f>
        <v>35342.130000000005</v>
      </c>
      <c r="V23" s="41">
        <f>'Dir. y admon'!V24</f>
        <v>32831</v>
      </c>
      <c r="W23" s="41">
        <f>'Dir. y admon'!W24</f>
        <v>33088.100000000006</v>
      </c>
      <c r="X23" s="41">
        <f>'Dir. y admon'!X24</f>
        <v>33350.19</v>
      </c>
      <c r="Y23" s="41">
        <f>'Dir. y admon'!Y24</f>
        <v>33992.449999999997</v>
      </c>
      <c r="Z23" s="41">
        <f>'Dir. y admon'!Z24</f>
        <v>33912.94</v>
      </c>
      <c r="AA23" s="44"/>
    </row>
    <row r="24" spans="1:27" s="32" customFormat="1" x14ac:dyDescent="0.2">
      <c r="A24" s="36" t="s">
        <v>17</v>
      </c>
      <c r="B24" s="166" t="s">
        <v>18</v>
      </c>
      <c r="C24" s="166" t="s">
        <v>19</v>
      </c>
      <c r="D24" s="166" t="s">
        <v>42</v>
      </c>
      <c r="E24" s="166" t="s">
        <v>43</v>
      </c>
      <c r="F24" s="166" t="s">
        <v>41</v>
      </c>
      <c r="G24" s="106">
        <v>1713</v>
      </c>
      <c r="H24" s="69">
        <v>0</v>
      </c>
      <c r="I24" s="150" t="s">
        <v>91</v>
      </c>
      <c r="J24" s="41">
        <f>'Dir. y admon'!J25</f>
        <v>229533</v>
      </c>
      <c r="K24" s="41">
        <f>'Dir. y admon'!K25</f>
        <v>0</v>
      </c>
      <c r="L24" s="41">
        <f>'Dir. y admon'!L25</f>
        <v>0</v>
      </c>
      <c r="M24" s="41">
        <f>'Dir. y admon'!M25</f>
        <v>229533</v>
      </c>
      <c r="N24" s="41">
        <f>'Dir. y admon'!N25</f>
        <v>214817</v>
      </c>
      <c r="O24" s="41">
        <f>'Dir. y admon'!O25</f>
        <v>17544.419999999998</v>
      </c>
      <c r="P24" s="41">
        <f>'Dir. y admon'!P25</f>
        <v>18087.849999999999</v>
      </c>
      <c r="Q24" s="41">
        <f>'Dir. y admon'!Q25</f>
        <v>16411.419999999998</v>
      </c>
      <c r="R24" s="41">
        <f>'Dir. y admon'!R25</f>
        <v>17365.79</v>
      </c>
      <c r="S24" s="41">
        <f>'Dir. y admon'!S25</f>
        <v>17426.14</v>
      </c>
      <c r="T24" s="41">
        <f>'Dir. y admon'!T25</f>
        <v>18504.89</v>
      </c>
      <c r="U24" s="41">
        <f>'Dir. y admon'!U25</f>
        <v>19199.39</v>
      </c>
      <c r="V24" s="41">
        <f>'Dir. y admon'!V25</f>
        <v>17734.16</v>
      </c>
      <c r="W24" s="41">
        <f>'Dir. y admon'!W25</f>
        <v>17896.189999999999</v>
      </c>
      <c r="X24" s="41">
        <f>'Dir. y admon'!X25</f>
        <v>18054.84</v>
      </c>
      <c r="Y24" s="41">
        <f>'Dir. y admon'!Y25</f>
        <v>18359.57</v>
      </c>
      <c r="Z24" s="41">
        <f>'Dir. y admon'!Z25</f>
        <v>18232.34</v>
      </c>
      <c r="AA24" s="44"/>
    </row>
    <row r="25" spans="1:27" s="32" customFormat="1" x14ac:dyDescent="0.2">
      <c r="A25" s="36" t="s">
        <v>17</v>
      </c>
      <c r="B25" s="36" t="s">
        <v>18</v>
      </c>
      <c r="C25" s="36" t="s">
        <v>19</v>
      </c>
      <c r="D25" s="36" t="s">
        <v>42</v>
      </c>
      <c r="E25" s="36" t="s">
        <v>43</v>
      </c>
      <c r="F25" s="36" t="s">
        <v>41</v>
      </c>
      <c r="G25" s="106">
        <v>1715</v>
      </c>
      <c r="H25" s="69">
        <v>0</v>
      </c>
      <c r="I25" s="150" t="s">
        <v>166</v>
      </c>
      <c r="J25" s="41">
        <f>'Dir. y admon'!J26</f>
        <v>308065</v>
      </c>
      <c r="K25" s="41">
        <f>'Dir. y admon'!K26</f>
        <v>32586</v>
      </c>
      <c r="L25" s="41">
        <f>'Dir. y admon'!L26</f>
        <v>17799.95</v>
      </c>
      <c r="M25" s="41">
        <f>'Dir. y admon'!M26</f>
        <v>293278.95</v>
      </c>
      <c r="N25" s="41">
        <f>'Dir. y admon'!N26</f>
        <v>199268.47</v>
      </c>
      <c r="O25" s="41">
        <f>'Dir. y admon'!O26</f>
        <v>0</v>
      </c>
      <c r="P25" s="41">
        <f>'Dir. y admon'!P26</f>
        <v>0</v>
      </c>
      <c r="Q25" s="41">
        <f>'Dir. y admon'!Q26</f>
        <v>0</v>
      </c>
      <c r="R25" s="41">
        <f>'Dir. y admon'!R26</f>
        <v>0</v>
      </c>
      <c r="S25" s="41">
        <f>'Dir. y admon'!S26</f>
        <v>0</v>
      </c>
      <c r="T25" s="41">
        <f>'Dir. y admon'!T26</f>
        <v>0</v>
      </c>
      <c r="U25" s="41">
        <f>'Dir. y admon'!U26</f>
        <v>0</v>
      </c>
      <c r="V25" s="41">
        <f>'Dir. y admon'!V26</f>
        <v>0</v>
      </c>
      <c r="W25" s="41">
        <f>'Dir. y admon'!W26</f>
        <v>199268.47</v>
      </c>
      <c r="X25" s="41">
        <f>'Dir. y admon'!X26</f>
        <v>0</v>
      </c>
      <c r="Y25" s="41">
        <f>'Dir. y admon'!Y26</f>
        <v>0</v>
      </c>
      <c r="Z25" s="41">
        <f>'Dir. y admon'!Z26</f>
        <v>0</v>
      </c>
      <c r="AA25" s="44"/>
    </row>
    <row r="26" spans="1:27" s="42" customFormat="1" x14ac:dyDescent="0.2">
      <c r="A26" s="37"/>
      <c r="B26" s="37"/>
      <c r="C26" s="37"/>
      <c r="D26" s="53"/>
      <c r="E26" s="37"/>
      <c r="F26" s="37"/>
      <c r="G26" s="37"/>
      <c r="H26" s="37"/>
      <c r="I26" s="140" t="s">
        <v>2</v>
      </c>
      <c r="J26" s="108">
        <f>SUM(J11:J25)</f>
        <v>13640000</v>
      </c>
      <c r="K26" s="108">
        <f>SUM(K11:K25)</f>
        <v>995494</v>
      </c>
      <c r="L26" s="108">
        <f>SUM(L11:L25)</f>
        <v>995493.99999999988</v>
      </c>
      <c r="M26" s="108">
        <f>SUM(M11:M25)</f>
        <v>13640000</v>
      </c>
      <c r="N26" s="108">
        <f t="shared" ref="N26:Z26" si="0">SUM(N11:N25)</f>
        <v>12316062.590000004</v>
      </c>
      <c r="O26" s="108">
        <f t="shared" si="0"/>
        <v>798902.76000000013</v>
      </c>
      <c r="P26" s="108">
        <f t="shared" si="0"/>
        <v>876421.0299999998</v>
      </c>
      <c r="Q26" s="108">
        <f t="shared" si="0"/>
        <v>1222583.22</v>
      </c>
      <c r="R26" s="108">
        <f t="shared" si="0"/>
        <v>828583.91000000027</v>
      </c>
      <c r="S26" s="108">
        <f t="shared" si="0"/>
        <v>955333.49999999988</v>
      </c>
      <c r="T26" s="108">
        <f t="shared" si="0"/>
        <v>1072932.8699999999</v>
      </c>
      <c r="U26" s="108">
        <f t="shared" si="0"/>
        <v>966885.72000000009</v>
      </c>
      <c r="V26" s="108">
        <f t="shared" si="0"/>
        <v>870865.87000000011</v>
      </c>
      <c r="W26" s="108">
        <f t="shared" si="0"/>
        <v>1089590.1899999997</v>
      </c>
      <c r="X26" s="108">
        <f t="shared" si="0"/>
        <v>989587.91</v>
      </c>
      <c r="Y26" s="108">
        <f t="shared" si="0"/>
        <v>1174937.4399999997</v>
      </c>
      <c r="Z26" s="108">
        <f t="shared" si="0"/>
        <v>1469438.1700000002</v>
      </c>
      <c r="AA26" s="44"/>
    </row>
    <row r="27" spans="1:27" s="19" customFormat="1" x14ac:dyDescent="0.2">
      <c r="A27" s="36" t="s">
        <v>17</v>
      </c>
      <c r="B27" s="36" t="s">
        <v>18</v>
      </c>
      <c r="C27" s="36" t="s">
        <v>19</v>
      </c>
      <c r="D27" s="36" t="s">
        <v>42</v>
      </c>
      <c r="E27" s="36" t="s">
        <v>43</v>
      </c>
      <c r="F27" s="36" t="s">
        <v>41</v>
      </c>
      <c r="G27" s="106">
        <v>2111</v>
      </c>
      <c r="H27" s="69">
        <v>0</v>
      </c>
      <c r="I27" s="150" t="s">
        <v>108</v>
      </c>
      <c r="J27" s="167">
        <f>'Dir. y admon'!J28</f>
        <v>80000</v>
      </c>
      <c r="K27" s="167">
        <f>'Dir. y admon'!K28</f>
        <v>493.17</v>
      </c>
      <c r="L27" s="167">
        <f>'Dir. y admon'!L28</f>
        <v>9534.92</v>
      </c>
      <c r="M27" s="167">
        <f>'Dir. y admon'!M28</f>
        <v>89041.75</v>
      </c>
      <c r="N27" s="167">
        <f>'Dir. y admon'!N28</f>
        <v>89041.36</v>
      </c>
      <c r="O27" s="167">
        <f>'Dir. y admon'!O28</f>
        <v>9238.98</v>
      </c>
      <c r="P27" s="167">
        <f>'Dir. y admon'!P28</f>
        <v>3143.6</v>
      </c>
      <c r="Q27" s="167">
        <f>'Dir. y admon'!Q28</f>
        <v>0</v>
      </c>
      <c r="R27" s="167">
        <f>'Dir. y admon'!R28</f>
        <v>4446.24</v>
      </c>
      <c r="S27" s="167">
        <f>'Dir. y admon'!S28</f>
        <v>7032.0399999999991</v>
      </c>
      <c r="T27" s="167">
        <f>'Dir. y admon'!T28</f>
        <v>7944.85</v>
      </c>
      <c r="U27" s="167">
        <f>'Dir. y admon'!U28</f>
        <v>13349.32</v>
      </c>
      <c r="V27" s="167">
        <f>'Dir. y admon'!V28</f>
        <v>14890.75</v>
      </c>
      <c r="W27" s="167">
        <f>'Dir. y admon'!W28</f>
        <v>4155.91</v>
      </c>
      <c r="X27" s="167">
        <f>'Dir. y admon'!X28</f>
        <v>13014.01</v>
      </c>
      <c r="Y27" s="167">
        <f>'Dir. y admon'!Y28</f>
        <v>2784.3</v>
      </c>
      <c r="Z27" s="167">
        <f>'Dir. y admon'!Z28</f>
        <v>9041.36</v>
      </c>
      <c r="AA27" s="44"/>
    </row>
    <row r="28" spans="1:27" s="19" customFormat="1" x14ac:dyDescent="0.2">
      <c r="A28" s="36" t="s">
        <v>17</v>
      </c>
      <c r="B28" s="36" t="s">
        <v>18</v>
      </c>
      <c r="C28" s="36" t="s">
        <v>19</v>
      </c>
      <c r="D28" s="36" t="s">
        <v>42</v>
      </c>
      <c r="E28" s="36" t="s">
        <v>43</v>
      </c>
      <c r="F28" s="36" t="s">
        <v>41</v>
      </c>
      <c r="G28" s="106">
        <v>2121</v>
      </c>
      <c r="H28" s="69">
        <v>0</v>
      </c>
      <c r="I28" s="150" t="s">
        <v>167</v>
      </c>
      <c r="J28" s="167">
        <f>'Dir. y admon'!J29</f>
        <v>10500</v>
      </c>
      <c r="K28" s="167">
        <f>'Dir. y admon'!K29</f>
        <v>1050</v>
      </c>
      <c r="L28" s="167">
        <f>'Dir. y admon'!L29</f>
        <v>0</v>
      </c>
      <c r="M28" s="167">
        <f>'Dir. y admon'!M29</f>
        <v>9450</v>
      </c>
      <c r="N28" s="167">
        <f>'Dir. y admon'!N29</f>
        <v>365.4</v>
      </c>
      <c r="O28" s="167">
        <f>'Dir. y admon'!O29</f>
        <v>0</v>
      </c>
      <c r="P28" s="167">
        <f>'Dir. y admon'!P29</f>
        <v>0</v>
      </c>
      <c r="Q28" s="167">
        <f>'Dir. y admon'!Q29</f>
        <v>0</v>
      </c>
      <c r="R28" s="167">
        <f>'Dir. y admon'!R29</f>
        <v>0</v>
      </c>
      <c r="S28" s="167">
        <f>'Dir. y admon'!S29</f>
        <v>0</v>
      </c>
      <c r="T28" s="167">
        <f>'Dir. y admon'!T29</f>
        <v>365.4</v>
      </c>
      <c r="U28" s="167">
        <f>'Dir. y admon'!U29</f>
        <v>0</v>
      </c>
      <c r="V28" s="167">
        <f>'Dir. y admon'!V29</f>
        <v>0</v>
      </c>
      <c r="W28" s="167">
        <f>'Dir. y admon'!W29</f>
        <v>0</v>
      </c>
      <c r="X28" s="167">
        <f>'Dir. y admon'!X29</f>
        <v>0</v>
      </c>
      <c r="Y28" s="167">
        <f>'Dir. y admon'!Y29</f>
        <v>0</v>
      </c>
      <c r="Z28" s="167">
        <f>'Dir. y admon'!Z29</f>
        <v>0</v>
      </c>
      <c r="AA28" s="44"/>
    </row>
    <row r="29" spans="1:27" s="19" customFormat="1" x14ac:dyDescent="0.2">
      <c r="A29" s="36" t="s">
        <v>17</v>
      </c>
      <c r="B29" s="36" t="s">
        <v>18</v>
      </c>
      <c r="C29" s="36" t="s">
        <v>19</v>
      </c>
      <c r="D29" s="36" t="s">
        <v>42</v>
      </c>
      <c r="E29" s="36" t="s">
        <v>43</v>
      </c>
      <c r="F29" s="36" t="s">
        <v>41</v>
      </c>
      <c r="G29" s="106">
        <v>2141</v>
      </c>
      <c r="H29" s="69">
        <v>0</v>
      </c>
      <c r="I29" s="150" t="s">
        <v>109</v>
      </c>
      <c r="J29" s="167">
        <f>'Dir. y admon'!J30</f>
        <v>10000</v>
      </c>
      <c r="K29" s="167">
        <f>'Dir. y admon'!K30</f>
        <v>0</v>
      </c>
      <c r="L29" s="167">
        <f>'Dir. y admon'!L30</f>
        <v>30000</v>
      </c>
      <c r="M29" s="167">
        <f>'Dir. y admon'!M30</f>
        <v>40000</v>
      </c>
      <c r="N29" s="167">
        <f>'Dir. y admon'!N30</f>
        <v>28895.490000000005</v>
      </c>
      <c r="O29" s="167">
        <f>'Dir. y admon'!O30</f>
        <v>0</v>
      </c>
      <c r="P29" s="167">
        <f>'Dir. y admon'!P30</f>
        <v>190</v>
      </c>
      <c r="Q29" s="167">
        <f>'Dir. y admon'!Q30</f>
        <v>0</v>
      </c>
      <c r="R29" s="167">
        <f>'Dir. y admon'!R30</f>
        <v>0</v>
      </c>
      <c r="S29" s="167">
        <f>'Dir. y admon'!S30</f>
        <v>0</v>
      </c>
      <c r="T29" s="167">
        <f>'Dir. y admon'!T30</f>
        <v>41.76</v>
      </c>
      <c r="U29" s="167">
        <f>'Dir. y admon'!U30</f>
        <v>0</v>
      </c>
      <c r="V29" s="167">
        <f>'Dir. y admon'!V30</f>
        <v>6213.2999999999993</v>
      </c>
      <c r="W29" s="167">
        <f>'Dir. y admon'!W30</f>
        <v>0</v>
      </c>
      <c r="X29" s="167">
        <f>'Dir. y admon'!X30</f>
        <v>154.19999999999999</v>
      </c>
      <c r="Y29" s="167">
        <f>'Dir. y admon'!Y30</f>
        <v>164.95000000000002</v>
      </c>
      <c r="Z29" s="167">
        <f>'Dir. y admon'!Z30</f>
        <v>22131.280000000006</v>
      </c>
      <c r="AA29" s="44"/>
    </row>
    <row r="30" spans="1:27" s="19" customFormat="1" x14ac:dyDescent="0.2">
      <c r="A30" s="36" t="s">
        <v>17</v>
      </c>
      <c r="B30" s="36" t="s">
        <v>18</v>
      </c>
      <c r="C30" s="36" t="s">
        <v>19</v>
      </c>
      <c r="D30" s="36" t="s">
        <v>42</v>
      </c>
      <c r="E30" s="36" t="s">
        <v>43</v>
      </c>
      <c r="F30" s="36" t="s">
        <v>41</v>
      </c>
      <c r="G30" s="106">
        <v>2161</v>
      </c>
      <c r="H30" s="69">
        <v>0</v>
      </c>
      <c r="I30" s="150" t="s">
        <v>82</v>
      </c>
      <c r="J30" s="167">
        <f>'Dir. y admon'!J31</f>
        <v>20000</v>
      </c>
      <c r="K30" s="167">
        <f>'Dir. y admon'!K31</f>
        <v>0</v>
      </c>
      <c r="L30" s="167">
        <f>'Dir. y admon'!L31</f>
        <v>0</v>
      </c>
      <c r="M30" s="167">
        <f>'Dir. y admon'!M31</f>
        <v>20000</v>
      </c>
      <c r="N30" s="167">
        <f>'Dir. y admon'!N31</f>
        <v>19536.68</v>
      </c>
      <c r="O30" s="167">
        <f>'Dir. y admon'!O31</f>
        <v>105.5</v>
      </c>
      <c r="P30" s="167">
        <f>'Dir. y admon'!P31</f>
        <v>0</v>
      </c>
      <c r="Q30" s="167">
        <f>'Dir. y admon'!Q31</f>
        <v>0</v>
      </c>
      <c r="R30" s="167">
        <f>'Dir. y admon'!R31</f>
        <v>1926.18</v>
      </c>
      <c r="S30" s="167">
        <f>'Dir. y admon'!S31</f>
        <v>6826.02</v>
      </c>
      <c r="T30" s="167">
        <f>'Dir. y admon'!T31</f>
        <v>0</v>
      </c>
      <c r="U30" s="167">
        <f>'Dir. y admon'!U31</f>
        <v>3294.65</v>
      </c>
      <c r="V30" s="167">
        <f>'Dir. y admon'!V31</f>
        <v>3960.01</v>
      </c>
      <c r="W30" s="167">
        <f>'Dir. y admon'!W31</f>
        <v>0</v>
      </c>
      <c r="X30" s="167">
        <f>'Dir. y admon'!X31</f>
        <v>0</v>
      </c>
      <c r="Y30" s="167">
        <f>'Dir. y admon'!Y31</f>
        <v>3424.32</v>
      </c>
      <c r="Z30" s="167">
        <f>'Dir. y admon'!Z31</f>
        <v>0</v>
      </c>
      <c r="AA30" s="44"/>
    </row>
    <row r="31" spans="1:27" s="19" customFormat="1" x14ac:dyDescent="0.2">
      <c r="A31" s="36" t="s">
        <v>17</v>
      </c>
      <c r="B31" s="36" t="s">
        <v>18</v>
      </c>
      <c r="C31" s="36" t="s">
        <v>19</v>
      </c>
      <c r="D31" s="36" t="s">
        <v>42</v>
      </c>
      <c r="E31" s="36" t="s">
        <v>43</v>
      </c>
      <c r="F31" s="36" t="s">
        <v>41</v>
      </c>
      <c r="G31" s="106">
        <v>2171</v>
      </c>
      <c r="H31" s="69">
        <v>0</v>
      </c>
      <c r="I31" s="150" t="s">
        <v>147</v>
      </c>
      <c r="J31" s="167">
        <f>'Dir. y admon'!J32</f>
        <v>1500</v>
      </c>
      <c r="K31" s="167">
        <f>'Dir. y admon'!K32</f>
        <v>150</v>
      </c>
      <c r="L31" s="167">
        <f>'Dir. y admon'!L32</f>
        <v>0</v>
      </c>
      <c r="M31" s="167">
        <f>'Dir. y admon'!M32</f>
        <v>1350</v>
      </c>
      <c r="N31" s="167">
        <f>'Dir. y admon'!N32</f>
        <v>543.47</v>
      </c>
      <c r="O31" s="167">
        <f>'Dir. y admon'!O32</f>
        <v>0</v>
      </c>
      <c r="P31" s="167">
        <f>'Dir. y admon'!P32</f>
        <v>0</v>
      </c>
      <c r="Q31" s="167">
        <f>'Dir. y admon'!Q32</f>
        <v>0</v>
      </c>
      <c r="R31" s="167">
        <f>'Dir. y admon'!R32</f>
        <v>0</v>
      </c>
      <c r="S31" s="167">
        <f>'Dir. y admon'!S32</f>
        <v>265</v>
      </c>
      <c r="T31" s="167">
        <f>'Dir. y admon'!T32</f>
        <v>278.47000000000003</v>
      </c>
      <c r="U31" s="167">
        <f>'Dir. y admon'!U32</f>
        <v>0</v>
      </c>
      <c r="V31" s="167">
        <f>'Dir. y admon'!V32</f>
        <v>0</v>
      </c>
      <c r="W31" s="167">
        <f>'Dir. y admon'!W32</f>
        <v>0</v>
      </c>
      <c r="X31" s="167">
        <f>'Dir. y admon'!X32</f>
        <v>0</v>
      </c>
      <c r="Y31" s="167">
        <f>'Dir. y admon'!Y32</f>
        <v>0</v>
      </c>
      <c r="Z31" s="167">
        <f>'Dir. y admon'!Z32</f>
        <v>0</v>
      </c>
      <c r="AA31" s="44"/>
    </row>
    <row r="32" spans="1:27" s="19" customFormat="1" x14ac:dyDescent="0.2">
      <c r="A32" s="36" t="s">
        <v>17</v>
      </c>
      <c r="B32" s="36" t="s">
        <v>18</v>
      </c>
      <c r="C32" s="36" t="s">
        <v>19</v>
      </c>
      <c r="D32" s="36" t="s">
        <v>42</v>
      </c>
      <c r="E32" s="36" t="s">
        <v>43</v>
      </c>
      <c r="F32" s="36" t="s">
        <v>41</v>
      </c>
      <c r="G32" s="106">
        <v>2211</v>
      </c>
      <c r="H32" s="69">
        <v>0</v>
      </c>
      <c r="I32" s="150" t="s">
        <v>110</v>
      </c>
      <c r="J32" s="167">
        <f>'Dir. y admon'!J33</f>
        <v>18000</v>
      </c>
      <c r="K32" s="167">
        <f>'Dir. y admon'!K33</f>
        <v>0</v>
      </c>
      <c r="L32" s="167">
        <f>'Dir. y admon'!L33</f>
        <v>0</v>
      </c>
      <c r="M32" s="167">
        <f>'Dir. y admon'!M33</f>
        <v>18000</v>
      </c>
      <c r="N32" s="167">
        <f>'Dir. y admon'!N33</f>
        <v>17806.8</v>
      </c>
      <c r="O32" s="167">
        <f>'Dir. y admon'!O33</f>
        <v>390</v>
      </c>
      <c r="P32" s="167">
        <f>'Dir. y admon'!P33</f>
        <v>2830.8</v>
      </c>
      <c r="Q32" s="167">
        <f>'Dir. y admon'!Q33</f>
        <v>0</v>
      </c>
      <c r="R32" s="167">
        <f>'Dir. y admon'!R33</f>
        <v>2754</v>
      </c>
      <c r="S32" s="167">
        <f>'Dir. y admon'!S33</f>
        <v>2133</v>
      </c>
      <c r="T32" s="167">
        <f>'Dir. y admon'!T33</f>
        <v>1120</v>
      </c>
      <c r="U32" s="167">
        <f>'Dir. y admon'!U33</f>
        <v>1566</v>
      </c>
      <c r="V32" s="167">
        <f>'Dir. y admon'!V33</f>
        <v>1596</v>
      </c>
      <c r="W32" s="167">
        <f>'Dir. y admon'!W33</f>
        <v>1195</v>
      </c>
      <c r="X32" s="167">
        <f>'Dir. y admon'!X33</f>
        <v>1725</v>
      </c>
      <c r="Y32" s="167">
        <f>'Dir. y admon'!Y33</f>
        <v>1245</v>
      </c>
      <c r="Z32" s="167">
        <f>'Dir. y admon'!Z33</f>
        <v>1252</v>
      </c>
      <c r="AA32" s="44"/>
    </row>
    <row r="33" spans="1:27" s="19" customFormat="1" x14ac:dyDescent="0.2">
      <c r="A33" s="36" t="s">
        <v>17</v>
      </c>
      <c r="B33" s="36" t="s">
        <v>18</v>
      </c>
      <c r="C33" s="36" t="s">
        <v>19</v>
      </c>
      <c r="D33" s="36" t="s">
        <v>42</v>
      </c>
      <c r="E33" s="36" t="s">
        <v>43</v>
      </c>
      <c r="F33" s="36" t="s">
        <v>41</v>
      </c>
      <c r="G33" s="106">
        <v>2231</v>
      </c>
      <c r="H33" s="69">
        <v>0</v>
      </c>
      <c r="I33" s="150" t="s">
        <v>168</v>
      </c>
      <c r="J33" s="167">
        <f>'Dir. y admon'!J34</f>
        <v>8000</v>
      </c>
      <c r="K33" s="167">
        <f>'Dir. y admon'!K34</f>
        <v>800</v>
      </c>
      <c r="L33" s="167">
        <f>'Dir. y admon'!L34</f>
        <v>0</v>
      </c>
      <c r="M33" s="167">
        <f>'Dir. y admon'!M34</f>
        <v>7200</v>
      </c>
      <c r="N33" s="167">
        <f>'Dir. y admon'!N34</f>
        <v>560.29999999999995</v>
      </c>
      <c r="O33" s="167">
        <f>'Dir. y admon'!O34</f>
        <v>0</v>
      </c>
      <c r="P33" s="167">
        <f>'Dir. y admon'!P34</f>
        <v>355.3</v>
      </c>
      <c r="Q33" s="167">
        <f>'Dir. y admon'!Q34</f>
        <v>0</v>
      </c>
      <c r="R33" s="167">
        <f>'Dir. y admon'!R34</f>
        <v>0</v>
      </c>
      <c r="S33" s="167">
        <f>'Dir. y admon'!S34</f>
        <v>0</v>
      </c>
      <c r="T33" s="167">
        <f>'Dir. y admon'!T34</f>
        <v>0</v>
      </c>
      <c r="U33" s="167">
        <f>'Dir. y admon'!U34</f>
        <v>0</v>
      </c>
      <c r="V33" s="167">
        <f>'Dir. y admon'!V34</f>
        <v>0</v>
      </c>
      <c r="W33" s="167">
        <f>'Dir. y admon'!W34</f>
        <v>0</v>
      </c>
      <c r="X33" s="167">
        <f>'Dir. y admon'!X34</f>
        <v>0</v>
      </c>
      <c r="Y33" s="167">
        <f>'Dir. y admon'!Y34</f>
        <v>205</v>
      </c>
      <c r="Z33" s="167">
        <f>'Dir. y admon'!Z34</f>
        <v>0</v>
      </c>
      <c r="AA33" s="44"/>
    </row>
    <row r="34" spans="1:27" s="19" customFormat="1" x14ac:dyDescent="0.2">
      <c r="A34" s="36" t="s">
        <v>17</v>
      </c>
      <c r="B34" s="36" t="s">
        <v>18</v>
      </c>
      <c r="C34" s="36" t="s">
        <v>19</v>
      </c>
      <c r="D34" s="36" t="s">
        <v>42</v>
      </c>
      <c r="E34" s="36" t="s">
        <v>43</v>
      </c>
      <c r="F34" s="36" t="s">
        <v>41</v>
      </c>
      <c r="G34" s="106">
        <v>2391</v>
      </c>
      <c r="H34" s="69">
        <v>0</v>
      </c>
      <c r="I34" s="150" t="s">
        <v>94</v>
      </c>
      <c r="J34" s="167">
        <f>'Ident sus'!J13</f>
        <v>15000</v>
      </c>
      <c r="K34" s="167">
        <f>'Ident sus'!K13</f>
        <v>0</v>
      </c>
      <c r="L34" s="167">
        <f>'Ident sus'!L13</f>
        <v>2215.66</v>
      </c>
      <c r="M34" s="167">
        <f>'Ident sus'!M13</f>
        <v>17215.66</v>
      </c>
      <c r="N34" s="167">
        <f>'Ident sus'!N13</f>
        <v>17215.66</v>
      </c>
      <c r="O34" s="167">
        <f>'Ident sus'!O13</f>
        <v>1601.96</v>
      </c>
      <c r="P34" s="167">
        <f>'Ident sus'!P13</f>
        <v>0</v>
      </c>
      <c r="Q34" s="167">
        <f>'Ident sus'!Q13</f>
        <v>0</v>
      </c>
      <c r="R34" s="167">
        <f>'Ident sus'!R13</f>
        <v>2929.33</v>
      </c>
      <c r="S34" s="167">
        <f>'Ident sus'!S13</f>
        <v>0</v>
      </c>
      <c r="T34" s="167">
        <f>'Ident sus'!T13</f>
        <v>0</v>
      </c>
      <c r="U34" s="167">
        <f>'Ident sus'!U13</f>
        <v>343.49</v>
      </c>
      <c r="V34" s="167">
        <f>'Ident sus'!V13</f>
        <v>1128</v>
      </c>
      <c r="W34" s="167">
        <f>'Ident sus'!W13</f>
        <v>4210.8</v>
      </c>
      <c r="X34" s="167">
        <f>'Ident sus'!X13</f>
        <v>4786.42</v>
      </c>
      <c r="Y34" s="167">
        <f>'Ident sus'!Y13</f>
        <v>0</v>
      </c>
      <c r="Z34" s="167">
        <f>'Ident sus'!Z13</f>
        <v>2215.66</v>
      </c>
      <c r="AA34" s="44"/>
    </row>
    <row r="35" spans="1:27" s="19" customFormat="1" x14ac:dyDescent="0.2">
      <c r="A35" s="36" t="s">
        <v>17</v>
      </c>
      <c r="B35" s="36" t="s">
        <v>18</v>
      </c>
      <c r="C35" s="36" t="s">
        <v>19</v>
      </c>
      <c r="D35" s="36" t="s">
        <v>42</v>
      </c>
      <c r="E35" s="36" t="s">
        <v>43</v>
      </c>
      <c r="F35" s="36" t="s">
        <v>41</v>
      </c>
      <c r="G35" s="106">
        <v>2451</v>
      </c>
      <c r="H35" s="69">
        <v>0</v>
      </c>
      <c r="I35" s="150" t="s">
        <v>162</v>
      </c>
      <c r="J35" s="167">
        <f>'Dir. y admon'!J35</f>
        <v>3000</v>
      </c>
      <c r="K35" s="167">
        <f>'Dir. y admon'!K35</f>
        <v>300</v>
      </c>
      <c r="L35" s="167">
        <f>'Dir. y admon'!L35</f>
        <v>0</v>
      </c>
      <c r="M35" s="167">
        <f>'Dir. y admon'!M35</f>
        <v>2700</v>
      </c>
      <c r="N35" s="167">
        <f>'Dir. y admon'!N35</f>
        <v>0</v>
      </c>
      <c r="O35" s="167">
        <f>'Dir. y admon'!O35</f>
        <v>0</v>
      </c>
      <c r="P35" s="167">
        <f>'Dir. y admon'!P35</f>
        <v>0</v>
      </c>
      <c r="Q35" s="167">
        <f>'Dir. y admon'!Q35</f>
        <v>0</v>
      </c>
      <c r="R35" s="167">
        <f>'Dir. y admon'!R35</f>
        <v>0</v>
      </c>
      <c r="S35" s="167">
        <f>'Dir. y admon'!S35</f>
        <v>0</v>
      </c>
      <c r="T35" s="167">
        <f>'Dir. y admon'!T35</f>
        <v>0</v>
      </c>
      <c r="U35" s="167">
        <f>'Dir. y admon'!U35</f>
        <v>0</v>
      </c>
      <c r="V35" s="167">
        <f>'Dir. y admon'!V35</f>
        <v>0</v>
      </c>
      <c r="W35" s="167">
        <f>'Dir. y admon'!W35</f>
        <v>0</v>
      </c>
      <c r="X35" s="167">
        <f>'Dir. y admon'!X35</f>
        <v>0</v>
      </c>
      <c r="Y35" s="167">
        <f>'Dir. y admon'!Y35</f>
        <v>0</v>
      </c>
      <c r="Z35" s="167">
        <f>'Dir. y admon'!Z35</f>
        <v>0</v>
      </c>
      <c r="AA35" s="44"/>
    </row>
    <row r="36" spans="1:27" s="19" customFormat="1" x14ac:dyDescent="0.2">
      <c r="A36" s="36" t="s">
        <v>17</v>
      </c>
      <c r="B36" s="36" t="s">
        <v>18</v>
      </c>
      <c r="C36" s="36" t="s">
        <v>19</v>
      </c>
      <c r="D36" s="36" t="s">
        <v>42</v>
      </c>
      <c r="E36" s="36" t="s">
        <v>43</v>
      </c>
      <c r="F36" s="36" t="s">
        <v>41</v>
      </c>
      <c r="G36" s="106">
        <v>2461</v>
      </c>
      <c r="H36" s="69">
        <v>0</v>
      </c>
      <c r="I36" s="150" t="s">
        <v>111</v>
      </c>
      <c r="J36" s="167">
        <f>'Dir. y admon'!J36</f>
        <v>10000</v>
      </c>
      <c r="K36" s="167">
        <f>'Dir. y admon'!K36</f>
        <v>300</v>
      </c>
      <c r="L36" s="167">
        <f>'Dir. y admon'!L36</f>
        <v>0</v>
      </c>
      <c r="M36" s="167">
        <f>'Dir. y admon'!M36</f>
        <v>9700</v>
      </c>
      <c r="N36" s="167">
        <f>'Dir. y admon'!N36</f>
        <v>9688.7099999999991</v>
      </c>
      <c r="O36" s="167">
        <f>'Dir. y admon'!O36</f>
        <v>105.04</v>
      </c>
      <c r="P36" s="167">
        <f>'Dir. y admon'!P36</f>
        <v>0</v>
      </c>
      <c r="Q36" s="167">
        <f>'Dir. y admon'!Q36</f>
        <v>840</v>
      </c>
      <c r="R36" s="167">
        <f>'Dir. y admon'!R36</f>
        <v>654</v>
      </c>
      <c r="S36" s="167">
        <f>'Dir. y admon'!S36</f>
        <v>801.99</v>
      </c>
      <c r="T36" s="167">
        <f>'Dir. y admon'!T36</f>
        <v>197.99</v>
      </c>
      <c r="U36" s="167">
        <f>'Dir. y admon'!U36</f>
        <v>3695.51</v>
      </c>
      <c r="V36" s="167">
        <f>'Dir. y admon'!V36</f>
        <v>300</v>
      </c>
      <c r="W36" s="167">
        <f>'Dir. y admon'!W36</f>
        <v>0</v>
      </c>
      <c r="X36" s="167">
        <f>'Dir. y admon'!X36</f>
        <v>0</v>
      </c>
      <c r="Y36" s="167">
        <f>'Dir. y admon'!Y36</f>
        <v>710</v>
      </c>
      <c r="Z36" s="167">
        <f>'Dir. y admon'!Z36</f>
        <v>2384.1799999999998</v>
      </c>
      <c r="AA36" s="44"/>
    </row>
    <row r="37" spans="1:27" s="19" customFormat="1" x14ac:dyDescent="0.2">
      <c r="A37" s="36" t="s">
        <v>17</v>
      </c>
      <c r="B37" s="36" t="s">
        <v>18</v>
      </c>
      <c r="C37" s="36" t="s">
        <v>19</v>
      </c>
      <c r="D37" s="36" t="s">
        <v>42</v>
      </c>
      <c r="E37" s="36" t="s">
        <v>43</v>
      </c>
      <c r="F37" s="36" t="s">
        <v>41</v>
      </c>
      <c r="G37" s="106">
        <v>2491</v>
      </c>
      <c r="H37" s="69">
        <v>0</v>
      </c>
      <c r="I37" s="150" t="s">
        <v>112</v>
      </c>
      <c r="J37" s="167">
        <f>'Dir. y admon'!J37</f>
        <v>27000</v>
      </c>
      <c r="K37" s="167">
        <f>'Dir. y admon'!K37</f>
        <v>0</v>
      </c>
      <c r="L37" s="167">
        <f>'Dir. y admon'!L37</f>
        <v>0</v>
      </c>
      <c r="M37" s="167">
        <f>'Dir. y admon'!M37</f>
        <v>27000</v>
      </c>
      <c r="N37" s="167">
        <f>'Dir. y admon'!N37</f>
        <v>27000</v>
      </c>
      <c r="O37" s="167">
        <f>'Dir. y admon'!O37</f>
        <v>4075</v>
      </c>
      <c r="P37" s="167">
        <f>'Dir. y admon'!P37</f>
        <v>514.51</v>
      </c>
      <c r="Q37" s="167">
        <f>'Dir. y admon'!Q37</f>
        <v>865.46</v>
      </c>
      <c r="R37" s="167">
        <f>'Dir. y admon'!R37</f>
        <v>2949.77</v>
      </c>
      <c r="S37" s="167">
        <f>'Dir. y admon'!S37</f>
        <v>10656.91</v>
      </c>
      <c r="T37" s="167">
        <f>'Dir. y admon'!T37</f>
        <v>2929.98</v>
      </c>
      <c r="U37" s="167">
        <f>'Dir. y admon'!U37</f>
        <v>1448</v>
      </c>
      <c r="V37" s="167">
        <f>'Dir. y admon'!V37</f>
        <v>805.55</v>
      </c>
      <c r="W37" s="167">
        <f>'Dir. y admon'!W37</f>
        <v>1609</v>
      </c>
      <c r="X37" s="167">
        <f>'Dir. y admon'!X37</f>
        <v>0</v>
      </c>
      <c r="Y37" s="167">
        <f>'Dir. y admon'!Y37</f>
        <v>1145.82</v>
      </c>
      <c r="Z37" s="167">
        <f>'Dir. y admon'!Z37</f>
        <v>0</v>
      </c>
      <c r="AA37" s="44"/>
    </row>
    <row r="38" spans="1:27" s="19" customFormat="1" x14ac:dyDescent="0.2">
      <c r="A38" s="36" t="s">
        <v>17</v>
      </c>
      <c r="B38" s="36" t="s">
        <v>18</v>
      </c>
      <c r="C38" s="36" t="s">
        <v>19</v>
      </c>
      <c r="D38" s="36" t="s">
        <v>42</v>
      </c>
      <c r="E38" s="36" t="s">
        <v>43</v>
      </c>
      <c r="F38" s="36" t="s">
        <v>41</v>
      </c>
      <c r="G38" s="106">
        <v>2531</v>
      </c>
      <c r="H38" s="69">
        <v>0</v>
      </c>
      <c r="I38" s="150" t="s">
        <v>169</v>
      </c>
      <c r="J38" s="167">
        <f>'Dir. y admon'!J38</f>
        <v>5000</v>
      </c>
      <c r="K38" s="167">
        <f>'Dir. y admon'!K38</f>
        <v>500</v>
      </c>
      <c r="L38" s="167">
        <f>'Dir. y admon'!L38</f>
        <v>0</v>
      </c>
      <c r="M38" s="167">
        <f>'Dir. y admon'!M38</f>
        <v>4500</v>
      </c>
      <c r="N38" s="167">
        <f>'Dir. y admon'!N38</f>
        <v>358.4</v>
      </c>
      <c r="O38" s="167">
        <f>'Dir. y admon'!O38</f>
        <v>0</v>
      </c>
      <c r="P38" s="167">
        <f>'Dir. y admon'!P38</f>
        <v>0</v>
      </c>
      <c r="Q38" s="167">
        <f>'Dir. y admon'!Q38</f>
        <v>0</v>
      </c>
      <c r="R38" s="167">
        <f>'Dir. y admon'!R38</f>
        <v>0</v>
      </c>
      <c r="S38" s="167">
        <f>'Dir. y admon'!S38</f>
        <v>0</v>
      </c>
      <c r="T38" s="167">
        <f>'Dir. y admon'!T38</f>
        <v>0</v>
      </c>
      <c r="U38" s="167">
        <f>'Dir. y admon'!U38</f>
        <v>184.5</v>
      </c>
      <c r="V38" s="167">
        <f>'Dir. y admon'!V38</f>
        <v>0</v>
      </c>
      <c r="W38" s="167">
        <f>'Dir. y admon'!W38</f>
        <v>0</v>
      </c>
      <c r="X38" s="167">
        <f>'Dir. y admon'!X38</f>
        <v>51.5</v>
      </c>
      <c r="Y38" s="167">
        <f>'Dir. y admon'!Y38</f>
        <v>0</v>
      </c>
      <c r="Z38" s="167">
        <f>'Dir. y admon'!Z38</f>
        <v>122.4</v>
      </c>
      <c r="AA38" s="44"/>
    </row>
    <row r="39" spans="1:27" s="19" customFormat="1" x14ac:dyDescent="0.2">
      <c r="A39" s="36" t="s">
        <v>17</v>
      </c>
      <c r="B39" s="36" t="s">
        <v>18</v>
      </c>
      <c r="C39" s="36" t="s">
        <v>19</v>
      </c>
      <c r="D39" s="36" t="s">
        <v>42</v>
      </c>
      <c r="E39" s="36" t="s">
        <v>43</v>
      </c>
      <c r="F39" s="36" t="s">
        <v>41</v>
      </c>
      <c r="G39" s="106">
        <v>2611</v>
      </c>
      <c r="H39" s="69">
        <v>0</v>
      </c>
      <c r="I39" s="150" t="s">
        <v>95</v>
      </c>
      <c r="J39" s="167">
        <f>'Dir. y admon'!J39+'Ident sus'!J14+Promocion!J13</f>
        <v>50000</v>
      </c>
      <c r="K39" s="167">
        <f>'Dir. y admon'!K39+'Ident sus'!K14+Promocion!K13</f>
        <v>2129.34</v>
      </c>
      <c r="L39" s="167">
        <f>'Dir. y admon'!L39+'Ident sus'!L14+Promocion!L13</f>
        <v>21825.7</v>
      </c>
      <c r="M39" s="167">
        <f>'Dir. y admon'!M39+'Ident sus'!M14+Promocion!M13</f>
        <v>69696.36</v>
      </c>
      <c r="N39" s="167">
        <f>'Dir. y admon'!N39+'Ident sus'!N14+Promocion!N13</f>
        <v>69695.819999999992</v>
      </c>
      <c r="O39" s="167">
        <f>'Dir. y admon'!O39+'Ident sus'!O14+Promocion!O13</f>
        <v>2527.1099999999997</v>
      </c>
      <c r="P39" s="167">
        <f>'Dir. y admon'!P39+'Ident sus'!P14+Promocion!P13</f>
        <v>6629.4</v>
      </c>
      <c r="Q39" s="167">
        <f>'Dir. y admon'!Q39+'Ident sus'!Q14+Promocion!Q13</f>
        <v>1450</v>
      </c>
      <c r="R39" s="167">
        <f>'Dir. y admon'!R39+'Ident sus'!R14+Promocion!R13</f>
        <v>4483.8900000000003</v>
      </c>
      <c r="S39" s="167">
        <f>'Dir. y admon'!S39+'Ident sus'!S14+Promocion!S13</f>
        <v>4408.1499999999996</v>
      </c>
      <c r="T39" s="167">
        <f>'Dir. y admon'!T39+'Ident sus'!T14+Promocion!T13</f>
        <v>6048.08</v>
      </c>
      <c r="U39" s="167">
        <f>'Dir. y admon'!U39+'Ident sus'!U14+Promocion!U13</f>
        <v>8418.869999999999</v>
      </c>
      <c r="V39" s="167">
        <f>'Dir. y admon'!V39+'Ident sus'!V14+Promocion!V13</f>
        <v>6673.1599999999989</v>
      </c>
      <c r="W39" s="167">
        <f>'Dir. y admon'!W39+'Ident sus'!W14+Promocion!W13</f>
        <v>3308.46</v>
      </c>
      <c r="X39" s="167">
        <f>'Dir. y admon'!X39+'Ident sus'!X14+Promocion!X13</f>
        <v>9440.14</v>
      </c>
      <c r="Y39" s="167">
        <f>'Dir. y admon'!Y39+'Ident sus'!Y14+Promocion!Y13</f>
        <v>4738.99</v>
      </c>
      <c r="Z39" s="167">
        <f>'Dir. y admon'!Z39+'Ident sus'!Z14+Promocion!Z13</f>
        <v>11569.57</v>
      </c>
      <c r="AA39" s="44"/>
    </row>
    <row r="40" spans="1:27" s="19" customFormat="1" x14ac:dyDescent="0.2">
      <c r="A40" s="36" t="s">
        <v>17</v>
      </c>
      <c r="B40" s="36" t="s">
        <v>18</v>
      </c>
      <c r="C40" s="36" t="s">
        <v>19</v>
      </c>
      <c r="D40" s="36" t="s">
        <v>42</v>
      </c>
      <c r="E40" s="36" t="s">
        <v>43</v>
      </c>
      <c r="F40" s="36" t="s">
        <v>41</v>
      </c>
      <c r="G40" s="106">
        <v>2711</v>
      </c>
      <c r="H40" s="69">
        <v>0</v>
      </c>
      <c r="I40" s="150" t="s">
        <v>96</v>
      </c>
      <c r="J40" s="167">
        <f>'Dir. y admon'!J40</f>
        <v>25000</v>
      </c>
      <c r="K40" s="167">
        <f>'Dir. y admon'!K40</f>
        <v>2500</v>
      </c>
      <c r="L40" s="167">
        <f>'Dir. y admon'!L40</f>
        <v>0</v>
      </c>
      <c r="M40" s="167">
        <f>'Dir. y admon'!M40</f>
        <v>22500</v>
      </c>
      <c r="N40" s="167">
        <f>'Dir. y admon'!N40</f>
        <v>14801.6</v>
      </c>
      <c r="O40" s="167">
        <f>'Dir. y admon'!O40</f>
        <v>0</v>
      </c>
      <c r="P40" s="167">
        <f>'Dir. y admon'!P40</f>
        <v>0</v>
      </c>
      <c r="Q40" s="167">
        <f>'Dir. y admon'!Q40</f>
        <v>0</v>
      </c>
      <c r="R40" s="167">
        <f>'Dir. y admon'!R40</f>
        <v>0</v>
      </c>
      <c r="S40" s="167">
        <f>'Dir. y admon'!S40</f>
        <v>0</v>
      </c>
      <c r="T40" s="167">
        <f>'Dir. y admon'!T40</f>
        <v>4129.6000000000004</v>
      </c>
      <c r="U40" s="167">
        <f>'Dir. y admon'!U40</f>
        <v>0</v>
      </c>
      <c r="V40" s="167">
        <f>'Dir. y admon'!V40</f>
        <v>0</v>
      </c>
      <c r="W40" s="167">
        <f>'Dir. y admon'!W40</f>
        <v>0</v>
      </c>
      <c r="X40" s="167">
        <f>'Dir. y admon'!X40</f>
        <v>0</v>
      </c>
      <c r="Y40" s="167">
        <f>'Dir. y admon'!Y40</f>
        <v>0</v>
      </c>
      <c r="Z40" s="167">
        <f>'Dir. y admon'!Z40</f>
        <v>10672</v>
      </c>
      <c r="AA40" s="44"/>
    </row>
    <row r="41" spans="1:27" s="19" customFormat="1" x14ac:dyDescent="0.2">
      <c r="A41" s="36" t="s">
        <v>17</v>
      </c>
      <c r="B41" s="36" t="s">
        <v>18</v>
      </c>
      <c r="C41" s="36" t="s">
        <v>19</v>
      </c>
      <c r="D41" s="36" t="s">
        <v>42</v>
      </c>
      <c r="E41" s="36" t="s">
        <v>43</v>
      </c>
      <c r="F41" s="36" t="s">
        <v>41</v>
      </c>
      <c r="G41" s="106">
        <v>2721</v>
      </c>
      <c r="H41" s="69">
        <v>0</v>
      </c>
      <c r="I41" s="150" t="s">
        <v>113</v>
      </c>
      <c r="J41" s="167">
        <f>'Dir. y admon'!J41</f>
        <v>3000</v>
      </c>
      <c r="K41" s="167">
        <f>'Dir. y admon'!K41</f>
        <v>300</v>
      </c>
      <c r="L41" s="167">
        <f>'Dir. y admon'!L41</f>
        <v>0</v>
      </c>
      <c r="M41" s="167">
        <f>'Dir. y admon'!M41</f>
        <v>2700</v>
      </c>
      <c r="N41" s="167">
        <f>'Dir. y admon'!N41</f>
        <v>1604.43</v>
      </c>
      <c r="O41" s="167">
        <f>'Dir. y admon'!O41</f>
        <v>0</v>
      </c>
      <c r="P41" s="167">
        <f>'Dir. y admon'!P41</f>
        <v>32.43</v>
      </c>
      <c r="Q41" s="167">
        <f>'Dir. y admon'!Q41</f>
        <v>0</v>
      </c>
      <c r="R41" s="167">
        <f>'Dir. y admon'!R41</f>
        <v>0</v>
      </c>
      <c r="S41" s="167">
        <f>'Dir. y admon'!S41</f>
        <v>0</v>
      </c>
      <c r="T41" s="167">
        <f>'Dir. y admon'!T41</f>
        <v>0</v>
      </c>
      <c r="U41" s="167">
        <f>'Dir. y admon'!U41</f>
        <v>60</v>
      </c>
      <c r="V41" s="167">
        <f>'Dir. y admon'!V41</f>
        <v>0</v>
      </c>
      <c r="W41" s="167">
        <f>'Dir. y admon'!W41</f>
        <v>290</v>
      </c>
      <c r="X41" s="167">
        <f>'Dir. y admon'!X41</f>
        <v>0</v>
      </c>
      <c r="Y41" s="167">
        <f>'Dir. y admon'!Y41</f>
        <v>1189</v>
      </c>
      <c r="Z41" s="167">
        <f>'Dir. y admon'!Z41</f>
        <v>33</v>
      </c>
      <c r="AA41" s="44"/>
    </row>
    <row r="42" spans="1:27" s="19" customFormat="1" x14ac:dyDescent="0.2">
      <c r="A42" s="36" t="s">
        <v>17</v>
      </c>
      <c r="B42" s="36" t="s">
        <v>18</v>
      </c>
      <c r="C42" s="36" t="s">
        <v>19</v>
      </c>
      <c r="D42" s="36" t="s">
        <v>42</v>
      </c>
      <c r="E42" s="36" t="s">
        <v>43</v>
      </c>
      <c r="F42" s="36" t="s">
        <v>41</v>
      </c>
      <c r="G42" s="106">
        <v>2931</v>
      </c>
      <c r="H42" s="69">
        <v>0</v>
      </c>
      <c r="I42" s="150" t="s">
        <v>181</v>
      </c>
      <c r="J42" s="167">
        <f>'Dir. y admon'!J42</f>
        <v>20000</v>
      </c>
      <c r="K42" s="167">
        <f>'Dir. y admon'!K42</f>
        <v>2000</v>
      </c>
      <c r="L42" s="167">
        <f>'Dir. y admon'!L42</f>
        <v>0</v>
      </c>
      <c r="M42" s="167">
        <f>'Dir. y admon'!M42</f>
        <v>18000</v>
      </c>
      <c r="N42" s="167">
        <f>'Dir. y admon'!N42</f>
        <v>13202.76</v>
      </c>
      <c r="O42" s="167">
        <f>'Dir. y admon'!O42</f>
        <v>0</v>
      </c>
      <c r="P42" s="167">
        <f>'Dir. y admon'!P42</f>
        <v>802.42</v>
      </c>
      <c r="Q42" s="167">
        <f>'Dir. y admon'!Q42</f>
        <v>269.8</v>
      </c>
      <c r="R42" s="167">
        <f>'Dir. y admon'!R42</f>
        <v>463</v>
      </c>
      <c r="S42" s="167">
        <f>'Dir. y admon'!S42</f>
        <v>667.19</v>
      </c>
      <c r="T42" s="167">
        <f>'Dir. y admon'!T42</f>
        <v>3643.5600000000004</v>
      </c>
      <c r="U42" s="167">
        <f>'Dir. y admon'!U42</f>
        <v>1536.05</v>
      </c>
      <c r="V42" s="167">
        <f>'Dir. y admon'!V42</f>
        <v>974.1600000000002</v>
      </c>
      <c r="W42" s="167">
        <f>'Dir. y admon'!W42</f>
        <v>369</v>
      </c>
      <c r="X42" s="167">
        <f>'Dir. y admon'!X42</f>
        <v>2008.99</v>
      </c>
      <c r="Y42" s="167">
        <f>'Dir. y admon'!Y42</f>
        <v>594.78</v>
      </c>
      <c r="Z42" s="167">
        <f>'Dir. y admon'!Z42</f>
        <v>1873.81</v>
      </c>
      <c r="AA42" s="44"/>
    </row>
    <row r="43" spans="1:27" s="19" customFormat="1" x14ac:dyDescent="0.2">
      <c r="A43" s="36" t="s">
        <v>17</v>
      </c>
      <c r="B43" s="36" t="s">
        <v>18</v>
      </c>
      <c r="C43" s="36" t="s">
        <v>19</v>
      </c>
      <c r="D43" s="36" t="s">
        <v>42</v>
      </c>
      <c r="E43" s="36" t="s">
        <v>43</v>
      </c>
      <c r="F43" s="36" t="s">
        <v>41</v>
      </c>
      <c r="G43" s="106">
        <v>2941</v>
      </c>
      <c r="H43" s="69">
        <v>0</v>
      </c>
      <c r="I43" s="150" t="s">
        <v>170</v>
      </c>
      <c r="J43" s="167">
        <f>'Dir. y admon'!J43</f>
        <v>8000</v>
      </c>
      <c r="K43" s="167">
        <f>'Dir. y admon'!K43</f>
        <v>0</v>
      </c>
      <c r="L43" s="167">
        <f>'Dir. y admon'!L43</f>
        <v>540</v>
      </c>
      <c r="M43" s="167">
        <f>'Dir. y admon'!M43</f>
        <v>8540</v>
      </c>
      <c r="N43" s="167">
        <f>'Dir. y admon'!N43</f>
        <v>8540</v>
      </c>
      <c r="O43" s="167">
        <f>'Dir. y admon'!O43</f>
        <v>0</v>
      </c>
      <c r="P43" s="167">
        <f>'Dir. y admon'!P43</f>
        <v>1645</v>
      </c>
      <c r="Q43" s="167">
        <f>'Dir. y admon'!Q43</f>
        <v>168</v>
      </c>
      <c r="R43" s="167">
        <f>'Dir. y admon'!R43</f>
        <v>0</v>
      </c>
      <c r="S43" s="167">
        <f>'Dir. y admon'!S43</f>
        <v>0</v>
      </c>
      <c r="T43" s="167">
        <f>'Dir. y admon'!T43</f>
        <v>3879</v>
      </c>
      <c r="U43" s="167">
        <f>'Dir. y admon'!U43</f>
        <v>579</v>
      </c>
      <c r="V43" s="167">
        <f>'Dir. y admon'!V43</f>
        <v>0</v>
      </c>
      <c r="W43" s="167">
        <f>'Dir. y admon'!W43</f>
        <v>348.9</v>
      </c>
      <c r="X43" s="167">
        <f>'Dir. y admon'!X43</f>
        <v>0</v>
      </c>
      <c r="Y43" s="167">
        <f>'Dir. y admon'!Y43</f>
        <v>1380.1000000000001</v>
      </c>
      <c r="Z43" s="167">
        <f>'Dir. y admon'!Z43</f>
        <v>540</v>
      </c>
      <c r="AA43" s="44"/>
    </row>
    <row r="44" spans="1:27" s="19" customFormat="1" x14ac:dyDescent="0.2">
      <c r="A44" s="70"/>
      <c r="B44" s="70"/>
      <c r="C44" s="70"/>
      <c r="D44" s="70"/>
      <c r="E44" s="71"/>
      <c r="F44" s="72"/>
      <c r="G44" s="37"/>
      <c r="H44" s="70"/>
      <c r="I44" s="140" t="s">
        <v>3</v>
      </c>
      <c r="J44" s="108">
        <f>SUM(J27:J43)</f>
        <v>314000</v>
      </c>
      <c r="K44" s="108">
        <f t="shared" ref="K44:Z44" si="1">SUM(K27:K43)</f>
        <v>10522.51</v>
      </c>
      <c r="L44" s="108">
        <f t="shared" si="1"/>
        <v>64116.28</v>
      </c>
      <c r="M44" s="108">
        <f t="shared" si="1"/>
        <v>367593.77</v>
      </c>
      <c r="N44" s="108">
        <f t="shared" si="1"/>
        <v>318856.87999999995</v>
      </c>
      <c r="O44" s="108">
        <f t="shared" si="1"/>
        <v>18043.59</v>
      </c>
      <c r="P44" s="108">
        <f t="shared" si="1"/>
        <v>16143.460000000001</v>
      </c>
      <c r="Q44" s="108">
        <f t="shared" si="1"/>
        <v>3593.26</v>
      </c>
      <c r="R44" s="108">
        <f t="shared" si="1"/>
        <v>20606.41</v>
      </c>
      <c r="S44" s="108">
        <f t="shared" si="1"/>
        <v>32790.300000000003</v>
      </c>
      <c r="T44" s="108">
        <f t="shared" si="1"/>
        <v>30578.69</v>
      </c>
      <c r="U44" s="108">
        <f t="shared" si="1"/>
        <v>34475.39</v>
      </c>
      <c r="V44" s="108">
        <f t="shared" si="1"/>
        <v>36540.93</v>
      </c>
      <c r="W44" s="108">
        <f t="shared" si="1"/>
        <v>15487.069999999998</v>
      </c>
      <c r="X44" s="108">
        <f t="shared" si="1"/>
        <v>31180.260000000002</v>
      </c>
      <c r="Y44" s="108">
        <f t="shared" si="1"/>
        <v>17582.259999999998</v>
      </c>
      <c r="Z44" s="108">
        <f t="shared" si="1"/>
        <v>61835.26</v>
      </c>
      <c r="AA44" s="44"/>
    </row>
    <row r="45" spans="1:27" s="23" customFormat="1" x14ac:dyDescent="0.2">
      <c r="A45" s="36" t="s">
        <v>17</v>
      </c>
      <c r="B45" s="36" t="s">
        <v>18</v>
      </c>
      <c r="C45" s="36" t="s">
        <v>19</v>
      </c>
      <c r="D45" s="36" t="s">
        <v>42</v>
      </c>
      <c r="E45" s="36" t="s">
        <v>43</v>
      </c>
      <c r="F45" s="36" t="s">
        <v>41</v>
      </c>
      <c r="G45" s="106">
        <v>3111</v>
      </c>
      <c r="H45" s="69">
        <v>0</v>
      </c>
      <c r="I45" s="150" t="s">
        <v>114</v>
      </c>
      <c r="J45" s="167">
        <f>'Dir. y admon'!J45</f>
        <v>255000</v>
      </c>
      <c r="K45" s="167">
        <f>'Dir. y admon'!K45</f>
        <v>25500</v>
      </c>
      <c r="L45" s="167">
        <f>'Dir. y admon'!L45</f>
        <v>0</v>
      </c>
      <c r="M45" s="167">
        <f>'Dir. y admon'!M45</f>
        <v>229500</v>
      </c>
      <c r="N45" s="167">
        <f>'Dir. y admon'!N45</f>
        <v>183517.4</v>
      </c>
      <c r="O45" s="167">
        <f>'Dir. y admon'!O45</f>
        <v>10123</v>
      </c>
      <c r="P45" s="167">
        <f>'Dir. y admon'!P45</f>
        <v>0</v>
      </c>
      <c r="Q45" s="167">
        <f>'Dir. y admon'!Q45</f>
        <v>20472.400000000001</v>
      </c>
      <c r="R45" s="167">
        <f>'Dir. y admon'!R45</f>
        <v>9920</v>
      </c>
      <c r="S45" s="167">
        <f>'Dir. y admon'!S45</f>
        <v>32210</v>
      </c>
      <c r="T45" s="167">
        <f>'Dir. y admon'!T45</f>
        <v>11880</v>
      </c>
      <c r="U45" s="167">
        <f>'Dir. y admon'!U45</f>
        <v>11306</v>
      </c>
      <c r="V45" s="167">
        <f>'Dir. y admon'!V45</f>
        <v>21772</v>
      </c>
      <c r="W45" s="167">
        <f>'Dir. y admon'!W45</f>
        <v>11214</v>
      </c>
      <c r="X45" s="167">
        <f>'Dir. y admon'!X45</f>
        <v>11401</v>
      </c>
      <c r="Y45" s="167">
        <f>'Dir. y admon'!Y45</f>
        <v>20973</v>
      </c>
      <c r="Z45" s="167">
        <f>'Dir. y admon'!Z45</f>
        <v>22246</v>
      </c>
      <c r="AA45" s="44"/>
    </row>
    <row r="46" spans="1:27" s="19" customFormat="1" x14ac:dyDescent="0.2">
      <c r="A46" s="36" t="s">
        <v>17</v>
      </c>
      <c r="B46" s="36" t="s">
        <v>18</v>
      </c>
      <c r="C46" s="36" t="s">
        <v>19</v>
      </c>
      <c r="D46" s="36" t="s">
        <v>42</v>
      </c>
      <c r="E46" s="36" t="s">
        <v>43</v>
      </c>
      <c r="F46" s="36" t="s">
        <v>41</v>
      </c>
      <c r="G46" s="106">
        <v>3131</v>
      </c>
      <c r="H46" s="69">
        <v>0</v>
      </c>
      <c r="I46" s="150" t="s">
        <v>98</v>
      </c>
      <c r="J46" s="167">
        <f>'Dir. y admon'!J46</f>
        <v>15000</v>
      </c>
      <c r="K46" s="167">
        <f>'Dir. y admon'!K46</f>
        <v>1500</v>
      </c>
      <c r="L46" s="167">
        <f>'Dir. y admon'!L46</f>
        <v>0</v>
      </c>
      <c r="M46" s="167">
        <f>'Dir. y admon'!M46</f>
        <v>13500</v>
      </c>
      <c r="N46" s="167">
        <f>'Dir. y admon'!N46</f>
        <v>8947</v>
      </c>
      <c r="O46" s="167">
        <f>'Dir. y admon'!O46</f>
        <v>8947</v>
      </c>
      <c r="P46" s="167">
        <f>'Dir. y admon'!P46</f>
        <v>0</v>
      </c>
      <c r="Q46" s="167">
        <f>'Dir. y admon'!Q46</f>
        <v>0</v>
      </c>
      <c r="R46" s="167">
        <f>'Dir. y admon'!R46</f>
        <v>0</v>
      </c>
      <c r="S46" s="167">
        <f>'Dir. y admon'!S46</f>
        <v>0</v>
      </c>
      <c r="T46" s="167">
        <f>'Dir. y admon'!T46</f>
        <v>0</v>
      </c>
      <c r="U46" s="167">
        <f>'Dir. y admon'!U46</f>
        <v>0</v>
      </c>
      <c r="V46" s="167">
        <f>'Dir. y admon'!V46</f>
        <v>0</v>
      </c>
      <c r="W46" s="167">
        <f>'Dir. y admon'!W46</f>
        <v>0</v>
      </c>
      <c r="X46" s="167">
        <f>'Dir. y admon'!X46</f>
        <v>0</v>
      </c>
      <c r="Y46" s="167">
        <f>'Dir. y admon'!Y46</f>
        <v>0</v>
      </c>
      <c r="Z46" s="167">
        <f>'Dir. y admon'!Z46</f>
        <v>0</v>
      </c>
      <c r="AA46" s="44"/>
    </row>
    <row r="47" spans="1:27" s="19" customFormat="1" x14ac:dyDescent="0.2">
      <c r="A47" s="36" t="s">
        <v>17</v>
      </c>
      <c r="B47" s="36" t="s">
        <v>18</v>
      </c>
      <c r="C47" s="36" t="s">
        <v>19</v>
      </c>
      <c r="D47" s="36" t="s">
        <v>42</v>
      </c>
      <c r="E47" s="36" t="s">
        <v>43</v>
      </c>
      <c r="F47" s="36" t="s">
        <v>41</v>
      </c>
      <c r="G47" s="106">
        <v>3141</v>
      </c>
      <c r="H47" s="69">
        <v>0</v>
      </c>
      <c r="I47" s="150" t="s">
        <v>115</v>
      </c>
      <c r="J47" s="167">
        <f>'Dir. y admon'!J47</f>
        <v>200000</v>
      </c>
      <c r="K47" s="167">
        <f>'Dir. y admon'!K47</f>
        <v>0</v>
      </c>
      <c r="L47" s="167">
        <f>'Dir. y admon'!L47</f>
        <v>0</v>
      </c>
      <c r="M47" s="167">
        <f>'Dir. y admon'!M47</f>
        <v>200000</v>
      </c>
      <c r="N47" s="167">
        <f>'Dir. y admon'!N47</f>
        <v>197763.19</v>
      </c>
      <c r="O47" s="167">
        <f>'Dir. y admon'!O47</f>
        <v>1000</v>
      </c>
      <c r="P47" s="167">
        <f>'Dir. y admon'!P47</f>
        <v>4343.9399999999996</v>
      </c>
      <c r="Q47" s="167">
        <f>'Dir. y admon'!Q47</f>
        <v>11263</v>
      </c>
      <c r="R47" s="167">
        <f>'Dir. y admon'!R47</f>
        <v>11087</v>
      </c>
      <c r="S47" s="167">
        <f>'Dir. y admon'!S47</f>
        <v>9911</v>
      </c>
      <c r="T47" s="167">
        <f>'Dir. y admon'!T47</f>
        <v>21679.68</v>
      </c>
      <c r="U47" s="167">
        <f>'Dir. y admon'!U47</f>
        <v>22943.03</v>
      </c>
      <c r="V47" s="167">
        <f>'Dir. y admon'!V47</f>
        <v>20072.97</v>
      </c>
      <c r="W47" s="167">
        <f>'Dir. y admon'!W47</f>
        <v>20648.97</v>
      </c>
      <c r="X47" s="167">
        <f>'Dir. y admon'!X47</f>
        <v>11764.04</v>
      </c>
      <c r="Y47" s="167">
        <f>'Dir. y admon'!Y47</f>
        <v>34976.76</v>
      </c>
      <c r="Z47" s="167">
        <f>'Dir. y admon'!Z47</f>
        <v>28072.799999999999</v>
      </c>
      <c r="AA47" s="44"/>
    </row>
    <row r="48" spans="1:27" s="19" customFormat="1" x14ac:dyDescent="0.2">
      <c r="A48" s="36" t="s">
        <v>17</v>
      </c>
      <c r="B48" s="36" t="s">
        <v>18</v>
      </c>
      <c r="C48" s="36" t="s">
        <v>19</v>
      </c>
      <c r="D48" s="36" t="s">
        <v>42</v>
      </c>
      <c r="E48" s="36" t="s">
        <v>43</v>
      </c>
      <c r="F48" s="36" t="s">
        <v>41</v>
      </c>
      <c r="G48" s="106">
        <v>3151</v>
      </c>
      <c r="H48" s="69">
        <v>0</v>
      </c>
      <c r="I48" s="150" t="s">
        <v>171</v>
      </c>
      <c r="J48" s="167">
        <f>'Dir. y admon'!J48</f>
        <v>55000</v>
      </c>
      <c r="K48" s="167">
        <f>'Dir. y admon'!K48</f>
        <v>0</v>
      </c>
      <c r="L48" s="167">
        <f>'Dir. y admon'!L48</f>
        <v>0</v>
      </c>
      <c r="M48" s="167">
        <f>'Dir. y admon'!M48</f>
        <v>55000</v>
      </c>
      <c r="N48" s="167">
        <f>'Dir. y admon'!N48</f>
        <v>55000</v>
      </c>
      <c r="O48" s="167">
        <f>'Dir. y admon'!O48</f>
        <v>0</v>
      </c>
      <c r="P48" s="167">
        <f>'Dir. y admon'!P48</f>
        <v>11478.05</v>
      </c>
      <c r="Q48" s="167">
        <f>'Dir. y admon'!Q48</f>
        <v>11264.99</v>
      </c>
      <c r="R48" s="167">
        <f>'Dir. y admon'!R48</f>
        <v>11499.99</v>
      </c>
      <c r="S48" s="167">
        <f>'Dir. y admon'!S48</f>
        <v>10564.99</v>
      </c>
      <c r="T48" s="167">
        <f>'Dir. y admon'!T48</f>
        <v>10191.98</v>
      </c>
      <c r="U48" s="167">
        <f>'Dir. y admon'!U48</f>
        <v>0</v>
      </c>
      <c r="V48" s="167">
        <f>'Dir. y admon'!V48</f>
        <v>0</v>
      </c>
      <c r="W48" s="167">
        <f>'Dir. y admon'!W48</f>
        <v>0</v>
      </c>
      <c r="X48" s="167">
        <f>'Dir. y admon'!X48</f>
        <v>0</v>
      </c>
      <c r="Y48" s="167">
        <f>'Dir. y admon'!Y48</f>
        <v>0</v>
      </c>
      <c r="Z48" s="167">
        <f>'Dir. y admon'!Z48</f>
        <v>0</v>
      </c>
      <c r="AA48" s="44"/>
    </row>
    <row r="49" spans="1:27" s="19" customFormat="1" x14ac:dyDescent="0.2">
      <c r="A49" s="36" t="s">
        <v>17</v>
      </c>
      <c r="B49" s="36" t="s">
        <v>18</v>
      </c>
      <c r="C49" s="36" t="s">
        <v>19</v>
      </c>
      <c r="D49" s="36" t="s">
        <v>42</v>
      </c>
      <c r="E49" s="36" t="s">
        <v>43</v>
      </c>
      <c r="F49" s="36" t="s">
        <v>41</v>
      </c>
      <c r="G49" s="106">
        <v>3171</v>
      </c>
      <c r="H49" s="69">
        <v>0</v>
      </c>
      <c r="I49" s="150" t="s">
        <v>148</v>
      </c>
      <c r="J49" s="167">
        <f>'Dir. y admon'!J49</f>
        <v>14000</v>
      </c>
      <c r="K49" s="167">
        <f>'Dir. y admon'!K49</f>
        <v>1400</v>
      </c>
      <c r="L49" s="167">
        <f>'Dir. y admon'!L49</f>
        <v>0</v>
      </c>
      <c r="M49" s="167">
        <f>'Dir. y admon'!M49</f>
        <v>12600</v>
      </c>
      <c r="N49" s="167">
        <f>'Dir. y admon'!N49</f>
        <v>5300.84</v>
      </c>
      <c r="O49" s="167">
        <f>'Dir. y admon'!O49</f>
        <v>1264.5999999999999</v>
      </c>
      <c r="P49" s="167">
        <f>'Dir. y admon'!P49</f>
        <v>0</v>
      </c>
      <c r="Q49" s="167">
        <f>'Dir. y admon'!Q49</f>
        <v>460</v>
      </c>
      <c r="R49" s="167">
        <f>'Dir. y admon'!R49</f>
        <v>0</v>
      </c>
      <c r="S49" s="167">
        <f>'Dir. y admon'!S49</f>
        <v>0</v>
      </c>
      <c r="T49" s="167">
        <f>'Dir. y admon'!T49</f>
        <v>0</v>
      </c>
      <c r="U49" s="167">
        <f>'Dir. y admon'!U49</f>
        <v>0</v>
      </c>
      <c r="V49" s="167">
        <f>'Dir. y admon'!V49</f>
        <v>0</v>
      </c>
      <c r="W49" s="167">
        <f>'Dir. y admon'!W49</f>
        <v>0</v>
      </c>
      <c r="X49" s="167">
        <f>'Dir. y admon'!X49</f>
        <v>0</v>
      </c>
      <c r="Y49" s="167">
        <f>'Dir. y admon'!Y49</f>
        <v>886.24</v>
      </c>
      <c r="Z49" s="167">
        <f>'Dir. y admon'!Z49</f>
        <v>2690</v>
      </c>
      <c r="AA49" s="44"/>
    </row>
    <row r="50" spans="1:27" s="19" customFormat="1" x14ac:dyDescent="0.2">
      <c r="A50" s="36" t="s">
        <v>17</v>
      </c>
      <c r="B50" s="36" t="s">
        <v>18</v>
      </c>
      <c r="C50" s="36" t="s">
        <v>19</v>
      </c>
      <c r="D50" s="36" t="s">
        <v>42</v>
      </c>
      <c r="E50" s="36" t="s">
        <v>43</v>
      </c>
      <c r="F50" s="36" t="s">
        <v>41</v>
      </c>
      <c r="G50" s="106">
        <v>3181</v>
      </c>
      <c r="H50" s="69">
        <v>0</v>
      </c>
      <c r="I50" s="150" t="s">
        <v>97</v>
      </c>
      <c r="J50" s="167">
        <f>'Dir. y admon'!J50</f>
        <v>10000</v>
      </c>
      <c r="K50" s="167">
        <f>'Dir. y admon'!K50</f>
        <v>1000</v>
      </c>
      <c r="L50" s="167">
        <f>'Dir. y admon'!L50</f>
        <v>0</v>
      </c>
      <c r="M50" s="167">
        <f>'Dir. y admon'!M50</f>
        <v>9000</v>
      </c>
      <c r="N50" s="167">
        <f>'Dir. y admon'!N50</f>
        <v>5817.8</v>
      </c>
      <c r="O50" s="167">
        <f>'Dir. y admon'!O50</f>
        <v>0</v>
      </c>
      <c r="P50" s="167">
        <f>'Dir. y admon'!P50</f>
        <v>171.74</v>
      </c>
      <c r="Q50" s="167">
        <f>'Dir. y admon'!Q50</f>
        <v>0</v>
      </c>
      <c r="R50" s="167">
        <f>'Dir. y admon'!R50</f>
        <v>0</v>
      </c>
      <c r="S50" s="167">
        <f>'Dir. y admon'!S50</f>
        <v>180</v>
      </c>
      <c r="T50" s="167">
        <f>'Dir. y admon'!T50</f>
        <v>735</v>
      </c>
      <c r="U50" s="167">
        <f>'Dir. y admon'!U50</f>
        <v>0</v>
      </c>
      <c r="V50" s="167">
        <f>'Dir. y admon'!V50</f>
        <v>0</v>
      </c>
      <c r="W50" s="167">
        <f>'Dir. y admon'!W50</f>
        <v>0</v>
      </c>
      <c r="X50" s="167">
        <f>'Dir. y admon'!X50</f>
        <v>4731.0600000000004</v>
      </c>
      <c r="Y50" s="167">
        <f>'Dir. y admon'!Y50</f>
        <v>0</v>
      </c>
      <c r="Z50" s="167">
        <f>'Dir. y admon'!Z50</f>
        <v>0</v>
      </c>
      <c r="AA50" s="44"/>
    </row>
    <row r="51" spans="1:27" s="19" customFormat="1" x14ac:dyDescent="0.2">
      <c r="A51" s="36" t="s">
        <v>17</v>
      </c>
      <c r="B51" s="36" t="s">
        <v>18</v>
      </c>
      <c r="C51" s="36" t="s">
        <v>19</v>
      </c>
      <c r="D51" s="36" t="s">
        <v>42</v>
      </c>
      <c r="E51" s="36" t="s">
        <v>43</v>
      </c>
      <c r="F51" s="36" t="s">
        <v>41</v>
      </c>
      <c r="G51" s="106">
        <v>3221</v>
      </c>
      <c r="H51" s="69">
        <v>0</v>
      </c>
      <c r="I51" s="150" t="s">
        <v>99</v>
      </c>
      <c r="J51" s="167">
        <f>'Dir. y admon'!J51</f>
        <v>168000</v>
      </c>
      <c r="K51" s="167">
        <f>'Dir. y admon'!K51</f>
        <v>16800</v>
      </c>
      <c r="L51" s="167">
        <f>'Dir. y admon'!L51</f>
        <v>0</v>
      </c>
      <c r="M51" s="167">
        <f>'Dir. y admon'!M51</f>
        <v>151200</v>
      </c>
      <c r="N51" s="167">
        <f>'Dir. y admon'!N51</f>
        <v>31320</v>
      </c>
      <c r="O51" s="167">
        <f>'Dir. y admon'!O51</f>
        <v>5220</v>
      </c>
      <c r="P51" s="167">
        <f>'Dir. y admon'!P51</f>
        <v>0</v>
      </c>
      <c r="Q51" s="167">
        <f>'Dir. y admon'!Q51</f>
        <v>0</v>
      </c>
      <c r="R51" s="167">
        <f>'Dir. y admon'!R51</f>
        <v>15660</v>
      </c>
      <c r="S51" s="167">
        <f>'Dir. y admon'!S51</f>
        <v>5220</v>
      </c>
      <c r="T51" s="167">
        <f>'Dir. y admon'!T51</f>
        <v>0</v>
      </c>
      <c r="U51" s="167">
        <f>'Dir. y admon'!U51</f>
        <v>0</v>
      </c>
      <c r="V51" s="167">
        <f>'Dir. y admon'!V51</f>
        <v>0</v>
      </c>
      <c r="W51" s="167">
        <f>'Dir. y admon'!W51</f>
        <v>5220</v>
      </c>
      <c r="X51" s="167">
        <f>'Dir. y admon'!X51</f>
        <v>0</v>
      </c>
      <c r="Y51" s="167">
        <f>'Dir. y admon'!Y51</f>
        <v>0</v>
      </c>
      <c r="Z51" s="167">
        <f>'Dir. y admon'!Z51</f>
        <v>0</v>
      </c>
      <c r="AA51" s="44"/>
    </row>
    <row r="52" spans="1:27" s="19" customFormat="1" x14ac:dyDescent="0.2">
      <c r="A52" s="36" t="s">
        <v>17</v>
      </c>
      <c r="B52" s="36" t="s">
        <v>18</v>
      </c>
      <c r="C52" s="36" t="s">
        <v>19</v>
      </c>
      <c r="D52" s="36" t="s">
        <v>42</v>
      </c>
      <c r="E52" s="36" t="s">
        <v>43</v>
      </c>
      <c r="F52" s="36" t="s">
        <v>41</v>
      </c>
      <c r="G52" s="106">
        <v>3231</v>
      </c>
      <c r="H52" s="69">
        <v>0</v>
      </c>
      <c r="I52" s="150" t="s">
        <v>100</v>
      </c>
      <c r="J52" s="167">
        <f>'Dir. y admon'!J52</f>
        <v>100000</v>
      </c>
      <c r="K52" s="167">
        <f>'Dir. y admon'!K52</f>
        <v>10000</v>
      </c>
      <c r="L52" s="167">
        <f>'Dir. y admon'!L52</f>
        <v>0</v>
      </c>
      <c r="M52" s="167">
        <f>'Dir. y admon'!M52</f>
        <v>90000</v>
      </c>
      <c r="N52" s="167">
        <f>'Dir. y admon'!N52</f>
        <v>79353.06</v>
      </c>
      <c r="O52" s="167">
        <f>'Dir. y admon'!O52</f>
        <v>4832.5600000000004</v>
      </c>
      <c r="P52" s="167">
        <f>'Dir. y admon'!P52</f>
        <v>5499.25</v>
      </c>
      <c r="Q52" s="167">
        <f>'Dir. y admon'!Q52</f>
        <v>6551.17</v>
      </c>
      <c r="R52" s="167">
        <f>'Dir. y admon'!R52</f>
        <v>5936.73</v>
      </c>
      <c r="S52" s="167">
        <f>'Dir. y admon'!S52</f>
        <v>5093.88</v>
      </c>
      <c r="T52" s="167">
        <f>'Dir. y admon'!T52</f>
        <v>13156.16</v>
      </c>
      <c r="U52" s="167">
        <f>'Dir. y admon'!U52</f>
        <v>5734.94</v>
      </c>
      <c r="V52" s="167">
        <f>'Dir. y admon'!V52</f>
        <v>7412.56</v>
      </c>
      <c r="W52" s="167">
        <f>'Dir. y admon'!W52</f>
        <v>6902.93</v>
      </c>
      <c r="X52" s="167">
        <f>'Dir. y admon'!X52</f>
        <v>6057.71</v>
      </c>
      <c r="Y52" s="167">
        <f>'Dir. y admon'!Y52</f>
        <v>5095.37</v>
      </c>
      <c r="Z52" s="167">
        <f>'Dir. y admon'!Z52</f>
        <v>7079.8</v>
      </c>
      <c r="AA52" s="44"/>
    </row>
    <row r="53" spans="1:27" s="19" customFormat="1" x14ac:dyDescent="0.2">
      <c r="A53" s="36" t="s">
        <v>17</v>
      </c>
      <c r="B53" s="36" t="s">
        <v>18</v>
      </c>
      <c r="C53" s="36" t="s">
        <v>19</v>
      </c>
      <c r="D53" s="36" t="s">
        <v>42</v>
      </c>
      <c r="E53" s="36" t="s">
        <v>43</v>
      </c>
      <c r="F53" s="36" t="s">
        <v>41</v>
      </c>
      <c r="G53" s="106">
        <v>3311</v>
      </c>
      <c r="H53" s="69">
        <v>0</v>
      </c>
      <c r="I53" s="150" t="s">
        <v>101</v>
      </c>
      <c r="J53" s="167">
        <f>'Dir. y admon'!J53</f>
        <v>50000</v>
      </c>
      <c r="K53" s="167">
        <f>'Dir. y admon'!K53</f>
        <v>1280</v>
      </c>
      <c r="L53" s="167">
        <f>'Dir. y admon'!L53</f>
        <v>0</v>
      </c>
      <c r="M53" s="167">
        <f>'Dir. y admon'!M53</f>
        <v>48720</v>
      </c>
      <c r="N53" s="167">
        <f>'Dir. y admon'!N53</f>
        <v>48720</v>
      </c>
      <c r="O53" s="167">
        <f>'Dir. y admon'!O53</f>
        <v>0</v>
      </c>
      <c r="P53" s="167">
        <f>'Dir. y admon'!P53</f>
        <v>0</v>
      </c>
      <c r="Q53" s="167">
        <f>'Dir. y admon'!Q53</f>
        <v>0</v>
      </c>
      <c r="R53" s="167">
        <f>'Dir. y admon'!R53</f>
        <v>0</v>
      </c>
      <c r="S53" s="167">
        <f>'Dir. y admon'!S53</f>
        <v>0</v>
      </c>
      <c r="T53" s="167">
        <f>'Dir. y admon'!T53</f>
        <v>48720</v>
      </c>
      <c r="U53" s="167">
        <f>'Dir. y admon'!U53</f>
        <v>0</v>
      </c>
      <c r="V53" s="167">
        <f>'Dir. y admon'!V53</f>
        <v>0</v>
      </c>
      <c r="W53" s="167">
        <f>'Dir. y admon'!W53</f>
        <v>0</v>
      </c>
      <c r="X53" s="167">
        <f>'Dir. y admon'!X53</f>
        <v>0</v>
      </c>
      <c r="Y53" s="167">
        <f>'Dir. y admon'!Y53</f>
        <v>0</v>
      </c>
      <c r="Z53" s="167">
        <f>'Dir. y admon'!Z53</f>
        <v>0</v>
      </c>
      <c r="AA53" s="44"/>
    </row>
    <row r="54" spans="1:27" s="19" customFormat="1" x14ac:dyDescent="0.2">
      <c r="A54" s="36" t="s">
        <v>17</v>
      </c>
      <c r="B54" s="36" t="s">
        <v>18</v>
      </c>
      <c r="C54" s="36" t="s">
        <v>19</v>
      </c>
      <c r="D54" s="36" t="s">
        <v>42</v>
      </c>
      <c r="E54" s="36" t="s">
        <v>43</v>
      </c>
      <c r="F54" s="36" t="s">
        <v>41</v>
      </c>
      <c r="G54" s="106">
        <v>3341</v>
      </c>
      <c r="H54" s="69">
        <v>0</v>
      </c>
      <c r="I54" s="150" t="s">
        <v>116</v>
      </c>
      <c r="J54" s="167">
        <f>'Dir. y admon'!J54</f>
        <v>10000</v>
      </c>
      <c r="K54" s="167">
        <f>'Dir. y admon'!K54</f>
        <v>0</v>
      </c>
      <c r="L54" s="167">
        <f>'Dir. y admon'!L54</f>
        <v>0</v>
      </c>
      <c r="M54" s="167">
        <f>'Dir. y admon'!M54</f>
        <v>10000</v>
      </c>
      <c r="N54" s="167">
        <f>'Dir. y admon'!N54</f>
        <v>8925</v>
      </c>
      <c r="O54" s="167">
        <f>'Dir. y admon'!O54</f>
        <v>1615</v>
      </c>
      <c r="P54" s="167">
        <f>'Dir. y admon'!P54</f>
        <v>0</v>
      </c>
      <c r="Q54" s="167">
        <f>'Dir. y admon'!Q54</f>
        <v>0</v>
      </c>
      <c r="R54" s="167">
        <f>'Dir. y admon'!R54</f>
        <v>1615</v>
      </c>
      <c r="S54" s="167">
        <f>'Dir. y admon'!S54</f>
        <v>0</v>
      </c>
      <c r="T54" s="167">
        <f>'Dir. y admon'!T54</f>
        <v>0</v>
      </c>
      <c r="U54" s="167">
        <f>'Dir. y admon'!U54</f>
        <v>1615</v>
      </c>
      <c r="V54" s="167">
        <f>'Dir. y admon'!V54</f>
        <v>0</v>
      </c>
      <c r="W54" s="167">
        <f>'Dir. y admon'!W54</f>
        <v>0</v>
      </c>
      <c r="X54" s="167">
        <f>'Dir. y admon'!X54</f>
        <v>1615</v>
      </c>
      <c r="Y54" s="167">
        <f>'Dir. y admon'!Y54</f>
        <v>2465</v>
      </c>
      <c r="Z54" s="167">
        <f>'Dir. y admon'!Z54</f>
        <v>0</v>
      </c>
      <c r="AA54" s="44"/>
    </row>
    <row r="55" spans="1:27" s="19" customFormat="1" x14ac:dyDescent="0.2">
      <c r="A55" s="36" t="s">
        <v>17</v>
      </c>
      <c r="B55" s="36" t="s">
        <v>18</v>
      </c>
      <c r="C55" s="36" t="s">
        <v>19</v>
      </c>
      <c r="D55" s="36" t="s">
        <v>42</v>
      </c>
      <c r="E55" s="36" t="s">
        <v>43</v>
      </c>
      <c r="F55" s="36" t="s">
        <v>41</v>
      </c>
      <c r="G55" s="106">
        <v>3342</v>
      </c>
      <c r="H55" s="69">
        <v>0</v>
      </c>
      <c r="I55" s="150" t="s">
        <v>117</v>
      </c>
      <c r="J55" s="167">
        <f>'Dir. y admon'!J55+'Ident sus'!J16</f>
        <v>150000</v>
      </c>
      <c r="K55" s="167">
        <f>'Dir. y admon'!K55+'Ident sus'!K16</f>
        <v>0</v>
      </c>
      <c r="L55" s="167">
        <f>'Dir. y admon'!L55+'Ident sus'!L16</f>
        <v>0</v>
      </c>
      <c r="M55" s="167">
        <f>'Dir. y admon'!M55+'Ident sus'!M16</f>
        <v>150000</v>
      </c>
      <c r="N55" s="167">
        <f>'Dir. y admon'!N55+'Ident sus'!N16</f>
        <v>149539.84</v>
      </c>
      <c r="O55" s="167">
        <f>'Dir. y admon'!O55+'Ident sus'!O16</f>
        <v>3387.2</v>
      </c>
      <c r="P55" s="167">
        <f>'Dir. y admon'!P55+'Ident sus'!P16</f>
        <v>2030</v>
      </c>
      <c r="Q55" s="167">
        <f>'Dir. y admon'!Q55+'Ident sus'!Q16</f>
        <v>0</v>
      </c>
      <c r="R55" s="167">
        <f>'Dir. y admon'!R55+'Ident sus'!R16</f>
        <v>0</v>
      </c>
      <c r="S55" s="167">
        <f>'Dir. y admon'!S55+'Ident sus'!S16</f>
        <v>0</v>
      </c>
      <c r="T55" s="167">
        <f>'Dir. y admon'!T55+'Ident sus'!T16</f>
        <v>0</v>
      </c>
      <c r="U55" s="167">
        <f>'Dir. y admon'!U55+'Ident sus'!U16</f>
        <v>6960</v>
      </c>
      <c r="V55" s="167">
        <f>'Dir. y admon'!V55+'Ident sus'!V16</f>
        <v>4604</v>
      </c>
      <c r="W55" s="167">
        <f>'Dir. y admon'!W55+'Ident sus'!W16</f>
        <v>38392</v>
      </c>
      <c r="X55" s="167">
        <f>'Dir. y admon'!X55+'Ident sus'!X16</f>
        <v>37970.639999999999</v>
      </c>
      <c r="Y55" s="167">
        <f>'Dir. y admon'!Y55+'Ident sus'!Y16</f>
        <v>18244</v>
      </c>
      <c r="Z55" s="167">
        <f>'Dir. y admon'!Z55+'Ident sus'!Z16</f>
        <v>37952</v>
      </c>
      <c r="AA55" s="44"/>
    </row>
    <row r="56" spans="1:27" s="19" customFormat="1" x14ac:dyDescent="0.2">
      <c r="A56" s="36" t="s">
        <v>17</v>
      </c>
      <c r="B56" s="36" t="s">
        <v>18</v>
      </c>
      <c r="C56" s="36" t="s">
        <v>19</v>
      </c>
      <c r="D56" s="36" t="s">
        <v>42</v>
      </c>
      <c r="E56" s="36" t="s">
        <v>43</v>
      </c>
      <c r="F56" s="36" t="s">
        <v>41</v>
      </c>
      <c r="G56" s="106">
        <v>3362</v>
      </c>
      <c r="H56" s="69">
        <v>0</v>
      </c>
      <c r="I56" s="150" t="s">
        <v>118</v>
      </c>
      <c r="J56" s="167">
        <f>'Dir. y admon'!J56</f>
        <v>35000</v>
      </c>
      <c r="K56" s="167">
        <f>'Dir. y admon'!K56</f>
        <v>3500</v>
      </c>
      <c r="L56" s="167">
        <f>'Dir. y admon'!L56</f>
        <v>0</v>
      </c>
      <c r="M56" s="167">
        <f>'Dir. y admon'!M56</f>
        <v>31500</v>
      </c>
      <c r="N56" s="167">
        <f>'Dir. y admon'!N56</f>
        <v>13478.279999999999</v>
      </c>
      <c r="O56" s="167">
        <f>'Dir. y admon'!O56</f>
        <v>0</v>
      </c>
      <c r="P56" s="167">
        <f>'Dir. y admon'!P56</f>
        <v>0</v>
      </c>
      <c r="Q56" s="167">
        <f>'Dir. y admon'!Q56</f>
        <v>0</v>
      </c>
      <c r="R56" s="167">
        <f>'Dir. y admon'!R56</f>
        <v>0</v>
      </c>
      <c r="S56" s="167">
        <f>'Dir. y admon'!S56</f>
        <v>3017.6</v>
      </c>
      <c r="T56" s="167">
        <f>'Dir. y admon'!T56</f>
        <v>858.2</v>
      </c>
      <c r="U56" s="167">
        <f>'Dir. y admon'!U56</f>
        <v>0</v>
      </c>
      <c r="V56" s="167">
        <f>'Dir. y admon'!V56</f>
        <v>4350</v>
      </c>
      <c r="W56" s="167">
        <f>'Dir. y admon'!W56</f>
        <v>269.12</v>
      </c>
      <c r="X56" s="167">
        <f>'Dir. y admon'!X56</f>
        <v>4983.3599999999997</v>
      </c>
      <c r="Y56" s="167">
        <f>'Dir. y admon'!Y56</f>
        <v>0</v>
      </c>
      <c r="Z56" s="167">
        <f>'Dir. y admon'!Z56</f>
        <v>0</v>
      </c>
      <c r="AA56" s="44"/>
    </row>
    <row r="57" spans="1:27" s="19" customFormat="1" x14ac:dyDescent="0.2">
      <c r="A57" s="36" t="s">
        <v>17</v>
      </c>
      <c r="B57" s="36" t="s">
        <v>18</v>
      </c>
      <c r="C57" s="36" t="s">
        <v>19</v>
      </c>
      <c r="D57" s="36" t="s">
        <v>42</v>
      </c>
      <c r="E57" s="36" t="s">
        <v>43</v>
      </c>
      <c r="F57" s="36" t="s">
        <v>41</v>
      </c>
      <c r="G57" s="106">
        <v>3451</v>
      </c>
      <c r="H57" s="69">
        <v>0</v>
      </c>
      <c r="I57" s="150" t="s">
        <v>102</v>
      </c>
      <c r="J57" s="167">
        <f>'Dir. y admon'!J57</f>
        <v>285000</v>
      </c>
      <c r="K57" s="167">
        <f>'Dir. y admon'!K57</f>
        <v>28500</v>
      </c>
      <c r="L57" s="167">
        <f>'Dir. y admon'!L57</f>
        <v>0</v>
      </c>
      <c r="M57" s="167">
        <f>'Dir. y admon'!M57</f>
        <v>256500</v>
      </c>
      <c r="N57" s="167">
        <f>'Dir. y admon'!N57</f>
        <v>226929.62000000002</v>
      </c>
      <c r="O57" s="167">
        <f>'Dir. y admon'!O57</f>
        <v>0</v>
      </c>
      <c r="P57" s="167">
        <f>'Dir. y admon'!P57</f>
        <v>36460.269999999997</v>
      </c>
      <c r="Q57" s="167">
        <f>'Dir. y admon'!Q57</f>
        <v>0</v>
      </c>
      <c r="R57" s="167">
        <f>'Dir. y admon'!R57</f>
        <v>0</v>
      </c>
      <c r="S57" s="167">
        <f>'Dir. y admon'!S57</f>
        <v>55329.33</v>
      </c>
      <c r="T57" s="167">
        <f>'Dir. y admon'!T57</f>
        <v>0</v>
      </c>
      <c r="U57" s="167">
        <f>'Dir. y admon'!U57</f>
        <v>135140.02000000002</v>
      </c>
      <c r="V57" s="167">
        <f>'Dir. y admon'!V57</f>
        <v>0</v>
      </c>
      <c r="W57" s="167">
        <f>'Dir. y admon'!W57</f>
        <v>0</v>
      </c>
      <c r="X57" s="167">
        <f>'Dir. y admon'!X57</f>
        <v>0</v>
      </c>
      <c r="Y57" s="167">
        <f>'Dir. y admon'!Y57</f>
        <v>0</v>
      </c>
      <c r="Z57" s="167">
        <f>'Dir. y admon'!Z57</f>
        <v>0</v>
      </c>
      <c r="AA57" s="44"/>
    </row>
    <row r="58" spans="1:27" s="19" customFormat="1" x14ac:dyDescent="0.2">
      <c r="A58" s="36" t="s">
        <v>17</v>
      </c>
      <c r="B58" s="36" t="s">
        <v>18</v>
      </c>
      <c r="C58" s="36" t="s">
        <v>19</v>
      </c>
      <c r="D58" s="36" t="s">
        <v>42</v>
      </c>
      <c r="E58" s="36" t="s">
        <v>43</v>
      </c>
      <c r="F58" s="36" t="s">
        <v>41</v>
      </c>
      <c r="G58" s="106">
        <v>3511</v>
      </c>
      <c r="H58" s="69">
        <v>0</v>
      </c>
      <c r="I58" s="150" t="s">
        <v>119</v>
      </c>
      <c r="J58" s="167">
        <f>'Dir. y admon'!J58</f>
        <v>50000</v>
      </c>
      <c r="K58" s="167">
        <f>'Dir. y admon'!K58</f>
        <v>15599.55</v>
      </c>
      <c r="L58" s="167">
        <f>'Dir. y admon'!L58</f>
        <v>0</v>
      </c>
      <c r="M58" s="167">
        <f>'Dir. y admon'!M58</f>
        <v>34400.449999999997</v>
      </c>
      <c r="N58" s="167">
        <f>'Dir. y admon'!N58</f>
        <v>34399.68</v>
      </c>
      <c r="O58" s="167">
        <f>'Dir. y admon'!O58</f>
        <v>0</v>
      </c>
      <c r="P58" s="167">
        <f>'Dir. y admon'!P58</f>
        <v>0</v>
      </c>
      <c r="Q58" s="167">
        <f>'Dir. y admon'!Q58</f>
        <v>0</v>
      </c>
      <c r="R58" s="167">
        <f>'Dir. y admon'!R58</f>
        <v>2248.12</v>
      </c>
      <c r="S58" s="167">
        <f>'Dir. y admon'!S58</f>
        <v>3499.48</v>
      </c>
      <c r="T58" s="167">
        <f>'Dir. y admon'!T58</f>
        <v>0</v>
      </c>
      <c r="U58" s="167">
        <f>'Dir. y admon'!U58</f>
        <v>3611.08</v>
      </c>
      <c r="V58" s="167">
        <f>'Dir. y admon'!V58</f>
        <v>0</v>
      </c>
      <c r="W58" s="167">
        <f>'Dir. y admon'!W58</f>
        <v>25041</v>
      </c>
      <c r="X58" s="167">
        <f>'Dir. y admon'!X58</f>
        <v>0</v>
      </c>
      <c r="Y58" s="167">
        <f>'Dir. y admon'!Y58</f>
        <v>0</v>
      </c>
      <c r="Z58" s="167">
        <f>'Dir. y admon'!Z58</f>
        <v>0</v>
      </c>
      <c r="AA58" s="44"/>
    </row>
    <row r="59" spans="1:27" s="19" customFormat="1" x14ac:dyDescent="0.2">
      <c r="A59" s="36" t="s">
        <v>17</v>
      </c>
      <c r="B59" s="36" t="s">
        <v>18</v>
      </c>
      <c r="C59" s="36" t="s">
        <v>19</v>
      </c>
      <c r="D59" s="36" t="s">
        <v>42</v>
      </c>
      <c r="E59" s="36" t="s">
        <v>43</v>
      </c>
      <c r="F59" s="36" t="s">
        <v>41</v>
      </c>
      <c r="G59" s="106">
        <v>3521</v>
      </c>
      <c r="H59" s="69">
        <v>0</v>
      </c>
      <c r="I59" s="150" t="s">
        <v>182</v>
      </c>
      <c r="J59" s="167">
        <f>'Dir. y admon'!J59</f>
        <v>15000</v>
      </c>
      <c r="K59" s="167">
        <f>'Dir. y admon'!K59</f>
        <v>0</v>
      </c>
      <c r="L59" s="167">
        <f>'Dir. y admon'!L59</f>
        <v>0</v>
      </c>
      <c r="M59" s="167">
        <f>'Dir. y admon'!M59</f>
        <v>15000</v>
      </c>
      <c r="N59" s="167">
        <f>'Dir. y admon'!N59</f>
        <v>14579.12</v>
      </c>
      <c r="O59" s="167">
        <f>'Dir. y admon'!O59</f>
        <v>1286.82</v>
      </c>
      <c r="P59" s="167">
        <f>'Dir. y admon'!P59</f>
        <v>2472.3000000000002</v>
      </c>
      <c r="Q59" s="167">
        <f>'Dir. y admon'!Q59</f>
        <v>417</v>
      </c>
      <c r="R59" s="167">
        <f>'Dir. y admon'!R59</f>
        <v>3400.32</v>
      </c>
      <c r="S59" s="167">
        <f>'Dir. y admon'!S59</f>
        <v>505.81</v>
      </c>
      <c r="T59" s="167">
        <f>'Dir. y admon'!T59</f>
        <v>2336.1</v>
      </c>
      <c r="U59" s="167">
        <f>'Dir. y admon'!U59</f>
        <v>1154.77</v>
      </c>
      <c r="V59" s="167">
        <f>'Dir. y admon'!V59</f>
        <v>1624</v>
      </c>
      <c r="W59" s="167">
        <f>'Dir. y admon'!W59</f>
        <v>116</v>
      </c>
      <c r="X59" s="167">
        <f>'Dir. y admon'!X59</f>
        <v>986</v>
      </c>
      <c r="Y59" s="167">
        <f>'Dir. y admon'!Y59</f>
        <v>0</v>
      </c>
      <c r="Z59" s="167">
        <f>'Dir. y admon'!Z59</f>
        <v>280</v>
      </c>
      <c r="AA59" s="44"/>
    </row>
    <row r="60" spans="1:27" s="19" customFormat="1" x14ac:dyDescent="0.2">
      <c r="A60" s="36" t="s">
        <v>17</v>
      </c>
      <c r="B60" s="36" t="s">
        <v>18</v>
      </c>
      <c r="C60" s="36" t="s">
        <v>19</v>
      </c>
      <c r="D60" s="36" t="s">
        <v>42</v>
      </c>
      <c r="E60" s="36" t="s">
        <v>43</v>
      </c>
      <c r="F60" s="36" t="s">
        <v>41</v>
      </c>
      <c r="G60" s="106">
        <v>3531</v>
      </c>
      <c r="H60" s="69">
        <v>0</v>
      </c>
      <c r="I60" s="150" t="s">
        <v>183</v>
      </c>
      <c r="J60" s="167">
        <f>'Dir. y admon'!J60</f>
        <v>18000</v>
      </c>
      <c r="K60" s="167">
        <f>'Dir. y admon'!K60</f>
        <v>1800</v>
      </c>
      <c r="L60" s="167">
        <f>'Dir. y admon'!L60</f>
        <v>0</v>
      </c>
      <c r="M60" s="167">
        <f>'Dir. y admon'!M60</f>
        <v>16200</v>
      </c>
      <c r="N60" s="167">
        <f>'Dir. y admon'!N60</f>
        <v>16199.999999999998</v>
      </c>
      <c r="O60" s="167">
        <f>'Dir. y admon'!O60</f>
        <v>399</v>
      </c>
      <c r="P60" s="167">
        <f>'Dir. y admon'!P60</f>
        <v>4628.3999999999996</v>
      </c>
      <c r="Q60" s="167">
        <f>'Dir. y admon'!Q60</f>
        <v>0</v>
      </c>
      <c r="R60" s="167">
        <f>'Dir. y admon'!R60</f>
        <v>1100</v>
      </c>
      <c r="S60" s="167">
        <f>'Dir. y admon'!S60</f>
        <v>305.06</v>
      </c>
      <c r="T60" s="167">
        <f>'Dir. y admon'!T60</f>
        <v>5000</v>
      </c>
      <c r="U60" s="167">
        <f>'Dir. y admon'!U60</f>
        <v>0</v>
      </c>
      <c r="V60" s="167">
        <f>'Dir. y admon'!V60</f>
        <v>2202.4</v>
      </c>
      <c r="W60" s="167">
        <f>'Dir. y admon'!W60</f>
        <v>551</v>
      </c>
      <c r="X60" s="167">
        <f>'Dir. y admon'!X60</f>
        <v>549.9</v>
      </c>
      <c r="Y60" s="167">
        <f>'Dir. y admon'!Y60</f>
        <v>0</v>
      </c>
      <c r="Z60" s="167">
        <f>'Dir. y admon'!Z60</f>
        <v>1464.24</v>
      </c>
      <c r="AA60" s="44"/>
    </row>
    <row r="61" spans="1:27" s="19" customFormat="1" x14ac:dyDescent="0.2">
      <c r="A61" s="36" t="s">
        <v>17</v>
      </c>
      <c r="B61" s="36" t="s">
        <v>18</v>
      </c>
      <c r="C61" s="36" t="s">
        <v>19</v>
      </c>
      <c r="D61" s="36" t="s">
        <v>42</v>
      </c>
      <c r="E61" s="36" t="s">
        <v>43</v>
      </c>
      <c r="F61" s="36" t="s">
        <v>41</v>
      </c>
      <c r="G61" s="106">
        <v>3551</v>
      </c>
      <c r="H61" s="69">
        <v>0</v>
      </c>
      <c r="I61" s="150" t="s">
        <v>158</v>
      </c>
      <c r="J61" s="167">
        <f>'Dir. y admon'!J61</f>
        <v>91000</v>
      </c>
      <c r="K61" s="167">
        <f>'Dir. y admon'!K61</f>
        <v>0</v>
      </c>
      <c r="L61" s="167">
        <f>'Dir. y admon'!L61</f>
        <v>86211</v>
      </c>
      <c r="M61" s="167">
        <f>'Dir. y admon'!M61</f>
        <v>177211</v>
      </c>
      <c r="N61" s="167">
        <f>'Dir. y admon'!N61</f>
        <v>177211</v>
      </c>
      <c r="O61" s="167">
        <f>'Dir. y admon'!O61</f>
        <v>163</v>
      </c>
      <c r="P61" s="167">
        <f>'Dir. y admon'!P61</f>
        <v>48541.279999999999</v>
      </c>
      <c r="Q61" s="167">
        <f>'Dir. y admon'!Q61</f>
        <v>1827</v>
      </c>
      <c r="R61" s="167">
        <f>'Dir. y admon'!R61</f>
        <v>419.88</v>
      </c>
      <c r="S61" s="167">
        <f>'Dir. y admon'!S61</f>
        <v>12777</v>
      </c>
      <c r="T61" s="167">
        <f>'Dir. y admon'!T61</f>
        <v>44439.4</v>
      </c>
      <c r="U61" s="167">
        <f>'Dir. y admon'!U61</f>
        <v>13969.79</v>
      </c>
      <c r="V61" s="167">
        <f>'Dir. y admon'!V61</f>
        <v>12678.8</v>
      </c>
      <c r="W61" s="167">
        <f>'Dir. y admon'!W61</f>
        <v>4535.6000000000004</v>
      </c>
      <c r="X61" s="167">
        <f>'Dir. y admon'!X61</f>
        <v>1648.25</v>
      </c>
      <c r="Y61" s="167">
        <f>'Dir. y admon'!Y61</f>
        <v>0</v>
      </c>
      <c r="Z61" s="167">
        <f>'Dir. y admon'!Z61</f>
        <v>36211</v>
      </c>
      <c r="AA61" s="44"/>
    </row>
    <row r="62" spans="1:27" s="19" customFormat="1" x14ac:dyDescent="0.2">
      <c r="A62" s="36" t="s">
        <v>17</v>
      </c>
      <c r="B62" s="36" t="s">
        <v>18</v>
      </c>
      <c r="C62" s="36" t="s">
        <v>19</v>
      </c>
      <c r="D62" s="36" t="s">
        <v>42</v>
      </c>
      <c r="E62" s="36" t="s">
        <v>43</v>
      </c>
      <c r="F62" s="36" t="s">
        <v>41</v>
      </c>
      <c r="G62" s="106">
        <v>3591</v>
      </c>
      <c r="H62" s="69">
        <v>0</v>
      </c>
      <c r="I62" s="150" t="s">
        <v>123</v>
      </c>
      <c r="J62" s="167">
        <f>'Dir. y admon'!J62</f>
        <v>5000</v>
      </c>
      <c r="K62" s="167">
        <f>'Dir. y admon'!K62</f>
        <v>500</v>
      </c>
      <c r="L62" s="167">
        <f>'Dir. y admon'!L62</f>
        <v>0</v>
      </c>
      <c r="M62" s="167">
        <f>'Dir. y admon'!M62</f>
        <v>4500</v>
      </c>
      <c r="N62" s="167">
        <f>'Dir. y admon'!N62</f>
        <v>1542.66</v>
      </c>
      <c r="O62" s="167">
        <f>'Dir. y admon'!O62</f>
        <v>0</v>
      </c>
      <c r="P62" s="167">
        <f>'Dir. y admon'!P62</f>
        <v>0</v>
      </c>
      <c r="Q62" s="167">
        <f>'Dir. y admon'!Q62</f>
        <v>0</v>
      </c>
      <c r="R62" s="167">
        <f>'Dir. y admon'!R62</f>
        <v>0</v>
      </c>
      <c r="S62" s="167">
        <f>'Dir. y admon'!S62</f>
        <v>365</v>
      </c>
      <c r="T62" s="167">
        <f>'Dir. y admon'!T62</f>
        <v>175</v>
      </c>
      <c r="U62" s="167">
        <f>'Dir. y admon'!U62</f>
        <v>286</v>
      </c>
      <c r="V62" s="167">
        <f>'Dir. y admon'!V62</f>
        <v>102.69</v>
      </c>
      <c r="W62" s="167">
        <f>'Dir. y admon'!W62</f>
        <v>145.99</v>
      </c>
      <c r="X62" s="167">
        <f>'Dir. y admon'!X62</f>
        <v>319.99</v>
      </c>
      <c r="Y62" s="167">
        <f>'Dir. y admon'!Y62</f>
        <v>0</v>
      </c>
      <c r="Z62" s="167">
        <f>'Dir. y admon'!Z62</f>
        <v>147.99</v>
      </c>
      <c r="AA62" s="44"/>
    </row>
    <row r="63" spans="1:27" s="19" customFormat="1" x14ac:dyDescent="0.2">
      <c r="A63" s="36" t="s">
        <v>17</v>
      </c>
      <c r="B63" s="36" t="s">
        <v>18</v>
      </c>
      <c r="C63" s="36" t="s">
        <v>19</v>
      </c>
      <c r="D63" s="36" t="s">
        <v>42</v>
      </c>
      <c r="E63" s="36" t="s">
        <v>43</v>
      </c>
      <c r="F63" s="36" t="s">
        <v>41</v>
      </c>
      <c r="G63" s="106">
        <v>3611</v>
      </c>
      <c r="H63" s="69">
        <v>0</v>
      </c>
      <c r="I63" s="150" t="s">
        <v>124</v>
      </c>
      <c r="J63" s="167">
        <f>'Dir. y admon'!J63+'Ident sus'!J17+Promocion!J15</f>
        <v>230000</v>
      </c>
      <c r="K63" s="167">
        <f>'Dir. y admon'!K63+'Ident sus'!K17+Promocion!K15</f>
        <v>16000</v>
      </c>
      <c r="L63" s="167">
        <f>'Dir. y admon'!L63+'Ident sus'!L17+Promocion!L15</f>
        <v>0</v>
      </c>
      <c r="M63" s="167">
        <f>'Dir. y admon'!M63+'Ident sus'!M17+Promocion!M15</f>
        <v>214000</v>
      </c>
      <c r="N63" s="167">
        <f>'Dir. y admon'!N63+'Ident sus'!N17+Promocion!N15</f>
        <v>195867.59</v>
      </c>
      <c r="O63" s="167">
        <f>'Dir. y admon'!O63+'Ident sus'!O17+Promocion!O15</f>
        <v>10277.280000000001</v>
      </c>
      <c r="P63" s="167">
        <f>'Dir. y admon'!P63+'Ident sus'!P17+Promocion!P15</f>
        <v>29788.799999999999</v>
      </c>
      <c r="Q63" s="167">
        <f>'Dir. y admon'!Q63+'Ident sus'!Q17+Promocion!Q15</f>
        <v>15474.4</v>
      </c>
      <c r="R63" s="167">
        <f>'Dir. y admon'!R63+'Ident sus'!R17+Promocion!R15</f>
        <v>71410.080000000002</v>
      </c>
      <c r="S63" s="167">
        <f>'Dir. y admon'!S63+'Ident sus'!S17+Promocion!S15</f>
        <v>4050.32</v>
      </c>
      <c r="T63" s="167">
        <f>'Dir. y admon'!T63+'Ident sus'!T17+Promocion!T15</f>
        <v>9704</v>
      </c>
      <c r="U63" s="167">
        <f>'Dir. y admon'!U63+'Ident sus'!U17+Promocion!U15</f>
        <v>10960.839999999998</v>
      </c>
      <c r="V63" s="167">
        <f>'Dir. y admon'!V63+'Ident sus'!V17+Promocion!V15</f>
        <v>11366.77</v>
      </c>
      <c r="W63" s="167">
        <f>'Dir. y admon'!W63+'Ident sus'!W17+Promocion!W15</f>
        <v>6985.52</v>
      </c>
      <c r="X63" s="167">
        <f>'Dir. y admon'!X63+'Ident sus'!X17+Promocion!X15</f>
        <v>3980.78</v>
      </c>
      <c r="Y63" s="167">
        <f>'Dir. y admon'!Y63+'Ident sus'!Y17+Promocion!Y15</f>
        <v>6000</v>
      </c>
      <c r="Z63" s="167">
        <f>'Dir. y admon'!Z63+'Ident sus'!Z17+Promocion!Z15</f>
        <v>15868.800000000001</v>
      </c>
      <c r="AA63" s="44"/>
    </row>
    <row r="64" spans="1:27" s="19" customFormat="1" x14ac:dyDescent="0.2">
      <c r="A64" s="36" t="s">
        <v>17</v>
      </c>
      <c r="B64" s="36" t="s">
        <v>18</v>
      </c>
      <c r="C64" s="36" t="s">
        <v>19</v>
      </c>
      <c r="D64" s="36" t="s">
        <v>42</v>
      </c>
      <c r="E64" s="36" t="s">
        <v>43</v>
      </c>
      <c r="F64" s="36" t="s">
        <v>41</v>
      </c>
      <c r="G64" s="106">
        <v>3711</v>
      </c>
      <c r="H64" s="69">
        <v>0</v>
      </c>
      <c r="I64" s="150" t="s">
        <v>125</v>
      </c>
      <c r="J64" s="167">
        <f>'Dir. y admon'!J64+'Ident sus'!J18</f>
        <v>40000</v>
      </c>
      <c r="K64" s="167">
        <f>'Dir. y admon'!K64+'Ident sus'!K18</f>
        <v>0</v>
      </c>
      <c r="L64" s="167">
        <f>'Dir. y admon'!L64+'Ident sus'!L18</f>
        <v>0</v>
      </c>
      <c r="M64" s="167">
        <f>'Dir. y admon'!M64+'Ident sus'!M18</f>
        <v>40000</v>
      </c>
      <c r="N64" s="167">
        <f>'Dir. y admon'!N64+'Ident sus'!N18</f>
        <v>34618.880000000005</v>
      </c>
      <c r="O64" s="167">
        <f>'Dir. y admon'!O64+'Ident sus'!O18</f>
        <v>0</v>
      </c>
      <c r="P64" s="167">
        <f>'Dir. y admon'!P64+'Ident sus'!P18</f>
        <v>0</v>
      </c>
      <c r="Q64" s="167">
        <f>'Dir. y admon'!Q64+'Ident sus'!Q18</f>
        <v>0</v>
      </c>
      <c r="R64" s="167">
        <f>'Dir. y admon'!R64+'Ident sus'!R18</f>
        <v>2515</v>
      </c>
      <c r="S64" s="167">
        <f>'Dir. y admon'!S64+'Ident sus'!S18</f>
        <v>146</v>
      </c>
      <c r="T64" s="167">
        <f>'Dir. y admon'!T64+'Ident sus'!T18</f>
        <v>5297</v>
      </c>
      <c r="U64" s="167">
        <f>'Dir. y admon'!U64+'Ident sus'!U18</f>
        <v>7501.68</v>
      </c>
      <c r="V64" s="167">
        <f>'Dir. y admon'!V64+'Ident sus'!V18</f>
        <v>0</v>
      </c>
      <c r="W64" s="167">
        <f>'Dir. y admon'!W64+'Ident sus'!W18</f>
        <v>0</v>
      </c>
      <c r="X64" s="167">
        <f>'Dir. y admon'!X64+'Ident sus'!X18</f>
        <v>8467.2000000000007</v>
      </c>
      <c r="Y64" s="167">
        <f>'Dir. y admon'!Y64+'Ident sus'!Y18</f>
        <v>0</v>
      </c>
      <c r="Z64" s="167">
        <f>'Dir. y admon'!Z64+'Ident sus'!Z18</f>
        <v>10692</v>
      </c>
      <c r="AA64" s="44"/>
    </row>
    <row r="65" spans="1:27" s="19" customFormat="1" x14ac:dyDescent="0.2">
      <c r="A65" s="36" t="s">
        <v>17</v>
      </c>
      <c r="B65" s="36" t="s">
        <v>18</v>
      </c>
      <c r="C65" s="36" t="s">
        <v>19</v>
      </c>
      <c r="D65" s="36" t="s">
        <v>42</v>
      </c>
      <c r="E65" s="36" t="s">
        <v>43</v>
      </c>
      <c r="F65" s="36" t="s">
        <v>41</v>
      </c>
      <c r="G65" s="106">
        <v>3721</v>
      </c>
      <c r="H65" s="69">
        <v>0</v>
      </c>
      <c r="I65" s="150" t="s">
        <v>105</v>
      </c>
      <c r="J65" s="167">
        <f>'Dir. y admon'!J65+'Ident sus'!J19+Promocion!J16</f>
        <v>81000</v>
      </c>
      <c r="K65" s="167">
        <f>'Dir. y admon'!K65+'Ident sus'!K19+Promocion!K16</f>
        <v>14678</v>
      </c>
      <c r="L65" s="167">
        <f>'Dir. y admon'!L65+'Ident sus'!L19+Promocion!L16</f>
        <v>0</v>
      </c>
      <c r="M65" s="167">
        <f>'Dir. y admon'!M65+'Ident sus'!M19+Promocion!M16</f>
        <v>66322</v>
      </c>
      <c r="N65" s="167">
        <f>'Dir. y admon'!N65+'Ident sus'!N19+Promocion!N16</f>
        <v>54147.74</v>
      </c>
      <c r="O65" s="167">
        <f>'Dir. y admon'!O65+'Ident sus'!O19+Promocion!O16</f>
        <v>163</v>
      </c>
      <c r="P65" s="167">
        <f>'Dir. y admon'!P65+'Ident sus'!P19+Promocion!P16</f>
        <v>4292.5</v>
      </c>
      <c r="Q65" s="167">
        <f>'Dir. y admon'!Q65+'Ident sus'!Q19+Promocion!Q16</f>
        <v>208</v>
      </c>
      <c r="R65" s="167">
        <f>'Dir. y admon'!R65+'Ident sus'!R19+Promocion!R16</f>
        <v>3287.78</v>
      </c>
      <c r="S65" s="167">
        <f>'Dir. y admon'!S65+'Ident sus'!S19+Promocion!S16</f>
        <v>6402.74</v>
      </c>
      <c r="T65" s="167">
        <f>'Dir. y admon'!T65+'Ident sus'!T19+Promocion!T16</f>
        <v>7991.2</v>
      </c>
      <c r="U65" s="167">
        <f>'Dir. y admon'!U65+'Ident sus'!U19+Promocion!U16</f>
        <v>7128.5</v>
      </c>
      <c r="V65" s="167">
        <f>'Dir. y admon'!V65+'Ident sus'!V19+Promocion!V16</f>
        <v>2386</v>
      </c>
      <c r="W65" s="167">
        <f>'Dir. y admon'!W65+'Ident sus'!W19+Promocion!W16</f>
        <v>962</v>
      </c>
      <c r="X65" s="167">
        <f>'Dir. y admon'!X65+'Ident sus'!X19+Promocion!X16</f>
        <v>5412</v>
      </c>
      <c r="Y65" s="167">
        <f>'Dir. y admon'!Y65+'Ident sus'!Y19+Promocion!Y16</f>
        <v>6742.02</v>
      </c>
      <c r="Z65" s="167">
        <f>'Dir. y admon'!Z65+'Ident sus'!Z19+Promocion!Z16</f>
        <v>9172</v>
      </c>
      <c r="AA65" s="44"/>
    </row>
    <row r="66" spans="1:27" s="19" customFormat="1" x14ac:dyDescent="0.2">
      <c r="A66" s="36" t="s">
        <v>17</v>
      </c>
      <c r="B66" s="36" t="s">
        <v>18</v>
      </c>
      <c r="C66" s="36" t="s">
        <v>19</v>
      </c>
      <c r="D66" s="36" t="s">
        <v>42</v>
      </c>
      <c r="E66" s="36" t="s">
        <v>43</v>
      </c>
      <c r="F66" s="36" t="s">
        <v>41</v>
      </c>
      <c r="G66" s="106">
        <v>3751</v>
      </c>
      <c r="H66" s="69">
        <v>0</v>
      </c>
      <c r="I66" s="150" t="s">
        <v>126</v>
      </c>
      <c r="J66" s="167">
        <f>'Dir. y admon'!J66+'Ident sus'!J20+Promocion!J17</f>
        <v>199000</v>
      </c>
      <c r="K66" s="167">
        <f>'Dir. y admon'!K66+'Ident sus'!K20+Promocion!K17</f>
        <v>0</v>
      </c>
      <c r="L66" s="167">
        <f>'Dir. y admon'!L66+'Ident sus'!L20+Promocion!L17</f>
        <v>24149</v>
      </c>
      <c r="M66" s="167">
        <f>'Dir. y admon'!M66+'Ident sus'!M20+Promocion!M17</f>
        <v>223149</v>
      </c>
      <c r="N66" s="167">
        <f>'Dir. y admon'!N66+'Ident sus'!N20+Promocion!N17</f>
        <v>223149.06</v>
      </c>
      <c r="O66" s="167">
        <f>'Dir. y admon'!O66+'Ident sus'!O20+Promocion!O17</f>
        <v>0</v>
      </c>
      <c r="P66" s="167">
        <f>'Dir. y admon'!P66+'Ident sus'!P20+Promocion!P17</f>
        <v>18813.78</v>
      </c>
      <c r="Q66" s="167">
        <f>'Dir. y admon'!Q66+'Ident sus'!Q20+Promocion!Q17</f>
        <v>1396</v>
      </c>
      <c r="R66" s="167">
        <f>'Dir. y admon'!R66+'Ident sus'!R20+Promocion!R17</f>
        <v>34220.97</v>
      </c>
      <c r="S66" s="167">
        <f>'Dir. y admon'!S66+'Ident sus'!S20+Promocion!S17</f>
        <v>43390.39</v>
      </c>
      <c r="T66" s="167">
        <f>'Dir. y admon'!T66+'Ident sus'!T20+Promocion!T17</f>
        <v>15679.949999999999</v>
      </c>
      <c r="U66" s="167">
        <f>'Dir. y admon'!U66+'Ident sus'!U20+Promocion!U17</f>
        <v>14037.829999999998</v>
      </c>
      <c r="V66" s="167">
        <f>'Dir. y admon'!V66+'Ident sus'!V20+Promocion!V17</f>
        <v>15666.53</v>
      </c>
      <c r="W66" s="167">
        <f>'Dir. y admon'!W66+'Ident sus'!W20+Promocion!W17</f>
        <v>5138.29</v>
      </c>
      <c r="X66" s="167">
        <f>'Dir. y admon'!X66+'Ident sus'!X20+Promocion!X17</f>
        <v>74259</v>
      </c>
      <c r="Y66" s="167">
        <f>'Dir. y admon'!Y66+'Ident sus'!Y20+Promocion!Y17</f>
        <v>0</v>
      </c>
      <c r="Z66" s="167">
        <f>'Dir. y admon'!Z66+'Ident sus'!Z20+Promocion!Z17</f>
        <v>546.32000000000005</v>
      </c>
      <c r="AA66" s="44"/>
    </row>
    <row r="67" spans="1:27" s="19" customFormat="1" x14ac:dyDescent="0.2">
      <c r="A67" s="36" t="s">
        <v>17</v>
      </c>
      <c r="B67" s="36" t="s">
        <v>18</v>
      </c>
      <c r="C67" s="36" t="s">
        <v>19</v>
      </c>
      <c r="D67" s="36" t="s">
        <v>42</v>
      </c>
      <c r="E67" s="36" t="s">
        <v>43</v>
      </c>
      <c r="F67" s="36" t="s">
        <v>41</v>
      </c>
      <c r="G67" s="106">
        <v>3831</v>
      </c>
      <c r="H67" s="69">
        <v>0</v>
      </c>
      <c r="I67" s="150" t="s">
        <v>106</v>
      </c>
      <c r="J67" s="167">
        <f>'Dir. y admon'!J67+'Ident sus'!J21+Promocion!J18</f>
        <v>195000</v>
      </c>
      <c r="K67" s="167">
        <f>'Dir. y admon'!K67+'Ident sus'!K21+Promocion!K18</f>
        <v>0</v>
      </c>
      <c r="L67" s="167">
        <f>'Dir. y admon'!L67+'Ident sus'!L21+Promocion!L18</f>
        <v>0</v>
      </c>
      <c r="M67" s="167">
        <f>'Dir. y admon'!M67+'Ident sus'!M21+Promocion!M18</f>
        <v>195000</v>
      </c>
      <c r="N67" s="167">
        <f>'Dir. y admon'!N67+'Ident sus'!N21+Promocion!N18</f>
        <v>194999.56</v>
      </c>
      <c r="O67" s="167">
        <f>'Dir. y admon'!O67+'Ident sus'!O21+Promocion!O18</f>
        <v>13748.5</v>
      </c>
      <c r="P67" s="167">
        <f>'Dir. y admon'!P67+'Ident sus'!P21+Promocion!P18</f>
        <v>76139</v>
      </c>
      <c r="Q67" s="167">
        <f>'Dir. y admon'!Q67+'Ident sus'!Q21+Promocion!Q18</f>
        <v>9267</v>
      </c>
      <c r="R67" s="167">
        <f>'Dir. y admon'!R67+'Ident sus'!R21+Promocion!R18</f>
        <v>14001.7</v>
      </c>
      <c r="S67" s="167">
        <f>'Dir. y admon'!S67+'Ident sus'!S21+Promocion!S18</f>
        <v>14950.27</v>
      </c>
      <c r="T67" s="167">
        <f>'Dir. y admon'!T67+'Ident sus'!T21+Promocion!T18</f>
        <v>5114.79</v>
      </c>
      <c r="U67" s="167">
        <f>'Dir. y admon'!U67+'Ident sus'!U21+Promocion!U18</f>
        <v>3394.9700000000003</v>
      </c>
      <c r="V67" s="167">
        <f>'Dir. y admon'!V67+'Ident sus'!V21+Promocion!V18</f>
        <v>41749.46</v>
      </c>
      <c r="W67" s="167">
        <f>'Dir. y admon'!W67+'Ident sus'!W21+Promocion!W18</f>
        <v>1658.15</v>
      </c>
      <c r="X67" s="167">
        <f>'Dir. y admon'!X67+'Ident sus'!X21+Promocion!X18</f>
        <v>14975.72</v>
      </c>
      <c r="Y67" s="167">
        <f>'Dir. y admon'!Y67+'Ident sus'!Y21+Promocion!Y18</f>
        <v>0</v>
      </c>
      <c r="Z67" s="167">
        <f>'Dir. y admon'!Z67+'Ident sus'!Z21+Promocion!Z18</f>
        <v>0</v>
      </c>
      <c r="AA67" s="44"/>
    </row>
    <row r="68" spans="1:27" s="23" customFormat="1" x14ac:dyDescent="0.2">
      <c r="A68" s="36" t="s">
        <v>17</v>
      </c>
      <c r="B68" s="36" t="s">
        <v>18</v>
      </c>
      <c r="C68" s="36" t="s">
        <v>19</v>
      </c>
      <c r="D68" s="36" t="s">
        <v>42</v>
      </c>
      <c r="E68" s="36" t="s">
        <v>43</v>
      </c>
      <c r="F68" s="36" t="s">
        <v>41</v>
      </c>
      <c r="G68" s="106">
        <v>3921</v>
      </c>
      <c r="H68" s="69">
        <v>0</v>
      </c>
      <c r="I68" s="150" t="s">
        <v>103</v>
      </c>
      <c r="J68" s="167">
        <f>'Dir. y admon'!J68+'Ident sus'!J22</f>
        <v>116000</v>
      </c>
      <c r="K68" s="167">
        <f>'Dir. y admon'!K68+'Ident sus'!K22</f>
        <v>14380</v>
      </c>
      <c r="L68" s="167">
        <f>'Dir. y admon'!L68+'Ident sus'!L22</f>
        <v>0</v>
      </c>
      <c r="M68" s="167">
        <f>'Dir. y admon'!M68+'Ident sus'!M22</f>
        <v>101620</v>
      </c>
      <c r="N68" s="167">
        <f>'Dir. y admon'!N68+'Ident sus'!N22</f>
        <v>64620.61</v>
      </c>
      <c r="O68" s="167">
        <f>'Dir. y admon'!O68+'Ident sus'!O22</f>
        <v>1970</v>
      </c>
      <c r="P68" s="167">
        <f>'Dir. y admon'!P68+'Ident sus'!P22</f>
        <v>10408</v>
      </c>
      <c r="Q68" s="167">
        <f>'Dir. y admon'!Q68+'Ident sus'!Q22</f>
        <v>0</v>
      </c>
      <c r="R68" s="167">
        <f>'Dir. y admon'!R68+'Ident sus'!R22</f>
        <v>0</v>
      </c>
      <c r="S68" s="167">
        <f>'Dir. y admon'!S68+'Ident sus'!S22</f>
        <v>8809.82</v>
      </c>
      <c r="T68" s="167">
        <f>'Dir. y admon'!T68+'Ident sus'!T22</f>
        <v>1210.75</v>
      </c>
      <c r="U68" s="167">
        <f>'Dir. y admon'!U68+'Ident sus'!U22</f>
        <v>643.12</v>
      </c>
      <c r="V68" s="167">
        <f>'Dir. y admon'!V68+'Ident sus'!V22</f>
        <v>1970</v>
      </c>
      <c r="W68" s="167">
        <f>'Dir. y admon'!W68+'Ident sus'!W22</f>
        <v>498.78</v>
      </c>
      <c r="X68" s="167">
        <f>'Dir. y admon'!X68+'Ident sus'!X22</f>
        <v>32718.28</v>
      </c>
      <c r="Y68" s="167">
        <f>'Dir. y admon'!Y68+'Ident sus'!Y22</f>
        <v>2671.86</v>
      </c>
      <c r="Z68" s="167">
        <f>'Dir. y admon'!Z68+'Ident sus'!Z22</f>
        <v>3720</v>
      </c>
      <c r="AA68" s="44"/>
    </row>
    <row r="69" spans="1:27" s="23" customFormat="1" x14ac:dyDescent="0.2">
      <c r="A69" s="37"/>
      <c r="B69" s="37"/>
      <c r="C69" s="37"/>
      <c r="D69" s="53"/>
      <c r="E69" s="37"/>
      <c r="F69" s="37"/>
      <c r="G69" s="37"/>
      <c r="H69" s="37"/>
      <c r="I69" s="140" t="s">
        <v>4</v>
      </c>
      <c r="J69" s="108">
        <f t="shared" ref="J69:Z69" si="2">SUM(J45:J68)</f>
        <v>2387000</v>
      </c>
      <c r="K69" s="108">
        <f t="shared" si="2"/>
        <v>152437.54999999999</v>
      </c>
      <c r="L69" s="108">
        <f t="shared" si="2"/>
        <v>110360</v>
      </c>
      <c r="M69" s="108">
        <f t="shared" si="2"/>
        <v>2344922.4500000002</v>
      </c>
      <c r="N69" s="108">
        <f t="shared" si="2"/>
        <v>2025947.9300000002</v>
      </c>
      <c r="O69" s="108">
        <f t="shared" si="2"/>
        <v>64396.959999999999</v>
      </c>
      <c r="P69" s="108">
        <f t="shared" si="2"/>
        <v>255067.31</v>
      </c>
      <c r="Q69" s="108">
        <f t="shared" si="2"/>
        <v>78600.959999999992</v>
      </c>
      <c r="R69" s="108">
        <f t="shared" si="2"/>
        <v>188322.57</v>
      </c>
      <c r="S69" s="108">
        <f t="shared" si="2"/>
        <v>216728.68999999997</v>
      </c>
      <c r="T69" s="108">
        <f t="shared" si="2"/>
        <v>204169.21000000005</v>
      </c>
      <c r="U69" s="108">
        <f t="shared" si="2"/>
        <v>246387.56999999998</v>
      </c>
      <c r="V69" s="108">
        <f t="shared" si="2"/>
        <v>147958.18</v>
      </c>
      <c r="W69" s="108">
        <f t="shared" si="2"/>
        <v>128279.34999999999</v>
      </c>
      <c r="X69" s="108">
        <f t="shared" si="2"/>
        <v>221839.93</v>
      </c>
      <c r="Y69" s="108">
        <f t="shared" si="2"/>
        <v>98054.25</v>
      </c>
      <c r="Z69" s="108">
        <f t="shared" si="2"/>
        <v>176142.95</v>
      </c>
      <c r="AA69" s="44"/>
    </row>
    <row r="70" spans="1:27" s="19" customFormat="1" x14ac:dyDescent="0.2">
      <c r="A70" s="36" t="s">
        <v>17</v>
      </c>
      <c r="B70" s="36" t="s">
        <v>18</v>
      </c>
      <c r="C70" s="36" t="s">
        <v>19</v>
      </c>
      <c r="D70" s="36" t="s">
        <v>42</v>
      </c>
      <c r="E70" s="36" t="s">
        <v>43</v>
      </c>
      <c r="F70" s="36" t="s">
        <v>41</v>
      </c>
      <c r="G70" s="106">
        <v>4419</v>
      </c>
      <c r="H70" s="69">
        <v>0</v>
      </c>
      <c r="I70" s="150" t="s">
        <v>127</v>
      </c>
      <c r="J70" s="167">
        <f>'Dir. y admon'!J70</f>
        <v>30000</v>
      </c>
      <c r="K70" s="167">
        <f>'Dir. y admon'!K70</f>
        <v>0</v>
      </c>
      <c r="L70" s="167">
        <f>'Dir. y admon'!L70</f>
        <v>0</v>
      </c>
      <c r="M70" s="167">
        <f>'Dir. y admon'!M70</f>
        <v>30000</v>
      </c>
      <c r="N70" s="167">
        <f>'Dir. y admon'!N70</f>
        <v>1320</v>
      </c>
      <c r="O70" s="167">
        <f>'Dir. y admon'!O70</f>
        <v>0</v>
      </c>
      <c r="P70" s="167">
        <f>'Dir. y admon'!P70</f>
        <v>240</v>
      </c>
      <c r="Q70" s="167">
        <f>'Dir. y admon'!Q70</f>
        <v>0</v>
      </c>
      <c r="R70" s="167">
        <f>'Dir. y admon'!R70</f>
        <v>120</v>
      </c>
      <c r="S70" s="167">
        <f>'Dir. y admon'!S70</f>
        <v>120</v>
      </c>
      <c r="T70" s="167">
        <f>'Dir. y admon'!T70</f>
        <v>120</v>
      </c>
      <c r="U70" s="167">
        <f>'Dir. y admon'!U70</f>
        <v>120</v>
      </c>
      <c r="V70" s="167">
        <f>'Dir. y admon'!V70</f>
        <v>240</v>
      </c>
      <c r="W70" s="167">
        <f>'Dir. y admon'!W70</f>
        <v>120</v>
      </c>
      <c r="X70" s="167">
        <f>'Dir. y admon'!X70</f>
        <v>0</v>
      </c>
      <c r="Y70" s="167">
        <f>'Dir. y admon'!Y70</f>
        <v>240</v>
      </c>
      <c r="Z70" s="167">
        <f>'Dir. y admon'!Z70</f>
        <v>0</v>
      </c>
      <c r="AA70" s="44"/>
    </row>
    <row r="71" spans="1:27" s="19" customFormat="1" x14ac:dyDescent="0.2">
      <c r="A71" s="36" t="s">
        <v>17</v>
      </c>
      <c r="B71" s="36" t="s">
        <v>18</v>
      </c>
      <c r="C71" s="36" t="s">
        <v>19</v>
      </c>
      <c r="D71" s="36" t="s">
        <v>42</v>
      </c>
      <c r="E71" s="36" t="s">
        <v>43</v>
      </c>
      <c r="F71" s="36" t="s">
        <v>41</v>
      </c>
      <c r="G71" s="106">
        <v>4431</v>
      </c>
      <c r="H71" s="69">
        <v>0</v>
      </c>
      <c r="I71" s="150" t="s">
        <v>172</v>
      </c>
      <c r="J71" s="167">
        <f>'Dir. y admon'!J71</f>
        <v>60000</v>
      </c>
      <c r="K71" s="167">
        <f>'Dir. y admon'!K71</f>
        <v>6000</v>
      </c>
      <c r="L71" s="167">
        <f>'Dir. y admon'!L71</f>
        <v>0</v>
      </c>
      <c r="M71" s="167">
        <f>'Dir. y admon'!M71</f>
        <v>54000</v>
      </c>
      <c r="N71" s="167">
        <f>'Dir. y admon'!N71</f>
        <v>0</v>
      </c>
      <c r="O71" s="167">
        <f>'Dir. y admon'!O71</f>
        <v>0</v>
      </c>
      <c r="P71" s="167">
        <f>'Dir. y admon'!P71</f>
        <v>0</v>
      </c>
      <c r="Q71" s="167">
        <f>'Dir. y admon'!Q71</f>
        <v>0</v>
      </c>
      <c r="R71" s="167">
        <f>'Dir. y admon'!R71</f>
        <v>0</v>
      </c>
      <c r="S71" s="167">
        <f>'Dir. y admon'!S71</f>
        <v>0</v>
      </c>
      <c r="T71" s="167">
        <f>'Dir. y admon'!T71</f>
        <v>0</v>
      </c>
      <c r="U71" s="167">
        <f>'Dir. y admon'!U71</f>
        <v>0</v>
      </c>
      <c r="V71" s="167">
        <f>'Dir. y admon'!V71</f>
        <v>0</v>
      </c>
      <c r="W71" s="167">
        <f>'Dir. y admon'!W71</f>
        <v>0</v>
      </c>
      <c r="X71" s="167">
        <f>'Dir. y admon'!X71</f>
        <v>0</v>
      </c>
      <c r="Y71" s="167">
        <f>'Dir. y admon'!Y71</f>
        <v>0</v>
      </c>
      <c r="Z71" s="167">
        <f>'Dir. y admon'!Z71</f>
        <v>0</v>
      </c>
      <c r="AA71" s="44"/>
    </row>
    <row r="72" spans="1:27" s="19" customFormat="1" x14ac:dyDescent="0.2">
      <c r="A72" s="36" t="s">
        <v>17</v>
      </c>
      <c r="B72" s="36" t="s">
        <v>18</v>
      </c>
      <c r="C72" s="36" t="s">
        <v>19</v>
      </c>
      <c r="D72" s="36" t="s">
        <v>42</v>
      </c>
      <c r="E72" s="36" t="s">
        <v>43</v>
      </c>
      <c r="F72" s="36" t="s">
        <v>41</v>
      </c>
      <c r="G72" s="106">
        <v>4432</v>
      </c>
      <c r="H72" s="69">
        <v>0</v>
      </c>
      <c r="I72" s="150" t="s">
        <v>149</v>
      </c>
      <c r="J72" s="167">
        <f>'Ident sus'!J24</f>
        <v>87000</v>
      </c>
      <c r="K72" s="167">
        <f>'Ident sus'!K24</f>
        <v>0</v>
      </c>
      <c r="L72" s="167">
        <f>'Ident sus'!L24</f>
        <v>0</v>
      </c>
      <c r="M72" s="167">
        <f>'Ident sus'!M24</f>
        <v>87000</v>
      </c>
      <c r="N72" s="167">
        <f>'Ident sus'!N24</f>
        <v>87000</v>
      </c>
      <c r="O72" s="167">
        <f>'Ident sus'!O24</f>
        <v>0</v>
      </c>
      <c r="P72" s="167">
        <f>'Ident sus'!P24</f>
        <v>0</v>
      </c>
      <c r="Q72" s="167">
        <f>'Ident sus'!Q24</f>
        <v>0</v>
      </c>
      <c r="R72" s="167">
        <f>'Ident sus'!R24</f>
        <v>50000</v>
      </c>
      <c r="S72" s="167">
        <f>'Ident sus'!S24</f>
        <v>20000</v>
      </c>
      <c r="T72" s="167">
        <f>'Ident sus'!T24</f>
        <v>17000</v>
      </c>
      <c r="U72" s="167">
        <f>'Ident sus'!U24</f>
        <v>0</v>
      </c>
      <c r="V72" s="167">
        <f>'Ident sus'!V24</f>
        <v>0</v>
      </c>
      <c r="W72" s="167">
        <f>'Ident sus'!W24</f>
        <v>0</v>
      </c>
      <c r="X72" s="167">
        <f>'Ident sus'!X24</f>
        <v>0</v>
      </c>
      <c r="Y72" s="167">
        <f>'Ident sus'!Y24</f>
        <v>0</v>
      </c>
      <c r="Z72" s="167">
        <f>'Ident sus'!Z24</f>
        <v>0</v>
      </c>
      <c r="AA72" s="44"/>
    </row>
    <row r="73" spans="1:27" s="23" customFormat="1" x14ac:dyDescent="0.2">
      <c r="A73" s="37"/>
      <c r="B73" s="37"/>
      <c r="C73" s="37"/>
      <c r="D73" s="53"/>
      <c r="E73" s="37"/>
      <c r="F73" s="37"/>
      <c r="G73" s="37"/>
      <c r="H73" s="37"/>
      <c r="I73" s="140" t="s">
        <v>5</v>
      </c>
      <c r="J73" s="108">
        <f t="shared" ref="J73:O73" si="3">SUM(J70:J72)</f>
        <v>177000</v>
      </c>
      <c r="K73" s="108">
        <f t="shared" si="3"/>
        <v>6000</v>
      </c>
      <c r="L73" s="108">
        <f t="shared" si="3"/>
        <v>0</v>
      </c>
      <c r="M73" s="108">
        <f t="shared" si="3"/>
        <v>171000</v>
      </c>
      <c r="N73" s="108">
        <f t="shared" si="3"/>
        <v>88320</v>
      </c>
      <c r="O73" s="108">
        <f t="shared" si="3"/>
        <v>0</v>
      </c>
      <c r="P73" s="108">
        <f t="shared" ref="P73:Z73" si="4">SUM(P70:P72)</f>
        <v>240</v>
      </c>
      <c r="Q73" s="108">
        <f t="shared" si="4"/>
        <v>0</v>
      </c>
      <c r="R73" s="108">
        <f t="shared" si="4"/>
        <v>50120</v>
      </c>
      <c r="S73" s="108">
        <f t="shared" si="4"/>
        <v>20120</v>
      </c>
      <c r="T73" s="108">
        <f t="shared" si="4"/>
        <v>17120</v>
      </c>
      <c r="U73" s="108">
        <f t="shared" si="4"/>
        <v>120</v>
      </c>
      <c r="V73" s="108">
        <f t="shared" si="4"/>
        <v>240</v>
      </c>
      <c r="W73" s="108">
        <f t="shared" si="4"/>
        <v>120</v>
      </c>
      <c r="X73" s="108">
        <f t="shared" si="4"/>
        <v>0</v>
      </c>
      <c r="Y73" s="108">
        <f t="shared" si="4"/>
        <v>240</v>
      </c>
      <c r="Z73" s="108">
        <f t="shared" si="4"/>
        <v>0</v>
      </c>
      <c r="AA73" s="44"/>
    </row>
    <row r="74" spans="1:27" s="19" customFormat="1" x14ac:dyDescent="0.2">
      <c r="A74" s="36" t="s">
        <v>17</v>
      </c>
      <c r="B74" s="36" t="s">
        <v>18</v>
      </c>
      <c r="C74" s="36" t="s">
        <v>19</v>
      </c>
      <c r="D74" s="36" t="s">
        <v>42</v>
      </c>
      <c r="E74" s="36" t="s">
        <v>43</v>
      </c>
      <c r="F74" s="36" t="s">
        <v>41</v>
      </c>
      <c r="G74" s="106">
        <v>5111</v>
      </c>
      <c r="H74" s="69">
        <v>0</v>
      </c>
      <c r="I74" s="150" t="s">
        <v>128</v>
      </c>
      <c r="J74" s="41">
        <f>'Dir. y admon'!J73</f>
        <v>20000</v>
      </c>
      <c r="K74" s="41">
        <f>'Dir. y admon'!K73</f>
        <v>2000</v>
      </c>
      <c r="L74" s="41">
        <f>'Dir. y admon'!L73</f>
        <v>2256</v>
      </c>
      <c r="M74" s="41">
        <f>'Dir. y admon'!M73</f>
        <v>20256</v>
      </c>
      <c r="N74" s="41">
        <f>'Dir. y admon'!N73</f>
        <v>18255.849999999999</v>
      </c>
      <c r="O74" s="41">
        <f>'Dir. y admon'!O73</f>
        <v>0</v>
      </c>
      <c r="P74" s="41">
        <f>'Dir. y admon'!P73</f>
        <v>0</v>
      </c>
      <c r="Q74" s="41">
        <f>'Dir. y admon'!Q73</f>
        <v>0</v>
      </c>
      <c r="R74" s="41">
        <f>'Dir. y admon'!R73</f>
        <v>0</v>
      </c>
      <c r="S74" s="41">
        <f>'Dir. y admon'!S73</f>
        <v>4350</v>
      </c>
      <c r="T74" s="41">
        <f>'Dir. y admon'!T73</f>
        <v>3045.01</v>
      </c>
      <c r="U74" s="41">
        <f>'Dir. y admon'!U73</f>
        <v>0</v>
      </c>
      <c r="V74" s="41">
        <f>'Dir. y admon'!V73</f>
        <v>0</v>
      </c>
      <c r="W74" s="41">
        <f>'Dir. y admon'!W73</f>
        <v>0</v>
      </c>
      <c r="X74" s="41">
        <f>'Dir. y admon'!X73</f>
        <v>0</v>
      </c>
      <c r="Y74" s="41">
        <f>'Dir. y admon'!Y73</f>
        <v>6424</v>
      </c>
      <c r="Z74" s="41">
        <f>'Dir. y admon'!Z73</f>
        <v>4436.84</v>
      </c>
      <c r="AA74" s="44"/>
    </row>
    <row r="75" spans="1:27" s="19" customFormat="1" x14ac:dyDescent="0.2">
      <c r="A75" s="36" t="s">
        <v>17</v>
      </c>
      <c r="B75" s="36" t="s">
        <v>18</v>
      </c>
      <c r="C75" s="36" t="s">
        <v>19</v>
      </c>
      <c r="D75" s="36" t="s">
        <v>42</v>
      </c>
      <c r="E75" s="36" t="s">
        <v>43</v>
      </c>
      <c r="F75" s="36" t="s">
        <v>41</v>
      </c>
      <c r="G75" s="106">
        <v>5151</v>
      </c>
      <c r="H75" s="69">
        <v>0</v>
      </c>
      <c r="I75" s="150" t="s">
        <v>173</v>
      </c>
      <c r="J75" s="41">
        <f>'Dir. y admon'!J74</f>
        <v>20000</v>
      </c>
      <c r="K75" s="41">
        <f>'Dir. y admon'!K74</f>
        <v>5000</v>
      </c>
      <c r="L75" s="41">
        <f>'Dir. y admon'!L74</f>
        <v>100000</v>
      </c>
      <c r="M75" s="41">
        <f>'Dir. y admon'!M74</f>
        <v>115000</v>
      </c>
      <c r="N75" s="41">
        <f>'Dir. y admon'!N74</f>
        <v>69556.010000000009</v>
      </c>
      <c r="O75" s="41">
        <f>'Dir. y admon'!O74</f>
        <v>0</v>
      </c>
      <c r="P75" s="41">
        <f>'Dir. y admon'!P74</f>
        <v>0</v>
      </c>
      <c r="Q75" s="41">
        <f>'Dir. y admon'!Q74</f>
        <v>0</v>
      </c>
      <c r="R75" s="41">
        <f>'Dir. y admon'!R74</f>
        <v>0</v>
      </c>
      <c r="S75" s="41">
        <f>'Dir. y admon'!S74</f>
        <v>4100</v>
      </c>
      <c r="T75" s="41">
        <f>'Dir. y admon'!T74</f>
        <v>0</v>
      </c>
      <c r="U75" s="41">
        <f>'Dir. y admon'!U74</f>
        <v>0</v>
      </c>
      <c r="V75" s="41">
        <f>'Dir. y admon'!V74</f>
        <v>4685</v>
      </c>
      <c r="W75" s="41">
        <f>'Dir. y admon'!W74</f>
        <v>0</v>
      </c>
      <c r="X75" s="41">
        <f>'Dir. y admon'!X74</f>
        <v>0</v>
      </c>
      <c r="Y75" s="41">
        <f>'Dir. y admon'!Y74</f>
        <v>0</v>
      </c>
      <c r="Z75" s="41">
        <f>'Dir. y admon'!Z74</f>
        <v>60771.01</v>
      </c>
      <c r="AA75" s="44"/>
    </row>
    <row r="76" spans="1:27" s="19" customFormat="1" x14ac:dyDescent="0.2">
      <c r="A76" s="36" t="s">
        <v>17</v>
      </c>
      <c r="B76" s="36" t="s">
        <v>18</v>
      </c>
      <c r="C76" s="36" t="s">
        <v>19</v>
      </c>
      <c r="D76" s="36" t="s">
        <v>42</v>
      </c>
      <c r="E76" s="36" t="s">
        <v>43</v>
      </c>
      <c r="F76" s="36" t="s">
        <v>41</v>
      </c>
      <c r="G76" s="106">
        <v>5211</v>
      </c>
      <c r="H76" s="69">
        <v>0</v>
      </c>
      <c r="I76" s="150" t="s">
        <v>143</v>
      </c>
      <c r="J76" s="41">
        <f>'Dir. y admon'!J75</f>
        <v>5000</v>
      </c>
      <c r="K76" s="41">
        <f>'Dir. y admon'!K75</f>
        <v>500</v>
      </c>
      <c r="L76" s="41">
        <f>'Dir. y admon'!L75</f>
        <v>0</v>
      </c>
      <c r="M76" s="41">
        <f>'Dir. y admon'!M75</f>
        <v>4500</v>
      </c>
      <c r="N76" s="41">
        <f>'Dir. y admon'!N75</f>
        <v>1790.01</v>
      </c>
      <c r="O76" s="41">
        <f>'Dir. y admon'!O75</f>
        <v>0</v>
      </c>
      <c r="P76" s="41">
        <f>'Dir. y admon'!P75</f>
        <v>0</v>
      </c>
      <c r="Q76" s="41">
        <f>'Dir. y admon'!Q75</f>
        <v>0</v>
      </c>
      <c r="R76" s="41">
        <f>'Dir. y admon'!R75</f>
        <v>1790.01</v>
      </c>
      <c r="S76" s="41">
        <f>'Dir. y admon'!S75</f>
        <v>0</v>
      </c>
      <c r="T76" s="41">
        <f>'Dir. y admon'!T75</f>
        <v>0</v>
      </c>
      <c r="U76" s="41">
        <f>'Dir. y admon'!U75</f>
        <v>0</v>
      </c>
      <c r="V76" s="41">
        <f>'Dir. y admon'!V75</f>
        <v>0</v>
      </c>
      <c r="W76" s="41">
        <f>'Dir. y admon'!W75</f>
        <v>0</v>
      </c>
      <c r="X76" s="41">
        <f>'Dir. y admon'!X75</f>
        <v>0</v>
      </c>
      <c r="Y76" s="41">
        <f>'Dir. y admon'!Y75</f>
        <v>0</v>
      </c>
      <c r="Z76" s="41">
        <f>'Dir. y admon'!Z75</f>
        <v>0</v>
      </c>
      <c r="AA76" s="44"/>
    </row>
    <row r="77" spans="1:27" s="19" customFormat="1" x14ac:dyDescent="0.2">
      <c r="A77" s="36" t="s">
        <v>17</v>
      </c>
      <c r="B77" s="36" t="s">
        <v>18</v>
      </c>
      <c r="C77" s="36" t="s">
        <v>19</v>
      </c>
      <c r="D77" s="36" t="s">
        <v>42</v>
      </c>
      <c r="E77" s="36" t="s">
        <v>43</v>
      </c>
      <c r="F77" s="36" t="s">
        <v>41</v>
      </c>
      <c r="G77" s="106">
        <v>5231</v>
      </c>
      <c r="H77" s="69">
        <v>0</v>
      </c>
      <c r="I77" s="150" t="s">
        <v>174</v>
      </c>
      <c r="J77" s="41">
        <f>'Dir. y admon'!J76</f>
        <v>5000</v>
      </c>
      <c r="K77" s="41">
        <f>'Dir. y admon'!K76</f>
        <v>500</v>
      </c>
      <c r="L77" s="41">
        <f>'Dir. y admon'!L76</f>
        <v>0</v>
      </c>
      <c r="M77" s="41">
        <f>'Dir. y admon'!M76</f>
        <v>4500</v>
      </c>
      <c r="N77" s="41">
        <f>'Dir. y admon'!N76</f>
        <v>2843.99</v>
      </c>
      <c r="O77" s="41">
        <f>'Dir. y admon'!O76</f>
        <v>0</v>
      </c>
      <c r="P77" s="41">
        <f>'Dir. y admon'!P76</f>
        <v>0</v>
      </c>
      <c r="Q77" s="41">
        <f>'Dir. y admon'!Q76</f>
        <v>0</v>
      </c>
      <c r="R77" s="41">
        <f>'Dir. y admon'!R76</f>
        <v>0</v>
      </c>
      <c r="S77" s="41">
        <f>'Dir. y admon'!S76</f>
        <v>0</v>
      </c>
      <c r="T77" s="41">
        <f>'Dir. y admon'!T76</f>
        <v>0</v>
      </c>
      <c r="U77" s="41">
        <f>'Dir. y admon'!U76</f>
        <v>0</v>
      </c>
      <c r="V77" s="41">
        <f>'Dir. y admon'!V76</f>
        <v>0</v>
      </c>
      <c r="W77" s="41">
        <f>'Dir. y admon'!W76</f>
        <v>0</v>
      </c>
      <c r="X77" s="41">
        <f>'Dir. y admon'!X76</f>
        <v>1422</v>
      </c>
      <c r="Y77" s="41">
        <f>'Dir. y admon'!Y76</f>
        <v>1421.99</v>
      </c>
      <c r="Z77" s="41">
        <f>'Dir. y admon'!Z76</f>
        <v>0</v>
      </c>
      <c r="AA77" s="44"/>
    </row>
    <row r="78" spans="1:27" s="19" customFormat="1" x14ac:dyDescent="0.2">
      <c r="A78" s="36" t="s">
        <v>17</v>
      </c>
      <c r="B78" s="36" t="s">
        <v>18</v>
      </c>
      <c r="C78" s="36" t="s">
        <v>19</v>
      </c>
      <c r="D78" s="36" t="s">
        <v>42</v>
      </c>
      <c r="E78" s="36" t="s">
        <v>43</v>
      </c>
      <c r="F78" s="36" t="s">
        <v>41</v>
      </c>
      <c r="G78" s="106">
        <v>5651</v>
      </c>
      <c r="H78" s="69">
        <v>0</v>
      </c>
      <c r="I78" s="150" t="s">
        <v>130</v>
      </c>
      <c r="J78" s="41">
        <f>'Dir. y admon'!J77</f>
        <v>30000</v>
      </c>
      <c r="K78" s="41">
        <f>'Dir. y admon'!K77</f>
        <v>3000</v>
      </c>
      <c r="L78" s="41">
        <f>'Dir. y admon'!L77</f>
        <v>0</v>
      </c>
      <c r="M78" s="41">
        <f>'Dir. y admon'!M77</f>
        <v>27000</v>
      </c>
      <c r="N78" s="41">
        <f>'Dir. y admon'!N77</f>
        <v>3697</v>
      </c>
      <c r="O78" s="41">
        <f>'Dir. y admon'!O77</f>
        <v>0</v>
      </c>
      <c r="P78" s="41">
        <f>'Dir. y admon'!P77</f>
        <v>0</v>
      </c>
      <c r="Q78" s="41">
        <f>'Dir. y admon'!Q77</f>
        <v>0</v>
      </c>
      <c r="R78" s="41">
        <f>'Dir. y admon'!R77</f>
        <v>0</v>
      </c>
      <c r="S78" s="41">
        <f>'Dir. y admon'!S77</f>
        <v>1699</v>
      </c>
      <c r="T78" s="41">
        <f>'Dir. y admon'!T77</f>
        <v>1998</v>
      </c>
      <c r="U78" s="41">
        <f>'Dir. y admon'!U77</f>
        <v>0</v>
      </c>
      <c r="V78" s="41">
        <f>'Dir. y admon'!V77</f>
        <v>0</v>
      </c>
      <c r="W78" s="41">
        <f>'Dir. y admon'!W77</f>
        <v>0</v>
      </c>
      <c r="X78" s="41">
        <f>'Dir. y admon'!X77</f>
        <v>0</v>
      </c>
      <c r="Y78" s="41">
        <f>'Dir. y admon'!Y77</f>
        <v>0</v>
      </c>
      <c r="Z78" s="41">
        <f>'Dir. y admon'!Z77</f>
        <v>0</v>
      </c>
      <c r="AA78" s="44"/>
    </row>
    <row r="79" spans="1:27" s="19" customFormat="1" x14ac:dyDescent="0.2">
      <c r="A79" s="36" t="s">
        <v>17</v>
      </c>
      <c r="B79" s="36" t="s">
        <v>18</v>
      </c>
      <c r="C79" s="36" t="s">
        <v>19</v>
      </c>
      <c r="D79" s="36" t="s">
        <v>42</v>
      </c>
      <c r="E79" s="36" t="s">
        <v>43</v>
      </c>
      <c r="F79" s="36" t="s">
        <v>41</v>
      </c>
      <c r="G79" s="106">
        <v>5911</v>
      </c>
      <c r="H79" s="69">
        <v>0</v>
      </c>
      <c r="I79" s="150" t="s">
        <v>107</v>
      </c>
      <c r="J79" s="41">
        <f>'Dir. y admon'!J78</f>
        <v>25000</v>
      </c>
      <c r="K79" s="41">
        <f>'Dir. y admon'!K78</f>
        <v>2500</v>
      </c>
      <c r="L79" s="41">
        <f>'Dir. y admon'!L78</f>
        <v>0</v>
      </c>
      <c r="M79" s="41">
        <f>'Dir. y admon'!M78</f>
        <v>22500</v>
      </c>
      <c r="N79" s="41">
        <f>'Dir. y admon'!N78</f>
        <v>2490</v>
      </c>
      <c r="O79" s="41">
        <f>'Dir. y admon'!O78</f>
        <v>0</v>
      </c>
      <c r="P79" s="41">
        <f>'Dir. y admon'!P78</f>
        <v>0</v>
      </c>
      <c r="Q79" s="41">
        <f>'Dir. y admon'!Q78</f>
        <v>0</v>
      </c>
      <c r="R79" s="41">
        <f>'Dir. y admon'!R78</f>
        <v>0</v>
      </c>
      <c r="S79" s="41">
        <f>'Dir. y admon'!S78</f>
        <v>0</v>
      </c>
      <c r="T79" s="41">
        <f>'Dir. y admon'!T78</f>
        <v>0</v>
      </c>
      <c r="U79" s="41">
        <f>'Dir. y admon'!U78</f>
        <v>0</v>
      </c>
      <c r="V79" s="41">
        <f>'Dir. y admon'!V78</f>
        <v>0</v>
      </c>
      <c r="W79" s="41">
        <f>'Dir. y admon'!W78</f>
        <v>0</v>
      </c>
      <c r="X79" s="41">
        <f>'Dir. y admon'!X78</f>
        <v>0</v>
      </c>
      <c r="Y79" s="41">
        <f>'Dir. y admon'!Y78</f>
        <v>0</v>
      </c>
      <c r="Z79" s="41">
        <f>'Dir. y admon'!Z78</f>
        <v>2490</v>
      </c>
      <c r="AA79" s="44"/>
    </row>
    <row r="80" spans="1:27" s="19" customFormat="1" x14ac:dyDescent="0.2">
      <c r="A80" s="36" t="s">
        <v>17</v>
      </c>
      <c r="B80" s="36" t="s">
        <v>18</v>
      </c>
      <c r="C80" s="36" t="s">
        <v>19</v>
      </c>
      <c r="D80" s="36" t="s">
        <v>42</v>
      </c>
      <c r="E80" s="36" t="s">
        <v>43</v>
      </c>
      <c r="F80" s="36" t="s">
        <v>41</v>
      </c>
      <c r="G80" s="106">
        <v>5931</v>
      </c>
      <c r="H80" s="69">
        <v>0</v>
      </c>
      <c r="I80" s="150" t="s">
        <v>175</v>
      </c>
      <c r="J80" s="41">
        <f>'Ident sus'!J26</f>
        <v>15000</v>
      </c>
      <c r="K80" s="41">
        <f>'Ident sus'!K26</f>
        <v>1500</v>
      </c>
      <c r="L80" s="41">
        <f>'Ident sus'!L26</f>
        <v>0</v>
      </c>
      <c r="M80" s="41">
        <f>'Ident sus'!M26</f>
        <v>13500</v>
      </c>
      <c r="N80" s="41">
        <f>'Ident sus'!N26</f>
        <v>0</v>
      </c>
      <c r="O80" s="41">
        <f>'Ident sus'!O26</f>
        <v>0</v>
      </c>
      <c r="P80" s="41">
        <f>'Ident sus'!P26</f>
        <v>0</v>
      </c>
      <c r="Q80" s="41">
        <f>'Ident sus'!Q26</f>
        <v>0</v>
      </c>
      <c r="R80" s="41">
        <f>'Ident sus'!R26</f>
        <v>0</v>
      </c>
      <c r="S80" s="41">
        <f>'Ident sus'!S26</f>
        <v>0</v>
      </c>
      <c r="T80" s="41">
        <f>'Ident sus'!T26</f>
        <v>0</v>
      </c>
      <c r="U80" s="41">
        <f>'Ident sus'!U26</f>
        <v>0</v>
      </c>
      <c r="V80" s="41">
        <f>'Ident sus'!V26</f>
        <v>0</v>
      </c>
      <c r="W80" s="41">
        <f>'Ident sus'!W26</f>
        <v>0</v>
      </c>
      <c r="X80" s="41">
        <f>'Ident sus'!X26</f>
        <v>0</v>
      </c>
      <c r="Y80" s="41">
        <f>'Ident sus'!Y26</f>
        <v>0</v>
      </c>
      <c r="Z80" s="41">
        <f>'Ident sus'!Z26</f>
        <v>0</v>
      </c>
      <c r="AA80" s="44"/>
    </row>
    <row r="81" spans="1:26" s="23" customFormat="1" x14ac:dyDescent="0.2">
      <c r="A81" s="37"/>
      <c r="B81" s="37"/>
      <c r="C81" s="37"/>
      <c r="D81" s="53"/>
      <c r="E81" s="37"/>
      <c r="F81" s="37"/>
      <c r="G81" s="37"/>
      <c r="H81" s="37"/>
      <c r="I81" s="140" t="s">
        <v>6</v>
      </c>
      <c r="J81" s="108">
        <f>SUM(J74:J80)</f>
        <v>120000</v>
      </c>
      <c r="K81" s="108">
        <f>SUM(K74:K80)</f>
        <v>15000</v>
      </c>
      <c r="L81" s="108">
        <f>SUM(L74:L80)</f>
        <v>102256</v>
      </c>
      <c r="M81" s="108">
        <f>SUM(M74:M80)</f>
        <v>207256</v>
      </c>
      <c r="N81" s="108">
        <f t="shared" ref="N81:Z81" si="5">SUM(N74:N80)</f>
        <v>98632.860000000015</v>
      </c>
      <c r="O81" s="108">
        <f t="shared" si="5"/>
        <v>0</v>
      </c>
      <c r="P81" s="108">
        <f t="shared" si="5"/>
        <v>0</v>
      </c>
      <c r="Q81" s="108">
        <f t="shared" si="5"/>
        <v>0</v>
      </c>
      <c r="R81" s="108">
        <f t="shared" si="5"/>
        <v>1790.01</v>
      </c>
      <c r="S81" s="108">
        <f t="shared" si="5"/>
        <v>10149</v>
      </c>
      <c r="T81" s="108">
        <f t="shared" si="5"/>
        <v>5043.01</v>
      </c>
      <c r="U81" s="108">
        <f t="shared" si="5"/>
        <v>0</v>
      </c>
      <c r="V81" s="108">
        <f t="shared" si="5"/>
        <v>4685</v>
      </c>
      <c r="W81" s="108">
        <f t="shared" si="5"/>
        <v>0</v>
      </c>
      <c r="X81" s="108">
        <f t="shared" si="5"/>
        <v>1422</v>
      </c>
      <c r="Y81" s="108">
        <f t="shared" si="5"/>
        <v>7845.99</v>
      </c>
      <c r="Z81" s="108">
        <f t="shared" si="5"/>
        <v>67697.850000000006</v>
      </c>
    </row>
    <row r="82" spans="1:26" x14ac:dyDescent="0.2"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r="83" spans="1:26" s="387" customFormat="1" ht="17.25" customHeight="1" x14ac:dyDescent="0.2">
      <c r="A83" s="489"/>
      <c r="B83" s="490"/>
      <c r="C83" s="490"/>
      <c r="D83" s="490"/>
      <c r="E83" s="490"/>
      <c r="F83" s="490"/>
      <c r="G83" s="490"/>
      <c r="H83" s="491"/>
      <c r="I83" s="383" t="s">
        <v>7</v>
      </c>
      <c r="J83" s="390">
        <f t="shared" ref="J83:Q83" si="6">J81+J73+J69+J44+J26</f>
        <v>16638000</v>
      </c>
      <c r="K83" s="390">
        <f t="shared" si="6"/>
        <v>1179454.06</v>
      </c>
      <c r="L83" s="390">
        <f t="shared" si="6"/>
        <v>1272226.2799999998</v>
      </c>
      <c r="M83" s="390">
        <f t="shared" si="6"/>
        <v>16730772.220000001</v>
      </c>
      <c r="N83" s="390">
        <f t="shared" si="6"/>
        <v>14847820.260000004</v>
      </c>
      <c r="O83" s="390">
        <f t="shared" si="6"/>
        <v>881343.31000000017</v>
      </c>
      <c r="P83" s="390">
        <f t="shared" si="6"/>
        <v>1147871.7999999998</v>
      </c>
      <c r="Q83" s="390">
        <f t="shared" si="6"/>
        <v>1304777.44</v>
      </c>
      <c r="R83" s="390">
        <f t="shared" ref="R83:Z83" si="7">R81+R73+R69+R44+R26</f>
        <v>1089422.9000000004</v>
      </c>
      <c r="S83" s="390">
        <f t="shared" si="7"/>
        <v>1235121.4899999998</v>
      </c>
      <c r="T83" s="390">
        <f t="shared" si="7"/>
        <v>1329843.78</v>
      </c>
      <c r="U83" s="390">
        <f t="shared" si="7"/>
        <v>1247868.6800000002</v>
      </c>
      <c r="V83" s="390">
        <f t="shared" si="7"/>
        <v>1060289.98</v>
      </c>
      <c r="W83" s="390">
        <f t="shared" si="7"/>
        <v>1233476.6099999996</v>
      </c>
      <c r="X83" s="390">
        <f t="shared" si="7"/>
        <v>1244030.1000000001</v>
      </c>
      <c r="Y83" s="390">
        <f t="shared" si="7"/>
        <v>1298659.9399999997</v>
      </c>
      <c r="Z83" s="390">
        <f t="shared" si="7"/>
        <v>1775114.2300000002</v>
      </c>
    </row>
    <row r="84" spans="1:26" s="19" customFormat="1" x14ac:dyDescent="0.2">
      <c r="A84" s="1"/>
      <c r="B84" s="1"/>
      <c r="C84" s="1"/>
      <c r="D84" s="7"/>
      <c r="E84" s="1"/>
      <c r="F84" s="1"/>
      <c r="G84" s="1"/>
      <c r="H84" s="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s="11" customFormat="1" x14ac:dyDescent="0.2">
      <c r="A85" s="482" t="s">
        <v>50</v>
      </c>
      <c r="B85" s="483"/>
      <c r="C85" s="483"/>
      <c r="D85" s="483"/>
      <c r="E85" s="483"/>
      <c r="F85" s="483"/>
      <c r="G85" s="483"/>
      <c r="H85" s="483"/>
      <c r="I85" s="483"/>
      <c r="J85" s="483"/>
      <c r="K85" s="483"/>
      <c r="L85" s="483"/>
      <c r="M85" s="483"/>
      <c r="N85" s="484"/>
      <c r="O85" s="168" t="s">
        <v>196</v>
      </c>
      <c r="P85" s="168" t="s">
        <v>197</v>
      </c>
      <c r="Q85" s="168" t="s">
        <v>198</v>
      </c>
      <c r="R85" s="168" t="s">
        <v>429</v>
      </c>
      <c r="S85" s="168" t="s">
        <v>430</v>
      </c>
      <c r="T85" s="168" t="s">
        <v>431</v>
      </c>
      <c r="U85" s="168" t="s">
        <v>462</v>
      </c>
      <c r="V85" s="168" t="s">
        <v>463</v>
      </c>
      <c r="W85" s="168" t="s">
        <v>464</v>
      </c>
      <c r="X85" s="168" t="s">
        <v>481</v>
      </c>
      <c r="Y85" s="168" t="s">
        <v>482</v>
      </c>
      <c r="Z85" s="168" t="s">
        <v>483</v>
      </c>
    </row>
    <row r="86" spans="1:26" s="19" customFormat="1" x14ac:dyDescent="0.2">
      <c r="A86" s="1"/>
      <c r="B86" s="1"/>
      <c r="C86" s="1"/>
      <c r="D86" s="7"/>
      <c r="E86" s="1"/>
      <c r="F86" s="1"/>
      <c r="G86" s="1"/>
      <c r="H86" s="1"/>
      <c r="I86" s="4"/>
      <c r="J86" s="4"/>
      <c r="K86" s="4"/>
      <c r="L86" s="4"/>
      <c r="M86" s="4"/>
      <c r="N86" s="169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19" customFormat="1" x14ac:dyDescent="0.2">
      <c r="A87" s="1"/>
      <c r="B87" s="1"/>
      <c r="C87" s="1"/>
      <c r="D87" s="7"/>
      <c r="E87" s="1"/>
      <c r="F87" s="1"/>
      <c r="G87" s="1"/>
      <c r="H87" s="1"/>
      <c r="I87" s="4"/>
      <c r="J87" s="4"/>
      <c r="K87" s="135"/>
      <c r="L87" s="4"/>
      <c r="M87" s="4"/>
      <c r="N87" s="135"/>
      <c r="O87" s="4"/>
      <c r="P87" s="4"/>
      <c r="Q87" s="135"/>
      <c r="R87" s="4"/>
      <c r="S87" s="4"/>
      <c r="T87" s="4"/>
      <c r="U87" s="4"/>
      <c r="V87" s="4"/>
      <c r="W87" s="4"/>
      <c r="X87" s="4"/>
      <c r="Y87" s="4"/>
      <c r="Z87" s="4"/>
    </row>
    <row r="88" spans="1:26" s="19" customFormat="1" x14ac:dyDescent="0.2">
      <c r="A88" s="1"/>
      <c r="B88" s="1"/>
      <c r="C88" s="1"/>
      <c r="D88" s="7"/>
      <c r="E88" s="1"/>
      <c r="F88" s="1"/>
      <c r="G88" s="1"/>
      <c r="H88" s="1"/>
      <c r="I88" s="4"/>
      <c r="J88" s="4"/>
      <c r="K88" s="4"/>
      <c r="L88" s="135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s="19" customFormat="1" x14ac:dyDescent="0.2">
      <c r="A89" s="1"/>
      <c r="B89" s="1"/>
      <c r="C89" s="1"/>
      <c r="D89" s="7"/>
      <c r="E89" s="1"/>
      <c r="F89" s="1"/>
      <c r="G89" s="1"/>
      <c r="H89" s="1"/>
      <c r="I89" s="393" t="s">
        <v>432</v>
      </c>
      <c r="J89" s="143">
        <v>16638000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s="19" customFormat="1" x14ac:dyDescent="0.2">
      <c r="A90" s="1"/>
      <c r="B90" s="1"/>
      <c r="C90" s="1"/>
      <c r="D90" s="7"/>
      <c r="E90" s="1"/>
      <c r="F90" s="1"/>
      <c r="G90" s="1"/>
      <c r="H90" s="1"/>
      <c r="I90" s="393" t="s">
        <v>433</v>
      </c>
      <c r="J90" s="143">
        <v>1943614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s="19" customFormat="1" x14ac:dyDescent="0.2">
      <c r="A91" s="1"/>
      <c r="B91" s="1"/>
      <c r="C91" s="1"/>
      <c r="D91" s="7"/>
      <c r="E91" s="1"/>
      <c r="F91" s="1"/>
      <c r="G91" s="1"/>
      <c r="H91" s="1"/>
      <c r="I91" s="393" t="s">
        <v>434</v>
      </c>
      <c r="J91" s="143">
        <v>1235319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19" customFormat="1" x14ac:dyDescent="0.2">
      <c r="A92" s="1"/>
      <c r="B92" s="1"/>
      <c r="C92" s="1"/>
      <c r="D92" s="7"/>
      <c r="E92" s="1"/>
      <c r="F92" s="1"/>
      <c r="G92" s="1"/>
      <c r="H92" s="1"/>
      <c r="I92" s="393" t="s">
        <v>435</v>
      </c>
      <c r="J92" s="143">
        <v>67500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s="19" customFormat="1" ht="25.5" x14ac:dyDescent="0.2">
      <c r="A93" s="1"/>
      <c r="B93" s="1"/>
      <c r="C93" s="1"/>
      <c r="D93" s="7"/>
      <c r="E93" s="1"/>
      <c r="F93" s="1"/>
      <c r="G93" s="1"/>
      <c r="H93" s="1"/>
      <c r="I93" s="393" t="s">
        <v>436</v>
      </c>
      <c r="J93" s="143">
        <f>210500+132429.9+67770.1</f>
        <v>410700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s="19" customFormat="1" x14ac:dyDescent="0.2">
      <c r="A94" s="1"/>
      <c r="B94" s="1"/>
      <c r="C94" s="1"/>
      <c r="D94" s="7"/>
      <c r="E94" s="1"/>
      <c r="F94" s="1"/>
      <c r="G94" s="1"/>
      <c r="H94" s="1"/>
      <c r="I94" s="393" t="s">
        <v>437</v>
      </c>
      <c r="J94" s="143">
        <v>41300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">
      <c r="I95" s="393" t="s">
        <v>438</v>
      </c>
      <c r="J95" s="143">
        <v>26300</v>
      </c>
    </row>
    <row r="96" spans="1:26" x14ac:dyDescent="0.2">
      <c r="J96" s="211">
        <f>SUM(J89:J95)</f>
        <v>20362733</v>
      </c>
    </row>
  </sheetData>
  <mergeCells count="19">
    <mergeCell ref="I1:L1"/>
    <mergeCell ref="I2:L2"/>
    <mergeCell ref="A83:H83"/>
    <mergeCell ref="F9:F10"/>
    <mergeCell ref="G9:G10"/>
    <mergeCell ref="H9:H10"/>
    <mergeCell ref="J4:M4"/>
    <mergeCell ref="A85:N85"/>
    <mergeCell ref="A9:A10"/>
    <mergeCell ref="B9:B10"/>
    <mergeCell ref="C9:C10"/>
    <mergeCell ref="E9:E10"/>
    <mergeCell ref="D9:D10"/>
    <mergeCell ref="O9:Z9"/>
    <mergeCell ref="M9:M10"/>
    <mergeCell ref="I9:I10"/>
    <mergeCell ref="N9:N10"/>
    <mergeCell ref="K9:L9"/>
    <mergeCell ref="J9:J10"/>
  </mergeCells>
  <phoneticPr fontId="5" type="noConversion"/>
  <printOptions horizontalCentered="1"/>
  <pageMargins left="0.78740157480314965" right="0.39370078740157483" top="0.39370078740157483" bottom="0.39370078740157483" header="0" footer="0"/>
  <pageSetup paperSize="5" scale="54" orientation="landscape" r:id="rId1"/>
  <headerFooter alignWithMargins="0">
    <oddFooter xml:space="preserve">&amp;C&amp;P&amp;R
</oddFooter>
  </headerFooter>
  <rowBreaks count="1" manualBreakCount="1">
    <brk id="7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40"/>
  </sheetPr>
  <dimension ref="A1:AB70"/>
  <sheetViews>
    <sheetView showGridLines="0" view="pageBreakPreview" zoomScale="80" zoomScaleSheetLayoutView="80" workbookViewId="0">
      <selection activeCell="H1" sqref="H1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1" customWidth="1"/>
    <col min="6" max="6" width="6.140625" style="1" customWidth="1"/>
    <col min="7" max="7" width="7.28515625" style="30" customWidth="1"/>
    <col min="8" max="8" width="4.7109375" style="30" customWidth="1"/>
    <col min="9" max="9" width="29.7109375" style="32" customWidth="1"/>
    <col min="10" max="10" width="15.42578125" style="48" bestFit="1" customWidth="1"/>
    <col min="11" max="11" width="14.28515625" style="32" customWidth="1"/>
    <col min="12" max="12" width="14.5703125" style="32" customWidth="1"/>
    <col min="13" max="13" width="16.28515625" style="32" customWidth="1"/>
    <col min="14" max="15" width="15.28515625" style="32" customWidth="1"/>
    <col min="16" max="16" width="15" style="32" customWidth="1"/>
    <col min="17" max="17" width="8.7109375" style="32" customWidth="1"/>
    <col min="18" max="20" width="8.7109375" style="4" customWidth="1"/>
    <col min="21" max="21" width="11.28515625" style="4" bestFit="1" customWidth="1"/>
    <col min="22" max="22" width="13.7109375" style="4" customWidth="1"/>
    <col min="23" max="23" width="11.5703125" style="4" customWidth="1"/>
    <col min="24" max="24" width="12.42578125" style="4" bestFit="1" customWidth="1"/>
    <col min="25" max="25" width="10.85546875" style="4" customWidth="1"/>
    <col min="26" max="26" width="12" style="4" bestFit="1" customWidth="1"/>
    <col min="27" max="16384" width="11.42578125" style="4"/>
  </cols>
  <sheetData>
    <row r="1" spans="1:28" ht="25.5" x14ac:dyDescent="0.35">
      <c r="D1" s="3"/>
      <c r="G1" s="6" t="s">
        <v>152</v>
      </c>
      <c r="Z1" s="5"/>
    </row>
    <row r="2" spans="1:28" ht="25.5" x14ac:dyDescent="0.35">
      <c r="D2" s="3"/>
      <c r="G2" s="2" t="s">
        <v>20</v>
      </c>
      <c r="M2" s="56"/>
      <c r="N2" s="56"/>
      <c r="O2" s="54"/>
      <c r="P2" s="54"/>
      <c r="Q2" s="54"/>
      <c r="R2" s="6"/>
      <c r="S2" s="6"/>
      <c r="T2" s="6"/>
      <c r="U2" s="6"/>
      <c r="V2" s="6"/>
      <c r="W2" s="6"/>
      <c r="X2" s="6"/>
      <c r="Y2" s="6"/>
      <c r="Z2" s="5"/>
    </row>
    <row r="3" spans="1:28" ht="25.5" x14ac:dyDescent="0.35">
      <c r="C3" s="2"/>
      <c r="D3" s="3"/>
      <c r="I3" s="58"/>
      <c r="J3" s="62"/>
      <c r="K3" s="58"/>
      <c r="L3" s="58"/>
      <c r="M3" s="56"/>
      <c r="N3" s="56"/>
      <c r="O3" s="54"/>
      <c r="P3" s="54"/>
      <c r="Q3" s="54"/>
      <c r="R3" s="6"/>
      <c r="S3" s="6"/>
      <c r="T3" s="6"/>
      <c r="U3" s="6"/>
      <c r="V3" s="6"/>
      <c r="W3" s="6"/>
      <c r="X3" s="6"/>
      <c r="Y3" s="6"/>
      <c r="Z3" s="5"/>
    </row>
    <row r="4" spans="1:28" s="95" customFormat="1" ht="23.25" customHeight="1" x14ac:dyDescent="0.2">
      <c r="A4" s="87"/>
      <c r="B4" s="87"/>
      <c r="C4" s="88"/>
      <c r="D4" s="89" t="s">
        <v>21</v>
      </c>
      <c r="E4" s="87"/>
      <c r="F4" s="87"/>
      <c r="G4" s="90"/>
      <c r="H4" s="90"/>
      <c r="I4" s="468" t="s">
        <v>44</v>
      </c>
      <c r="J4" s="468"/>
      <c r="K4" s="468"/>
      <c r="L4" s="468"/>
      <c r="M4" s="91"/>
      <c r="N4" s="91"/>
      <c r="O4" s="92"/>
      <c r="P4" s="141" t="s">
        <v>154</v>
      </c>
      <c r="Q4" s="141"/>
      <c r="R4" s="142"/>
      <c r="S4" s="210" t="s">
        <v>465</v>
      </c>
      <c r="T4" s="93"/>
      <c r="U4" s="93"/>
      <c r="V4" s="93"/>
      <c r="W4" s="93"/>
      <c r="X4" s="93"/>
      <c r="Y4" s="93"/>
      <c r="Z4" s="94"/>
    </row>
    <row r="5" spans="1:28" s="95" customFormat="1" ht="25.5" customHeight="1" x14ac:dyDescent="0.2">
      <c r="A5" s="87"/>
      <c r="B5" s="87"/>
      <c r="C5" s="87"/>
      <c r="D5" s="96"/>
      <c r="E5" s="87"/>
      <c r="F5" s="87"/>
      <c r="G5" s="90"/>
      <c r="H5" s="90"/>
      <c r="M5" s="91"/>
      <c r="N5" s="97"/>
      <c r="O5" s="92"/>
      <c r="P5" s="92"/>
      <c r="Q5" s="92"/>
      <c r="R5" s="111"/>
      <c r="S5" s="93"/>
      <c r="T5" s="93"/>
      <c r="U5" s="93"/>
      <c r="V5" s="93"/>
      <c r="W5" s="93"/>
      <c r="X5" s="93"/>
      <c r="Y5" s="93"/>
      <c r="Z5" s="94"/>
      <c r="AA5" s="98"/>
    </row>
    <row r="6" spans="1:28" s="95" customFormat="1" ht="20.25" x14ac:dyDescent="0.2">
      <c r="A6" s="87"/>
      <c r="B6" s="87"/>
      <c r="C6" s="87"/>
      <c r="D6" s="100" t="s">
        <v>23</v>
      </c>
      <c r="E6" s="87"/>
      <c r="F6" s="87"/>
      <c r="G6" s="90"/>
      <c r="H6" s="90"/>
      <c r="I6" s="97"/>
      <c r="J6" s="102" t="s">
        <v>41</v>
      </c>
      <c r="K6" s="97"/>
      <c r="L6" s="97"/>
      <c r="M6" s="97"/>
      <c r="N6" s="97" t="s">
        <v>52</v>
      </c>
      <c r="O6" s="92"/>
      <c r="P6" s="92"/>
      <c r="Q6" s="492" t="s">
        <v>457</v>
      </c>
      <c r="R6" s="492"/>
      <c r="S6" s="492"/>
      <c r="T6" s="492"/>
      <c r="U6" s="93"/>
      <c r="V6" s="93"/>
      <c r="W6" s="93"/>
      <c r="X6" s="93"/>
      <c r="Y6" s="93"/>
      <c r="Z6" s="94"/>
      <c r="AA6" s="98"/>
    </row>
    <row r="7" spans="1:28" ht="15.75" x14ac:dyDescent="0.2">
      <c r="G7" s="1"/>
      <c r="H7" s="1"/>
      <c r="I7" s="154"/>
      <c r="J7" s="179"/>
      <c r="K7" s="154"/>
      <c r="L7" s="154"/>
      <c r="M7" s="154"/>
      <c r="N7" s="154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3"/>
      <c r="AA7" s="35"/>
    </row>
    <row r="8" spans="1:28" ht="9" customHeight="1" x14ac:dyDescent="0.2">
      <c r="A8" s="8"/>
      <c r="B8" s="8"/>
      <c r="C8" s="8"/>
      <c r="D8" s="9"/>
      <c r="E8" s="8"/>
      <c r="F8" s="8"/>
      <c r="G8" s="8"/>
      <c r="H8" s="8"/>
      <c r="I8" s="10"/>
      <c r="J8" s="18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8" s="116" customFormat="1" ht="54" customHeight="1" x14ac:dyDescent="0.2">
      <c r="A9" s="474" t="s">
        <v>11</v>
      </c>
      <c r="B9" s="474" t="s">
        <v>12</v>
      </c>
      <c r="C9" s="474" t="s">
        <v>13</v>
      </c>
      <c r="D9" s="475" t="s">
        <v>14</v>
      </c>
      <c r="E9" s="474" t="s">
        <v>24</v>
      </c>
      <c r="F9" s="474" t="s">
        <v>15</v>
      </c>
      <c r="G9" s="474" t="s">
        <v>0</v>
      </c>
      <c r="H9" s="474" t="s">
        <v>25</v>
      </c>
      <c r="I9" s="470" t="s">
        <v>1</v>
      </c>
      <c r="J9" s="476" t="s">
        <v>26</v>
      </c>
      <c r="K9" s="470" t="s">
        <v>27</v>
      </c>
      <c r="L9" s="470"/>
      <c r="M9" s="472" t="s">
        <v>16</v>
      </c>
      <c r="N9" s="472" t="s">
        <v>28</v>
      </c>
      <c r="O9" s="470" t="s">
        <v>29</v>
      </c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</row>
    <row r="10" spans="1:28" s="117" customFormat="1" ht="12" customHeight="1" x14ac:dyDescent="0.2">
      <c r="A10" s="474"/>
      <c r="B10" s="474"/>
      <c r="C10" s="474"/>
      <c r="D10" s="475"/>
      <c r="E10" s="474"/>
      <c r="F10" s="474"/>
      <c r="G10" s="474"/>
      <c r="H10" s="474"/>
      <c r="I10" s="470"/>
      <c r="J10" s="476"/>
      <c r="K10" s="427" t="s">
        <v>30</v>
      </c>
      <c r="L10" s="427" t="s">
        <v>31</v>
      </c>
      <c r="M10" s="472"/>
      <c r="N10" s="472"/>
      <c r="O10" s="426" t="s">
        <v>8</v>
      </c>
      <c r="P10" s="426" t="s">
        <v>9</v>
      </c>
      <c r="Q10" s="426" t="s">
        <v>10</v>
      </c>
      <c r="R10" s="426" t="s">
        <v>32</v>
      </c>
      <c r="S10" s="426" t="s">
        <v>33</v>
      </c>
      <c r="T10" s="426" t="s">
        <v>34</v>
      </c>
      <c r="U10" s="426" t="s">
        <v>35</v>
      </c>
      <c r="V10" s="426" t="s">
        <v>36</v>
      </c>
      <c r="W10" s="426" t="s">
        <v>37</v>
      </c>
      <c r="X10" s="426" t="s">
        <v>38</v>
      </c>
      <c r="Y10" s="426" t="s">
        <v>39</v>
      </c>
      <c r="Z10" s="426" t="s">
        <v>40</v>
      </c>
    </row>
    <row r="11" spans="1:28" s="19" customFormat="1" x14ac:dyDescent="0.2">
      <c r="A11" s="36"/>
      <c r="B11" s="36"/>
      <c r="C11" s="36"/>
      <c r="D11" s="36"/>
      <c r="E11" s="36"/>
      <c r="F11" s="36"/>
      <c r="G11" s="165"/>
      <c r="H11" s="69"/>
      <c r="I11" s="150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85"/>
    </row>
    <row r="12" spans="1:28" s="84" customFormat="1" x14ac:dyDescent="0.2">
      <c r="A12" s="428"/>
      <c r="B12" s="428"/>
      <c r="C12" s="428"/>
      <c r="D12" s="428"/>
      <c r="E12" s="428"/>
      <c r="F12" s="428"/>
      <c r="G12" s="428"/>
      <c r="H12" s="428"/>
      <c r="I12" s="108" t="s">
        <v>2</v>
      </c>
      <c r="J12" s="148">
        <f t="shared" ref="J12:Z12" si="0">SUM(J11:J11)</f>
        <v>0</v>
      </c>
      <c r="K12" s="148">
        <f t="shared" si="0"/>
        <v>0</v>
      </c>
      <c r="L12" s="148">
        <f t="shared" si="0"/>
        <v>0</v>
      </c>
      <c r="M12" s="148">
        <f t="shared" si="0"/>
        <v>0</v>
      </c>
      <c r="N12" s="148">
        <f t="shared" si="0"/>
        <v>0</v>
      </c>
      <c r="O12" s="148">
        <f t="shared" si="0"/>
        <v>0</v>
      </c>
      <c r="P12" s="148">
        <f t="shared" si="0"/>
        <v>0</v>
      </c>
      <c r="Q12" s="148">
        <f t="shared" si="0"/>
        <v>0</v>
      </c>
      <c r="R12" s="148">
        <f t="shared" si="0"/>
        <v>0</v>
      </c>
      <c r="S12" s="148">
        <f t="shared" si="0"/>
        <v>0</v>
      </c>
      <c r="T12" s="148">
        <f t="shared" si="0"/>
        <v>0</v>
      </c>
      <c r="U12" s="148">
        <f t="shared" si="0"/>
        <v>0</v>
      </c>
      <c r="V12" s="148">
        <f t="shared" si="0"/>
        <v>0</v>
      </c>
      <c r="W12" s="148">
        <f t="shared" si="0"/>
        <v>0</v>
      </c>
      <c r="X12" s="148">
        <f t="shared" si="0"/>
        <v>0</v>
      </c>
      <c r="Y12" s="148">
        <f t="shared" si="0"/>
        <v>0</v>
      </c>
      <c r="Z12" s="148">
        <f t="shared" si="0"/>
        <v>0</v>
      </c>
      <c r="AA12" s="85"/>
    </row>
    <row r="13" spans="1:28" s="32" customFormat="1" ht="12.6" customHeight="1" x14ac:dyDescent="0.2">
      <c r="A13" s="36"/>
      <c r="B13" s="36"/>
      <c r="C13" s="36"/>
      <c r="D13" s="36"/>
      <c r="E13" s="36"/>
      <c r="F13" s="36"/>
      <c r="G13" s="106"/>
      <c r="H13" s="69"/>
      <c r="I13" s="150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18"/>
      <c r="AB13" s="118"/>
    </row>
    <row r="14" spans="1:28" x14ac:dyDescent="0.2">
      <c r="A14" s="70"/>
      <c r="B14" s="70"/>
      <c r="C14" s="70"/>
      <c r="D14" s="70"/>
      <c r="E14" s="71"/>
      <c r="F14" s="72"/>
      <c r="G14" s="37"/>
      <c r="H14" s="70"/>
      <c r="I14" s="140" t="s">
        <v>3</v>
      </c>
      <c r="J14" s="148">
        <f t="shared" ref="J14:Z14" si="1">SUM(J13:J13)</f>
        <v>0</v>
      </c>
      <c r="K14" s="148">
        <f t="shared" si="1"/>
        <v>0</v>
      </c>
      <c r="L14" s="148">
        <f t="shared" si="1"/>
        <v>0</v>
      </c>
      <c r="M14" s="148">
        <f>SUM(M13:M13)</f>
        <v>0</v>
      </c>
      <c r="N14" s="148">
        <f t="shared" si="1"/>
        <v>0</v>
      </c>
      <c r="O14" s="148">
        <f t="shared" si="1"/>
        <v>0</v>
      </c>
      <c r="P14" s="148">
        <f t="shared" si="1"/>
        <v>0</v>
      </c>
      <c r="Q14" s="148">
        <f t="shared" si="1"/>
        <v>0</v>
      </c>
      <c r="R14" s="148">
        <f t="shared" si="1"/>
        <v>0</v>
      </c>
      <c r="S14" s="148">
        <f t="shared" si="1"/>
        <v>0</v>
      </c>
      <c r="T14" s="148">
        <f t="shared" si="1"/>
        <v>0</v>
      </c>
      <c r="U14" s="148">
        <f t="shared" si="1"/>
        <v>0</v>
      </c>
      <c r="V14" s="148">
        <f t="shared" si="1"/>
        <v>0</v>
      </c>
      <c r="W14" s="148">
        <f t="shared" si="1"/>
        <v>0</v>
      </c>
      <c r="X14" s="148">
        <f t="shared" si="1"/>
        <v>0</v>
      </c>
      <c r="Y14" s="148">
        <f t="shared" si="1"/>
        <v>0</v>
      </c>
      <c r="Z14" s="148">
        <f t="shared" si="1"/>
        <v>0</v>
      </c>
      <c r="AA14" s="143"/>
    </row>
    <row r="15" spans="1:28" s="455" customFormat="1" x14ac:dyDescent="0.2">
      <c r="A15" s="457" t="s">
        <v>17</v>
      </c>
      <c r="B15" s="457" t="s">
        <v>18</v>
      </c>
      <c r="C15" s="457" t="s">
        <v>19</v>
      </c>
      <c r="D15" s="457" t="s">
        <v>42</v>
      </c>
      <c r="E15" s="457" t="s">
        <v>48</v>
      </c>
      <c r="F15" s="457" t="s">
        <v>41</v>
      </c>
      <c r="G15" s="458">
        <v>3342</v>
      </c>
      <c r="H15" s="459">
        <v>0</v>
      </c>
      <c r="I15" s="454" t="s">
        <v>117</v>
      </c>
      <c r="J15" s="460">
        <v>21210.799999999999</v>
      </c>
      <c r="K15" s="460"/>
      <c r="L15" s="460"/>
      <c r="M15" s="460">
        <f>J15-K15+L15</f>
        <v>21210.799999999999</v>
      </c>
      <c r="N15" s="460">
        <f>SUM(O15:Z15)</f>
        <v>7888</v>
      </c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>
        <v>7888</v>
      </c>
      <c r="AA15" s="461"/>
      <c r="AB15" s="461"/>
    </row>
    <row r="16" spans="1:28" s="42" customFormat="1" x14ac:dyDescent="0.2">
      <c r="A16" s="37"/>
      <c r="B16" s="37"/>
      <c r="C16" s="37"/>
      <c r="D16" s="53"/>
      <c r="E16" s="37"/>
      <c r="F16" s="37"/>
      <c r="G16" s="37"/>
      <c r="H16" s="37"/>
      <c r="I16" s="140" t="s">
        <v>4</v>
      </c>
      <c r="J16" s="148">
        <f>SUM(J15:J15)</f>
        <v>21210.799999999999</v>
      </c>
      <c r="K16" s="148">
        <f t="shared" ref="K16:N16" si="2">SUM(K15:K15)</f>
        <v>0</v>
      </c>
      <c r="L16" s="148">
        <f t="shared" si="2"/>
        <v>0</v>
      </c>
      <c r="M16" s="148">
        <f t="shared" si="2"/>
        <v>21210.799999999999</v>
      </c>
      <c r="N16" s="148">
        <f t="shared" si="2"/>
        <v>7888</v>
      </c>
      <c r="O16" s="148">
        <f t="shared" ref="O16:Z16" si="3">SUM(O15:O15)</f>
        <v>0</v>
      </c>
      <c r="P16" s="148">
        <f t="shared" si="3"/>
        <v>0</v>
      </c>
      <c r="Q16" s="148">
        <f t="shared" si="3"/>
        <v>0</v>
      </c>
      <c r="R16" s="148">
        <f t="shared" si="3"/>
        <v>0</v>
      </c>
      <c r="S16" s="148">
        <f t="shared" si="3"/>
        <v>0</v>
      </c>
      <c r="T16" s="148">
        <f t="shared" si="3"/>
        <v>0</v>
      </c>
      <c r="U16" s="148">
        <f t="shared" si="3"/>
        <v>0</v>
      </c>
      <c r="V16" s="148">
        <f t="shared" si="3"/>
        <v>0</v>
      </c>
      <c r="W16" s="148">
        <f t="shared" si="3"/>
        <v>0</v>
      </c>
      <c r="X16" s="148">
        <f t="shared" si="3"/>
        <v>0</v>
      </c>
      <c r="Y16" s="148">
        <f t="shared" si="3"/>
        <v>0</v>
      </c>
      <c r="Z16" s="148">
        <f t="shared" si="3"/>
        <v>7888</v>
      </c>
      <c r="AA16" s="143"/>
    </row>
    <row r="17" spans="1:28" s="455" customFormat="1" x14ac:dyDescent="0.2">
      <c r="A17" s="457" t="s">
        <v>17</v>
      </c>
      <c r="B17" s="457" t="s">
        <v>18</v>
      </c>
      <c r="C17" s="457" t="s">
        <v>19</v>
      </c>
      <c r="D17" s="457" t="s">
        <v>42</v>
      </c>
      <c r="E17" s="457" t="s">
        <v>48</v>
      </c>
      <c r="F17" s="457" t="s">
        <v>41</v>
      </c>
      <c r="G17" s="458">
        <v>4432</v>
      </c>
      <c r="H17" s="459">
        <v>0</v>
      </c>
      <c r="I17" s="454" t="s">
        <v>149</v>
      </c>
      <c r="J17" s="460">
        <f>150000+52000+54000+51000</f>
        <v>307000</v>
      </c>
      <c r="K17" s="460"/>
      <c r="L17" s="460"/>
      <c r="M17" s="460">
        <f>J17-K17+L17</f>
        <v>307000</v>
      </c>
      <c r="N17" s="460">
        <f>SUM(O17:Z17)</f>
        <v>288116</v>
      </c>
      <c r="O17" s="460"/>
      <c r="P17" s="460"/>
      <c r="Q17" s="460"/>
      <c r="R17" s="460"/>
      <c r="S17" s="460"/>
      <c r="T17" s="460"/>
      <c r="U17" s="460">
        <v>46000</v>
      </c>
      <c r="V17" s="460">
        <v>104000</v>
      </c>
      <c r="W17" s="460"/>
      <c r="X17" s="460">
        <v>106000</v>
      </c>
      <c r="Y17" s="460"/>
      <c r="Z17" s="460">
        <v>32116</v>
      </c>
      <c r="AA17" s="461"/>
      <c r="AB17" s="461"/>
    </row>
    <row r="18" spans="1:28" s="23" customFormat="1" x14ac:dyDescent="0.2">
      <c r="A18" s="37"/>
      <c r="B18" s="37"/>
      <c r="C18" s="37"/>
      <c r="D18" s="53"/>
      <c r="E18" s="37"/>
      <c r="F18" s="37"/>
      <c r="G18" s="37"/>
      <c r="H18" s="37"/>
      <c r="I18" s="140" t="s">
        <v>5</v>
      </c>
      <c r="J18" s="148">
        <f>SUM(J17)</f>
        <v>307000</v>
      </c>
      <c r="K18" s="148">
        <f t="shared" ref="K18:N18" si="4">SUM(K17)</f>
        <v>0</v>
      </c>
      <c r="L18" s="148">
        <f t="shared" si="4"/>
        <v>0</v>
      </c>
      <c r="M18" s="148">
        <f t="shared" si="4"/>
        <v>307000</v>
      </c>
      <c r="N18" s="148">
        <f t="shared" si="4"/>
        <v>288116</v>
      </c>
      <c r="O18" s="148">
        <f t="shared" ref="O18:Z18" si="5">SUM(O17)</f>
        <v>0</v>
      </c>
      <c r="P18" s="148">
        <f t="shared" si="5"/>
        <v>0</v>
      </c>
      <c r="Q18" s="148">
        <f t="shared" si="5"/>
        <v>0</v>
      </c>
      <c r="R18" s="148">
        <f t="shared" si="5"/>
        <v>0</v>
      </c>
      <c r="S18" s="148">
        <f t="shared" si="5"/>
        <v>0</v>
      </c>
      <c r="T18" s="148">
        <f t="shared" si="5"/>
        <v>0</v>
      </c>
      <c r="U18" s="148">
        <f>SUM(U17)</f>
        <v>46000</v>
      </c>
      <c r="V18" s="148">
        <f>SUM(V17)</f>
        <v>104000</v>
      </c>
      <c r="W18" s="148">
        <f t="shared" si="5"/>
        <v>0</v>
      </c>
      <c r="X18" s="148">
        <f t="shared" si="5"/>
        <v>106000</v>
      </c>
      <c r="Y18" s="148">
        <f t="shared" si="5"/>
        <v>0</v>
      </c>
      <c r="Z18" s="148">
        <f t="shared" si="5"/>
        <v>32116</v>
      </c>
      <c r="AA18" s="38"/>
      <c r="AB18" s="38"/>
    </row>
    <row r="19" spans="1:28" s="32" customFormat="1" x14ac:dyDescent="0.2">
      <c r="A19" s="36"/>
      <c r="B19" s="36"/>
      <c r="C19" s="36"/>
      <c r="D19" s="36"/>
      <c r="E19" s="36"/>
      <c r="F19" s="36"/>
      <c r="G19" s="106"/>
      <c r="H19" s="69"/>
      <c r="I19" s="150"/>
      <c r="J19" s="173"/>
      <c r="K19" s="175"/>
      <c r="L19" s="175"/>
      <c r="M19" s="174"/>
      <c r="N19" s="173"/>
      <c r="O19" s="173"/>
      <c r="P19" s="173"/>
      <c r="Q19" s="173"/>
      <c r="R19" s="173"/>
      <c r="S19" s="173"/>
      <c r="T19" s="173"/>
      <c r="U19" s="181"/>
      <c r="V19" s="173"/>
      <c r="W19" s="173"/>
      <c r="X19" s="173"/>
      <c r="Y19" s="173"/>
      <c r="Z19" s="173"/>
      <c r="AA19" s="118"/>
      <c r="AB19" s="118"/>
    </row>
    <row r="20" spans="1:28" s="23" customFormat="1" x14ac:dyDescent="0.2">
      <c r="A20" s="37"/>
      <c r="B20" s="37"/>
      <c r="C20" s="37"/>
      <c r="D20" s="53"/>
      <c r="E20" s="37"/>
      <c r="F20" s="37"/>
      <c r="G20" s="37"/>
      <c r="H20" s="37"/>
      <c r="I20" s="140" t="s">
        <v>6</v>
      </c>
      <c r="J20" s="148">
        <f>SUM(J19)</f>
        <v>0</v>
      </c>
      <c r="K20" s="148">
        <f t="shared" ref="K20:Z20" si="6">SUM(K19)</f>
        <v>0</v>
      </c>
      <c r="L20" s="148">
        <f t="shared" si="6"/>
        <v>0</v>
      </c>
      <c r="M20" s="148">
        <f t="shared" si="6"/>
        <v>0</v>
      </c>
      <c r="N20" s="148">
        <f t="shared" si="6"/>
        <v>0</v>
      </c>
      <c r="O20" s="148">
        <f t="shared" si="6"/>
        <v>0</v>
      </c>
      <c r="P20" s="148">
        <f t="shared" si="6"/>
        <v>0</v>
      </c>
      <c r="Q20" s="148">
        <f t="shared" si="6"/>
        <v>0</v>
      </c>
      <c r="R20" s="148">
        <f t="shared" si="6"/>
        <v>0</v>
      </c>
      <c r="S20" s="148">
        <f t="shared" si="6"/>
        <v>0</v>
      </c>
      <c r="T20" s="148">
        <f t="shared" si="6"/>
        <v>0</v>
      </c>
      <c r="U20" s="148">
        <f t="shared" si="6"/>
        <v>0</v>
      </c>
      <c r="V20" s="148">
        <f t="shared" si="6"/>
        <v>0</v>
      </c>
      <c r="W20" s="148">
        <f t="shared" si="6"/>
        <v>0</v>
      </c>
      <c r="X20" s="148">
        <f t="shared" si="6"/>
        <v>0</v>
      </c>
      <c r="Y20" s="148">
        <f t="shared" si="6"/>
        <v>0</v>
      </c>
      <c r="Z20" s="148">
        <f t="shared" si="6"/>
        <v>0</v>
      </c>
      <c r="AA20" s="38"/>
      <c r="AB20" s="38"/>
    </row>
    <row r="21" spans="1:28" x14ac:dyDescent="0.2">
      <c r="G21" s="1"/>
      <c r="H21" s="1"/>
      <c r="I21" s="4"/>
      <c r="J21" s="75"/>
      <c r="K21" s="75"/>
      <c r="L21" s="75"/>
      <c r="M21" s="75"/>
      <c r="N21" s="75"/>
      <c r="O21" s="208"/>
      <c r="P21" s="208"/>
      <c r="Q21" s="208"/>
      <c r="R21" s="208"/>
      <c r="S21" s="208"/>
      <c r="T21" s="208"/>
      <c r="U21" s="75"/>
      <c r="V21" s="75"/>
      <c r="W21" s="75"/>
      <c r="X21" s="75"/>
      <c r="Y21" s="75"/>
      <c r="Z21" s="75"/>
      <c r="AA21" s="85"/>
    </row>
    <row r="22" spans="1:28" s="389" customFormat="1" ht="15" x14ac:dyDescent="0.2">
      <c r="A22" s="383"/>
      <c r="B22" s="383"/>
      <c r="C22" s="383"/>
      <c r="D22" s="384"/>
      <c r="E22" s="383"/>
      <c r="F22" s="383"/>
      <c r="G22" s="383"/>
      <c r="H22" s="383"/>
      <c r="I22" s="383" t="s">
        <v>7</v>
      </c>
      <c r="J22" s="385">
        <f t="shared" ref="J22:Z22" si="7">J18+J16+J14+J12+J20</f>
        <v>328210.8</v>
      </c>
      <c r="K22" s="385">
        <f t="shared" si="7"/>
        <v>0</v>
      </c>
      <c r="L22" s="385">
        <f t="shared" si="7"/>
        <v>0</v>
      </c>
      <c r="M22" s="385">
        <f>M18+M16+M14+M12+M20</f>
        <v>328210.8</v>
      </c>
      <c r="N22" s="385">
        <f t="shared" si="7"/>
        <v>296004</v>
      </c>
      <c r="O22" s="385">
        <f t="shared" si="7"/>
        <v>0</v>
      </c>
      <c r="P22" s="385">
        <f t="shared" si="7"/>
        <v>0</v>
      </c>
      <c r="Q22" s="385">
        <f t="shared" si="7"/>
        <v>0</v>
      </c>
      <c r="R22" s="385">
        <f t="shared" si="7"/>
        <v>0</v>
      </c>
      <c r="S22" s="385">
        <f t="shared" si="7"/>
        <v>0</v>
      </c>
      <c r="T22" s="385">
        <f t="shared" si="7"/>
        <v>0</v>
      </c>
      <c r="U22" s="385">
        <f t="shared" si="7"/>
        <v>46000</v>
      </c>
      <c r="V22" s="385">
        <f t="shared" si="7"/>
        <v>104000</v>
      </c>
      <c r="W22" s="385">
        <f t="shared" si="7"/>
        <v>0</v>
      </c>
      <c r="X22" s="385">
        <f t="shared" si="7"/>
        <v>106000</v>
      </c>
      <c r="Y22" s="385">
        <f t="shared" si="7"/>
        <v>0</v>
      </c>
      <c r="Z22" s="385">
        <f t="shared" si="7"/>
        <v>40004</v>
      </c>
      <c r="AA22" s="388"/>
    </row>
    <row r="23" spans="1:28" s="19" customFormat="1" ht="27.75" customHeight="1" x14ac:dyDescent="0.2">
      <c r="A23" s="30"/>
      <c r="B23" s="30"/>
      <c r="C23" s="30"/>
      <c r="D23" s="31"/>
      <c r="E23" s="30"/>
      <c r="F23" s="30"/>
      <c r="G23" s="30"/>
      <c r="H23" s="30"/>
      <c r="I23" s="32"/>
      <c r="J23" s="48"/>
      <c r="K23" s="44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8" s="19" customFormat="1" ht="12" x14ac:dyDescent="0.2">
      <c r="A24" s="33"/>
      <c r="B24" s="33"/>
      <c r="C24" s="33"/>
      <c r="D24" s="34"/>
      <c r="E24" s="33"/>
      <c r="F24" s="33"/>
      <c r="G24" s="30"/>
      <c r="H24" s="30"/>
      <c r="I24" s="32"/>
      <c r="J24" s="48"/>
      <c r="K24" s="32"/>
      <c r="L24" s="32"/>
      <c r="M24" s="32"/>
      <c r="N24" s="32"/>
      <c r="O24" s="32"/>
      <c r="P24" s="32"/>
      <c r="Q24" s="32"/>
    </row>
    <row r="25" spans="1:28" s="19" customFormat="1" ht="12" x14ac:dyDescent="0.2">
      <c r="A25" s="33"/>
      <c r="B25" s="33"/>
      <c r="C25" s="33"/>
      <c r="D25" s="34"/>
      <c r="E25" s="33"/>
      <c r="F25" s="33"/>
      <c r="G25" s="30"/>
      <c r="H25" s="30"/>
      <c r="I25" s="32"/>
      <c r="J25" s="48"/>
      <c r="K25" s="32"/>
      <c r="L25" s="32"/>
      <c r="M25" s="32"/>
      <c r="N25" s="32"/>
      <c r="O25" s="32"/>
      <c r="P25" s="32"/>
      <c r="Q25" s="32"/>
    </row>
    <row r="26" spans="1:28" s="19" customFormat="1" ht="12" x14ac:dyDescent="0.2">
      <c r="A26" s="33"/>
      <c r="B26" s="33"/>
      <c r="C26" s="33"/>
      <c r="D26" s="34"/>
      <c r="E26" s="33"/>
      <c r="F26" s="33"/>
      <c r="G26" s="30"/>
      <c r="H26" s="30"/>
      <c r="I26" s="32"/>
      <c r="J26" s="48"/>
      <c r="K26" s="32"/>
      <c r="L26" s="32"/>
      <c r="M26" s="32"/>
      <c r="N26" s="32"/>
      <c r="O26" s="32"/>
      <c r="P26" s="32"/>
      <c r="Q26" s="32"/>
    </row>
    <row r="27" spans="1:28" s="19" customFormat="1" ht="12" x14ac:dyDescent="0.2">
      <c r="A27" s="33"/>
      <c r="B27" s="33"/>
      <c r="C27" s="33"/>
      <c r="D27" s="34"/>
      <c r="E27" s="33"/>
      <c r="F27" s="33"/>
      <c r="G27" s="30"/>
      <c r="H27" s="30"/>
      <c r="I27" s="32"/>
      <c r="J27" s="48"/>
      <c r="K27" s="32"/>
      <c r="L27" s="32"/>
      <c r="M27" s="32"/>
      <c r="N27" s="32"/>
      <c r="O27" s="32"/>
      <c r="P27" s="32"/>
      <c r="Q27" s="32"/>
    </row>
    <row r="28" spans="1:28" s="19" customFormat="1" ht="12" x14ac:dyDescent="0.2">
      <c r="A28" s="33"/>
      <c r="B28" s="33"/>
      <c r="C28" s="33"/>
      <c r="D28" s="34"/>
      <c r="E28" s="33"/>
      <c r="F28" s="33"/>
      <c r="G28" s="30"/>
      <c r="H28" s="30"/>
      <c r="I28" s="32"/>
      <c r="J28" s="48"/>
      <c r="K28" s="32"/>
      <c r="L28" s="32"/>
      <c r="M28" s="32"/>
      <c r="N28" s="32"/>
      <c r="O28" s="32"/>
      <c r="P28" s="32"/>
      <c r="Q28" s="32"/>
    </row>
    <row r="29" spans="1:28" s="19" customFormat="1" ht="12" x14ac:dyDescent="0.2">
      <c r="A29" s="33"/>
      <c r="B29" s="33"/>
      <c r="C29" s="33"/>
      <c r="D29" s="34"/>
      <c r="E29" s="33"/>
      <c r="F29" s="33"/>
      <c r="G29" s="30"/>
      <c r="H29" s="30"/>
      <c r="I29" s="32"/>
      <c r="J29" s="48"/>
      <c r="K29" s="32"/>
      <c r="L29" s="32"/>
      <c r="M29" s="32"/>
      <c r="N29" s="32"/>
      <c r="O29" s="32"/>
      <c r="P29" s="32"/>
      <c r="Q29" s="32"/>
    </row>
    <row r="30" spans="1:28" s="19" customFormat="1" ht="12" x14ac:dyDescent="0.2">
      <c r="A30" s="33"/>
      <c r="B30" s="33"/>
      <c r="C30" s="33"/>
      <c r="D30" s="34"/>
      <c r="E30" s="33"/>
      <c r="F30" s="33"/>
      <c r="G30" s="30"/>
      <c r="H30" s="30"/>
      <c r="I30" s="32"/>
      <c r="J30" s="48"/>
      <c r="K30" s="32"/>
      <c r="L30" s="32"/>
      <c r="M30" s="32"/>
      <c r="N30" s="32"/>
      <c r="O30" s="32"/>
      <c r="P30" s="32"/>
      <c r="Q30" s="32"/>
    </row>
    <row r="31" spans="1:28" s="19" customFormat="1" ht="12" x14ac:dyDescent="0.2">
      <c r="A31" s="33"/>
      <c r="B31" s="33"/>
      <c r="C31" s="33"/>
      <c r="D31" s="34"/>
      <c r="E31" s="33"/>
      <c r="F31" s="33"/>
      <c r="G31" s="30"/>
      <c r="H31" s="30"/>
      <c r="I31" s="32"/>
      <c r="J31" s="48"/>
      <c r="K31" s="32"/>
      <c r="L31" s="32"/>
      <c r="M31" s="32"/>
      <c r="N31" s="32"/>
      <c r="O31" s="32"/>
      <c r="P31" s="32"/>
      <c r="Q31" s="32"/>
    </row>
    <row r="32" spans="1:28" s="19" customFormat="1" ht="12" x14ac:dyDescent="0.2">
      <c r="A32" s="33"/>
      <c r="B32" s="33"/>
      <c r="C32" s="33"/>
      <c r="D32" s="34"/>
      <c r="E32" s="33"/>
      <c r="F32" s="33"/>
      <c r="G32" s="30"/>
      <c r="H32" s="30"/>
      <c r="I32" s="32"/>
      <c r="J32" s="48"/>
      <c r="K32" s="32"/>
      <c r="L32" s="32"/>
      <c r="M32" s="32"/>
      <c r="N32" s="32"/>
      <c r="O32" s="32"/>
      <c r="P32" s="32"/>
      <c r="Q32" s="32"/>
    </row>
    <row r="33" spans="1:17" s="19" customFormat="1" ht="12" x14ac:dyDescent="0.2">
      <c r="A33" s="33"/>
      <c r="B33" s="33"/>
      <c r="C33" s="33"/>
      <c r="D33" s="34"/>
      <c r="E33" s="33"/>
      <c r="F33" s="33"/>
      <c r="G33" s="30"/>
      <c r="H33" s="30"/>
      <c r="I33" s="32"/>
      <c r="J33" s="48"/>
      <c r="K33" s="32"/>
      <c r="L33" s="32"/>
      <c r="M33" s="32"/>
      <c r="N33" s="32"/>
      <c r="O33" s="32"/>
      <c r="P33" s="32"/>
      <c r="Q33" s="32"/>
    </row>
    <row r="34" spans="1:17" s="19" customFormat="1" ht="12" x14ac:dyDescent="0.2">
      <c r="A34" s="33"/>
      <c r="B34" s="33"/>
      <c r="C34" s="33"/>
      <c r="D34" s="34"/>
      <c r="E34" s="33"/>
      <c r="F34" s="33"/>
      <c r="G34" s="30"/>
      <c r="H34" s="30"/>
      <c r="I34" s="32"/>
      <c r="J34" s="48"/>
      <c r="K34" s="32"/>
      <c r="L34" s="32"/>
      <c r="M34" s="32"/>
      <c r="N34" s="32"/>
      <c r="O34" s="32"/>
      <c r="P34" s="32"/>
      <c r="Q34" s="32"/>
    </row>
    <row r="35" spans="1:17" s="19" customFormat="1" ht="12" x14ac:dyDescent="0.2">
      <c r="A35" s="33"/>
      <c r="B35" s="33"/>
      <c r="C35" s="33"/>
      <c r="D35" s="34"/>
      <c r="E35" s="33"/>
      <c r="F35" s="33"/>
      <c r="G35" s="30"/>
      <c r="H35" s="30"/>
      <c r="I35" s="32"/>
      <c r="J35" s="48"/>
      <c r="K35" s="32"/>
      <c r="L35" s="32"/>
      <c r="M35" s="32"/>
      <c r="N35" s="32"/>
      <c r="O35" s="32"/>
      <c r="P35" s="32"/>
      <c r="Q35" s="32"/>
    </row>
    <row r="36" spans="1:17" s="19" customFormat="1" ht="12" x14ac:dyDescent="0.2">
      <c r="A36" s="33"/>
      <c r="B36" s="33"/>
      <c r="C36" s="33"/>
      <c r="D36" s="34"/>
      <c r="E36" s="33"/>
      <c r="F36" s="33"/>
      <c r="G36" s="30"/>
      <c r="H36" s="30"/>
      <c r="I36" s="32"/>
      <c r="J36" s="48"/>
      <c r="K36" s="32"/>
      <c r="L36" s="32"/>
      <c r="M36" s="32"/>
      <c r="N36" s="32"/>
      <c r="O36" s="32"/>
      <c r="P36" s="32"/>
      <c r="Q36" s="32"/>
    </row>
    <row r="37" spans="1:17" s="19" customFormat="1" ht="12" x14ac:dyDescent="0.2">
      <c r="A37" s="33"/>
      <c r="B37" s="33"/>
      <c r="C37" s="33"/>
      <c r="D37" s="34"/>
      <c r="E37" s="33"/>
      <c r="F37" s="33"/>
      <c r="G37" s="30"/>
      <c r="H37" s="30"/>
      <c r="I37" s="32"/>
      <c r="J37" s="48"/>
      <c r="K37" s="32"/>
      <c r="L37" s="32"/>
      <c r="M37" s="32"/>
      <c r="N37" s="32"/>
      <c r="O37" s="32"/>
      <c r="P37" s="32"/>
      <c r="Q37" s="32"/>
    </row>
    <row r="38" spans="1:17" s="19" customFormat="1" ht="12" x14ac:dyDescent="0.2">
      <c r="A38" s="33"/>
      <c r="B38" s="33"/>
      <c r="C38" s="33"/>
      <c r="D38" s="34"/>
      <c r="E38" s="33"/>
      <c r="F38" s="33"/>
      <c r="G38" s="30"/>
      <c r="H38" s="30"/>
      <c r="I38" s="32"/>
      <c r="J38" s="48"/>
      <c r="K38" s="32"/>
      <c r="L38" s="32"/>
      <c r="M38" s="32"/>
      <c r="N38" s="32"/>
      <c r="O38" s="32"/>
      <c r="P38" s="32"/>
      <c r="Q38" s="32"/>
    </row>
    <row r="39" spans="1:17" s="19" customFormat="1" ht="12" x14ac:dyDescent="0.2">
      <c r="A39" s="33"/>
      <c r="B39" s="33"/>
      <c r="C39" s="33"/>
      <c r="D39" s="34"/>
      <c r="E39" s="33"/>
      <c r="F39" s="33"/>
      <c r="G39" s="30"/>
      <c r="H39" s="30"/>
      <c r="I39" s="32"/>
      <c r="J39" s="48"/>
      <c r="K39" s="32"/>
      <c r="L39" s="32"/>
      <c r="M39" s="32"/>
      <c r="N39" s="32"/>
      <c r="O39" s="32"/>
      <c r="P39" s="32"/>
      <c r="Q39" s="32"/>
    </row>
    <row r="40" spans="1:17" s="19" customFormat="1" ht="12" x14ac:dyDescent="0.2">
      <c r="A40" s="33"/>
      <c r="B40" s="33"/>
      <c r="C40" s="33"/>
      <c r="D40" s="34"/>
      <c r="E40" s="33"/>
      <c r="F40" s="33"/>
      <c r="G40" s="30"/>
      <c r="H40" s="30"/>
      <c r="I40" s="32"/>
      <c r="J40" s="48"/>
      <c r="K40" s="32"/>
      <c r="L40" s="32"/>
      <c r="M40" s="32"/>
      <c r="N40" s="32"/>
      <c r="O40" s="32"/>
      <c r="P40" s="32"/>
      <c r="Q40" s="32"/>
    </row>
    <row r="41" spans="1:17" s="19" customFormat="1" ht="12" x14ac:dyDescent="0.2">
      <c r="A41" s="33"/>
      <c r="B41" s="33"/>
      <c r="C41" s="33"/>
      <c r="D41" s="34"/>
      <c r="E41" s="33"/>
      <c r="F41" s="33"/>
      <c r="G41" s="30"/>
      <c r="H41" s="30"/>
      <c r="I41" s="32"/>
      <c r="J41" s="48"/>
      <c r="K41" s="32"/>
      <c r="L41" s="32"/>
      <c r="M41" s="32"/>
      <c r="N41" s="32"/>
      <c r="O41" s="32"/>
      <c r="P41" s="32"/>
      <c r="Q41" s="32"/>
    </row>
    <row r="42" spans="1:17" s="19" customFormat="1" ht="12" x14ac:dyDescent="0.2">
      <c r="A42" s="33"/>
      <c r="B42" s="33"/>
      <c r="C42" s="33"/>
      <c r="D42" s="34"/>
      <c r="E42" s="33"/>
      <c r="F42" s="33"/>
      <c r="G42" s="30"/>
      <c r="H42" s="30"/>
      <c r="I42" s="32"/>
      <c r="J42" s="48"/>
      <c r="K42" s="32"/>
      <c r="L42" s="32"/>
      <c r="M42" s="32"/>
      <c r="N42" s="32"/>
      <c r="O42" s="32"/>
      <c r="P42" s="32"/>
      <c r="Q42" s="32"/>
    </row>
    <row r="43" spans="1:17" s="19" customFormat="1" ht="12" x14ac:dyDescent="0.2">
      <c r="A43" s="33"/>
      <c r="B43" s="33"/>
      <c r="C43" s="33"/>
      <c r="D43" s="34"/>
      <c r="E43" s="33"/>
      <c r="F43" s="33"/>
      <c r="G43" s="30"/>
      <c r="H43" s="30"/>
      <c r="I43" s="32"/>
      <c r="J43" s="48"/>
      <c r="K43" s="32"/>
      <c r="L43" s="32"/>
      <c r="M43" s="32"/>
      <c r="N43" s="32"/>
      <c r="O43" s="32"/>
      <c r="P43" s="32"/>
      <c r="Q43" s="32"/>
    </row>
    <row r="44" spans="1:17" s="19" customFormat="1" ht="12" x14ac:dyDescent="0.2">
      <c r="A44" s="33"/>
      <c r="B44" s="33"/>
      <c r="C44" s="33"/>
      <c r="D44" s="34"/>
      <c r="E44" s="33"/>
      <c r="F44" s="33"/>
      <c r="G44" s="30"/>
      <c r="H44" s="30"/>
      <c r="I44" s="32"/>
      <c r="J44" s="48"/>
      <c r="K44" s="32"/>
      <c r="L44" s="32"/>
      <c r="M44" s="32"/>
      <c r="N44" s="32"/>
      <c r="O44" s="32"/>
      <c r="P44" s="32"/>
      <c r="Q44" s="32"/>
    </row>
    <row r="45" spans="1:17" s="19" customFormat="1" ht="12" x14ac:dyDescent="0.2">
      <c r="A45" s="33"/>
      <c r="B45" s="33"/>
      <c r="C45" s="33"/>
      <c r="D45" s="34"/>
      <c r="E45" s="33"/>
      <c r="F45" s="33"/>
      <c r="G45" s="30"/>
      <c r="H45" s="30"/>
      <c r="I45" s="32"/>
      <c r="J45" s="48"/>
      <c r="K45" s="32"/>
      <c r="L45" s="32"/>
      <c r="M45" s="32"/>
      <c r="N45" s="32"/>
      <c r="O45" s="32"/>
      <c r="P45" s="32"/>
      <c r="Q45" s="32"/>
    </row>
    <row r="46" spans="1:17" s="19" customFormat="1" ht="12" x14ac:dyDescent="0.2">
      <c r="A46" s="33"/>
      <c r="B46" s="33"/>
      <c r="C46" s="33"/>
      <c r="D46" s="34"/>
      <c r="E46" s="33"/>
      <c r="F46" s="33"/>
      <c r="G46" s="30"/>
      <c r="H46" s="30"/>
      <c r="I46" s="32"/>
      <c r="J46" s="48"/>
      <c r="K46" s="32"/>
      <c r="L46" s="32"/>
      <c r="M46" s="32"/>
      <c r="N46" s="32"/>
      <c r="O46" s="32"/>
      <c r="P46" s="32"/>
      <c r="Q46" s="32"/>
    </row>
    <row r="47" spans="1:17" s="19" customFormat="1" ht="12" x14ac:dyDescent="0.2">
      <c r="A47" s="33"/>
      <c r="B47" s="33"/>
      <c r="C47" s="33"/>
      <c r="D47" s="34"/>
      <c r="E47" s="33"/>
      <c r="F47" s="33"/>
      <c r="G47" s="30"/>
      <c r="H47" s="30"/>
      <c r="I47" s="32"/>
      <c r="J47" s="48"/>
      <c r="K47" s="32"/>
      <c r="L47" s="32"/>
      <c r="M47" s="32"/>
      <c r="N47" s="32"/>
      <c r="O47" s="32"/>
      <c r="P47" s="32"/>
      <c r="Q47" s="32"/>
    </row>
    <row r="48" spans="1:17" s="19" customFormat="1" ht="12" x14ac:dyDescent="0.2">
      <c r="A48" s="33"/>
      <c r="B48" s="33"/>
      <c r="C48" s="33"/>
      <c r="D48" s="34"/>
      <c r="E48" s="33"/>
      <c r="F48" s="33"/>
      <c r="G48" s="30"/>
      <c r="H48" s="30"/>
      <c r="I48" s="32"/>
      <c r="J48" s="48"/>
      <c r="K48" s="32"/>
      <c r="L48" s="32"/>
      <c r="M48" s="32"/>
      <c r="N48" s="32"/>
      <c r="O48" s="32"/>
      <c r="P48" s="32"/>
      <c r="Q48" s="32"/>
    </row>
    <row r="49" spans="1:17" s="19" customFormat="1" ht="12" x14ac:dyDescent="0.2">
      <c r="A49" s="33"/>
      <c r="B49" s="33"/>
      <c r="C49" s="33"/>
      <c r="D49" s="34"/>
      <c r="E49" s="33"/>
      <c r="F49" s="33"/>
      <c r="G49" s="30"/>
      <c r="H49" s="30"/>
      <c r="I49" s="32"/>
      <c r="J49" s="48"/>
      <c r="K49" s="32"/>
      <c r="L49" s="32"/>
      <c r="M49" s="32"/>
      <c r="N49" s="32"/>
      <c r="O49" s="32"/>
      <c r="P49" s="32"/>
      <c r="Q49" s="32"/>
    </row>
    <row r="50" spans="1:17" s="19" customFormat="1" ht="12" x14ac:dyDescent="0.2">
      <c r="A50" s="33"/>
      <c r="B50" s="33"/>
      <c r="C50" s="33"/>
      <c r="D50" s="34"/>
      <c r="E50" s="33"/>
      <c r="F50" s="33"/>
      <c r="G50" s="30"/>
      <c r="H50" s="30"/>
      <c r="I50" s="32"/>
      <c r="J50" s="48"/>
      <c r="K50" s="32"/>
      <c r="L50" s="32"/>
      <c r="M50" s="32"/>
      <c r="N50" s="32"/>
      <c r="O50" s="32"/>
      <c r="P50" s="32"/>
      <c r="Q50" s="32"/>
    </row>
    <row r="51" spans="1:17" s="19" customFormat="1" ht="12" x14ac:dyDescent="0.2">
      <c r="A51" s="33"/>
      <c r="B51" s="33"/>
      <c r="C51" s="33"/>
      <c r="D51" s="34"/>
      <c r="E51" s="33"/>
      <c r="F51" s="33"/>
      <c r="G51" s="30"/>
      <c r="H51" s="30"/>
      <c r="I51" s="32"/>
      <c r="J51" s="48"/>
      <c r="K51" s="32"/>
      <c r="L51" s="32"/>
      <c r="M51" s="32"/>
      <c r="N51" s="32"/>
      <c r="O51" s="32"/>
      <c r="P51" s="32"/>
      <c r="Q51" s="32"/>
    </row>
    <row r="52" spans="1:17" s="19" customFormat="1" ht="12" x14ac:dyDescent="0.2">
      <c r="A52" s="33"/>
      <c r="B52" s="33"/>
      <c r="C52" s="33"/>
      <c r="D52" s="34"/>
      <c r="E52" s="33"/>
      <c r="F52" s="33"/>
      <c r="G52" s="30"/>
      <c r="H52" s="30"/>
      <c r="I52" s="32"/>
      <c r="J52" s="48"/>
      <c r="K52" s="32"/>
      <c r="L52" s="32"/>
      <c r="M52" s="32"/>
      <c r="N52" s="32"/>
      <c r="O52" s="32"/>
      <c r="P52" s="32"/>
      <c r="Q52" s="32"/>
    </row>
    <row r="53" spans="1:17" s="19" customFormat="1" ht="12" x14ac:dyDescent="0.2">
      <c r="A53" s="33"/>
      <c r="B53" s="33"/>
      <c r="C53" s="33"/>
      <c r="D53" s="34"/>
      <c r="E53" s="33"/>
      <c r="F53" s="33"/>
      <c r="G53" s="30"/>
      <c r="H53" s="30"/>
      <c r="I53" s="32"/>
      <c r="J53" s="48"/>
      <c r="K53" s="32"/>
      <c r="L53" s="32"/>
      <c r="M53" s="32"/>
      <c r="N53" s="32"/>
      <c r="O53" s="32"/>
      <c r="P53" s="32"/>
      <c r="Q53" s="32"/>
    </row>
    <row r="54" spans="1:17" s="19" customFormat="1" ht="12" x14ac:dyDescent="0.2">
      <c r="A54" s="33"/>
      <c r="B54" s="33"/>
      <c r="C54" s="33"/>
      <c r="D54" s="34"/>
      <c r="E54" s="33"/>
      <c r="F54" s="33"/>
      <c r="G54" s="30"/>
      <c r="H54" s="30"/>
      <c r="I54" s="32"/>
      <c r="J54" s="48"/>
      <c r="K54" s="32"/>
      <c r="L54" s="32"/>
      <c r="M54" s="32"/>
      <c r="N54" s="32"/>
      <c r="O54" s="32"/>
      <c r="P54" s="32"/>
      <c r="Q54" s="32"/>
    </row>
    <row r="55" spans="1:17" s="19" customFormat="1" ht="12" x14ac:dyDescent="0.2">
      <c r="A55" s="33"/>
      <c r="B55" s="33"/>
      <c r="C55" s="33"/>
      <c r="D55" s="34"/>
      <c r="E55" s="33"/>
      <c r="F55" s="33"/>
      <c r="G55" s="30"/>
      <c r="H55" s="30"/>
      <c r="I55" s="32"/>
      <c r="J55" s="48"/>
      <c r="K55" s="32"/>
      <c r="L55" s="32"/>
      <c r="M55" s="32"/>
      <c r="N55" s="32"/>
      <c r="O55" s="32"/>
      <c r="P55" s="32"/>
      <c r="Q55" s="32"/>
    </row>
    <row r="56" spans="1:17" s="19" customFormat="1" ht="12" x14ac:dyDescent="0.2">
      <c r="A56" s="33"/>
      <c r="B56" s="33"/>
      <c r="C56" s="33"/>
      <c r="D56" s="34"/>
      <c r="E56" s="33"/>
      <c r="F56" s="33"/>
      <c r="G56" s="30"/>
      <c r="H56" s="30"/>
      <c r="I56" s="32"/>
      <c r="J56" s="48"/>
      <c r="K56" s="32"/>
      <c r="L56" s="32"/>
      <c r="M56" s="32"/>
      <c r="N56" s="32"/>
      <c r="O56" s="32"/>
      <c r="P56" s="32"/>
      <c r="Q56" s="32"/>
    </row>
    <row r="57" spans="1:17" s="19" customFormat="1" ht="12" x14ac:dyDescent="0.2">
      <c r="A57" s="33"/>
      <c r="B57" s="33"/>
      <c r="C57" s="33"/>
      <c r="D57" s="34"/>
      <c r="E57" s="33"/>
      <c r="F57" s="33"/>
      <c r="G57" s="30"/>
      <c r="H57" s="30"/>
      <c r="I57" s="32"/>
      <c r="J57" s="48"/>
      <c r="K57" s="32"/>
      <c r="L57" s="32"/>
      <c r="M57" s="32"/>
      <c r="N57" s="32"/>
      <c r="O57" s="32"/>
      <c r="P57" s="32"/>
      <c r="Q57" s="32"/>
    </row>
    <row r="58" spans="1:17" s="19" customFormat="1" ht="12" x14ac:dyDescent="0.2">
      <c r="A58" s="33"/>
      <c r="B58" s="33"/>
      <c r="C58" s="33"/>
      <c r="D58" s="34"/>
      <c r="E58" s="33"/>
      <c r="F58" s="33"/>
      <c r="G58" s="30"/>
      <c r="H58" s="30"/>
      <c r="I58" s="32"/>
      <c r="J58" s="48"/>
      <c r="K58" s="32"/>
      <c r="L58" s="32"/>
      <c r="M58" s="32"/>
      <c r="N58" s="32"/>
      <c r="O58" s="32"/>
      <c r="P58" s="32"/>
      <c r="Q58" s="32"/>
    </row>
    <row r="59" spans="1:17" s="19" customFormat="1" ht="12" x14ac:dyDescent="0.2">
      <c r="A59" s="33"/>
      <c r="B59" s="33"/>
      <c r="C59" s="33"/>
      <c r="D59" s="34"/>
      <c r="E59" s="33"/>
      <c r="F59" s="33"/>
      <c r="G59" s="30"/>
      <c r="H59" s="30"/>
      <c r="I59" s="32"/>
      <c r="J59" s="48"/>
      <c r="K59" s="32"/>
      <c r="L59" s="32"/>
      <c r="M59" s="32"/>
      <c r="N59" s="32"/>
      <c r="O59" s="32"/>
      <c r="P59" s="32"/>
      <c r="Q59" s="32"/>
    </row>
    <row r="60" spans="1:17" s="19" customFormat="1" ht="12" x14ac:dyDescent="0.2">
      <c r="A60" s="33"/>
      <c r="B60" s="33"/>
      <c r="C60" s="33"/>
      <c r="D60" s="34"/>
      <c r="E60" s="33"/>
      <c r="F60" s="33"/>
      <c r="G60" s="30"/>
      <c r="H60" s="30"/>
      <c r="I60" s="32"/>
      <c r="J60" s="48"/>
      <c r="K60" s="32"/>
      <c r="L60" s="32"/>
      <c r="M60" s="32"/>
      <c r="N60" s="32"/>
      <c r="O60" s="32"/>
      <c r="P60" s="32"/>
      <c r="Q60" s="32"/>
    </row>
    <row r="61" spans="1:17" s="19" customFormat="1" ht="12" x14ac:dyDescent="0.2">
      <c r="A61" s="33"/>
      <c r="B61" s="33"/>
      <c r="C61" s="33"/>
      <c r="D61" s="34"/>
      <c r="E61" s="33"/>
      <c r="F61" s="33"/>
      <c r="G61" s="30"/>
      <c r="H61" s="30"/>
      <c r="I61" s="32"/>
      <c r="J61" s="48"/>
      <c r="K61" s="32"/>
      <c r="L61" s="32"/>
      <c r="M61" s="32"/>
      <c r="N61" s="32"/>
      <c r="O61" s="32"/>
      <c r="P61" s="32"/>
      <c r="Q61" s="32"/>
    </row>
    <row r="62" spans="1:17" s="19" customFormat="1" ht="12" x14ac:dyDescent="0.2">
      <c r="A62" s="33"/>
      <c r="B62" s="33"/>
      <c r="C62" s="33"/>
      <c r="D62" s="34"/>
      <c r="E62" s="33"/>
      <c r="F62" s="33"/>
      <c r="G62" s="30"/>
      <c r="H62" s="30"/>
      <c r="I62" s="32"/>
      <c r="J62" s="48"/>
      <c r="K62" s="32"/>
      <c r="L62" s="32"/>
      <c r="M62" s="32"/>
      <c r="N62" s="32"/>
      <c r="O62" s="32"/>
      <c r="P62" s="32"/>
      <c r="Q62" s="32"/>
    </row>
    <row r="63" spans="1:17" s="19" customFormat="1" ht="12" x14ac:dyDescent="0.2">
      <c r="A63" s="33"/>
      <c r="B63" s="33"/>
      <c r="C63" s="33"/>
      <c r="D63" s="34"/>
      <c r="E63" s="33"/>
      <c r="F63" s="33"/>
      <c r="G63" s="30"/>
      <c r="H63" s="30"/>
      <c r="I63" s="32"/>
      <c r="J63" s="48"/>
      <c r="K63" s="32"/>
      <c r="L63" s="32"/>
      <c r="M63" s="32"/>
      <c r="N63" s="32"/>
      <c r="O63" s="32"/>
      <c r="P63" s="32"/>
      <c r="Q63" s="32"/>
    </row>
    <row r="64" spans="1:17" s="19" customFormat="1" ht="12" x14ac:dyDescent="0.2">
      <c r="A64" s="33"/>
      <c r="B64" s="33"/>
      <c r="C64" s="33"/>
      <c r="D64" s="34"/>
      <c r="E64" s="33"/>
      <c r="F64" s="33"/>
      <c r="G64" s="30"/>
      <c r="H64" s="30"/>
      <c r="I64" s="32"/>
      <c r="J64" s="48"/>
      <c r="K64" s="32"/>
      <c r="L64" s="32"/>
      <c r="M64" s="32"/>
      <c r="N64" s="32"/>
      <c r="O64" s="32"/>
      <c r="P64" s="32"/>
      <c r="Q64" s="32"/>
    </row>
    <row r="65" spans="1:20" s="19" customFormat="1" ht="12" x14ac:dyDescent="0.2">
      <c r="A65" s="33"/>
      <c r="B65" s="33"/>
      <c r="C65" s="33"/>
      <c r="D65" s="34"/>
      <c r="E65" s="33"/>
      <c r="F65" s="33"/>
      <c r="G65" s="30"/>
      <c r="H65" s="30"/>
      <c r="I65" s="32"/>
      <c r="J65" s="48"/>
      <c r="K65" s="32"/>
      <c r="L65" s="32"/>
      <c r="M65" s="32"/>
      <c r="N65" s="32"/>
      <c r="O65" s="32"/>
      <c r="P65" s="32"/>
      <c r="Q65" s="32"/>
    </row>
    <row r="66" spans="1:20" s="19" customFormat="1" ht="12" x14ac:dyDescent="0.2">
      <c r="A66" s="33"/>
      <c r="B66" s="33"/>
      <c r="C66" s="33"/>
      <c r="D66" s="34"/>
      <c r="E66" s="33"/>
      <c r="F66" s="33"/>
      <c r="G66" s="30"/>
      <c r="H66" s="30"/>
      <c r="I66" s="32"/>
      <c r="J66" s="48"/>
      <c r="K66" s="32"/>
      <c r="L66" s="32"/>
      <c r="M66" s="32"/>
      <c r="N66" s="32"/>
      <c r="O66" s="32"/>
      <c r="P66" s="32"/>
      <c r="Q66" s="32"/>
    </row>
    <row r="67" spans="1:20" s="19" customFormat="1" ht="12" x14ac:dyDescent="0.2">
      <c r="A67" s="33"/>
      <c r="B67" s="33"/>
      <c r="C67" s="33"/>
      <c r="D67" s="34"/>
      <c r="E67" s="33"/>
      <c r="F67" s="33"/>
      <c r="G67" s="30"/>
      <c r="H67" s="30"/>
      <c r="I67" s="32"/>
      <c r="J67" s="48"/>
      <c r="K67" s="32"/>
      <c r="L67" s="32"/>
      <c r="M67" s="32"/>
      <c r="N67" s="32"/>
      <c r="O67" s="32"/>
      <c r="P67" s="32"/>
      <c r="Q67" s="32"/>
    </row>
    <row r="68" spans="1:20" s="19" customFormat="1" ht="12" x14ac:dyDescent="0.2">
      <c r="A68" s="33"/>
      <c r="B68" s="33"/>
      <c r="C68" s="33"/>
      <c r="D68" s="34"/>
      <c r="E68" s="33"/>
      <c r="F68" s="33"/>
      <c r="G68" s="30"/>
      <c r="H68" s="30"/>
      <c r="I68" s="32"/>
      <c r="J68" s="48"/>
      <c r="K68" s="32"/>
      <c r="L68" s="32"/>
      <c r="M68" s="32"/>
      <c r="N68" s="32"/>
      <c r="O68" s="32"/>
      <c r="P68" s="32"/>
      <c r="Q68" s="32"/>
    </row>
    <row r="69" spans="1:20" s="19" customFormat="1" ht="12" x14ac:dyDescent="0.2">
      <c r="A69" s="33"/>
      <c r="B69" s="33"/>
      <c r="C69" s="33"/>
      <c r="D69" s="34"/>
      <c r="E69" s="33"/>
      <c r="F69" s="33"/>
      <c r="G69" s="30"/>
      <c r="H69" s="30"/>
      <c r="I69" s="32"/>
      <c r="J69" s="48"/>
      <c r="K69" s="32"/>
      <c r="L69" s="32"/>
      <c r="M69" s="32"/>
      <c r="N69" s="32"/>
      <c r="O69" s="32"/>
      <c r="P69" s="32"/>
      <c r="Q69" s="32"/>
    </row>
    <row r="70" spans="1:20" x14ac:dyDescent="0.2">
      <c r="A70" s="33"/>
      <c r="B70" s="33"/>
      <c r="C70" s="33"/>
      <c r="D70" s="34"/>
      <c r="E70" s="33"/>
      <c r="F70" s="33"/>
      <c r="R70" s="19"/>
      <c r="S70" s="19"/>
      <c r="T70" s="19"/>
    </row>
  </sheetData>
  <mergeCells count="16">
    <mergeCell ref="O9:Z9"/>
    <mergeCell ref="I4:L4"/>
    <mergeCell ref="Q6:T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L9"/>
    <mergeCell ref="M9:M10"/>
    <mergeCell ref="N9:N10"/>
  </mergeCells>
  <pageMargins left="0.78740157480314965" right="0.39370078740157483" top="0.39370078740157483" bottom="0.39370078740157483" header="0" footer="0"/>
  <pageSetup paperSize="5" scale="55" orientation="landscape" verticalDpi="200" r:id="rId1"/>
  <headerFooter alignWithMargins="0">
    <oddFooter xml:space="preserve">&amp;C&amp;P&amp;R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4"/>
  </sheetPr>
  <dimension ref="A1:AA52"/>
  <sheetViews>
    <sheetView showGridLines="0" view="pageBreakPreview" topLeftCell="G7" zoomScaleNormal="85" workbookViewId="0">
      <pane xSplit="3" ySplit="4" topLeftCell="L11" activePane="bottomRight" state="frozen"/>
      <selection activeCell="G7" sqref="G7"/>
      <selection pane="topRight" activeCell="J7" sqref="J7"/>
      <selection pane="bottomLeft" activeCell="G11" sqref="G11"/>
      <selection pane="bottomRight" activeCell="L14" sqref="L14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30" customWidth="1"/>
    <col min="6" max="6" width="6.140625" style="30" customWidth="1"/>
    <col min="7" max="7" width="7.28515625" style="1" customWidth="1"/>
    <col min="8" max="8" width="4.7109375" style="1" customWidth="1"/>
    <col min="9" max="9" width="30.85546875" style="4" customWidth="1"/>
    <col min="10" max="14" width="12.85546875" style="4" customWidth="1"/>
    <col min="15" max="16" width="10.28515625" style="4" customWidth="1"/>
    <col min="17" max="17" width="12.42578125" style="4" bestFit="1" customWidth="1"/>
    <col min="18" max="19" width="11.5703125" style="4" customWidth="1"/>
    <col min="20" max="25" width="10.28515625" style="4" customWidth="1"/>
    <col min="26" max="26" width="12.140625" style="4" customWidth="1"/>
    <col min="27" max="16384" width="11.42578125" style="4"/>
  </cols>
  <sheetData>
    <row r="1" spans="1:27" ht="25.5" x14ac:dyDescent="0.35">
      <c r="D1" s="3"/>
      <c r="H1" s="151" t="s">
        <v>152</v>
      </c>
      <c r="Z1" s="153"/>
    </row>
    <row r="2" spans="1:27" ht="25.5" x14ac:dyDescent="0.35">
      <c r="D2" s="3"/>
      <c r="H2" s="154" t="s">
        <v>20</v>
      </c>
      <c r="M2" s="154"/>
      <c r="N2" s="154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3"/>
    </row>
    <row r="3" spans="1:27" ht="25.5" x14ac:dyDescent="0.35">
      <c r="C3" s="2"/>
      <c r="D3" s="3"/>
      <c r="M3" s="154"/>
      <c r="N3" s="154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3"/>
    </row>
    <row r="4" spans="1:27" s="95" customFormat="1" ht="23.25" x14ac:dyDescent="0.2">
      <c r="A4" s="87"/>
      <c r="B4" s="87"/>
      <c r="C4" s="88"/>
      <c r="D4" s="89" t="s">
        <v>21</v>
      </c>
      <c r="E4" s="90"/>
      <c r="F4" s="90"/>
      <c r="G4" s="87"/>
      <c r="H4" s="196" t="s">
        <v>44</v>
      </c>
      <c r="O4" s="157"/>
      <c r="P4" s="158" t="s">
        <v>154</v>
      </c>
      <c r="Q4" s="158"/>
      <c r="R4" s="158"/>
      <c r="S4" s="210" t="s">
        <v>465</v>
      </c>
      <c r="T4" s="157"/>
      <c r="U4" s="157"/>
      <c r="V4" s="157"/>
      <c r="W4" s="157"/>
      <c r="X4" s="157"/>
      <c r="Y4" s="157"/>
      <c r="Z4" s="159"/>
    </row>
    <row r="5" spans="1:27" s="95" customFormat="1" ht="20.25" x14ac:dyDescent="0.2">
      <c r="A5" s="87"/>
      <c r="B5" s="87"/>
      <c r="C5" s="87"/>
      <c r="D5" s="100" t="s">
        <v>22</v>
      </c>
      <c r="E5" s="90"/>
      <c r="F5" s="90"/>
      <c r="G5" s="87"/>
      <c r="H5" s="87"/>
      <c r="I5" s="113"/>
      <c r="J5" s="113"/>
      <c r="K5" s="113"/>
      <c r="L5" s="113"/>
      <c r="N5" s="113"/>
      <c r="O5" s="157"/>
      <c r="P5" s="157"/>
      <c r="Q5" s="157"/>
      <c r="R5" s="161"/>
      <c r="S5" s="157"/>
      <c r="T5" s="157"/>
      <c r="U5" s="157"/>
      <c r="V5" s="157"/>
      <c r="W5" s="157"/>
      <c r="X5" s="157"/>
      <c r="Y5" s="157"/>
      <c r="Z5" s="159"/>
      <c r="AA5" s="98"/>
    </row>
    <row r="6" spans="1:27" s="95" customFormat="1" ht="20.25" x14ac:dyDescent="0.2">
      <c r="A6" s="87"/>
      <c r="B6" s="87"/>
      <c r="C6" s="87"/>
      <c r="D6" s="100" t="s">
        <v>23</v>
      </c>
      <c r="E6" s="90"/>
      <c r="F6" s="90"/>
      <c r="G6" s="87"/>
      <c r="H6" s="87"/>
      <c r="I6" s="113"/>
      <c r="J6" s="197" t="s">
        <v>41</v>
      </c>
      <c r="K6" s="113"/>
      <c r="L6" s="113"/>
      <c r="M6" s="113"/>
      <c r="N6" s="113" t="s">
        <v>51</v>
      </c>
      <c r="O6" s="157"/>
      <c r="P6" s="157"/>
      <c r="Q6" s="157"/>
      <c r="R6" s="157"/>
      <c r="S6" s="157" t="s">
        <v>53</v>
      </c>
      <c r="T6" s="157"/>
      <c r="U6" s="157"/>
      <c r="V6" s="157"/>
      <c r="W6" s="157"/>
      <c r="X6" s="157"/>
      <c r="Y6" s="157"/>
      <c r="Z6" s="159"/>
      <c r="AA6" s="98"/>
    </row>
    <row r="7" spans="1:27" s="95" customFormat="1" ht="15.75" x14ac:dyDescent="0.2">
      <c r="A7" s="87"/>
      <c r="B7" s="87"/>
      <c r="C7" s="87"/>
      <c r="D7" s="104"/>
      <c r="E7" s="90"/>
      <c r="F7" s="90"/>
      <c r="G7" s="87"/>
      <c r="H7" s="87"/>
      <c r="I7" s="113"/>
      <c r="J7" s="113"/>
      <c r="K7" s="113"/>
      <c r="L7" s="113"/>
      <c r="M7" s="113"/>
      <c r="N7" s="113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9"/>
      <c r="AA7" s="98"/>
    </row>
    <row r="8" spans="1:27" x14ac:dyDescent="0.2">
      <c r="A8" s="8"/>
      <c r="B8" s="8"/>
      <c r="C8" s="8"/>
      <c r="D8" s="9"/>
      <c r="E8" s="61"/>
      <c r="F8" s="61"/>
      <c r="G8" s="8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7" s="11" customFormat="1" ht="15" customHeight="1" x14ac:dyDescent="0.2">
      <c r="A9" s="493" t="s">
        <v>11</v>
      </c>
      <c r="B9" s="493" t="s">
        <v>12</v>
      </c>
      <c r="C9" s="493" t="s">
        <v>13</v>
      </c>
      <c r="D9" s="497" t="s">
        <v>14</v>
      </c>
      <c r="E9" s="495" t="s">
        <v>24</v>
      </c>
      <c r="F9" s="495" t="s">
        <v>15</v>
      </c>
      <c r="G9" s="499" t="s">
        <v>0</v>
      </c>
      <c r="H9" s="499" t="s">
        <v>25</v>
      </c>
      <c r="I9" s="501" t="s">
        <v>1</v>
      </c>
      <c r="J9" s="505" t="s">
        <v>26</v>
      </c>
      <c r="K9" s="503" t="s">
        <v>27</v>
      </c>
      <c r="L9" s="504"/>
      <c r="M9" s="502" t="s">
        <v>16</v>
      </c>
      <c r="N9" s="502" t="s">
        <v>28</v>
      </c>
      <c r="O9" s="501" t="s">
        <v>29</v>
      </c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</row>
    <row r="10" spans="1:27" s="117" customFormat="1" ht="35.25" customHeight="1" x14ac:dyDescent="0.2">
      <c r="A10" s="494"/>
      <c r="B10" s="494"/>
      <c r="C10" s="494"/>
      <c r="D10" s="498"/>
      <c r="E10" s="496"/>
      <c r="F10" s="496"/>
      <c r="G10" s="500"/>
      <c r="H10" s="500"/>
      <c r="I10" s="501"/>
      <c r="J10" s="506"/>
      <c r="K10" s="195" t="s">
        <v>30</v>
      </c>
      <c r="L10" s="195" t="s">
        <v>31</v>
      </c>
      <c r="M10" s="502"/>
      <c r="N10" s="502"/>
      <c r="O10" s="194" t="s">
        <v>8</v>
      </c>
      <c r="P10" s="194" t="s">
        <v>9</v>
      </c>
      <c r="Q10" s="194" t="s">
        <v>10</v>
      </c>
      <c r="R10" s="194" t="s">
        <v>32</v>
      </c>
      <c r="S10" s="194" t="s">
        <v>33</v>
      </c>
      <c r="T10" s="194" t="s">
        <v>34</v>
      </c>
      <c r="U10" s="194" t="s">
        <v>35</v>
      </c>
      <c r="V10" s="194" t="s">
        <v>36</v>
      </c>
      <c r="W10" s="194" t="s">
        <v>37</v>
      </c>
      <c r="X10" s="194" t="s">
        <v>38</v>
      </c>
      <c r="Y10" s="194" t="s">
        <v>39</v>
      </c>
      <c r="Z10" s="194" t="s">
        <v>40</v>
      </c>
    </row>
    <row r="11" spans="1:27" s="19" customFormat="1" x14ac:dyDescent="0.2">
      <c r="A11" s="50" t="s">
        <v>17</v>
      </c>
      <c r="B11" s="50" t="s">
        <v>18</v>
      </c>
      <c r="C11" s="50" t="s">
        <v>19</v>
      </c>
      <c r="D11" s="50" t="s">
        <v>42</v>
      </c>
      <c r="E11" s="50" t="s">
        <v>43</v>
      </c>
      <c r="F11" s="50" t="s">
        <v>41</v>
      </c>
      <c r="G11" s="164">
        <v>1521</v>
      </c>
      <c r="H11" s="69">
        <v>0</v>
      </c>
      <c r="I11" s="150" t="s">
        <v>160</v>
      </c>
      <c r="J11" s="204">
        <v>400000</v>
      </c>
      <c r="K11" s="204"/>
      <c r="L11" s="204"/>
      <c r="M11" s="174">
        <f>J11-K11+L11</f>
        <v>400000</v>
      </c>
      <c r="N11" s="41">
        <f>SUM(O11:Z11)</f>
        <v>400000.2</v>
      </c>
      <c r="O11" s="41"/>
      <c r="P11" s="41"/>
      <c r="Q11" s="173">
        <v>160244.70000000001</v>
      </c>
      <c r="R11" s="173">
        <v>141246.39999999999</v>
      </c>
      <c r="S11" s="173">
        <v>29135.4</v>
      </c>
      <c r="T11" s="41">
        <v>57719</v>
      </c>
      <c r="U11" s="41">
        <v>11654.7</v>
      </c>
      <c r="V11" s="41"/>
      <c r="W11" s="41"/>
      <c r="X11" s="41"/>
      <c r="Y11" s="41"/>
      <c r="Z11" s="41"/>
      <c r="AA11" s="85"/>
    </row>
    <row r="12" spans="1:27" s="42" customFormat="1" x14ac:dyDescent="0.2">
      <c r="A12" s="37"/>
      <c r="B12" s="37"/>
      <c r="C12" s="37"/>
      <c r="D12" s="53"/>
      <c r="E12" s="20"/>
      <c r="F12" s="20"/>
      <c r="G12" s="37"/>
      <c r="H12" s="37"/>
      <c r="I12" s="107" t="s">
        <v>2</v>
      </c>
      <c r="J12" s="108">
        <f t="shared" ref="J12:Z12" si="0">SUM(J11:J11)</f>
        <v>400000</v>
      </c>
      <c r="K12" s="108">
        <f t="shared" si="0"/>
        <v>0</v>
      </c>
      <c r="L12" s="108">
        <f t="shared" si="0"/>
        <v>0</v>
      </c>
      <c r="M12" s="108">
        <f t="shared" si="0"/>
        <v>400000</v>
      </c>
      <c r="N12" s="108">
        <f t="shared" si="0"/>
        <v>400000.2</v>
      </c>
      <c r="O12" s="108">
        <f t="shared" si="0"/>
        <v>0</v>
      </c>
      <c r="P12" s="108">
        <f t="shared" si="0"/>
        <v>0</v>
      </c>
      <c r="Q12" s="108">
        <f t="shared" si="0"/>
        <v>160244.70000000001</v>
      </c>
      <c r="R12" s="108">
        <f t="shared" si="0"/>
        <v>141246.39999999999</v>
      </c>
      <c r="S12" s="108">
        <f t="shared" si="0"/>
        <v>29135.4</v>
      </c>
      <c r="T12" s="108">
        <f t="shared" si="0"/>
        <v>57719</v>
      </c>
      <c r="U12" s="108">
        <f t="shared" si="0"/>
        <v>11654.7</v>
      </c>
      <c r="V12" s="108">
        <f t="shared" si="0"/>
        <v>0</v>
      </c>
      <c r="W12" s="108">
        <f t="shared" si="0"/>
        <v>0</v>
      </c>
      <c r="X12" s="108">
        <f t="shared" si="0"/>
        <v>0</v>
      </c>
      <c r="Y12" s="108">
        <f t="shared" si="0"/>
        <v>0</v>
      </c>
      <c r="Z12" s="108">
        <f t="shared" si="0"/>
        <v>0</v>
      </c>
      <c r="AA12" s="85"/>
    </row>
    <row r="13" spans="1:27" s="19" customFormat="1" x14ac:dyDescent="0.2">
      <c r="A13" s="50" t="s">
        <v>17</v>
      </c>
      <c r="B13" s="50" t="s">
        <v>18</v>
      </c>
      <c r="C13" s="50" t="s">
        <v>19</v>
      </c>
      <c r="D13" s="50" t="s">
        <v>42</v>
      </c>
      <c r="E13" s="50" t="s">
        <v>43</v>
      </c>
      <c r="F13" s="50" t="s">
        <v>41</v>
      </c>
      <c r="G13" s="106">
        <v>2179</v>
      </c>
      <c r="H13" s="69">
        <v>0</v>
      </c>
      <c r="I13" s="150" t="s">
        <v>137</v>
      </c>
      <c r="J13" s="204">
        <v>202276</v>
      </c>
      <c r="K13" s="204"/>
      <c r="L13" s="204"/>
      <c r="M13" s="174">
        <f>J13-K13+L13</f>
        <v>202276</v>
      </c>
      <c r="N13" s="41">
        <f>SUM(O13:Z13)</f>
        <v>202276</v>
      </c>
      <c r="O13" s="41"/>
      <c r="P13" s="41">
        <v>202276</v>
      </c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85"/>
    </row>
    <row r="14" spans="1:27" s="19" customFormat="1" x14ac:dyDescent="0.2">
      <c r="A14" s="50" t="s">
        <v>17</v>
      </c>
      <c r="B14" s="50" t="s">
        <v>18</v>
      </c>
      <c r="C14" s="50" t="s">
        <v>19</v>
      </c>
      <c r="D14" s="50" t="s">
        <v>42</v>
      </c>
      <c r="E14" s="50" t="s">
        <v>43</v>
      </c>
      <c r="F14" s="50" t="s">
        <v>41</v>
      </c>
      <c r="G14" s="106">
        <v>2381</v>
      </c>
      <c r="H14" s="69">
        <v>0</v>
      </c>
      <c r="I14" s="150" t="s">
        <v>155</v>
      </c>
      <c r="J14" s="204">
        <v>212520</v>
      </c>
      <c r="K14" s="204"/>
      <c r="L14" s="204"/>
      <c r="M14" s="174">
        <f>J14-K14+L14</f>
        <v>212520</v>
      </c>
      <c r="N14" s="41">
        <f>SUM(O14:Z14)</f>
        <v>212520.26</v>
      </c>
      <c r="O14" s="41">
        <v>1570</v>
      </c>
      <c r="P14" s="41">
        <v>128763.26</v>
      </c>
      <c r="Q14" s="41"/>
      <c r="R14" s="41"/>
      <c r="S14" s="41"/>
      <c r="T14" s="41"/>
      <c r="U14" s="41"/>
      <c r="V14" s="41"/>
      <c r="W14" s="41"/>
      <c r="X14" s="41"/>
      <c r="Y14" s="41">
        <v>78389</v>
      </c>
      <c r="Z14" s="41">
        <v>3798</v>
      </c>
      <c r="AA14" s="85"/>
    </row>
    <row r="15" spans="1:27" s="42" customFormat="1" x14ac:dyDescent="0.2">
      <c r="A15" s="37"/>
      <c r="B15" s="37"/>
      <c r="C15" s="37"/>
      <c r="D15" s="53"/>
      <c r="E15" s="20"/>
      <c r="F15" s="20"/>
      <c r="G15" s="37"/>
      <c r="H15" s="37"/>
      <c r="I15" s="107" t="s">
        <v>3</v>
      </c>
      <c r="J15" s="108">
        <f>SUM(J13:J14)</f>
        <v>414796</v>
      </c>
      <c r="K15" s="108">
        <f t="shared" ref="K15:Z15" si="1">SUM(K13:K14)</f>
        <v>0</v>
      </c>
      <c r="L15" s="108">
        <f t="shared" si="1"/>
        <v>0</v>
      </c>
      <c r="M15" s="108">
        <f>SUM(M13:M14)</f>
        <v>414796</v>
      </c>
      <c r="N15" s="108">
        <f t="shared" si="1"/>
        <v>414796.26</v>
      </c>
      <c r="O15" s="108">
        <f t="shared" si="1"/>
        <v>1570</v>
      </c>
      <c r="P15" s="108">
        <f t="shared" si="1"/>
        <v>331039.26</v>
      </c>
      <c r="Q15" s="108">
        <f t="shared" si="1"/>
        <v>0</v>
      </c>
      <c r="R15" s="108">
        <f t="shared" si="1"/>
        <v>0</v>
      </c>
      <c r="S15" s="108">
        <f t="shared" si="1"/>
        <v>0</v>
      </c>
      <c r="T15" s="108">
        <f t="shared" si="1"/>
        <v>0</v>
      </c>
      <c r="U15" s="108">
        <f t="shared" si="1"/>
        <v>0</v>
      </c>
      <c r="V15" s="108">
        <f t="shared" si="1"/>
        <v>0</v>
      </c>
      <c r="W15" s="108">
        <f t="shared" si="1"/>
        <v>0</v>
      </c>
      <c r="X15" s="108">
        <f t="shared" si="1"/>
        <v>0</v>
      </c>
      <c r="Y15" s="108">
        <f t="shared" si="1"/>
        <v>78389</v>
      </c>
      <c r="Z15" s="108">
        <f t="shared" si="1"/>
        <v>3798</v>
      </c>
      <c r="AA15" s="85"/>
    </row>
    <row r="16" spans="1:27" s="42" customFormat="1" x14ac:dyDescent="0.2">
      <c r="A16" s="50" t="s">
        <v>17</v>
      </c>
      <c r="B16" s="50" t="s">
        <v>18</v>
      </c>
      <c r="C16" s="50" t="s">
        <v>19</v>
      </c>
      <c r="D16" s="50" t="s">
        <v>42</v>
      </c>
      <c r="E16" s="50" t="s">
        <v>43</v>
      </c>
      <c r="F16" s="50" t="s">
        <v>41</v>
      </c>
      <c r="G16" s="106">
        <v>3511</v>
      </c>
      <c r="H16" s="69">
        <v>0</v>
      </c>
      <c r="I16" s="150" t="s">
        <v>156</v>
      </c>
      <c r="J16" s="204">
        <v>55000</v>
      </c>
      <c r="K16" s="204"/>
      <c r="L16" s="175"/>
      <c r="M16" s="174">
        <f t="shared" ref="M16:M22" si="2">J16-K16+L16</f>
        <v>55000</v>
      </c>
      <c r="N16" s="41">
        <f>SUM(O16:Z16)</f>
        <v>55000</v>
      </c>
      <c r="O16" s="41"/>
      <c r="P16" s="173"/>
      <c r="Q16" s="173"/>
      <c r="R16" s="173"/>
      <c r="S16" s="41"/>
      <c r="T16" s="41"/>
      <c r="U16" s="41"/>
      <c r="V16" s="41"/>
      <c r="W16" s="173"/>
      <c r="X16" s="173"/>
      <c r="Y16" s="173">
        <v>7281</v>
      </c>
      <c r="Z16" s="173">
        <v>47719</v>
      </c>
      <c r="AA16" s="85"/>
    </row>
    <row r="17" spans="1:27" s="42" customFormat="1" x14ac:dyDescent="0.2">
      <c r="A17" s="50" t="s">
        <v>17</v>
      </c>
      <c r="B17" s="50" t="s">
        <v>18</v>
      </c>
      <c r="C17" s="50" t="s">
        <v>19</v>
      </c>
      <c r="D17" s="50" t="s">
        <v>42</v>
      </c>
      <c r="E17" s="50" t="s">
        <v>43</v>
      </c>
      <c r="F17" s="50" t="s">
        <v>41</v>
      </c>
      <c r="G17" s="106">
        <v>3551</v>
      </c>
      <c r="H17" s="69">
        <v>0</v>
      </c>
      <c r="I17" s="150" t="s">
        <v>158</v>
      </c>
      <c r="J17" s="204">
        <v>50000</v>
      </c>
      <c r="K17" s="204"/>
      <c r="L17" s="175"/>
      <c r="M17" s="174">
        <f t="shared" si="2"/>
        <v>50000</v>
      </c>
      <c r="N17" s="41">
        <f t="shared" ref="N17:N20" si="3">SUM(O17:Z17)</f>
        <v>50000</v>
      </c>
      <c r="O17" s="41"/>
      <c r="P17" s="173"/>
      <c r="Q17" s="173"/>
      <c r="R17" s="173"/>
      <c r="S17" s="41"/>
      <c r="T17" s="41"/>
      <c r="U17" s="173"/>
      <c r="V17" s="173"/>
      <c r="W17" s="173"/>
      <c r="X17" s="41"/>
      <c r="Y17" s="41"/>
      <c r="Z17" s="205">
        <v>50000</v>
      </c>
      <c r="AA17" s="85"/>
    </row>
    <row r="18" spans="1:27" s="42" customFormat="1" x14ac:dyDescent="0.2">
      <c r="A18" s="50" t="s">
        <v>17</v>
      </c>
      <c r="B18" s="50" t="s">
        <v>18</v>
      </c>
      <c r="C18" s="50" t="s">
        <v>19</v>
      </c>
      <c r="D18" s="50" t="s">
        <v>42</v>
      </c>
      <c r="E18" s="50" t="s">
        <v>43</v>
      </c>
      <c r="F18" s="50" t="s">
        <v>41</v>
      </c>
      <c r="G18" s="106">
        <v>3711</v>
      </c>
      <c r="H18" s="69">
        <v>0</v>
      </c>
      <c r="I18" s="150" t="s">
        <v>159</v>
      </c>
      <c r="J18" s="204">
        <v>15000</v>
      </c>
      <c r="K18" s="204"/>
      <c r="L18" s="175"/>
      <c r="M18" s="174">
        <f t="shared" si="2"/>
        <v>15000</v>
      </c>
      <c r="N18" s="41">
        <f t="shared" si="3"/>
        <v>0</v>
      </c>
      <c r="O18" s="41"/>
      <c r="P18" s="173"/>
      <c r="Q18" s="173"/>
      <c r="R18" s="173"/>
      <c r="S18" s="41"/>
      <c r="T18" s="41"/>
      <c r="U18" s="41"/>
      <c r="V18" s="41"/>
      <c r="W18" s="41"/>
      <c r="X18" s="41"/>
      <c r="Y18" s="41"/>
      <c r="Z18" s="205"/>
      <c r="AA18" s="85"/>
    </row>
    <row r="19" spans="1:27" s="42" customFormat="1" x14ac:dyDescent="0.2">
      <c r="A19" s="50" t="s">
        <v>17</v>
      </c>
      <c r="B19" s="50" t="s">
        <v>18</v>
      </c>
      <c r="C19" s="50" t="s">
        <v>19</v>
      </c>
      <c r="D19" s="50" t="s">
        <v>42</v>
      </c>
      <c r="E19" s="50" t="s">
        <v>43</v>
      </c>
      <c r="F19" s="50" t="s">
        <v>41</v>
      </c>
      <c r="G19" s="106">
        <v>3721</v>
      </c>
      <c r="H19" s="69">
        <v>0</v>
      </c>
      <c r="I19" s="150" t="s">
        <v>105</v>
      </c>
      <c r="J19" s="204">
        <v>65000</v>
      </c>
      <c r="K19" s="204">
        <v>6500</v>
      </c>
      <c r="L19" s="175"/>
      <c r="M19" s="174">
        <f t="shared" si="2"/>
        <v>58500</v>
      </c>
      <c r="N19" s="41">
        <f t="shared" si="3"/>
        <v>19602.28</v>
      </c>
      <c r="O19" s="41"/>
      <c r="P19" s="173"/>
      <c r="Q19" s="173"/>
      <c r="R19" s="173"/>
      <c r="S19" s="41"/>
      <c r="T19" s="41"/>
      <c r="U19" s="456"/>
      <c r="V19" s="173">
        <v>9950.32</v>
      </c>
      <c r="W19" s="173">
        <v>3196.96</v>
      </c>
      <c r="X19" s="41"/>
      <c r="Y19" s="173">
        <v>268</v>
      </c>
      <c r="Z19" s="173">
        <v>6187</v>
      </c>
      <c r="AA19" s="85"/>
    </row>
    <row r="20" spans="1:27" s="42" customFormat="1" x14ac:dyDescent="0.2">
      <c r="A20" s="50" t="s">
        <v>17</v>
      </c>
      <c r="B20" s="50" t="s">
        <v>18</v>
      </c>
      <c r="C20" s="50" t="s">
        <v>19</v>
      </c>
      <c r="D20" s="50" t="s">
        <v>42</v>
      </c>
      <c r="E20" s="50" t="s">
        <v>43</v>
      </c>
      <c r="F20" s="50" t="s">
        <v>41</v>
      </c>
      <c r="G20" s="106">
        <v>3751</v>
      </c>
      <c r="H20" s="69">
        <v>0</v>
      </c>
      <c r="I20" s="150" t="s">
        <v>157</v>
      </c>
      <c r="J20" s="204">
        <v>150000</v>
      </c>
      <c r="K20" s="204"/>
      <c r="L20" s="175"/>
      <c r="M20" s="174">
        <f t="shared" si="2"/>
        <v>150000</v>
      </c>
      <c r="N20" s="41">
        <f t="shared" si="3"/>
        <v>149767.80000000002</v>
      </c>
      <c r="O20" s="41"/>
      <c r="P20" s="173"/>
      <c r="Q20" s="173"/>
      <c r="R20" s="173"/>
      <c r="S20" s="41">
        <v>11459</v>
      </c>
      <c r="T20" s="41">
        <v>44304.62</v>
      </c>
      <c r="U20" s="173">
        <v>4815</v>
      </c>
      <c r="V20" s="173">
        <v>32106.7</v>
      </c>
      <c r="W20" s="173">
        <f>3679+10093.8</f>
        <v>13772.8</v>
      </c>
      <c r="X20" s="173">
        <f>3635+3761</f>
        <v>7396</v>
      </c>
      <c r="Y20" s="173">
        <v>24335.97</v>
      </c>
      <c r="Z20" s="173">
        <v>11577.71</v>
      </c>
      <c r="AA20" s="85"/>
    </row>
    <row r="21" spans="1:27" s="32" customFormat="1" x14ac:dyDescent="0.2">
      <c r="A21" s="50" t="s">
        <v>17</v>
      </c>
      <c r="B21" s="50" t="s">
        <v>18</v>
      </c>
      <c r="C21" s="50" t="s">
        <v>19</v>
      </c>
      <c r="D21" s="50" t="s">
        <v>42</v>
      </c>
      <c r="E21" s="50" t="s">
        <v>43</v>
      </c>
      <c r="F21" s="50" t="s">
        <v>41</v>
      </c>
      <c r="G21" s="106">
        <v>3831</v>
      </c>
      <c r="H21" s="69">
        <v>0</v>
      </c>
      <c r="I21" s="150" t="s">
        <v>106</v>
      </c>
      <c r="J21" s="204">
        <f>666018+410530+14571.9</f>
        <v>1091119.8999999999</v>
      </c>
      <c r="K21" s="204"/>
      <c r="L21" s="173"/>
      <c r="M21" s="174">
        <f t="shared" si="2"/>
        <v>1091119.8999999999</v>
      </c>
      <c r="N21" s="41">
        <f t="shared" ref="N21" si="4">SUM(O21:Z21)</f>
        <v>1080646.45</v>
      </c>
      <c r="O21" s="41"/>
      <c r="P21" s="173"/>
      <c r="Q21" s="173">
        <v>34037</v>
      </c>
      <c r="R21" s="173">
        <v>753534</v>
      </c>
      <c r="S21" s="173">
        <v>238217.72</v>
      </c>
      <c r="T21" s="173">
        <v>50759.82</v>
      </c>
      <c r="U21" s="41"/>
      <c r="V21" s="41"/>
      <c r="W21" s="173"/>
      <c r="X21" s="41"/>
      <c r="Y21" s="41"/>
      <c r="Z21" s="173">
        <v>4097.91</v>
      </c>
      <c r="AA21" s="85"/>
    </row>
    <row r="22" spans="1:27" s="32" customFormat="1" x14ac:dyDescent="0.2">
      <c r="A22" s="50" t="s">
        <v>17</v>
      </c>
      <c r="B22" s="50" t="s">
        <v>18</v>
      </c>
      <c r="C22" s="50" t="s">
        <v>19</v>
      </c>
      <c r="D22" s="50" t="s">
        <v>42</v>
      </c>
      <c r="E22" s="50" t="s">
        <v>43</v>
      </c>
      <c r="F22" s="50" t="s">
        <v>41</v>
      </c>
      <c r="G22" s="106">
        <v>3921</v>
      </c>
      <c r="H22" s="69">
        <v>0</v>
      </c>
      <c r="I22" s="150" t="s">
        <v>103</v>
      </c>
      <c r="J22" s="204">
        <v>27800</v>
      </c>
      <c r="K22" s="204"/>
      <c r="L22" s="175"/>
      <c r="M22" s="174">
        <f t="shared" si="2"/>
        <v>27800</v>
      </c>
      <c r="N22" s="41"/>
      <c r="O22" s="41"/>
      <c r="P22" s="173"/>
      <c r="Q22" s="173"/>
      <c r="R22" s="173"/>
      <c r="S22" s="41"/>
      <c r="T22" s="41"/>
      <c r="U22" s="41"/>
      <c r="V22" s="41"/>
      <c r="W22" s="41"/>
      <c r="X22" s="41"/>
      <c r="Y22" s="41"/>
      <c r="Z22" s="205"/>
      <c r="AA22" s="85"/>
    </row>
    <row r="23" spans="1:27" s="42" customFormat="1" x14ac:dyDescent="0.2">
      <c r="A23" s="37"/>
      <c r="B23" s="37"/>
      <c r="C23" s="37"/>
      <c r="D23" s="53"/>
      <c r="E23" s="20"/>
      <c r="F23" s="20"/>
      <c r="G23" s="37"/>
      <c r="H23" s="37"/>
      <c r="I23" s="107" t="s">
        <v>4</v>
      </c>
      <c r="J23" s="108">
        <f t="shared" ref="J23:V23" si="5">SUM(J16:J22)</f>
        <v>1453919.9</v>
      </c>
      <c r="K23" s="108">
        <f t="shared" si="5"/>
        <v>6500</v>
      </c>
      <c r="L23" s="108">
        <f t="shared" si="5"/>
        <v>0</v>
      </c>
      <c r="M23" s="108">
        <f t="shared" si="5"/>
        <v>1447419.9</v>
      </c>
      <c r="N23" s="108">
        <f t="shared" si="5"/>
        <v>1355016.53</v>
      </c>
      <c r="O23" s="108">
        <f t="shared" si="5"/>
        <v>0</v>
      </c>
      <c r="P23" s="108">
        <f t="shared" si="5"/>
        <v>0</v>
      </c>
      <c r="Q23" s="108">
        <f t="shared" si="5"/>
        <v>34037</v>
      </c>
      <c r="R23" s="108">
        <f t="shared" si="5"/>
        <v>753534</v>
      </c>
      <c r="S23" s="108">
        <f t="shared" si="5"/>
        <v>249676.72</v>
      </c>
      <c r="T23" s="108">
        <f t="shared" si="5"/>
        <v>95064.44</v>
      </c>
      <c r="U23" s="108">
        <f t="shared" si="5"/>
        <v>4815</v>
      </c>
      <c r="V23" s="108">
        <f t="shared" si="5"/>
        <v>42057.020000000004</v>
      </c>
      <c r="W23" s="108">
        <f>SUM(W16:W22)</f>
        <v>16969.759999999998</v>
      </c>
      <c r="X23" s="108">
        <f>SUM(X16:X22)</f>
        <v>7396</v>
      </c>
      <c r="Y23" s="108">
        <f>SUM(Y16:Y22)</f>
        <v>31884.97</v>
      </c>
      <c r="Z23" s="108">
        <f>SUM(Z16:Z22)</f>
        <v>119581.62</v>
      </c>
      <c r="AA23" s="85"/>
    </row>
    <row r="24" spans="1:27" s="38" customFormat="1" x14ac:dyDescent="0.2">
      <c r="A24" s="50" t="s">
        <v>17</v>
      </c>
      <c r="B24" s="50" t="s">
        <v>18</v>
      </c>
      <c r="C24" s="50" t="s">
        <v>19</v>
      </c>
      <c r="D24" s="50" t="s">
        <v>42</v>
      </c>
      <c r="E24" s="50" t="s">
        <v>43</v>
      </c>
      <c r="F24" s="50" t="s">
        <v>41</v>
      </c>
      <c r="G24" s="106">
        <v>4432</v>
      </c>
      <c r="H24" s="69">
        <v>0</v>
      </c>
      <c r="I24" s="150" t="s">
        <v>161</v>
      </c>
      <c r="J24" s="205">
        <v>100000</v>
      </c>
      <c r="K24" s="206"/>
      <c r="L24" s="207"/>
      <c r="M24" s="174">
        <f>J24-K24+L24</f>
        <v>100000</v>
      </c>
      <c r="N24" s="41">
        <f>SUM(O24:Z24)</f>
        <v>100000</v>
      </c>
      <c r="O24" s="205"/>
      <c r="P24" s="205"/>
      <c r="Q24" s="205"/>
      <c r="R24" s="205"/>
      <c r="S24" s="205"/>
      <c r="T24" s="205">
        <v>90500</v>
      </c>
      <c r="U24" s="205"/>
      <c r="V24" s="205">
        <v>9500</v>
      </c>
      <c r="W24" s="205"/>
      <c r="X24" s="205"/>
      <c r="Y24" s="205"/>
      <c r="Z24" s="205"/>
      <c r="AA24" s="85"/>
    </row>
    <row r="25" spans="1:27" s="23" customFormat="1" x14ac:dyDescent="0.2">
      <c r="A25" s="20"/>
      <c r="B25" s="20"/>
      <c r="C25" s="20"/>
      <c r="D25" s="21"/>
      <c r="E25" s="20"/>
      <c r="F25" s="20"/>
      <c r="G25" s="37"/>
      <c r="H25" s="37"/>
      <c r="I25" s="107" t="s">
        <v>5</v>
      </c>
      <c r="J25" s="108">
        <f>SUM(J24)</f>
        <v>100000</v>
      </c>
      <c r="K25" s="108">
        <f t="shared" ref="K25:Z25" si="6">SUM(K24)</f>
        <v>0</v>
      </c>
      <c r="L25" s="108">
        <f t="shared" si="6"/>
        <v>0</v>
      </c>
      <c r="M25" s="108">
        <f t="shared" si="6"/>
        <v>100000</v>
      </c>
      <c r="N25" s="108">
        <f t="shared" si="6"/>
        <v>100000</v>
      </c>
      <c r="O25" s="108">
        <f t="shared" si="6"/>
        <v>0</v>
      </c>
      <c r="P25" s="108">
        <f t="shared" si="6"/>
        <v>0</v>
      </c>
      <c r="Q25" s="108">
        <f t="shared" si="6"/>
        <v>0</v>
      </c>
      <c r="R25" s="108">
        <f t="shared" si="6"/>
        <v>0</v>
      </c>
      <c r="S25" s="108">
        <f t="shared" si="6"/>
        <v>0</v>
      </c>
      <c r="T25" s="108">
        <f t="shared" si="6"/>
        <v>90500</v>
      </c>
      <c r="U25" s="108">
        <f t="shared" si="6"/>
        <v>0</v>
      </c>
      <c r="V25" s="108">
        <f t="shared" si="6"/>
        <v>9500</v>
      </c>
      <c r="W25" s="108">
        <f t="shared" si="6"/>
        <v>0</v>
      </c>
      <c r="X25" s="108">
        <f t="shared" si="6"/>
        <v>0</v>
      </c>
      <c r="Y25" s="108">
        <f t="shared" si="6"/>
        <v>0</v>
      </c>
      <c r="Z25" s="108">
        <f t="shared" si="6"/>
        <v>0</v>
      </c>
    </row>
    <row r="26" spans="1:27" s="38" customFormat="1" x14ac:dyDescent="0.2">
      <c r="A26" s="50"/>
      <c r="B26" s="50"/>
      <c r="C26" s="50"/>
      <c r="D26" s="50"/>
      <c r="E26" s="50"/>
      <c r="F26" s="50"/>
      <c r="G26" s="106"/>
      <c r="H26" s="69"/>
      <c r="I26" s="150"/>
      <c r="J26" s="205"/>
      <c r="K26" s="206"/>
      <c r="L26" s="207"/>
      <c r="M26" s="174"/>
      <c r="N26" s="41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52"/>
    </row>
    <row r="27" spans="1:27" s="23" customFormat="1" x14ac:dyDescent="0.2">
      <c r="A27" s="20"/>
      <c r="B27" s="20"/>
      <c r="C27" s="20"/>
      <c r="D27" s="21"/>
      <c r="E27" s="20"/>
      <c r="F27" s="20"/>
      <c r="G27" s="37"/>
      <c r="H27" s="37"/>
      <c r="I27" s="107" t="s">
        <v>6</v>
      </c>
      <c r="J27" s="108">
        <f t="shared" ref="J27:Z27" si="7">SUM(J26:J26)</f>
        <v>0</v>
      </c>
      <c r="K27" s="108">
        <f t="shared" si="7"/>
        <v>0</v>
      </c>
      <c r="L27" s="108">
        <f t="shared" si="7"/>
        <v>0</v>
      </c>
      <c r="M27" s="108">
        <f t="shared" si="7"/>
        <v>0</v>
      </c>
      <c r="N27" s="108">
        <f t="shared" si="7"/>
        <v>0</v>
      </c>
      <c r="O27" s="108">
        <f t="shared" si="7"/>
        <v>0</v>
      </c>
      <c r="P27" s="108">
        <f t="shared" si="7"/>
        <v>0</v>
      </c>
      <c r="Q27" s="108">
        <f t="shared" si="7"/>
        <v>0</v>
      </c>
      <c r="R27" s="108">
        <f t="shared" si="7"/>
        <v>0</v>
      </c>
      <c r="S27" s="108">
        <f t="shared" si="7"/>
        <v>0</v>
      </c>
      <c r="T27" s="108">
        <f t="shared" si="7"/>
        <v>0</v>
      </c>
      <c r="U27" s="108">
        <f t="shared" si="7"/>
        <v>0</v>
      </c>
      <c r="V27" s="108">
        <f t="shared" si="7"/>
        <v>0</v>
      </c>
      <c r="W27" s="108">
        <f t="shared" si="7"/>
        <v>0</v>
      </c>
      <c r="X27" s="108">
        <f t="shared" si="7"/>
        <v>0</v>
      </c>
      <c r="Y27" s="108">
        <f t="shared" si="7"/>
        <v>0</v>
      </c>
      <c r="Z27" s="108">
        <f t="shared" si="7"/>
        <v>0</v>
      </c>
    </row>
    <row r="28" spans="1:27" s="19" customFormat="1" x14ac:dyDescent="0.2">
      <c r="A28" s="36"/>
      <c r="B28" s="36"/>
      <c r="C28" s="36"/>
      <c r="D28" s="36"/>
      <c r="E28" s="50"/>
      <c r="F28" s="50"/>
      <c r="G28" s="198"/>
      <c r="H28" s="69"/>
      <c r="I28" s="199"/>
      <c r="J28" s="167"/>
      <c r="K28" s="204"/>
      <c r="L28" s="204"/>
      <c r="M28" s="204"/>
      <c r="N28" s="41"/>
      <c r="O28" s="41"/>
      <c r="P28" s="41"/>
      <c r="Q28" s="41"/>
      <c r="R28" s="41"/>
      <c r="S28" s="41"/>
      <c r="T28" s="41"/>
      <c r="U28" s="167"/>
      <c r="V28" s="41"/>
      <c r="W28" s="41"/>
      <c r="X28" s="41"/>
      <c r="Y28" s="41"/>
      <c r="Z28" s="41"/>
    </row>
    <row r="29" spans="1:27" s="29" customFormat="1" ht="17.25" customHeight="1" x14ac:dyDescent="0.2">
      <c r="A29" s="27"/>
      <c r="B29" s="27"/>
      <c r="C29" s="27"/>
      <c r="D29" s="28"/>
      <c r="E29" s="27"/>
      <c r="F29" s="27"/>
      <c r="G29" s="80"/>
      <c r="H29" s="80"/>
      <c r="I29" s="80" t="s">
        <v>7</v>
      </c>
      <c r="J29" s="82">
        <f t="shared" ref="J29:Z29" si="8">SUM(,J25,J23,J15,J12,J27)</f>
        <v>2368715.9</v>
      </c>
      <c r="K29" s="82">
        <f t="shared" si="8"/>
        <v>6500</v>
      </c>
      <c r="L29" s="82">
        <f t="shared" si="8"/>
        <v>0</v>
      </c>
      <c r="M29" s="82">
        <f t="shared" si="8"/>
        <v>2362215.9</v>
      </c>
      <c r="N29" s="82">
        <f t="shared" si="8"/>
        <v>2269812.9900000002</v>
      </c>
      <c r="O29" s="82">
        <f t="shared" si="8"/>
        <v>1570</v>
      </c>
      <c r="P29" s="82">
        <f t="shared" si="8"/>
        <v>331039.26</v>
      </c>
      <c r="Q29" s="82">
        <f t="shared" si="8"/>
        <v>194281.7</v>
      </c>
      <c r="R29" s="82">
        <f t="shared" si="8"/>
        <v>894780.4</v>
      </c>
      <c r="S29" s="82">
        <f t="shared" si="8"/>
        <v>278812.12</v>
      </c>
      <c r="T29" s="82">
        <f t="shared" si="8"/>
        <v>243283.44</v>
      </c>
      <c r="U29" s="82">
        <f t="shared" si="8"/>
        <v>16469.7</v>
      </c>
      <c r="V29" s="82">
        <f t="shared" si="8"/>
        <v>51557.020000000004</v>
      </c>
      <c r="W29" s="82">
        <f t="shared" si="8"/>
        <v>16969.759999999998</v>
      </c>
      <c r="X29" s="82">
        <f t="shared" si="8"/>
        <v>7396</v>
      </c>
      <c r="Y29" s="82">
        <f t="shared" si="8"/>
        <v>110273.97</v>
      </c>
      <c r="Z29" s="82">
        <f t="shared" si="8"/>
        <v>123379.62</v>
      </c>
    </row>
    <row r="30" spans="1:27" s="19" customFormat="1" x14ac:dyDescent="0.2">
      <c r="A30" s="33"/>
      <c r="B30" s="33"/>
      <c r="C30" s="33"/>
      <c r="D30" s="34"/>
      <c r="E30" s="30"/>
      <c r="F30" s="30"/>
      <c r="G30" s="1"/>
      <c r="H30" s="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7" s="19" customFormat="1" x14ac:dyDescent="0.2">
      <c r="A31" s="33"/>
      <c r="B31" s="33"/>
      <c r="C31" s="33"/>
      <c r="D31" s="34"/>
      <c r="E31" s="30"/>
      <c r="F31" s="30"/>
      <c r="G31" s="1"/>
      <c r="H31" s="1"/>
      <c r="I31" s="4"/>
      <c r="J31" s="4"/>
      <c r="K31" s="4"/>
      <c r="L31" s="200"/>
      <c r="M31" s="169"/>
      <c r="N31" s="200"/>
      <c r="O31" s="4"/>
      <c r="P31" s="4"/>
      <c r="Q31" s="4"/>
      <c r="R31" s="169"/>
      <c r="S31" s="200"/>
      <c r="T31" s="4"/>
      <c r="U31" s="4"/>
      <c r="V31" s="4"/>
      <c r="W31" s="4"/>
      <c r="X31" s="4"/>
      <c r="Y31" s="4"/>
      <c r="Z31" s="4"/>
    </row>
    <row r="32" spans="1:27" s="19" customFormat="1" x14ac:dyDescent="0.2">
      <c r="A32" s="33"/>
      <c r="B32" s="33"/>
      <c r="C32" s="33"/>
      <c r="D32" s="34"/>
      <c r="E32" s="30"/>
      <c r="F32" s="30"/>
      <c r="G32" s="1"/>
      <c r="H32" s="1"/>
      <c r="I32" s="4"/>
      <c r="J32" s="4"/>
      <c r="K32" s="4"/>
      <c r="L32" s="4"/>
      <c r="M32" s="200"/>
      <c r="N32" s="143"/>
      <c r="O32" s="143"/>
      <c r="P32" s="143"/>
      <c r="Q32" s="143"/>
      <c r="R32" s="143"/>
      <c r="S32" s="143"/>
      <c r="T32" s="143"/>
      <c r="U32" s="4"/>
      <c r="V32" s="4"/>
      <c r="W32" s="4"/>
      <c r="X32" s="4"/>
      <c r="Y32" s="4"/>
      <c r="Z32" s="4"/>
    </row>
    <row r="33" spans="1:26" s="19" customFormat="1" x14ac:dyDescent="0.2">
      <c r="A33" s="33"/>
      <c r="B33" s="33"/>
      <c r="C33" s="33"/>
      <c r="D33" s="34"/>
      <c r="E33" s="30"/>
      <c r="F33" s="30"/>
      <c r="G33" s="1"/>
      <c r="H33" s="1"/>
      <c r="I33" s="4"/>
      <c r="J33" s="4"/>
      <c r="K33" s="4"/>
      <c r="L33" s="20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19" customFormat="1" x14ac:dyDescent="0.2">
      <c r="A34" s="33"/>
      <c r="B34" s="33"/>
      <c r="C34" s="33"/>
      <c r="D34" s="34"/>
      <c r="E34" s="30"/>
      <c r="F34" s="30"/>
      <c r="G34" s="1"/>
      <c r="H34" s="1"/>
      <c r="I34" s="4"/>
      <c r="J34" s="4"/>
      <c r="K34" s="4"/>
      <c r="L34" s="4"/>
      <c r="M34" s="4"/>
      <c r="N34" s="4"/>
      <c r="O34" s="4"/>
      <c r="P34" s="4"/>
      <c r="Q34" s="4"/>
      <c r="R34" s="169"/>
      <c r="S34" s="4"/>
      <c r="T34" s="4"/>
      <c r="U34" s="4"/>
      <c r="V34" s="4"/>
      <c r="W34" s="4"/>
      <c r="X34" s="4"/>
      <c r="Y34" s="4"/>
      <c r="Z34" s="4"/>
    </row>
    <row r="35" spans="1:26" s="19" customFormat="1" x14ac:dyDescent="0.2">
      <c r="A35" s="33"/>
      <c r="B35" s="33"/>
      <c r="C35" s="33"/>
      <c r="D35" s="34"/>
      <c r="E35" s="30"/>
      <c r="F35" s="30"/>
      <c r="G35" s="1"/>
      <c r="H35" s="1"/>
      <c r="I35" s="4"/>
      <c r="J35" s="4"/>
      <c r="K35" s="4"/>
      <c r="L35" s="4"/>
      <c r="M35" s="4"/>
      <c r="N35" s="4"/>
      <c r="O35" s="169"/>
      <c r="P35" s="4"/>
      <c r="Q35" s="4"/>
      <c r="R35" s="169"/>
      <c r="S35" s="4"/>
      <c r="T35" s="4"/>
      <c r="U35" s="4"/>
      <c r="V35" s="4"/>
      <c r="W35" s="4"/>
      <c r="X35" s="4"/>
      <c r="Y35" s="4"/>
      <c r="Z35" s="4"/>
    </row>
    <row r="36" spans="1:26" s="19" customFormat="1" x14ac:dyDescent="0.2">
      <c r="A36" s="33"/>
      <c r="B36" s="33"/>
      <c r="C36" s="33"/>
      <c r="D36" s="34"/>
      <c r="E36" s="30"/>
      <c r="F36" s="30"/>
      <c r="G36" s="1"/>
      <c r="H36" s="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19" customFormat="1" x14ac:dyDescent="0.2">
      <c r="A37" s="33"/>
      <c r="B37" s="33"/>
      <c r="C37" s="33"/>
      <c r="D37" s="34"/>
      <c r="E37" s="30"/>
      <c r="F37" s="30"/>
      <c r="G37" s="1"/>
      <c r="H37" s="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19" customFormat="1" x14ac:dyDescent="0.2">
      <c r="A38" s="33"/>
      <c r="B38" s="33"/>
      <c r="C38" s="33"/>
      <c r="D38" s="34"/>
      <c r="E38" s="30"/>
      <c r="F38" s="30"/>
      <c r="G38" s="1"/>
      <c r="H38" s="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19" customFormat="1" x14ac:dyDescent="0.2">
      <c r="A39" s="33"/>
      <c r="B39" s="33"/>
      <c r="C39" s="33"/>
      <c r="D39" s="34"/>
      <c r="E39" s="30"/>
      <c r="F39" s="30"/>
      <c r="G39" s="1"/>
      <c r="H39" s="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19" customFormat="1" x14ac:dyDescent="0.2">
      <c r="A40" s="33"/>
      <c r="B40" s="33"/>
      <c r="C40" s="33"/>
      <c r="D40" s="34"/>
      <c r="E40" s="30"/>
      <c r="F40" s="30"/>
      <c r="G40" s="1"/>
      <c r="H40" s="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19" customFormat="1" x14ac:dyDescent="0.2">
      <c r="A41" s="33"/>
      <c r="B41" s="33"/>
      <c r="C41" s="33"/>
      <c r="D41" s="34"/>
      <c r="E41" s="30"/>
      <c r="F41" s="30"/>
      <c r="G41" s="1"/>
      <c r="H41" s="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19" customFormat="1" x14ac:dyDescent="0.2">
      <c r="A42" s="33"/>
      <c r="B42" s="33"/>
      <c r="C42" s="33"/>
      <c r="D42" s="34"/>
      <c r="E42" s="30"/>
      <c r="F42" s="30"/>
      <c r="G42" s="1"/>
      <c r="H42" s="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19" customFormat="1" x14ac:dyDescent="0.2">
      <c r="A43" s="33"/>
      <c r="B43" s="33"/>
      <c r="C43" s="33"/>
      <c r="D43" s="34"/>
      <c r="E43" s="30"/>
      <c r="F43" s="30"/>
      <c r="G43" s="1"/>
      <c r="H43" s="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19" customFormat="1" x14ac:dyDescent="0.2">
      <c r="A44" s="33"/>
      <c r="B44" s="33"/>
      <c r="C44" s="33"/>
      <c r="D44" s="34"/>
      <c r="E44" s="30"/>
      <c r="F44" s="30"/>
      <c r="G44" s="1"/>
      <c r="H44" s="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19" customFormat="1" x14ac:dyDescent="0.2">
      <c r="A45" s="33"/>
      <c r="B45" s="33"/>
      <c r="C45" s="33"/>
      <c r="D45" s="34"/>
      <c r="E45" s="30"/>
      <c r="F45" s="30"/>
      <c r="G45" s="1"/>
      <c r="H45" s="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19" customFormat="1" x14ac:dyDescent="0.2">
      <c r="A46" s="33"/>
      <c r="B46" s="33"/>
      <c r="C46" s="33"/>
      <c r="D46" s="34"/>
      <c r="E46" s="30"/>
      <c r="F46" s="30"/>
      <c r="G46" s="1"/>
      <c r="H46" s="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19" customFormat="1" x14ac:dyDescent="0.2">
      <c r="A47" s="33"/>
      <c r="B47" s="33"/>
      <c r="C47" s="33"/>
      <c r="D47" s="34"/>
      <c r="E47" s="30"/>
      <c r="F47" s="30"/>
      <c r="G47" s="1"/>
      <c r="H47" s="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19" customFormat="1" x14ac:dyDescent="0.2">
      <c r="A48" s="33"/>
      <c r="B48" s="33"/>
      <c r="C48" s="33"/>
      <c r="D48" s="34"/>
      <c r="E48" s="30"/>
      <c r="F48" s="30"/>
      <c r="G48" s="1"/>
      <c r="H48" s="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19" customFormat="1" x14ac:dyDescent="0.2">
      <c r="A49" s="33"/>
      <c r="B49" s="33"/>
      <c r="C49" s="33"/>
      <c r="D49" s="34"/>
      <c r="E49" s="30"/>
      <c r="F49" s="30"/>
      <c r="G49" s="1"/>
      <c r="H49" s="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19" customFormat="1" x14ac:dyDescent="0.2">
      <c r="A50" s="33"/>
      <c r="B50" s="33"/>
      <c r="C50" s="33"/>
      <c r="D50" s="34"/>
      <c r="E50" s="30"/>
      <c r="F50" s="30"/>
      <c r="G50" s="1"/>
      <c r="H50" s="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19" customFormat="1" x14ac:dyDescent="0.2">
      <c r="A51" s="33"/>
      <c r="B51" s="33"/>
      <c r="C51" s="33"/>
      <c r="D51" s="34"/>
      <c r="E51" s="30"/>
      <c r="F51" s="30"/>
      <c r="G51" s="1"/>
      <c r="H51" s="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19" customFormat="1" x14ac:dyDescent="0.2">
      <c r="A52" s="33"/>
      <c r="B52" s="33"/>
      <c r="C52" s="33"/>
      <c r="D52" s="34"/>
      <c r="E52" s="30"/>
      <c r="F52" s="30"/>
      <c r="G52" s="1"/>
      <c r="H52" s="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</sheetData>
  <mergeCells count="14">
    <mergeCell ref="F9:F10"/>
    <mergeCell ref="G9:G10"/>
    <mergeCell ref="H9:H10"/>
    <mergeCell ref="O9:Z9"/>
    <mergeCell ref="M9:M10"/>
    <mergeCell ref="I9:I10"/>
    <mergeCell ref="N9:N10"/>
    <mergeCell ref="K9:L9"/>
    <mergeCell ref="J9:J10"/>
    <mergeCell ref="A9:A10"/>
    <mergeCell ref="B9:B10"/>
    <mergeCell ref="C9:C10"/>
    <mergeCell ref="E9:E10"/>
    <mergeCell ref="D9:D10"/>
  </mergeCells>
  <phoneticPr fontId="5" type="noConversion"/>
  <pageMargins left="0.78740157480314965" right="0.39370078740157483" top="0.39370078740157483" bottom="0.39370078740157483" header="0" footer="0"/>
  <pageSetup paperSize="5" scale="60" orientation="landscape" horizontalDpi="200" verticalDpi="200" r:id="rId1"/>
  <headerFooter alignWithMargins="0">
    <oddFooter xml:space="preserve">&amp;C&amp;P&amp;R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33"/>
  </sheetPr>
  <dimension ref="A1:AB94"/>
  <sheetViews>
    <sheetView showGridLines="0" view="pageBreakPreview" topLeftCell="G8" zoomScale="90" zoomScaleNormal="75" zoomScaleSheetLayoutView="90" workbookViewId="0">
      <pane xSplit="3" ySplit="5" topLeftCell="T13" activePane="bottomRight" state="frozen"/>
      <selection activeCell="G8" sqref="G8"/>
      <selection pane="topRight" activeCell="J8" sqref="J8"/>
      <selection pane="bottomLeft" activeCell="G13" sqref="G13"/>
      <selection pane="bottomRight" activeCell="Y17" sqref="Y17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1" customWidth="1"/>
    <col min="6" max="6" width="6.140625" style="1" customWidth="1"/>
    <col min="7" max="7" width="7.28515625" style="30" customWidth="1"/>
    <col min="8" max="8" width="4.7109375" style="30" customWidth="1"/>
    <col min="9" max="9" width="28.42578125" style="32" customWidth="1"/>
    <col min="10" max="10" width="15.5703125" style="47" customWidth="1"/>
    <col min="11" max="12" width="12.85546875" style="44" customWidth="1"/>
    <col min="13" max="13" width="16" style="44" customWidth="1"/>
    <col min="14" max="14" width="16" style="32" customWidth="1"/>
    <col min="15" max="15" width="12.7109375" style="32" customWidth="1"/>
    <col min="16" max="16" width="14" style="32" customWidth="1"/>
    <col min="17" max="17" width="13.42578125" style="32" customWidth="1"/>
    <col min="18" max="18" width="12.5703125" style="4" customWidth="1"/>
    <col min="19" max="20" width="12.28515625" style="4" bestFit="1" customWidth="1"/>
    <col min="21" max="21" width="11.28515625" style="4" bestFit="1" customWidth="1"/>
    <col min="22" max="22" width="14.28515625" style="4" customWidth="1"/>
    <col min="23" max="23" width="14.140625" style="4" customWidth="1"/>
    <col min="24" max="24" width="13.85546875" style="4" customWidth="1"/>
    <col min="25" max="25" width="13" style="4" customWidth="1"/>
    <col min="26" max="26" width="14.140625" style="4" customWidth="1"/>
    <col min="27" max="28" width="11.42578125" style="109" customWidth="1"/>
    <col min="29" max="16384" width="11.42578125" style="4"/>
  </cols>
  <sheetData>
    <row r="1" spans="1:28" ht="25.5" x14ac:dyDescent="0.35">
      <c r="D1" s="3"/>
      <c r="H1" s="6" t="s">
        <v>152</v>
      </c>
      <c r="Z1" s="5"/>
    </row>
    <row r="2" spans="1:28" ht="23.25" x14ac:dyDescent="0.35">
      <c r="H2" s="2" t="s">
        <v>20</v>
      </c>
      <c r="M2" s="57"/>
      <c r="N2" s="56"/>
      <c r="O2" s="54"/>
      <c r="P2" s="54"/>
      <c r="Q2" s="54"/>
      <c r="R2" s="6"/>
      <c r="S2" s="6"/>
      <c r="T2" s="6"/>
      <c r="U2" s="6"/>
      <c r="V2" s="6"/>
      <c r="W2" s="6"/>
      <c r="X2" s="6"/>
      <c r="Y2" s="6"/>
      <c r="Z2" s="5"/>
    </row>
    <row r="3" spans="1:28" ht="25.5" x14ac:dyDescent="0.35">
      <c r="C3" s="2"/>
      <c r="D3" s="3"/>
      <c r="I3" s="58"/>
      <c r="J3" s="59"/>
      <c r="K3" s="60"/>
      <c r="L3" s="60"/>
      <c r="M3" s="57"/>
      <c r="N3" s="56"/>
      <c r="O3" s="54"/>
      <c r="P3" s="54"/>
      <c r="Q3" s="54"/>
      <c r="R3" s="6"/>
      <c r="S3" s="6"/>
      <c r="T3" s="6"/>
      <c r="U3" s="6"/>
      <c r="V3" s="6"/>
      <c r="W3" s="6"/>
      <c r="X3" s="6"/>
      <c r="Y3" s="6"/>
      <c r="Z3" s="5"/>
    </row>
    <row r="4" spans="1:28" s="95" customFormat="1" ht="23.25" customHeight="1" x14ac:dyDescent="0.2">
      <c r="A4" s="87"/>
      <c r="B4" s="87"/>
      <c r="C4" s="88"/>
      <c r="D4" s="89" t="s">
        <v>21</v>
      </c>
      <c r="E4" s="87"/>
      <c r="F4" s="87"/>
      <c r="G4" s="90"/>
      <c r="H4" s="90"/>
      <c r="I4" s="468" t="s">
        <v>44</v>
      </c>
      <c r="J4" s="468"/>
      <c r="K4" s="468"/>
      <c r="L4" s="468"/>
      <c r="M4" s="99"/>
      <c r="N4" s="91"/>
      <c r="O4" s="92"/>
      <c r="P4" s="141" t="s">
        <v>154</v>
      </c>
      <c r="Q4" s="141"/>
      <c r="R4" s="142"/>
      <c r="S4" s="210" t="s">
        <v>465</v>
      </c>
      <c r="T4" s="93"/>
      <c r="U4" s="93"/>
      <c r="V4" s="93"/>
      <c r="W4" s="93"/>
      <c r="X4" s="93"/>
      <c r="Y4" s="93"/>
      <c r="Z4" s="94"/>
      <c r="AA4" s="113"/>
      <c r="AB4" s="113"/>
    </row>
    <row r="5" spans="1:28" s="95" customFormat="1" ht="20.25" customHeight="1" x14ac:dyDescent="0.2">
      <c r="A5" s="87"/>
      <c r="B5" s="87"/>
      <c r="C5" s="87"/>
      <c r="D5" s="182"/>
      <c r="E5" s="183"/>
      <c r="F5" s="183"/>
      <c r="G5" s="183"/>
      <c r="H5" s="183"/>
      <c r="I5" s="469"/>
      <c r="J5" s="469"/>
      <c r="K5" s="469"/>
      <c r="L5" s="469"/>
      <c r="M5" s="184"/>
      <c r="N5" s="113"/>
      <c r="O5" s="157"/>
      <c r="P5" s="157"/>
      <c r="Q5" s="157"/>
      <c r="R5" s="161"/>
      <c r="S5" s="157"/>
      <c r="T5" s="157"/>
      <c r="U5" s="157"/>
      <c r="V5" s="157"/>
      <c r="W5" s="157"/>
      <c r="X5" s="157"/>
      <c r="Y5" s="157"/>
      <c r="Z5" s="159"/>
      <c r="AA5" s="114"/>
      <c r="AB5" s="113"/>
    </row>
    <row r="6" spans="1:28" s="95" customFormat="1" ht="15.75" x14ac:dyDescent="0.2">
      <c r="A6" s="87"/>
      <c r="B6" s="87"/>
      <c r="C6" s="87"/>
      <c r="D6" s="160" t="s">
        <v>23</v>
      </c>
      <c r="E6" s="87"/>
      <c r="F6" s="87"/>
      <c r="G6" s="87"/>
      <c r="H6" s="87"/>
      <c r="I6" s="113"/>
      <c r="J6" s="185" t="s">
        <v>41</v>
      </c>
      <c r="K6" s="186"/>
      <c r="L6" s="186"/>
      <c r="M6" s="186"/>
      <c r="N6" s="113" t="s">
        <v>52</v>
      </c>
      <c r="O6" s="157"/>
      <c r="P6" s="157"/>
      <c r="Q6" s="157" t="s">
        <v>146</v>
      </c>
      <c r="R6" s="157"/>
      <c r="S6" s="157"/>
      <c r="T6" s="157"/>
      <c r="U6" s="157"/>
      <c r="V6" s="157"/>
      <c r="W6" s="157"/>
      <c r="X6" s="157"/>
      <c r="Y6" s="157"/>
      <c r="Z6" s="159"/>
      <c r="AA6" s="114"/>
      <c r="AB6" s="113"/>
    </row>
    <row r="7" spans="1:28" ht="15.75" x14ac:dyDescent="0.2">
      <c r="G7" s="1"/>
      <c r="H7" s="1"/>
      <c r="I7" s="154"/>
      <c r="J7" s="187"/>
      <c r="K7" s="188"/>
      <c r="L7" s="188"/>
      <c r="M7" s="188"/>
      <c r="N7" s="154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3"/>
      <c r="AA7" s="115"/>
    </row>
    <row r="8" spans="1:28" x14ac:dyDescent="0.2">
      <c r="A8" s="8"/>
      <c r="B8" s="8"/>
      <c r="C8" s="8"/>
      <c r="D8" s="9"/>
      <c r="E8" s="8"/>
      <c r="F8" s="8"/>
      <c r="G8" s="8"/>
      <c r="H8" s="8"/>
      <c r="I8" s="10"/>
      <c r="J8" s="189"/>
      <c r="K8" s="190"/>
      <c r="L8" s="190"/>
      <c r="M8" s="19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8" s="129" customFormat="1" ht="15" customHeight="1" x14ac:dyDescent="0.2">
      <c r="A9" s="466" t="s">
        <v>11</v>
      </c>
      <c r="B9" s="466" t="s">
        <v>12</v>
      </c>
      <c r="C9" s="466" t="s">
        <v>13</v>
      </c>
      <c r="D9" s="467" t="s">
        <v>14</v>
      </c>
      <c r="E9" s="466" t="s">
        <v>24</v>
      </c>
      <c r="F9" s="466" t="s">
        <v>15</v>
      </c>
      <c r="G9" s="466" t="s">
        <v>0</v>
      </c>
      <c r="H9" s="466" t="s">
        <v>25</v>
      </c>
      <c r="I9" s="470" t="s">
        <v>1</v>
      </c>
      <c r="J9" s="471" t="s">
        <v>26</v>
      </c>
      <c r="K9" s="473" t="s">
        <v>27</v>
      </c>
      <c r="L9" s="473"/>
      <c r="M9" s="471" t="s">
        <v>16</v>
      </c>
      <c r="N9" s="472" t="s">
        <v>28</v>
      </c>
      <c r="O9" s="470" t="s">
        <v>29</v>
      </c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128"/>
      <c r="AB9" s="128"/>
    </row>
    <row r="10" spans="1:28" s="130" customFormat="1" ht="40.9" customHeight="1" x14ac:dyDescent="0.2">
      <c r="A10" s="466"/>
      <c r="B10" s="466"/>
      <c r="C10" s="466"/>
      <c r="D10" s="467"/>
      <c r="E10" s="466"/>
      <c r="F10" s="466"/>
      <c r="G10" s="466"/>
      <c r="H10" s="466"/>
      <c r="I10" s="470"/>
      <c r="J10" s="471"/>
      <c r="K10" s="191" t="s">
        <v>30</v>
      </c>
      <c r="L10" s="191" t="s">
        <v>31</v>
      </c>
      <c r="M10" s="471"/>
      <c r="N10" s="472"/>
      <c r="O10" s="131" t="s">
        <v>8</v>
      </c>
      <c r="P10" s="131" t="s">
        <v>9</v>
      </c>
      <c r="Q10" s="131" t="s">
        <v>10</v>
      </c>
      <c r="R10" s="131" t="s">
        <v>32</v>
      </c>
      <c r="S10" s="131" t="s">
        <v>33</v>
      </c>
      <c r="T10" s="131" t="s">
        <v>34</v>
      </c>
      <c r="U10" s="131" t="s">
        <v>35</v>
      </c>
      <c r="V10" s="131" t="s">
        <v>36</v>
      </c>
      <c r="W10" s="131" t="s">
        <v>37</v>
      </c>
      <c r="X10" s="131" t="s">
        <v>38</v>
      </c>
      <c r="Y10" s="131" t="s">
        <v>39</v>
      </c>
      <c r="Z10" s="131" t="s">
        <v>40</v>
      </c>
      <c r="AA10" s="127"/>
      <c r="AB10" s="127"/>
    </row>
    <row r="11" spans="1:28" s="32" customFormat="1" x14ac:dyDescent="0.2">
      <c r="A11" s="36"/>
      <c r="B11" s="36"/>
      <c r="C11" s="36"/>
      <c r="D11" s="36"/>
      <c r="E11" s="36"/>
      <c r="F11" s="36"/>
      <c r="G11" s="106"/>
      <c r="H11" s="69"/>
      <c r="I11" s="150"/>
      <c r="J11" s="175"/>
      <c r="K11" s="175"/>
      <c r="L11" s="175"/>
      <c r="M11" s="174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18"/>
      <c r="AB11" s="118"/>
    </row>
    <row r="12" spans="1:28" s="23" customFormat="1" x14ac:dyDescent="0.2">
      <c r="A12" s="37"/>
      <c r="B12" s="37"/>
      <c r="C12" s="37"/>
      <c r="D12" s="53"/>
      <c r="E12" s="37"/>
      <c r="F12" s="37"/>
      <c r="G12" s="37"/>
      <c r="H12" s="37"/>
      <c r="I12" s="140" t="s">
        <v>2</v>
      </c>
      <c r="J12" s="148">
        <f t="shared" ref="J12:Z12" si="0">SUM(J11:J11)</f>
        <v>0</v>
      </c>
      <c r="K12" s="148">
        <f t="shared" si="0"/>
        <v>0</v>
      </c>
      <c r="L12" s="148">
        <f t="shared" si="0"/>
        <v>0</v>
      </c>
      <c r="M12" s="148">
        <f t="shared" si="0"/>
        <v>0</v>
      </c>
      <c r="N12" s="148">
        <f t="shared" si="0"/>
        <v>0</v>
      </c>
      <c r="O12" s="148">
        <f t="shared" si="0"/>
        <v>0</v>
      </c>
      <c r="P12" s="148">
        <f t="shared" si="0"/>
        <v>0</v>
      </c>
      <c r="Q12" s="148">
        <f t="shared" si="0"/>
        <v>0</v>
      </c>
      <c r="R12" s="148">
        <f t="shared" si="0"/>
        <v>0</v>
      </c>
      <c r="S12" s="148">
        <f t="shared" si="0"/>
        <v>0</v>
      </c>
      <c r="T12" s="148">
        <f t="shared" si="0"/>
        <v>0</v>
      </c>
      <c r="U12" s="148">
        <f t="shared" si="0"/>
        <v>0</v>
      </c>
      <c r="V12" s="148">
        <f t="shared" si="0"/>
        <v>0</v>
      </c>
      <c r="W12" s="148">
        <f t="shared" si="0"/>
        <v>0</v>
      </c>
      <c r="X12" s="148">
        <f t="shared" si="0"/>
        <v>0</v>
      </c>
      <c r="Y12" s="148">
        <f t="shared" si="0"/>
        <v>0</v>
      </c>
      <c r="Z12" s="148">
        <f t="shared" si="0"/>
        <v>0</v>
      </c>
      <c r="AA12" s="38"/>
      <c r="AB12" s="38"/>
    </row>
    <row r="13" spans="1:28" s="32" customFormat="1" x14ac:dyDescent="0.2">
      <c r="A13" s="36" t="s">
        <v>17</v>
      </c>
      <c r="B13" s="36" t="s">
        <v>18</v>
      </c>
      <c r="C13" s="36" t="s">
        <v>19</v>
      </c>
      <c r="D13" s="36" t="s">
        <v>42</v>
      </c>
      <c r="E13" s="36" t="s">
        <v>43</v>
      </c>
      <c r="F13" s="36" t="s">
        <v>41</v>
      </c>
      <c r="G13" s="106">
        <v>2111</v>
      </c>
      <c r="H13" s="69">
        <v>0</v>
      </c>
      <c r="I13" s="150" t="s">
        <v>108</v>
      </c>
      <c r="J13" s="175">
        <v>10000</v>
      </c>
      <c r="K13" s="175"/>
      <c r="L13" s="175">
        <f>2724.08+493.17</f>
        <v>3217.25</v>
      </c>
      <c r="M13" s="174">
        <f t="shared" ref="M13:M20" si="1">J13-K13+L13</f>
        <v>13217.25</v>
      </c>
      <c r="N13" s="173">
        <f t="shared" ref="N13:N20" si="2">SUM(O13:Z13)</f>
        <v>13217.25</v>
      </c>
      <c r="O13" s="173"/>
      <c r="P13" s="173">
        <v>1140</v>
      </c>
      <c r="Q13" s="173"/>
      <c r="R13" s="173"/>
      <c r="S13" s="173">
        <v>1999.3</v>
      </c>
      <c r="T13" s="173">
        <v>453.56000000000006</v>
      </c>
      <c r="U13" s="173">
        <v>2822.63</v>
      </c>
      <c r="V13" s="173">
        <v>3180.46</v>
      </c>
      <c r="W13" s="173"/>
      <c r="X13" s="173">
        <v>404.04999999999995</v>
      </c>
      <c r="Y13" s="173"/>
      <c r="Z13" s="173">
        <v>3217.25</v>
      </c>
      <c r="AA13" s="119"/>
      <c r="AB13" s="118"/>
    </row>
    <row r="14" spans="1:28" s="32" customFormat="1" x14ac:dyDescent="0.2">
      <c r="A14" s="36" t="s">
        <v>17</v>
      </c>
      <c r="B14" s="36" t="s">
        <v>18</v>
      </c>
      <c r="C14" s="36" t="s">
        <v>19</v>
      </c>
      <c r="D14" s="36" t="s">
        <v>42</v>
      </c>
      <c r="E14" s="36" t="s">
        <v>43</v>
      </c>
      <c r="F14" s="36" t="s">
        <v>41</v>
      </c>
      <c r="G14" s="106">
        <v>2141</v>
      </c>
      <c r="H14" s="69">
        <v>0</v>
      </c>
      <c r="I14" s="150" t="s">
        <v>109</v>
      </c>
      <c r="J14" s="175">
        <v>12000</v>
      </c>
      <c r="K14" s="175"/>
      <c r="L14" s="175"/>
      <c r="M14" s="174">
        <f t="shared" si="1"/>
        <v>12000</v>
      </c>
      <c r="N14" s="173">
        <f t="shared" si="2"/>
        <v>12000</v>
      </c>
      <c r="O14" s="173"/>
      <c r="P14" s="173"/>
      <c r="Q14" s="173"/>
      <c r="R14" s="173"/>
      <c r="S14" s="173">
        <v>8187.49</v>
      </c>
      <c r="T14" s="173"/>
      <c r="U14" s="173"/>
      <c r="V14" s="173"/>
      <c r="W14" s="173">
        <v>1916</v>
      </c>
      <c r="X14" s="173"/>
      <c r="Y14" s="173">
        <v>1896.51</v>
      </c>
      <c r="Z14" s="173"/>
      <c r="AA14" s="119"/>
      <c r="AB14" s="118"/>
    </row>
    <row r="15" spans="1:28" s="32" customFormat="1" x14ac:dyDescent="0.2">
      <c r="A15" s="36" t="s">
        <v>17</v>
      </c>
      <c r="B15" s="36" t="s">
        <v>18</v>
      </c>
      <c r="C15" s="36" t="s">
        <v>19</v>
      </c>
      <c r="D15" s="36" t="s">
        <v>42</v>
      </c>
      <c r="E15" s="36" t="s">
        <v>43</v>
      </c>
      <c r="F15" s="36" t="s">
        <v>41</v>
      </c>
      <c r="G15" s="106">
        <v>2161</v>
      </c>
      <c r="H15" s="69">
        <v>0</v>
      </c>
      <c r="I15" s="150" t="s">
        <v>82</v>
      </c>
      <c r="J15" s="175">
        <v>1000</v>
      </c>
      <c r="K15" s="175"/>
      <c r="L15" s="175"/>
      <c r="M15" s="174">
        <f t="shared" si="1"/>
        <v>1000</v>
      </c>
      <c r="N15" s="173">
        <f t="shared" si="2"/>
        <v>64</v>
      </c>
      <c r="O15" s="173"/>
      <c r="P15" s="173"/>
      <c r="Q15" s="173"/>
      <c r="R15" s="173"/>
      <c r="S15" s="173">
        <v>16.5</v>
      </c>
      <c r="T15" s="173"/>
      <c r="U15" s="173">
        <v>21.5</v>
      </c>
      <c r="V15" s="173"/>
      <c r="W15" s="173"/>
      <c r="X15" s="173"/>
      <c r="Y15" s="173">
        <v>26</v>
      </c>
      <c r="Z15" s="173"/>
      <c r="AA15" s="119"/>
      <c r="AB15" s="118"/>
    </row>
    <row r="16" spans="1:28" s="32" customFormat="1" x14ac:dyDescent="0.2">
      <c r="A16" s="36" t="s">
        <v>17</v>
      </c>
      <c r="B16" s="36" t="s">
        <v>18</v>
      </c>
      <c r="C16" s="36" t="s">
        <v>19</v>
      </c>
      <c r="D16" s="36" t="s">
        <v>42</v>
      </c>
      <c r="E16" s="36" t="s">
        <v>43</v>
      </c>
      <c r="F16" s="36" t="s">
        <v>41</v>
      </c>
      <c r="G16" s="106">
        <v>2381</v>
      </c>
      <c r="H16" s="69">
        <v>0</v>
      </c>
      <c r="I16" s="150" t="s">
        <v>136</v>
      </c>
      <c r="J16" s="175">
        <v>861176</v>
      </c>
      <c r="K16" s="175">
        <f>55800+8747</f>
        <v>64547</v>
      </c>
      <c r="L16" s="175"/>
      <c r="M16" s="174">
        <f t="shared" si="1"/>
        <v>796629</v>
      </c>
      <c r="N16" s="173">
        <f t="shared" si="2"/>
        <v>718239.96</v>
      </c>
      <c r="O16" s="173"/>
      <c r="P16" s="173"/>
      <c r="Q16" s="173"/>
      <c r="R16" s="173">
        <v>15365</v>
      </c>
      <c r="S16" s="173">
        <v>33549.68</v>
      </c>
      <c r="T16" s="173">
        <v>21906.2</v>
      </c>
      <c r="U16" s="173">
        <v>50640.85</v>
      </c>
      <c r="V16" s="173">
        <v>150926.01999999999</v>
      </c>
      <c r="W16" s="173">
        <v>57653.56</v>
      </c>
      <c r="X16" s="173">
        <v>101897.65000000001</v>
      </c>
      <c r="Y16" s="173">
        <v>73696</v>
      </c>
      <c r="Z16" s="173">
        <v>212605</v>
      </c>
      <c r="AA16" s="119"/>
      <c r="AB16" s="118"/>
    </row>
    <row r="17" spans="1:28" s="32" customFormat="1" x14ac:dyDescent="0.2">
      <c r="A17" s="36" t="s">
        <v>17</v>
      </c>
      <c r="B17" s="36" t="s">
        <v>18</v>
      </c>
      <c r="C17" s="36" t="s">
        <v>19</v>
      </c>
      <c r="D17" s="36" t="s">
        <v>42</v>
      </c>
      <c r="E17" s="36" t="s">
        <v>43</v>
      </c>
      <c r="F17" s="36" t="s">
        <v>41</v>
      </c>
      <c r="G17" s="106">
        <v>2451</v>
      </c>
      <c r="H17" s="69">
        <v>0</v>
      </c>
      <c r="I17" s="150" t="s">
        <v>162</v>
      </c>
      <c r="J17" s="175">
        <v>3000</v>
      </c>
      <c r="K17" s="175">
        <v>300</v>
      </c>
      <c r="L17" s="175"/>
      <c r="M17" s="174">
        <f t="shared" si="1"/>
        <v>2700</v>
      </c>
      <c r="N17" s="173">
        <f t="shared" si="2"/>
        <v>235</v>
      </c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>
        <v>235</v>
      </c>
      <c r="AA17" s="119"/>
      <c r="AB17" s="118"/>
    </row>
    <row r="18" spans="1:28" s="32" customFormat="1" x14ac:dyDescent="0.2">
      <c r="A18" s="36" t="s">
        <v>17</v>
      </c>
      <c r="B18" s="36" t="s">
        <v>18</v>
      </c>
      <c r="C18" s="36" t="s">
        <v>19</v>
      </c>
      <c r="D18" s="36" t="s">
        <v>42</v>
      </c>
      <c r="E18" s="36" t="s">
        <v>43</v>
      </c>
      <c r="F18" s="36" t="s">
        <v>41</v>
      </c>
      <c r="G18" s="106">
        <v>2461</v>
      </c>
      <c r="H18" s="69">
        <v>0</v>
      </c>
      <c r="I18" s="150" t="s">
        <v>111</v>
      </c>
      <c r="J18" s="175">
        <v>5000</v>
      </c>
      <c r="K18" s="175">
        <v>700</v>
      </c>
      <c r="L18" s="175"/>
      <c r="M18" s="174">
        <f t="shared" si="1"/>
        <v>4300</v>
      </c>
      <c r="N18" s="173">
        <f t="shared" si="2"/>
        <v>4206.04</v>
      </c>
      <c r="O18" s="173"/>
      <c r="P18" s="173">
        <v>3168.1</v>
      </c>
      <c r="Q18" s="173"/>
      <c r="R18" s="173"/>
      <c r="S18" s="173"/>
      <c r="T18" s="173">
        <v>540</v>
      </c>
      <c r="U18" s="173"/>
      <c r="V18" s="173">
        <v>497.94</v>
      </c>
      <c r="W18" s="173"/>
      <c r="X18" s="173"/>
      <c r="Y18" s="173"/>
      <c r="Z18" s="173"/>
      <c r="AA18" s="119"/>
      <c r="AB18" s="118"/>
    </row>
    <row r="19" spans="1:28" s="32" customFormat="1" x14ac:dyDescent="0.2">
      <c r="A19" s="36" t="s">
        <v>17</v>
      </c>
      <c r="B19" s="36" t="s">
        <v>18</v>
      </c>
      <c r="C19" s="36" t="s">
        <v>19</v>
      </c>
      <c r="D19" s="36" t="s">
        <v>42</v>
      </c>
      <c r="E19" s="36" t="s">
        <v>43</v>
      </c>
      <c r="F19" s="36" t="s">
        <v>41</v>
      </c>
      <c r="G19" s="106">
        <v>2491</v>
      </c>
      <c r="H19" s="69">
        <v>0</v>
      </c>
      <c r="I19" s="150" t="s">
        <v>112</v>
      </c>
      <c r="J19" s="175">
        <v>3000</v>
      </c>
      <c r="K19" s="175"/>
      <c r="L19" s="175">
        <v>5401</v>
      </c>
      <c r="M19" s="174">
        <f t="shared" si="1"/>
        <v>8401</v>
      </c>
      <c r="N19" s="173">
        <f t="shared" si="2"/>
        <v>8400.58</v>
      </c>
      <c r="O19" s="173"/>
      <c r="P19" s="173"/>
      <c r="Q19" s="173"/>
      <c r="R19" s="173"/>
      <c r="S19" s="173"/>
      <c r="T19" s="173"/>
      <c r="U19" s="173">
        <v>499.99</v>
      </c>
      <c r="V19" s="173"/>
      <c r="W19" s="173">
        <v>791.4</v>
      </c>
      <c r="X19" s="173"/>
      <c r="Y19" s="173"/>
      <c r="Z19" s="173">
        <v>7109.19</v>
      </c>
      <c r="AA19" s="119"/>
      <c r="AB19" s="118"/>
    </row>
    <row r="20" spans="1:28" s="32" customFormat="1" x14ac:dyDescent="0.2">
      <c r="A20" s="36" t="s">
        <v>17</v>
      </c>
      <c r="B20" s="36" t="s">
        <v>18</v>
      </c>
      <c r="C20" s="36" t="s">
        <v>19</v>
      </c>
      <c r="D20" s="36" t="s">
        <v>42</v>
      </c>
      <c r="E20" s="36" t="s">
        <v>43</v>
      </c>
      <c r="F20" s="36" t="s">
        <v>41</v>
      </c>
      <c r="G20" s="106">
        <v>2611</v>
      </c>
      <c r="H20" s="69">
        <v>0</v>
      </c>
      <c r="I20" s="150" t="s">
        <v>95</v>
      </c>
      <c r="J20" s="175">
        <v>15000</v>
      </c>
      <c r="K20" s="175">
        <v>1249.48</v>
      </c>
      <c r="L20" s="175"/>
      <c r="M20" s="174">
        <f t="shared" si="1"/>
        <v>13750.52</v>
      </c>
      <c r="N20" s="173">
        <f t="shared" si="2"/>
        <v>13750.519999999999</v>
      </c>
      <c r="O20" s="173">
        <v>1039.99</v>
      </c>
      <c r="P20" s="173">
        <v>822.85</v>
      </c>
      <c r="Q20" s="173">
        <v>86.6</v>
      </c>
      <c r="R20" s="173"/>
      <c r="S20" s="173">
        <v>1637.59</v>
      </c>
      <c r="T20" s="173">
        <v>219.31</v>
      </c>
      <c r="U20" s="173">
        <v>259.91000000000003</v>
      </c>
      <c r="V20" s="173">
        <v>2754.82</v>
      </c>
      <c r="W20" s="173">
        <v>972.83</v>
      </c>
      <c r="X20" s="173">
        <v>1334.06</v>
      </c>
      <c r="Y20" s="173">
        <v>2081.46</v>
      </c>
      <c r="Z20" s="173">
        <v>2541.1000000000004</v>
      </c>
      <c r="AA20" s="119"/>
      <c r="AB20" s="118"/>
    </row>
    <row r="21" spans="1:28" s="85" customFormat="1" x14ac:dyDescent="0.2">
      <c r="A21" s="192"/>
      <c r="B21" s="192"/>
      <c r="C21" s="192"/>
      <c r="D21" s="192"/>
      <c r="E21" s="192"/>
      <c r="F21" s="192"/>
      <c r="G21" s="86"/>
      <c r="H21" s="86"/>
      <c r="I21" s="108" t="s">
        <v>3</v>
      </c>
      <c r="J21" s="193">
        <f t="shared" ref="J21:Z21" si="3">SUM(J13:J20)</f>
        <v>910176</v>
      </c>
      <c r="K21" s="193">
        <f t="shared" si="3"/>
        <v>66796.479999999996</v>
      </c>
      <c r="L21" s="193">
        <f t="shared" si="3"/>
        <v>8618.25</v>
      </c>
      <c r="M21" s="193">
        <f t="shared" si="3"/>
        <v>851997.77</v>
      </c>
      <c r="N21" s="193">
        <f t="shared" si="3"/>
        <v>770113.35</v>
      </c>
      <c r="O21" s="193">
        <f t="shared" si="3"/>
        <v>1039.99</v>
      </c>
      <c r="P21" s="193">
        <f t="shared" si="3"/>
        <v>5130.9500000000007</v>
      </c>
      <c r="Q21" s="193">
        <f t="shared" si="3"/>
        <v>86.6</v>
      </c>
      <c r="R21" s="193">
        <f>SUM(R13:R20)</f>
        <v>15365</v>
      </c>
      <c r="S21" s="193">
        <f>SUM(S13:S20)</f>
        <v>45390.559999999998</v>
      </c>
      <c r="T21" s="193">
        <f t="shared" si="3"/>
        <v>23119.070000000003</v>
      </c>
      <c r="U21" s="193">
        <f t="shared" si="3"/>
        <v>54244.88</v>
      </c>
      <c r="V21" s="193">
        <f t="shared" si="3"/>
        <v>157359.24</v>
      </c>
      <c r="W21" s="193">
        <f t="shared" si="3"/>
        <v>61333.79</v>
      </c>
      <c r="X21" s="193">
        <f t="shared" si="3"/>
        <v>103635.76000000001</v>
      </c>
      <c r="Y21" s="193">
        <f t="shared" si="3"/>
        <v>77699.97</v>
      </c>
      <c r="Z21" s="193">
        <f t="shared" si="3"/>
        <v>225707.54</v>
      </c>
      <c r="AA21" s="119"/>
      <c r="AB21" s="120"/>
    </row>
    <row r="22" spans="1:28" s="32" customFormat="1" x14ac:dyDescent="0.2">
      <c r="A22" s="36" t="s">
        <v>17</v>
      </c>
      <c r="B22" s="36" t="s">
        <v>18</v>
      </c>
      <c r="C22" s="36" t="s">
        <v>19</v>
      </c>
      <c r="D22" s="36" t="s">
        <v>42</v>
      </c>
      <c r="E22" s="36" t="s">
        <v>43</v>
      </c>
      <c r="F22" s="36" t="s">
        <v>41</v>
      </c>
      <c r="G22" s="106">
        <v>3111</v>
      </c>
      <c r="H22" s="69">
        <v>0</v>
      </c>
      <c r="I22" s="150" t="s">
        <v>134</v>
      </c>
      <c r="J22" s="175">
        <v>5000</v>
      </c>
      <c r="K22" s="175"/>
      <c r="L22" s="175"/>
      <c r="M22" s="174">
        <f t="shared" ref="M22:M37" si="4">J22-K22+L22</f>
        <v>5000</v>
      </c>
      <c r="N22" s="173">
        <f t="shared" ref="N22:N32" si="5">SUM(O22:Z22)</f>
        <v>796.13</v>
      </c>
      <c r="O22" s="173"/>
      <c r="P22" s="173">
        <v>152</v>
      </c>
      <c r="Q22" s="173"/>
      <c r="R22" s="173">
        <v>134</v>
      </c>
      <c r="S22" s="173"/>
      <c r="T22" s="173">
        <v>133</v>
      </c>
      <c r="U22" s="173"/>
      <c r="V22" s="173">
        <v>128</v>
      </c>
      <c r="W22" s="173"/>
      <c r="X22" s="173">
        <v>114.65</v>
      </c>
      <c r="Y22" s="173"/>
      <c r="Z22" s="173">
        <v>134.47999999999999</v>
      </c>
      <c r="AA22" s="119"/>
      <c r="AB22" s="118"/>
    </row>
    <row r="23" spans="1:28" s="32" customFormat="1" x14ac:dyDescent="0.2">
      <c r="A23" s="36" t="s">
        <v>17</v>
      </c>
      <c r="B23" s="36" t="s">
        <v>18</v>
      </c>
      <c r="C23" s="36" t="s">
        <v>19</v>
      </c>
      <c r="D23" s="36" t="s">
        <v>42</v>
      </c>
      <c r="E23" s="36" t="s">
        <v>43</v>
      </c>
      <c r="F23" s="36" t="s">
        <v>41</v>
      </c>
      <c r="G23" s="106">
        <v>3141</v>
      </c>
      <c r="H23" s="69">
        <v>0</v>
      </c>
      <c r="I23" s="150" t="s">
        <v>115</v>
      </c>
      <c r="J23" s="175">
        <v>5000</v>
      </c>
      <c r="K23" s="175"/>
      <c r="L23" s="175">
        <v>2000</v>
      </c>
      <c r="M23" s="174">
        <f t="shared" si="4"/>
        <v>7000</v>
      </c>
      <c r="N23" s="173">
        <f t="shared" si="5"/>
        <v>5000</v>
      </c>
      <c r="O23" s="173"/>
      <c r="P23" s="173"/>
      <c r="Q23" s="173"/>
      <c r="R23" s="173"/>
      <c r="S23" s="173"/>
      <c r="T23" s="173"/>
      <c r="U23" s="173"/>
      <c r="V23" s="173">
        <v>1515.45</v>
      </c>
      <c r="W23" s="173">
        <v>2467</v>
      </c>
      <c r="X23" s="173">
        <v>1017.5500000000001</v>
      </c>
      <c r="Y23" s="173"/>
      <c r="Z23" s="173"/>
      <c r="AA23" s="119"/>
      <c r="AB23" s="118"/>
    </row>
    <row r="24" spans="1:28" s="32" customFormat="1" x14ac:dyDescent="0.2">
      <c r="A24" s="36" t="s">
        <v>17</v>
      </c>
      <c r="B24" s="36" t="s">
        <v>18</v>
      </c>
      <c r="C24" s="36" t="s">
        <v>19</v>
      </c>
      <c r="D24" s="36" t="s">
        <v>42</v>
      </c>
      <c r="E24" s="36" t="s">
        <v>43</v>
      </c>
      <c r="F24" s="36" t="s">
        <v>41</v>
      </c>
      <c r="G24" s="106">
        <v>3171</v>
      </c>
      <c r="H24" s="69">
        <v>0</v>
      </c>
      <c r="I24" s="150" t="s">
        <v>104</v>
      </c>
      <c r="J24" s="175">
        <v>5000</v>
      </c>
      <c r="K24" s="175"/>
      <c r="L24" s="175"/>
      <c r="M24" s="174">
        <f t="shared" si="4"/>
        <v>5000</v>
      </c>
      <c r="N24" s="173">
        <f t="shared" si="5"/>
        <v>463.55</v>
      </c>
      <c r="O24" s="173"/>
      <c r="P24" s="173"/>
      <c r="Q24" s="173"/>
      <c r="R24" s="173"/>
      <c r="S24" s="173"/>
      <c r="T24" s="173"/>
      <c r="U24" s="173"/>
      <c r="V24" s="173">
        <v>463.55</v>
      </c>
      <c r="W24" s="173"/>
      <c r="X24" s="173"/>
      <c r="Y24" s="173"/>
      <c r="Z24" s="173"/>
      <c r="AA24" s="119"/>
      <c r="AB24" s="118"/>
    </row>
    <row r="25" spans="1:28" s="32" customFormat="1" x14ac:dyDescent="0.2">
      <c r="A25" s="36" t="s">
        <v>17</v>
      </c>
      <c r="B25" s="36" t="s">
        <v>18</v>
      </c>
      <c r="C25" s="36" t="s">
        <v>19</v>
      </c>
      <c r="D25" s="36" t="s">
        <v>42</v>
      </c>
      <c r="E25" s="36" t="s">
        <v>43</v>
      </c>
      <c r="F25" s="36" t="s">
        <v>41</v>
      </c>
      <c r="G25" s="106">
        <v>3181</v>
      </c>
      <c r="H25" s="69">
        <v>0</v>
      </c>
      <c r="I25" s="150" t="s">
        <v>97</v>
      </c>
      <c r="J25" s="175">
        <v>3000</v>
      </c>
      <c r="K25" s="175"/>
      <c r="L25" s="175"/>
      <c r="M25" s="174">
        <f t="shared" si="4"/>
        <v>3000</v>
      </c>
      <c r="N25" s="173">
        <f t="shared" si="5"/>
        <v>1174.0899999999999</v>
      </c>
      <c r="O25" s="173">
        <v>0</v>
      </c>
      <c r="P25" s="173">
        <v>207.81</v>
      </c>
      <c r="Q25" s="173">
        <v>0</v>
      </c>
      <c r="R25" s="173">
        <v>119.69</v>
      </c>
      <c r="S25" s="173">
        <v>111.6</v>
      </c>
      <c r="T25" s="173">
        <v>111.62</v>
      </c>
      <c r="U25" s="173">
        <v>111.62</v>
      </c>
      <c r="V25" s="173">
        <v>87.89</v>
      </c>
      <c r="W25" s="173">
        <v>75.77</v>
      </c>
      <c r="X25" s="173">
        <v>90.77</v>
      </c>
      <c r="Y25" s="173">
        <v>75.77</v>
      </c>
      <c r="Z25" s="173">
        <v>181.55</v>
      </c>
      <c r="AA25" s="119"/>
      <c r="AB25" s="118"/>
    </row>
    <row r="26" spans="1:28" s="32" customFormat="1" x14ac:dyDescent="0.2">
      <c r="A26" s="36" t="s">
        <v>17</v>
      </c>
      <c r="B26" s="36" t="s">
        <v>18</v>
      </c>
      <c r="C26" s="36" t="s">
        <v>19</v>
      </c>
      <c r="D26" s="36" t="s">
        <v>42</v>
      </c>
      <c r="E26" s="36" t="s">
        <v>43</v>
      </c>
      <c r="F26" s="36" t="s">
        <v>41</v>
      </c>
      <c r="G26" s="106">
        <v>3221</v>
      </c>
      <c r="H26" s="69">
        <v>0</v>
      </c>
      <c r="I26" s="150" t="s">
        <v>99</v>
      </c>
      <c r="J26" s="175">
        <v>30000</v>
      </c>
      <c r="K26" s="175">
        <v>3000</v>
      </c>
      <c r="L26" s="175"/>
      <c r="M26" s="174">
        <f t="shared" si="4"/>
        <v>27000</v>
      </c>
      <c r="N26" s="173">
        <f t="shared" si="5"/>
        <v>26700</v>
      </c>
      <c r="O26" s="173">
        <v>700</v>
      </c>
      <c r="P26" s="173">
        <v>3700</v>
      </c>
      <c r="Q26" s="173">
        <v>0</v>
      </c>
      <c r="R26" s="173">
        <v>1400</v>
      </c>
      <c r="S26" s="173">
        <v>700</v>
      </c>
      <c r="T26" s="173">
        <v>700</v>
      </c>
      <c r="U26" s="173">
        <v>7500</v>
      </c>
      <c r="V26" s="173"/>
      <c r="W26" s="173"/>
      <c r="X26" s="173">
        <v>3000</v>
      </c>
      <c r="Y26" s="173">
        <v>4500</v>
      </c>
      <c r="Z26" s="173">
        <v>4500</v>
      </c>
      <c r="AA26" s="119"/>
      <c r="AB26" s="118"/>
    </row>
    <row r="27" spans="1:28" s="32" customFormat="1" x14ac:dyDescent="0.2">
      <c r="A27" s="36" t="s">
        <v>17</v>
      </c>
      <c r="B27" s="36" t="s">
        <v>18</v>
      </c>
      <c r="C27" s="36" t="s">
        <v>19</v>
      </c>
      <c r="D27" s="36" t="s">
        <v>42</v>
      </c>
      <c r="E27" s="36" t="s">
        <v>43</v>
      </c>
      <c r="F27" s="36" t="s">
        <v>41</v>
      </c>
      <c r="G27" s="106">
        <v>3311</v>
      </c>
      <c r="H27" s="69">
        <v>0</v>
      </c>
      <c r="I27" s="150" t="s">
        <v>101</v>
      </c>
      <c r="J27" s="175">
        <v>10000</v>
      </c>
      <c r="K27" s="175">
        <v>3862</v>
      </c>
      <c r="L27" s="175"/>
      <c r="M27" s="174">
        <f t="shared" si="4"/>
        <v>6138</v>
      </c>
      <c r="N27" s="173">
        <f t="shared" si="5"/>
        <v>6138</v>
      </c>
      <c r="O27" s="173"/>
      <c r="P27" s="173"/>
      <c r="Q27" s="173"/>
      <c r="R27" s="173"/>
      <c r="S27" s="173"/>
      <c r="T27" s="173">
        <v>5500</v>
      </c>
      <c r="U27" s="173"/>
      <c r="V27" s="173">
        <v>638</v>
      </c>
      <c r="W27" s="173"/>
      <c r="X27" s="173"/>
      <c r="Y27" s="173"/>
      <c r="Z27" s="173"/>
      <c r="AA27" s="119"/>
      <c r="AB27" s="118"/>
    </row>
    <row r="28" spans="1:28" s="32" customFormat="1" x14ac:dyDescent="0.2">
      <c r="A28" s="36" t="s">
        <v>17</v>
      </c>
      <c r="B28" s="36" t="s">
        <v>18</v>
      </c>
      <c r="C28" s="36" t="s">
        <v>19</v>
      </c>
      <c r="D28" s="36" t="s">
        <v>42</v>
      </c>
      <c r="E28" s="36" t="s">
        <v>43</v>
      </c>
      <c r="F28" s="36" t="s">
        <v>41</v>
      </c>
      <c r="G28" s="106">
        <v>3362</v>
      </c>
      <c r="H28" s="69">
        <v>0</v>
      </c>
      <c r="I28" s="150" t="s">
        <v>118</v>
      </c>
      <c r="J28" s="175">
        <v>6000</v>
      </c>
      <c r="K28" s="175">
        <v>600</v>
      </c>
      <c r="L28" s="175"/>
      <c r="M28" s="174">
        <f t="shared" si="4"/>
        <v>5400</v>
      </c>
      <c r="N28" s="173">
        <f t="shared" si="5"/>
        <v>4778</v>
      </c>
      <c r="O28" s="173">
        <v>0</v>
      </c>
      <c r="P28" s="173">
        <v>2500</v>
      </c>
      <c r="Q28" s="173">
        <v>0</v>
      </c>
      <c r="R28" s="173"/>
      <c r="S28" s="173"/>
      <c r="T28" s="173"/>
      <c r="U28" s="173"/>
      <c r="V28" s="173"/>
      <c r="W28" s="173">
        <v>888</v>
      </c>
      <c r="X28" s="173">
        <v>1390</v>
      </c>
      <c r="Y28" s="173"/>
      <c r="Z28" s="173"/>
      <c r="AA28" s="119"/>
      <c r="AB28" s="118"/>
    </row>
    <row r="29" spans="1:28" s="32" customFormat="1" x14ac:dyDescent="0.2">
      <c r="A29" s="36" t="s">
        <v>17</v>
      </c>
      <c r="B29" s="36" t="s">
        <v>18</v>
      </c>
      <c r="C29" s="36" t="s">
        <v>19</v>
      </c>
      <c r="D29" s="36" t="s">
        <v>42</v>
      </c>
      <c r="E29" s="36" t="s">
        <v>43</v>
      </c>
      <c r="F29" s="36" t="s">
        <v>41</v>
      </c>
      <c r="G29" s="106">
        <v>3411</v>
      </c>
      <c r="H29" s="69">
        <v>0</v>
      </c>
      <c r="I29" s="150" t="s">
        <v>141</v>
      </c>
      <c r="J29" s="175">
        <v>22000</v>
      </c>
      <c r="K29" s="175"/>
      <c r="L29" s="175">
        <v>580</v>
      </c>
      <c r="M29" s="174">
        <f t="shared" si="4"/>
        <v>22580</v>
      </c>
      <c r="N29" s="173">
        <f t="shared" si="5"/>
        <v>22579.999999999996</v>
      </c>
      <c r="O29" s="173">
        <v>838.4</v>
      </c>
      <c r="P29" s="173">
        <v>3067.14</v>
      </c>
      <c r="Q29" s="173">
        <v>2885.16</v>
      </c>
      <c r="R29" s="173"/>
      <c r="S29" s="173">
        <v>470.16</v>
      </c>
      <c r="T29" s="173"/>
      <c r="U29" s="173">
        <v>1729.63</v>
      </c>
      <c r="V29" s="173">
        <v>1377.91</v>
      </c>
      <c r="W29" s="173">
        <v>4364.1099999999997</v>
      </c>
      <c r="X29" s="173">
        <v>2481.44</v>
      </c>
      <c r="Y29" s="173">
        <v>4184.87</v>
      </c>
      <c r="Z29" s="173">
        <v>1181.18</v>
      </c>
      <c r="AA29" s="119"/>
      <c r="AB29" s="118"/>
    </row>
    <row r="30" spans="1:28" s="32" customFormat="1" x14ac:dyDescent="0.2">
      <c r="A30" s="36" t="s">
        <v>17</v>
      </c>
      <c r="B30" s="36" t="s">
        <v>18</v>
      </c>
      <c r="C30" s="36" t="s">
        <v>19</v>
      </c>
      <c r="D30" s="36" t="s">
        <v>42</v>
      </c>
      <c r="E30" s="36" t="s">
        <v>43</v>
      </c>
      <c r="F30" s="36" t="s">
        <v>41</v>
      </c>
      <c r="G30" s="106">
        <v>3481</v>
      </c>
      <c r="H30" s="69">
        <v>0</v>
      </c>
      <c r="I30" s="150" t="s">
        <v>142</v>
      </c>
      <c r="J30" s="175">
        <v>23000</v>
      </c>
      <c r="K30" s="175"/>
      <c r="L30" s="175"/>
      <c r="M30" s="174">
        <f t="shared" si="4"/>
        <v>23000</v>
      </c>
      <c r="N30" s="173">
        <f t="shared" si="5"/>
        <v>18713.939999999999</v>
      </c>
      <c r="O30" s="173">
        <v>4067</v>
      </c>
      <c r="P30" s="173">
        <v>617.72</v>
      </c>
      <c r="Q30" s="173">
        <v>2647.44</v>
      </c>
      <c r="R30" s="173">
        <v>2191.48</v>
      </c>
      <c r="S30" s="173">
        <v>1078</v>
      </c>
      <c r="T30" s="173">
        <v>843.16</v>
      </c>
      <c r="U30" s="173">
        <v>942.3</v>
      </c>
      <c r="V30" s="173">
        <v>1105.52</v>
      </c>
      <c r="W30" s="173">
        <v>1340.16</v>
      </c>
      <c r="X30" s="173">
        <v>1615.68</v>
      </c>
      <c r="Y30" s="173">
        <v>1135.1400000000001</v>
      </c>
      <c r="Z30" s="173">
        <v>1130.3399999999999</v>
      </c>
      <c r="AA30" s="119"/>
      <c r="AB30" s="118"/>
    </row>
    <row r="31" spans="1:28" s="32" customFormat="1" x14ac:dyDescent="0.2">
      <c r="A31" s="36" t="s">
        <v>17</v>
      </c>
      <c r="B31" s="36" t="s">
        <v>18</v>
      </c>
      <c r="C31" s="36" t="s">
        <v>19</v>
      </c>
      <c r="D31" s="36" t="s">
        <v>42</v>
      </c>
      <c r="E31" s="36" t="s">
        <v>43</v>
      </c>
      <c r="F31" s="36" t="s">
        <v>41</v>
      </c>
      <c r="G31" s="106">
        <v>3511</v>
      </c>
      <c r="H31" s="69">
        <v>0</v>
      </c>
      <c r="I31" s="150" t="s">
        <v>119</v>
      </c>
      <c r="J31" s="175">
        <v>3000</v>
      </c>
      <c r="K31" s="175"/>
      <c r="L31" s="175">
        <v>10599.55</v>
      </c>
      <c r="M31" s="174">
        <f t="shared" si="4"/>
        <v>13599.55</v>
      </c>
      <c r="N31" s="173">
        <f t="shared" si="5"/>
        <v>1049.55</v>
      </c>
      <c r="O31" s="173"/>
      <c r="P31" s="173"/>
      <c r="Q31" s="173"/>
      <c r="R31" s="173"/>
      <c r="S31" s="173"/>
      <c r="T31" s="173"/>
      <c r="U31" s="173"/>
      <c r="V31" s="173"/>
      <c r="W31" s="173">
        <v>1049.55</v>
      </c>
      <c r="X31" s="173"/>
      <c r="Y31" s="173"/>
      <c r="Z31" s="173"/>
      <c r="AA31" s="119"/>
      <c r="AB31" s="118"/>
    </row>
    <row r="32" spans="1:28" s="32" customFormat="1" x14ac:dyDescent="0.2">
      <c r="A32" s="36"/>
      <c r="B32" s="36" t="s">
        <v>18</v>
      </c>
      <c r="C32" s="36" t="s">
        <v>19</v>
      </c>
      <c r="D32" s="36" t="s">
        <v>42</v>
      </c>
      <c r="E32" s="36" t="s">
        <v>43</v>
      </c>
      <c r="F32" s="36" t="s">
        <v>41</v>
      </c>
      <c r="G32" s="106">
        <v>3531</v>
      </c>
      <c r="H32" s="69">
        <v>0</v>
      </c>
      <c r="I32" s="150" t="s">
        <v>121</v>
      </c>
      <c r="J32" s="175">
        <v>15000</v>
      </c>
      <c r="K32" s="175">
        <v>1500</v>
      </c>
      <c r="L32" s="175"/>
      <c r="M32" s="174">
        <f t="shared" si="4"/>
        <v>13500</v>
      </c>
      <c r="N32" s="173">
        <f t="shared" si="5"/>
        <v>1491.24</v>
      </c>
      <c r="O32" s="173"/>
      <c r="P32" s="173"/>
      <c r="Q32" s="173"/>
      <c r="R32" s="173"/>
      <c r="S32" s="173"/>
      <c r="T32" s="173"/>
      <c r="U32" s="173"/>
      <c r="V32" s="173">
        <v>27</v>
      </c>
      <c r="W32" s="173"/>
      <c r="X32" s="173"/>
      <c r="Y32" s="173"/>
      <c r="Z32" s="173">
        <v>1464.24</v>
      </c>
      <c r="AA32" s="119"/>
      <c r="AB32" s="118"/>
    </row>
    <row r="33" spans="1:28" x14ac:dyDescent="0.2">
      <c r="A33" s="36" t="s">
        <v>17</v>
      </c>
      <c r="B33" s="36" t="s">
        <v>18</v>
      </c>
      <c r="C33" s="36" t="s">
        <v>19</v>
      </c>
      <c r="D33" s="36" t="s">
        <v>42</v>
      </c>
      <c r="E33" s="36" t="s">
        <v>43</v>
      </c>
      <c r="F33" s="36" t="s">
        <v>41</v>
      </c>
      <c r="G33" s="106">
        <v>3571</v>
      </c>
      <c r="H33" s="69">
        <v>0</v>
      </c>
      <c r="I33" s="150" t="s">
        <v>150</v>
      </c>
      <c r="J33" s="175">
        <v>5000</v>
      </c>
      <c r="K33" s="175"/>
      <c r="L33" s="175"/>
      <c r="M33" s="174">
        <f t="shared" si="4"/>
        <v>5000</v>
      </c>
      <c r="N33" s="173">
        <f>SUM(O33:Z33)</f>
        <v>2125.0500000000002</v>
      </c>
      <c r="O33" s="173">
        <v>34.799999999999997</v>
      </c>
      <c r="P33" s="173">
        <v>2000</v>
      </c>
      <c r="Q33" s="173"/>
      <c r="R33" s="173"/>
      <c r="S33" s="173">
        <v>90.25</v>
      </c>
      <c r="T33" s="173"/>
      <c r="U33" s="173"/>
      <c r="V33" s="173"/>
      <c r="W33" s="173"/>
      <c r="X33" s="173"/>
      <c r="Y33" s="173"/>
      <c r="Z33" s="173"/>
      <c r="AA33" s="119"/>
    </row>
    <row r="34" spans="1:28" s="32" customFormat="1" x14ac:dyDescent="0.2">
      <c r="A34" s="36" t="s">
        <v>17</v>
      </c>
      <c r="B34" s="36" t="s">
        <v>18</v>
      </c>
      <c r="C34" s="36" t="s">
        <v>19</v>
      </c>
      <c r="D34" s="36" t="s">
        <v>42</v>
      </c>
      <c r="E34" s="36" t="s">
        <v>43</v>
      </c>
      <c r="F34" s="36" t="s">
        <v>41</v>
      </c>
      <c r="G34" s="106">
        <v>3591</v>
      </c>
      <c r="H34" s="69">
        <v>0</v>
      </c>
      <c r="I34" s="150" t="s">
        <v>123</v>
      </c>
      <c r="J34" s="175">
        <v>1000</v>
      </c>
      <c r="K34" s="175">
        <v>100</v>
      </c>
      <c r="L34" s="175"/>
      <c r="M34" s="174">
        <f t="shared" si="4"/>
        <v>900</v>
      </c>
      <c r="N34" s="173">
        <f>SUM(O34:Z34)</f>
        <v>843.46</v>
      </c>
      <c r="O34" s="173"/>
      <c r="P34" s="173"/>
      <c r="Q34" s="173"/>
      <c r="R34" s="173">
        <v>747.97</v>
      </c>
      <c r="S34" s="173"/>
      <c r="T34" s="173">
        <v>95.49</v>
      </c>
      <c r="U34" s="173"/>
      <c r="V34" s="173"/>
      <c r="W34" s="173"/>
      <c r="X34" s="173"/>
      <c r="Y34" s="173"/>
      <c r="Z34" s="173"/>
      <c r="AA34" s="119"/>
      <c r="AB34" s="118"/>
    </row>
    <row r="35" spans="1:28" s="32" customFormat="1" x14ac:dyDescent="0.2">
      <c r="A35" s="36" t="s">
        <v>17</v>
      </c>
      <c r="B35" s="36" t="s">
        <v>18</v>
      </c>
      <c r="C35" s="36" t="s">
        <v>19</v>
      </c>
      <c r="D35" s="36" t="s">
        <v>42</v>
      </c>
      <c r="E35" s="36" t="s">
        <v>43</v>
      </c>
      <c r="F35" s="36" t="s">
        <v>41</v>
      </c>
      <c r="G35" s="106">
        <v>3611</v>
      </c>
      <c r="H35" s="69">
        <v>0</v>
      </c>
      <c r="I35" s="150" t="s">
        <v>124</v>
      </c>
      <c r="J35" s="175">
        <f>90000+67770.1</f>
        <v>157770.1</v>
      </c>
      <c r="K35" s="175">
        <f>15777+7000</f>
        <v>22777</v>
      </c>
      <c r="L35" s="175"/>
      <c r="M35" s="174">
        <f t="shared" si="4"/>
        <v>134993.1</v>
      </c>
      <c r="N35" s="173">
        <f>SUM(O35:Z35)</f>
        <v>12950.52</v>
      </c>
      <c r="O35" s="173"/>
      <c r="P35" s="173"/>
      <c r="Q35" s="173"/>
      <c r="R35" s="173">
        <v>1770.1</v>
      </c>
      <c r="S35" s="173">
        <v>8120</v>
      </c>
      <c r="T35" s="173"/>
      <c r="U35" s="173">
        <v>1032.4000000000001</v>
      </c>
      <c r="V35" s="173"/>
      <c r="W35" s="173"/>
      <c r="X35" s="173"/>
      <c r="Y35" s="173"/>
      <c r="Z35" s="173">
        <v>2028.02</v>
      </c>
      <c r="AA35" s="119"/>
      <c r="AB35" s="118"/>
    </row>
    <row r="36" spans="1:28" x14ac:dyDescent="0.2">
      <c r="A36" s="36" t="s">
        <v>17</v>
      </c>
      <c r="B36" s="36" t="s">
        <v>18</v>
      </c>
      <c r="C36" s="36" t="s">
        <v>19</v>
      </c>
      <c r="D36" s="36" t="s">
        <v>42</v>
      </c>
      <c r="E36" s="36" t="s">
        <v>43</v>
      </c>
      <c r="F36" s="36" t="s">
        <v>41</v>
      </c>
      <c r="G36" s="106">
        <v>3721</v>
      </c>
      <c r="H36" s="69">
        <v>0</v>
      </c>
      <c r="I36" s="150" t="s">
        <v>105</v>
      </c>
      <c r="J36" s="175">
        <v>5000</v>
      </c>
      <c r="K36" s="175">
        <v>500</v>
      </c>
      <c r="L36" s="175">
        <v>6578</v>
      </c>
      <c r="M36" s="174">
        <f t="shared" si="4"/>
        <v>11078</v>
      </c>
      <c r="N36" s="173">
        <f>SUM(O36:Z36)</f>
        <v>4578</v>
      </c>
      <c r="O36" s="173">
        <v>736</v>
      </c>
      <c r="P36" s="173">
        <v>1299</v>
      </c>
      <c r="Q36" s="173"/>
      <c r="R36" s="173">
        <v>647</v>
      </c>
      <c r="S36" s="173">
        <v>340</v>
      </c>
      <c r="T36" s="173">
        <v>60</v>
      </c>
      <c r="U36" s="173"/>
      <c r="V36" s="173">
        <v>1002</v>
      </c>
      <c r="W36" s="173">
        <v>494</v>
      </c>
      <c r="X36" s="173"/>
      <c r="Y36" s="173"/>
      <c r="Z36" s="173"/>
      <c r="AA36" s="119"/>
    </row>
    <row r="37" spans="1:28" x14ac:dyDescent="0.2">
      <c r="A37" s="36" t="s">
        <v>17</v>
      </c>
      <c r="B37" s="36" t="s">
        <v>18</v>
      </c>
      <c r="C37" s="36" t="s">
        <v>19</v>
      </c>
      <c r="D37" s="36" t="s">
        <v>42</v>
      </c>
      <c r="E37" s="36" t="s">
        <v>43</v>
      </c>
      <c r="F37" s="36" t="s">
        <v>41</v>
      </c>
      <c r="G37" s="106">
        <v>3751</v>
      </c>
      <c r="H37" s="69">
        <v>0</v>
      </c>
      <c r="I37" s="150" t="s">
        <v>126</v>
      </c>
      <c r="J37" s="175">
        <v>15000</v>
      </c>
      <c r="K37" s="175"/>
      <c r="L37" s="175"/>
      <c r="M37" s="174">
        <f t="shared" si="4"/>
        <v>15000</v>
      </c>
      <c r="N37" s="173">
        <f>SUM(O37:Z37)</f>
        <v>12115.25</v>
      </c>
      <c r="O37" s="173">
        <v>0</v>
      </c>
      <c r="P37" s="173">
        <v>230</v>
      </c>
      <c r="Q37" s="173"/>
      <c r="R37" s="173">
        <v>398</v>
      </c>
      <c r="S37" s="173">
        <v>668</v>
      </c>
      <c r="T37" s="173"/>
      <c r="U37" s="173"/>
      <c r="V37" s="173">
        <v>238</v>
      </c>
      <c r="W37" s="173">
        <v>768</v>
      </c>
      <c r="X37" s="173"/>
      <c r="Y37" s="173">
        <v>1752.66</v>
      </c>
      <c r="Z37" s="173">
        <v>8060.59</v>
      </c>
      <c r="AA37" s="119"/>
    </row>
    <row r="38" spans="1:28" x14ac:dyDescent="0.2">
      <c r="A38" s="37"/>
      <c r="B38" s="37"/>
      <c r="C38" s="37"/>
      <c r="D38" s="53"/>
      <c r="E38" s="37"/>
      <c r="F38" s="37"/>
      <c r="G38" s="37"/>
      <c r="H38" s="37"/>
      <c r="I38" s="140" t="s">
        <v>4</v>
      </c>
      <c r="J38" s="148">
        <f t="shared" ref="J38:Z38" si="6">SUM(J22:J37)</f>
        <v>310770.09999999998</v>
      </c>
      <c r="K38" s="148">
        <f t="shared" si="6"/>
        <v>32339</v>
      </c>
      <c r="L38" s="148">
        <f t="shared" si="6"/>
        <v>19757.55</v>
      </c>
      <c r="M38" s="148">
        <f t="shared" si="6"/>
        <v>298188.65000000002</v>
      </c>
      <c r="N38" s="148">
        <f t="shared" si="6"/>
        <v>121496.78000000003</v>
      </c>
      <c r="O38" s="148">
        <f t="shared" si="6"/>
        <v>6376.2</v>
      </c>
      <c r="P38" s="148">
        <f t="shared" si="6"/>
        <v>13773.669999999998</v>
      </c>
      <c r="Q38" s="148">
        <f t="shared" si="6"/>
        <v>5532.6</v>
      </c>
      <c r="R38" s="148">
        <f>SUM(R22:R37)</f>
        <v>7408.24</v>
      </c>
      <c r="S38" s="148">
        <f>SUM(S22:S37)</f>
        <v>11578.01</v>
      </c>
      <c r="T38" s="148">
        <f t="shared" si="6"/>
        <v>7443.2699999999995</v>
      </c>
      <c r="U38" s="148">
        <f t="shared" si="6"/>
        <v>11315.949999999999</v>
      </c>
      <c r="V38" s="148">
        <f t="shared" si="6"/>
        <v>6583.32</v>
      </c>
      <c r="W38" s="148">
        <f t="shared" si="6"/>
        <v>11446.589999999998</v>
      </c>
      <c r="X38" s="148">
        <f t="shared" si="6"/>
        <v>9710.09</v>
      </c>
      <c r="Y38" s="148">
        <f t="shared" si="6"/>
        <v>11648.439999999999</v>
      </c>
      <c r="Z38" s="148">
        <f t="shared" si="6"/>
        <v>18680.400000000001</v>
      </c>
      <c r="AA38" s="119"/>
    </row>
    <row r="39" spans="1:28" s="32" customFormat="1" x14ac:dyDescent="0.2">
      <c r="A39" s="36" t="s">
        <v>17</v>
      </c>
      <c r="B39" s="36" t="s">
        <v>18</v>
      </c>
      <c r="C39" s="36" t="s">
        <v>19</v>
      </c>
      <c r="D39" s="36" t="s">
        <v>42</v>
      </c>
      <c r="E39" s="36" t="s">
        <v>43</v>
      </c>
      <c r="F39" s="36" t="s">
        <v>41</v>
      </c>
      <c r="G39" s="106">
        <v>4432</v>
      </c>
      <c r="H39" s="69">
        <v>0</v>
      </c>
      <c r="I39" s="150" t="s">
        <v>131</v>
      </c>
      <c r="J39" s="175">
        <v>39143</v>
      </c>
      <c r="K39" s="175"/>
      <c r="L39" s="175"/>
      <c r="M39" s="174">
        <f>J39-K39+L39</f>
        <v>39143</v>
      </c>
      <c r="N39" s="173">
        <f>SUM(O39:Z39)</f>
        <v>4200</v>
      </c>
      <c r="O39" s="173"/>
      <c r="P39" s="173"/>
      <c r="Q39" s="173"/>
      <c r="R39" s="173"/>
      <c r="S39" s="173"/>
      <c r="T39" s="173">
        <v>4200</v>
      </c>
      <c r="U39" s="181"/>
      <c r="V39" s="173"/>
      <c r="W39" s="173"/>
      <c r="X39" s="173"/>
      <c r="Y39" s="173"/>
      <c r="Z39" s="173"/>
      <c r="AA39" s="119"/>
      <c r="AB39" s="118"/>
    </row>
    <row r="40" spans="1:28" s="23" customFormat="1" x14ac:dyDescent="0.2">
      <c r="A40" s="37"/>
      <c r="B40" s="37"/>
      <c r="C40" s="37"/>
      <c r="D40" s="53"/>
      <c r="E40" s="37"/>
      <c r="F40" s="37"/>
      <c r="G40" s="37"/>
      <c r="H40" s="37"/>
      <c r="I40" s="140" t="s">
        <v>5</v>
      </c>
      <c r="J40" s="148">
        <f>SUM(J39)</f>
        <v>39143</v>
      </c>
      <c r="K40" s="148">
        <f>SUM(K39)</f>
        <v>0</v>
      </c>
      <c r="L40" s="148">
        <f>SUM(L39)</f>
        <v>0</v>
      </c>
      <c r="M40" s="148">
        <f>SUM(M39)</f>
        <v>39143</v>
      </c>
      <c r="N40" s="148">
        <f t="shared" ref="N40:Z40" si="7">SUM(N39)</f>
        <v>4200</v>
      </c>
      <c r="O40" s="148">
        <f t="shared" si="7"/>
        <v>0</v>
      </c>
      <c r="P40" s="148">
        <f t="shared" si="7"/>
        <v>0</v>
      </c>
      <c r="Q40" s="148">
        <f t="shared" si="7"/>
        <v>0</v>
      </c>
      <c r="R40" s="148">
        <f t="shared" si="7"/>
        <v>0</v>
      </c>
      <c r="S40" s="148">
        <f t="shared" si="7"/>
        <v>0</v>
      </c>
      <c r="T40" s="148">
        <f t="shared" si="7"/>
        <v>4200</v>
      </c>
      <c r="U40" s="148">
        <f t="shared" si="7"/>
        <v>0</v>
      </c>
      <c r="V40" s="148">
        <f t="shared" si="7"/>
        <v>0</v>
      </c>
      <c r="W40" s="148">
        <f t="shared" si="7"/>
        <v>0</v>
      </c>
      <c r="X40" s="148">
        <f t="shared" si="7"/>
        <v>0</v>
      </c>
      <c r="Y40" s="148">
        <f t="shared" si="7"/>
        <v>0</v>
      </c>
      <c r="Z40" s="148">
        <f t="shared" si="7"/>
        <v>0</v>
      </c>
      <c r="AA40" s="119"/>
      <c r="AB40" s="38"/>
    </row>
    <row r="41" spans="1:28" s="32" customFormat="1" x14ac:dyDescent="0.2">
      <c r="A41" s="36" t="s">
        <v>17</v>
      </c>
      <c r="B41" s="36" t="s">
        <v>18</v>
      </c>
      <c r="C41" s="36" t="s">
        <v>19</v>
      </c>
      <c r="D41" s="36" t="s">
        <v>42</v>
      </c>
      <c r="E41" s="36" t="s">
        <v>43</v>
      </c>
      <c r="F41" s="36" t="s">
        <v>41</v>
      </c>
      <c r="G41" s="106">
        <v>5111</v>
      </c>
      <c r="H41" s="69">
        <v>0</v>
      </c>
      <c r="I41" s="150" t="s">
        <v>128</v>
      </c>
      <c r="J41" s="175">
        <v>5000</v>
      </c>
      <c r="K41" s="175">
        <v>500</v>
      </c>
      <c r="L41" s="175"/>
      <c r="M41" s="174">
        <f>J41-K41+L41</f>
        <v>4500</v>
      </c>
      <c r="N41" s="173">
        <f>SUM(O41:Z41)</f>
        <v>4500</v>
      </c>
      <c r="O41" s="173"/>
      <c r="P41" s="173"/>
      <c r="Q41" s="173"/>
      <c r="R41" s="173"/>
      <c r="S41" s="173"/>
      <c r="T41" s="173"/>
      <c r="U41" s="181"/>
      <c r="V41" s="173"/>
      <c r="W41" s="173"/>
      <c r="X41" s="173">
        <v>1856</v>
      </c>
      <c r="Y41" s="173">
        <v>2644</v>
      </c>
      <c r="Z41" s="173"/>
      <c r="AA41" s="119"/>
      <c r="AB41" s="118"/>
    </row>
    <row r="42" spans="1:28" s="32" customFormat="1" x14ac:dyDescent="0.2">
      <c r="A42" s="36" t="s">
        <v>17</v>
      </c>
      <c r="B42" s="36" t="s">
        <v>18</v>
      </c>
      <c r="C42" s="36" t="s">
        <v>19</v>
      </c>
      <c r="D42" s="36" t="s">
        <v>42</v>
      </c>
      <c r="E42" s="36" t="s">
        <v>43</v>
      </c>
      <c r="F42" s="36" t="s">
        <v>41</v>
      </c>
      <c r="G42" s="106">
        <v>5151</v>
      </c>
      <c r="H42" s="69">
        <v>0</v>
      </c>
      <c r="I42" s="150" t="s">
        <v>138</v>
      </c>
      <c r="J42" s="175">
        <v>30000</v>
      </c>
      <c r="K42" s="175"/>
      <c r="L42" s="175"/>
      <c r="M42" s="174">
        <f>J42-K42+L42</f>
        <v>30000</v>
      </c>
      <c r="N42" s="173">
        <f>SUM(O42:Z42)</f>
        <v>8784.4699999999993</v>
      </c>
      <c r="O42" s="173"/>
      <c r="P42" s="173"/>
      <c r="Q42" s="173"/>
      <c r="R42" s="173"/>
      <c r="S42" s="173"/>
      <c r="T42" s="173"/>
      <c r="U42" s="181"/>
      <c r="V42" s="173"/>
      <c r="W42" s="173"/>
      <c r="X42" s="173"/>
      <c r="Y42" s="173">
        <v>8784.4699999999993</v>
      </c>
      <c r="Z42" s="173"/>
      <c r="AA42" s="119"/>
      <c r="AB42" s="118"/>
    </row>
    <row r="43" spans="1:28" s="32" customFormat="1" x14ac:dyDescent="0.2">
      <c r="A43" s="36" t="s">
        <v>17</v>
      </c>
      <c r="B43" s="36" t="s">
        <v>18</v>
      </c>
      <c r="C43" s="36" t="s">
        <v>19</v>
      </c>
      <c r="D43" s="36" t="s">
        <v>42</v>
      </c>
      <c r="E43" s="36" t="s">
        <v>43</v>
      </c>
      <c r="F43" s="36" t="s">
        <v>41</v>
      </c>
      <c r="G43" s="106">
        <v>5191</v>
      </c>
      <c r="H43" s="69">
        <v>0</v>
      </c>
      <c r="I43" s="150" t="s">
        <v>129</v>
      </c>
      <c r="J43" s="175">
        <v>3000</v>
      </c>
      <c r="K43" s="175">
        <v>300</v>
      </c>
      <c r="L43" s="175"/>
      <c r="M43" s="174">
        <f>J43-K43+L43</f>
        <v>2700</v>
      </c>
      <c r="N43" s="173">
        <f>SUM(O43:Z43)</f>
        <v>2308.46</v>
      </c>
      <c r="O43" s="173"/>
      <c r="P43" s="173"/>
      <c r="Q43" s="173"/>
      <c r="R43" s="173"/>
      <c r="S43" s="173"/>
      <c r="T43" s="173"/>
      <c r="U43" s="181"/>
      <c r="V43" s="173"/>
      <c r="W43" s="173"/>
      <c r="X43" s="173"/>
      <c r="Y43" s="173">
        <v>1033.6199999999999</v>
      </c>
      <c r="Z43" s="173">
        <v>1274.8399999999999</v>
      </c>
      <c r="AA43" s="119"/>
      <c r="AB43" s="118"/>
    </row>
    <row r="44" spans="1:28" s="32" customFormat="1" x14ac:dyDescent="0.2">
      <c r="A44" s="36" t="s">
        <v>17</v>
      </c>
      <c r="B44" s="36" t="s">
        <v>18</v>
      </c>
      <c r="C44" s="36" t="s">
        <v>19</v>
      </c>
      <c r="D44" s="36" t="s">
        <v>42</v>
      </c>
      <c r="E44" s="36" t="s">
        <v>43</v>
      </c>
      <c r="F44" s="36" t="s">
        <v>41</v>
      </c>
      <c r="G44" s="106">
        <v>5211</v>
      </c>
      <c r="H44" s="69">
        <v>0</v>
      </c>
      <c r="I44" s="150" t="s">
        <v>143</v>
      </c>
      <c r="J44" s="175">
        <v>3000</v>
      </c>
      <c r="K44" s="175">
        <v>300</v>
      </c>
      <c r="L44" s="175"/>
      <c r="M44" s="174">
        <f>J44-K44+L44</f>
        <v>2700</v>
      </c>
      <c r="N44" s="173">
        <f>SUM(O44:Z44)</f>
        <v>0</v>
      </c>
      <c r="O44" s="173"/>
      <c r="P44" s="173"/>
      <c r="Q44" s="173"/>
      <c r="R44" s="173"/>
      <c r="S44" s="173"/>
      <c r="T44" s="173"/>
      <c r="U44" s="181"/>
      <c r="V44" s="173"/>
      <c r="W44" s="173"/>
      <c r="X44" s="173"/>
      <c r="Y44" s="173"/>
      <c r="Z44" s="173"/>
      <c r="AA44" s="119"/>
      <c r="AB44" s="118"/>
    </row>
    <row r="45" spans="1:28" s="32" customFormat="1" x14ac:dyDescent="0.2">
      <c r="A45" s="36" t="s">
        <v>17</v>
      </c>
      <c r="B45" s="36" t="s">
        <v>18</v>
      </c>
      <c r="C45" s="36" t="s">
        <v>19</v>
      </c>
      <c r="D45" s="36" t="s">
        <v>42</v>
      </c>
      <c r="E45" s="36" t="s">
        <v>43</v>
      </c>
      <c r="F45" s="36" t="s">
        <v>41</v>
      </c>
      <c r="G45" s="106">
        <v>5651</v>
      </c>
      <c r="H45" s="69">
        <v>0</v>
      </c>
      <c r="I45" s="150" t="s">
        <v>130</v>
      </c>
      <c r="J45" s="175">
        <v>2000</v>
      </c>
      <c r="K45" s="175">
        <v>200</v>
      </c>
      <c r="L45" s="175"/>
      <c r="M45" s="174">
        <f>J45-K45+L45</f>
        <v>1800</v>
      </c>
      <c r="N45" s="173">
        <f>SUM(O45:Z45)</f>
        <v>0</v>
      </c>
      <c r="O45" s="173"/>
      <c r="P45" s="173"/>
      <c r="Q45" s="173"/>
      <c r="R45" s="173"/>
      <c r="S45" s="173"/>
      <c r="T45" s="173"/>
      <c r="U45" s="181"/>
      <c r="V45" s="173"/>
      <c r="W45" s="173"/>
      <c r="X45" s="173"/>
      <c r="Y45" s="173"/>
      <c r="Z45" s="173"/>
      <c r="AA45" s="119"/>
      <c r="AB45" s="118"/>
    </row>
    <row r="46" spans="1:28" s="23" customFormat="1" x14ac:dyDescent="0.2">
      <c r="A46" s="37"/>
      <c r="B46" s="37"/>
      <c r="C46" s="37"/>
      <c r="D46" s="53"/>
      <c r="E46" s="37"/>
      <c r="F46" s="37"/>
      <c r="G46" s="37"/>
      <c r="H46" s="37"/>
      <c r="I46" s="140" t="s">
        <v>6</v>
      </c>
      <c r="J46" s="148">
        <f t="shared" ref="J46:Z46" si="8">SUM(J41:J45)</f>
        <v>43000</v>
      </c>
      <c r="K46" s="148">
        <f>SUM(K41:K45)</f>
        <v>1300</v>
      </c>
      <c r="L46" s="148">
        <f t="shared" si="8"/>
        <v>0</v>
      </c>
      <c r="M46" s="148">
        <f t="shared" si="8"/>
        <v>41700</v>
      </c>
      <c r="N46" s="148">
        <f t="shared" si="8"/>
        <v>15592.93</v>
      </c>
      <c r="O46" s="148">
        <f t="shared" si="8"/>
        <v>0</v>
      </c>
      <c r="P46" s="148">
        <f t="shared" si="8"/>
        <v>0</v>
      </c>
      <c r="Q46" s="148">
        <f t="shared" si="8"/>
        <v>0</v>
      </c>
      <c r="R46" s="148">
        <f t="shared" si="8"/>
        <v>0</v>
      </c>
      <c r="S46" s="148">
        <f t="shared" si="8"/>
        <v>0</v>
      </c>
      <c r="T46" s="148">
        <f t="shared" si="8"/>
        <v>0</v>
      </c>
      <c r="U46" s="148">
        <f t="shared" si="8"/>
        <v>0</v>
      </c>
      <c r="V46" s="148">
        <f t="shared" si="8"/>
        <v>0</v>
      </c>
      <c r="W46" s="148">
        <f t="shared" si="8"/>
        <v>0</v>
      </c>
      <c r="X46" s="148">
        <f t="shared" si="8"/>
        <v>1856</v>
      </c>
      <c r="Y46" s="148">
        <f t="shared" si="8"/>
        <v>12462.09</v>
      </c>
      <c r="Z46" s="148">
        <f t="shared" si="8"/>
        <v>1274.8399999999999</v>
      </c>
      <c r="AA46" s="38"/>
      <c r="AB46" s="38"/>
    </row>
    <row r="47" spans="1:28" x14ac:dyDescent="0.2">
      <c r="G47" s="1"/>
      <c r="H47" s="1"/>
      <c r="I47" s="4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8" s="29" customFormat="1" ht="17.25" customHeight="1" x14ac:dyDescent="0.2">
      <c r="A48" s="507"/>
      <c r="B48" s="508"/>
      <c r="C48" s="508"/>
      <c r="D48" s="508"/>
      <c r="E48" s="508"/>
      <c r="F48" s="508"/>
      <c r="G48" s="508"/>
      <c r="H48" s="509"/>
      <c r="I48" s="80" t="s">
        <v>7</v>
      </c>
      <c r="J48" s="178">
        <f t="shared" ref="J48:Z48" si="9">SUM(J12,J21,J38,J40,J46)</f>
        <v>1303089.1000000001</v>
      </c>
      <c r="K48" s="178">
        <f t="shared" si="9"/>
        <v>100435.48</v>
      </c>
      <c r="L48" s="178">
        <f t="shared" si="9"/>
        <v>28375.8</v>
      </c>
      <c r="M48" s="178">
        <f t="shared" si="9"/>
        <v>1231029.42</v>
      </c>
      <c r="N48" s="178">
        <f t="shared" si="9"/>
        <v>911403.06</v>
      </c>
      <c r="O48" s="178">
        <f t="shared" si="9"/>
        <v>7416.19</v>
      </c>
      <c r="P48" s="178">
        <f t="shared" si="9"/>
        <v>18904.62</v>
      </c>
      <c r="Q48" s="178">
        <f t="shared" si="9"/>
        <v>5619.2000000000007</v>
      </c>
      <c r="R48" s="178">
        <f t="shared" si="9"/>
        <v>22773.239999999998</v>
      </c>
      <c r="S48" s="178">
        <f t="shared" si="9"/>
        <v>56968.57</v>
      </c>
      <c r="T48" s="178">
        <f t="shared" si="9"/>
        <v>34762.340000000004</v>
      </c>
      <c r="U48" s="178">
        <f t="shared" si="9"/>
        <v>65560.83</v>
      </c>
      <c r="V48" s="178">
        <f t="shared" si="9"/>
        <v>163942.56</v>
      </c>
      <c r="W48" s="178">
        <f t="shared" si="9"/>
        <v>72780.38</v>
      </c>
      <c r="X48" s="178">
        <f t="shared" si="9"/>
        <v>115201.85</v>
      </c>
      <c r="Y48" s="178">
        <f t="shared" si="9"/>
        <v>101810.5</v>
      </c>
      <c r="Z48" s="178">
        <f t="shared" si="9"/>
        <v>245662.78</v>
      </c>
      <c r="AA48" s="122"/>
      <c r="AB48" s="122"/>
    </row>
    <row r="49" spans="1:28" s="19" customFormat="1" ht="12" x14ac:dyDescent="0.2">
      <c r="A49" s="30"/>
      <c r="B49" s="30"/>
      <c r="C49" s="30"/>
      <c r="D49" s="31"/>
      <c r="E49" s="30"/>
      <c r="F49" s="30"/>
      <c r="G49" s="30"/>
      <c r="H49" s="30"/>
      <c r="I49" s="32"/>
      <c r="J49" s="47"/>
      <c r="K49" s="44"/>
      <c r="L49" s="44"/>
      <c r="M49" s="44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52"/>
      <c r="AB49" s="52"/>
    </row>
    <row r="50" spans="1:28" s="19" customFormat="1" ht="12" x14ac:dyDescent="0.2">
      <c r="A50" s="33"/>
      <c r="B50" s="33"/>
      <c r="C50" s="33"/>
      <c r="D50" s="34"/>
      <c r="E50" s="33"/>
      <c r="F50" s="33"/>
      <c r="G50" s="30"/>
      <c r="H50" s="30"/>
      <c r="I50" s="32"/>
      <c r="J50" s="47"/>
      <c r="K50" s="44"/>
      <c r="L50" s="44"/>
      <c r="M50" s="44"/>
      <c r="N50" s="32"/>
      <c r="O50" s="32"/>
      <c r="P50" s="32"/>
      <c r="Q50" s="77"/>
      <c r="AA50" s="52"/>
      <c r="AB50" s="52"/>
    </row>
    <row r="51" spans="1:28" s="19" customFormat="1" ht="12" x14ac:dyDescent="0.2">
      <c r="A51" s="33"/>
      <c r="B51" s="33"/>
      <c r="C51" s="33"/>
      <c r="D51" s="34"/>
      <c r="E51" s="33"/>
      <c r="F51" s="33"/>
      <c r="G51" s="30"/>
      <c r="H51" s="30"/>
      <c r="I51" s="32"/>
      <c r="J51" s="47"/>
      <c r="K51" s="44"/>
      <c r="L51" s="44"/>
      <c r="M51" s="44"/>
      <c r="N51" s="32"/>
      <c r="O51" s="32"/>
      <c r="P51" s="32"/>
      <c r="Q51" s="32"/>
      <c r="AA51" s="52"/>
      <c r="AB51" s="52"/>
    </row>
    <row r="52" spans="1:28" s="19" customFormat="1" ht="12" x14ac:dyDescent="0.2">
      <c r="A52" s="33"/>
      <c r="B52" s="33"/>
      <c r="C52" s="33"/>
      <c r="D52" s="34"/>
      <c r="E52" s="33"/>
      <c r="F52" s="33"/>
      <c r="G52" s="30"/>
      <c r="H52" s="30"/>
      <c r="I52" s="32"/>
      <c r="J52" s="47"/>
      <c r="K52" s="44"/>
      <c r="L52" s="44"/>
      <c r="M52" s="44"/>
      <c r="N52" s="32"/>
      <c r="O52" s="32"/>
      <c r="P52" s="32"/>
      <c r="Q52" s="32"/>
      <c r="AA52" s="52"/>
      <c r="AB52" s="52"/>
    </row>
    <row r="53" spans="1:28" s="19" customFormat="1" ht="12" x14ac:dyDescent="0.2">
      <c r="A53" s="33"/>
      <c r="B53" s="33"/>
      <c r="C53" s="33"/>
      <c r="D53" s="34"/>
      <c r="E53" s="33"/>
      <c r="F53" s="33"/>
      <c r="G53" s="30"/>
      <c r="H53" s="30"/>
      <c r="I53" s="32"/>
      <c r="J53" s="47"/>
      <c r="K53" s="47"/>
      <c r="L53" s="47"/>
      <c r="M53" s="47"/>
      <c r="N53" s="47"/>
      <c r="O53" s="47"/>
      <c r="P53" s="47"/>
      <c r="Q53" s="47"/>
      <c r="R53" s="47"/>
      <c r="AA53" s="52"/>
      <c r="AB53" s="52"/>
    </row>
    <row r="54" spans="1:28" s="19" customFormat="1" ht="12" x14ac:dyDescent="0.2">
      <c r="A54" s="33"/>
      <c r="B54" s="33"/>
      <c r="C54" s="33"/>
      <c r="D54" s="34"/>
      <c r="E54" s="33"/>
      <c r="F54" s="33"/>
      <c r="G54" s="30"/>
      <c r="H54" s="30"/>
      <c r="I54" s="32"/>
      <c r="J54" s="47"/>
      <c r="K54" s="44"/>
      <c r="L54" s="44"/>
      <c r="M54" s="44"/>
      <c r="N54" s="32"/>
      <c r="O54" s="32"/>
      <c r="P54" s="32"/>
      <c r="Q54" s="32"/>
      <c r="AA54" s="52"/>
      <c r="AB54" s="52"/>
    </row>
    <row r="55" spans="1:28" s="19" customFormat="1" ht="12" x14ac:dyDescent="0.2">
      <c r="A55" s="33"/>
      <c r="B55" s="33"/>
      <c r="C55" s="33"/>
      <c r="D55" s="34"/>
      <c r="E55" s="33"/>
      <c r="F55" s="33"/>
      <c r="G55" s="30"/>
      <c r="H55" s="30"/>
      <c r="I55" s="32"/>
      <c r="J55" s="47"/>
      <c r="K55" s="44"/>
      <c r="L55" s="44"/>
      <c r="M55" s="44"/>
      <c r="N55" s="32"/>
      <c r="O55" s="32"/>
      <c r="P55" s="32"/>
      <c r="Q55" s="32"/>
      <c r="AA55" s="52"/>
      <c r="AB55" s="52"/>
    </row>
    <row r="56" spans="1:28" s="19" customFormat="1" ht="12" x14ac:dyDescent="0.2">
      <c r="A56" s="33"/>
      <c r="B56" s="33"/>
      <c r="C56" s="33"/>
      <c r="D56" s="34"/>
      <c r="E56" s="33"/>
      <c r="F56" s="33"/>
      <c r="G56" s="30"/>
      <c r="H56" s="30"/>
      <c r="I56" s="32"/>
      <c r="J56" s="47"/>
      <c r="K56" s="44"/>
      <c r="L56" s="44"/>
      <c r="M56" s="44"/>
      <c r="N56" s="32"/>
      <c r="O56" s="32"/>
      <c r="P56" s="32"/>
      <c r="Q56" s="32"/>
      <c r="AA56" s="52"/>
      <c r="AB56" s="52"/>
    </row>
    <row r="57" spans="1:28" s="19" customFormat="1" ht="12" x14ac:dyDescent="0.2">
      <c r="A57" s="33"/>
      <c r="B57" s="33"/>
      <c r="C57" s="33"/>
      <c r="D57" s="34"/>
      <c r="E57" s="33"/>
      <c r="F57" s="33"/>
      <c r="G57" s="30"/>
      <c r="H57" s="30"/>
      <c r="I57" s="32"/>
      <c r="J57" s="47"/>
      <c r="K57" s="44"/>
      <c r="L57" s="44"/>
      <c r="M57" s="44"/>
      <c r="N57" s="32"/>
      <c r="O57" s="32"/>
      <c r="P57" s="32"/>
      <c r="Q57" s="32"/>
      <c r="AA57" s="52"/>
      <c r="AB57" s="52"/>
    </row>
    <row r="58" spans="1:28" s="19" customFormat="1" ht="12" x14ac:dyDescent="0.2">
      <c r="A58" s="33"/>
      <c r="B58" s="33"/>
      <c r="C58" s="33"/>
      <c r="D58" s="34"/>
      <c r="E58" s="33"/>
      <c r="F58" s="33"/>
      <c r="G58" s="30"/>
      <c r="H58" s="30"/>
      <c r="I58" s="32"/>
      <c r="J58" s="47"/>
      <c r="K58" s="44"/>
      <c r="L58" s="44"/>
      <c r="M58" s="44"/>
      <c r="N58" s="32"/>
      <c r="O58" s="32"/>
      <c r="P58" s="32"/>
      <c r="Q58" s="32"/>
      <c r="AA58" s="52"/>
      <c r="AB58" s="52"/>
    </row>
    <row r="59" spans="1:28" s="19" customFormat="1" ht="12" x14ac:dyDescent="0.2">
      <c r="A59" s="33"/>
      <c r="B59" s="33"/>
      <c r="C59" s="33"/>
      <c r="D59" s="34"/>
      <c r="E59" s="33"/>
      <c r="F59" s="33"/>
      <c r="G59" s="30"/>
      <c r="H59" s="30"/>
      <c r="I59" s="32"/>
      <c r="J59" s="47"/>
      <c r="K59" s="44"/>
      <c r="L59" s="44"/>
      <c r="M59" s="44"/>
      <c r="N59" s="32"/>
      <c r="O59" s="32"/>
      <c r="P59" s="32"/>
      <c r="Q59" s="32"/>
      <c r="AA59" s="52"/>
      <c r="AB59" s="52"/>
    </row>
    <row r="60" spans="1:28" s="19" customFormat="1" ht="12" x14ac:dyDescent="0.2">
      <c r="A60" s="33"/>
      <c r="B60" s="33"/>
      <c r="C60" s="33"/>
      <c r="D60" s="34"/>
      <c r="E60" s="33"/>
      <c r="F60" s="33"/>
      <c r="G60" s="30"/>
      <c r="H60" s="30"/>
      <c r="I60" s="32"/>
      <c r="J60" s="47"/>
      <c r="K60" s="44"/>
      <c r="L60" s="44"/>
      <c r="M60" s="44"/>
      <c r="N60" s="32"/>
      <c r="O60" s="32"/>
      <c r="P60" s="32"/>
      <c r="Q60" s="32"/>
      <c r="AA60" s="52"/>
      <c r="AB60" s="52"/>
    </row>
    <row r="61" spans="1:28" s="19" customFormat="1" ht="12" x14ac:dyDescent="0.2">
      <c r="A61" s="33"/>
      <c r="B61" s="33"/>
      <c r="C61" s="33"/>
      <c r="D61" s="34"/>
      <c r="E61" s="33"/>
      <c r="F61" s="33"/>
      <c r="G61" s="30"/>
      <c r="H61" s="30"/>
      <c r="I61" s="32"/>
      <c r="J61" s="47"/>
      <c r="K61" s="44"/>
      <c r="L61" s="44"/>
      <c r="M61" s="44"/>
      <c r="N61" s="32"/>
      <c r="O61" s="32"/>
      <c r="P61" s="32"/>
      <c r="Q61" s="32"/>
      <c r="AA61" s="52"/>
      <c r="AB61" s="52"/>
    </row>
    <row r="62" spans="1:28" s="19" customFormat="1" ht="12" x14ac:dyDescent="0.2">
      <c r="A62" s="33"/>
      <c r="B62" s="33"/>
      <c r="C62" s="33"/>
      <c r="D62" s="34"/>
      <c r="E62" s="33"/>
      <c r="F62" s="33"/>
      <c r="G62" s="30"/>
      <c r="H62" s="30"/>
      <c r="I62" s="32"/>
      <c r="J62" s="47"/>
      <c r="K62" s="44"/>
      <c r="L62" s="44"/>
      <c r="M62" s="44"/>
      <c r="N62" s="32"/>
      <c r="O62" s="32"/>
      <c r="P62" s="32"/>
      <c r="Q62" s="32"/>
      <c r="AA62" s="52"/>
      <c r="AB62" s="52"/>
    </row>
    <row r="63" spans="1:28" s="19" customFormat="1" ht="12" x14ac:dyDescent="0.2">
      <c r="A63" s="33"/>
      <c r="B63" s="33"/>
      <c r="C63" s="33"/>
      <c r="D63" s="34"/>
      <c r="E63" s="33"/>
      <c r="F63" s="33"/>
      <c r="G63" s="30"/>
      <c r="H63" s="30"/>
      <c r="I63" s="32"/>
      <c r="J63" s="47"/>
      <c r="K63" s="44"/>
      <c r="L63" s="44"/>
      <c r="M63" s="44"/>
      <c r="N63" s="32"/>
      <c r="O63" s="32"/>
      <c r="P63" s="32"/>
      <c r="Q63" s="32"/>
      <c r="AA63" s="52"/>
      <c r="AB63" s="52"/>
    </row>
    <row r="64" spans="1:28" s="19" customFormat="1" ht="12" x14ac:dyDescent="0.2">
      <c r="A64" s="33"/>
      <c r="B64" s="33"/>
      <c r="C64" s="33"/>
      <c r="D64" s="34"/>
      <c r="E64" s="33"/>
      <c r="F64" s="33"/>
      <c r="G64" s="30"/>
      <c r="H64" s="30"/>
      <c r="I64" s="32"/>
      <c r="J64" s="47"/>
      <c r="K64" s="44"/>
      <c r="L64" s="44"/>
      <c r="M64" s="44"/>
      <c r="N64" s="32"/>
      <c r="O64" s="32"/>
      <c r="P64" s="32"/>
      <c r="Q64" s="32"/>
      <c r="AA64" s="52"/>
      <c r="AB64" s="52"/>
    </row>
    <row r="65" spans="1:28" s="19" customFormat="1" ht="12" x14ac:dyDescent="0.2">
      <c r="A65" s="33"/>
      <c r="B65" s="33"/>
      <c r="C65" s="33"/>
      <c r="D65" s="34"/>
      <c r="E65" s="33"/>
      <c r="F65" s="33"/>
      <c r="G65" s="30"/>
      <c r="H65" s="30"/>
      <c r="I65" s="32"/>
      <c r="J65" s="47"/>
      <c r="K65" s="44"/>
      <c r="L65" s="44"/>
      <c r="M65" s="44"/>
      <c r="N65" s="32"/>
      <c r="O65" s="32"/>
      <c r="P65" s="32"/>
      <c r="Q65" s="32"/>
      <c r="AA65" s="52"/>
      <c r="AB65" s="52"/>
    </row>
    <row r="66" spans="1:28" s="19" customFormat="1" ht="12" x14ac:dyDescent="0.2">
      <c r="A66" s="33"/>
      <c r="B66" s="33"/>
      <c r="C66" s="33"/>
      <c r="D66" s="34"/>
      <c r="E66" s="33"/>
      <c r="F66" s="33"/>
      <c r="G66" s="30"/>
      <c r="H66" s="30"/>
      <c r="I66" s="32"/>
      <c r="J66" s="47"/>
      <c r="K66" s="44"/>
      <c r="L66" s="44"/>
      <c r="M66" s="44"/>
      <c r="N66" s="32"/>
      <c r="O66" s="32"/>
      <c r="P66" s="32"/>
      <c r="Q66" s="32"/>
      <c r="AA66" s="52"/>
      <c r="AB66" s="52"/>
    </row>
    <row r="67" spans="1:28" s="19" customFormat="1" ht="12" x14ac:dyDescent="0.2">
      <c r="A67" s="33"/>
      <c r="B67" s="33"/>
      <c r="C67" s="33"/>
      <c r="D67" s="34"/>
      <c r="E67" s="33"/>
      <c r="F67" s="33"/>
      <c r="G67" s="30"/>
      <c r="H67" s="30"/>
      <c r="I67" s="32"/>
      <c r="J67" s="47"/>
      <c r="K67" s="44"/>
      <c r="L67" s="44"/>
      <c r="M67" s="44"/>
      <c r="N67" s="32"/>
      <c r="O67" s="32"/>
      <c r="P67" s="32"/>
      <c r="Q67" s="32"/>
      <c r="AA67" s="52"/>
      <c r="AB67" s="52"/>
    </row>
    <row r="68" spans="1:28" s="19" customFormat="1" ht="12" x14ac:dyDescent="0.2">
      <c r="A68" s="33"/>
      <c r="B68" s="33"/>
      <c r="C68" s="33"/>
      <c r="D68" s="34"/>
      <c r="E68" s="33"/>
      <c r="F68" s="33"/>
      <c r="G68" s="30"/>
      <c r="H68" s="30"/>
      <c r="I68" s="32"/>
      <c r="J68" s="47"/>
      <c r="K68" s="44"/>
      <c r="L68" s="44"/>
      <c r="M68" s="44"/>
      <c r="N68" s="32"/>
      <c r="O68" s="32"/>
      <c r="P68" s="32"/>
      <c r="Q68" s="32"/>
      <c r="AA68" s="52"/>
      <c r="AB68" s="52"/>
    </row>
    <row r="69" spans="1:28" s="19" customFormat="1" ht="12" x14ac:dyDescent="0.2">
      <c r="A69" s="33"/>
      <c r="B69" s="33"/>
      <c r="C69" s="33"/>
      <c r="D69" s="34"/>
      <c r="E69" s="33"/>
      <c r="F69" s="33"/>
      <c r="G69" s="30"/>
      <c r="H69" s="30"/>
      <c r="I69" s="32"/>
      <c r="J69" s="47"/>
      <c r="K69" s="44"/>
      <c r="L69" s="44"/>
      <c r="M69" s="44"/>
      <c r="N69" s="32"/>
      <c r="O69" s="32"/>
      <c r="P69" s="32"/>
      <c r="Q69" s="32"/>
      <c r="AA69" s="52"/>
      <c r="AB69" s="52"/>
    </row>
    <row r="70" spans="1:28" s="19" customFormat="1" ht="12" x14ac:dyDescent="0.2">
      <c r="A70" s="33"/>
      <c r="B70" s="33"/>
      <c r="C70" s="33"/>
      <c r="D70" s="34"/>
      <c r="E70" s="33"/>
      <c r="F70" s="33"/>
      <c r="G70" s="30"/>
      <c r="H70" s="30"/>
      <c r="I70" s="32"/>
      <c r="J70" s="47"/>
      <c r="K70" s="44"/>
      <c r="L70" s="44"/>
      <c r="M70" s="44"/>
      <c r="N70" s="32"/>
      <c r="O70" s="32"/>
      <c r="P70" s="32"/>
      <c r="Q70" s="32"/>
      <c r="AA70" s="52"/>
      <c r="AB70" s="52"/>
    </row>
    <row r="71" spans="1:28" s="19" customFormat="1" ht="12" x14ac:dyDescent="0.2">
      <c r="A71" s="33"/>
      <c r="B71" s="33"/>
      <c r="C71" s="33"/>
      <c r="D71" s="34"/>
      <c r="E71" s="33"/>
      <c r="F71" s="33"/>
      <c r="G71" s="30"/>
      <c r="H71" s="30"/>
      <c r="I71" s="32"/>
      <c r="J71" s="47"/>
      <c r="K71" s="44"/>
      <c r="L71" s="44"/>
      <c r="M71" s="44"/>
      <c r="N71" s="32"/>
      <c r="O71" s="32"/>
      <c r="P71" s="32"/>
      <c r="Q71" s="32"/>
      <c r="AA71" s="52"/>
      <c r="AB71" s="52"/>
    </row>
    <row r="72" spans="1:28" s="19" customFormat="1" ht="12" x14ac:dyDescent="0.2">
      <c r="A72" s="33"/>
      <c r="B72" s="33"/>
      <c r="C72" s="33"/>
      <c r="D72" s="34"/>
      <c r="E72" s="33"/>
      <c r="F72" s="33"/>
      <c r="G72" s="30"/>
      <c r="H72" s="30"/>
      <c r="I72" s="32"/>
      <c r="J72" s="47"/>
      <c r="K72" s="44"/>
      <c r="L72" s="44"/>
      <c r="M72" s="44"/>
      <c r="N72" s="32"/>
      <c r="O72" s="32"/>
      <c r="P72" s="32"/>
      <c r="Q72" s="32"/>
      <c r="AA72" s="52"/>
      <c r="AB72" s="52"/>
    </row>
    <row r="73" spans="1:28" s="19" customFormat="1" ht="12" x14ac:dyDescent="0.2">
      <c r="A73" s="33"/>
      <c r="B73" s="33"/>
      <c r="C73" s="33"/>
      <c r="D73" s="34"/>
      <c r="E73" s="33"/>
      <c r="F73" s="33"/>
      <c r="G73" s="30"/>
      <c r="H73" s="30"/>
      <c r="I73" s="32"/>
      <c r="J73" s="47"/>
      <c r="K73" s="44"/>
      <c r="L73" s="44"/>
      <c r="M73" s="44"/>
      <c r="N73" s="32"/>
      <c r="O73" s="32"/>
      <c r="P73" s="32"/>
      <c r="Q73" s="32"/>
      <c r="AA73" s="52"/>
      <c r="AB73" s="52"/>
    </row>
    <row r="74" spans="1:28" s="19" customFormat="1" ht="12" x14ac:dyDescent="0.2">
      <c r="A74" s="33"/>
      <c r="B74" s="33"/>
      <c r="C74" s="33"/>
      <c r="D74" s="34"/>
      <c r="E74" s="33"/>
      <c r="F74" s="33"/>
      <c r="G74" s="30"/>
      <c r="H74" s="30"/>
      <c r="I74" s="32"/>
      <c r="J74" s="47"/>
      <c r="K74" s="44"/>
      <c r="L74" s="44"/>
      <c r="M74" s="44"/>
      <c r="N74" s="32"/>
      <c r="O74" s="32"/>
      <c r="P74" s="32"/>
      <c r="Q74" s="32"/>
      <c r="AA74" s="52"/>
      <c r="AB74" s="52"/>
    </row>
    <row r="75" spans="1:28" s="19" customFormat="1" ht="12" x14ac:dyDescent="0.2">
      <c r="A75" s="33"/>
      <c r="B75" s="33"/>
      <c r="C75" s="33"/>
      <c r="D75" s="34"/>
      <c r="E75" s="33"/>
      <c r="F75" s="33"/>
      <c r="G75" s="30"/>
      <c r="H75" s="30"/>
      <c r="I75" s="32"/>
      <c r="J75" s="47"/>
      <c r="K75" s="44"/>
      <c r="L75" s="44"/>
      <c r="M75" s="44"/>
      <c r="N75" s="32"/>
      <c r="O75" s="32"/>
      <c r="P75" s="32"/>
      <c r="Q75" s="32"/>
      <c r="AA75" s="52"/>
      <c r="AB75" s="52"/>
    </row>
    <row r="76" spans="1:28" s="19" customFormat="1" ht="12" x14ac:dyDescent="0.2">
      <c r="A76" s="33"/>
      <c r="B76" s="33"/>
      <c r="C76" s="33"/>
      <c r="D76" s="34"/>
      <c r="E76" s="33"/>
      <c r="F76" s="33"/>
      <c r="G76" s="30"/>
      <c r="H76" s="30"/>
      <c r="I76" s="32"/>
      <c r="J76" s="47"/>
      <c r="K76" s="44"/>
      <c r="L76" s="44"/>
      <c r="M76" s="44"/>
      <c r="N76" s="32"/>
      <c r="O76" s="32"/>
      <c r="P76" s="32"/>
      <c r="Q76" s="32"/>
      <c r="AA76" s="52"/>
      <c r="AB76" s="52"/>
    </row>
    <row r="77" spans="1:28" s="19" customFormat="1" ht="12" x14ac:dyDescent="0.2">
      <c r="A77" s="33"/>
      <c r="B77" s="33"/>
      <c r="C77" s="33"/>
      <c r="D77" s="34"/>
      <c r="E77" s="33"/>
      <c r="F77" s="33"/>
      <c r="G77" s="30"/>
      <c r="H77" s="30"/>
      <c r="I77" s="32"/>
      <c r="J77" s="47"/>
      <c r="K77" s="44"/>
      <c r="L77" s="44"/>
      <c r="M77" s="44"/>
      <c r="N77" s="32"/>
      <c r="O77" s="32"/>
      <c r="P77" s="32"/>
      <c r="Q77" s="32"/>
      <c r="AA77" s="52"/>
      <c r="AB77" s="52"/>
    </row>
    <row r="78" spans="1:28" s="19" customFormat="1" ht="12" x14ac:dyDescent="0.2">
      <c r="A78" s="33"/>
      <c r="B78" s="33"/>
      <c r="C78" s="33"/>
      <c r="D78" s="34"/>
      <c r="E78" s="33"/>
      <c r="F78" s="33"/>
      <c r="G78" s="30"/>
      <c r="H78" s="30"/>
      <c r="I78" s="32"/>
      <c r="J78" s="47"/>
      <c r="K78" s="44"/>
      <c r="L78" s="44"/>
      <c r="M78" s="44"/>
      <c r="N78" s="32"/>
      <c r="O78" s="32"/>
      <c r="P78" s="32"/>
      <c r="Q78" s="32"/>
      <c r="AA78" s="52"/>
      <c r="AB78" s="52"/>
    </row>
    <row r="79" spans="1:28" s="19" customFormat="1" ht="12" x14ac:dyDescent="0.2">
      <c r="A79" s="33"/>
      <c r="B79" s="33"/>
      <c r="C79" s="33"/>
      <c r="D79" s="34"/>
      <c r="E79" s="33"/>
      <c r="F79" s="33"/>
      <c r="G79" s="30"/>
      <c r="H79" s="30"/>
      <c r="I79" s="32"/>
      <c r="J79" s="47"/>
      <c r="K79" s="44"/>
      <c r="L79" s="44"/>
      <c r="M79" s="44"/>
      <c r="N79" s="32"/>
      <c r="O79" s="32"/>
      <c r="P79" s="32"/>
      <c r="Q79" s="32"/>
      <c r="AA79" s="52"/>
      <c r="AB79" s="52"/>
    </row>
    <row r="80" spans="1:28" s="19" customFormat="1" ht="12" x14ac:dyDescent="0.2">
      <c r="A80" s="33"/>
      <c r="B80" s="33"/>
      <c r="C80" s="33"/>
      <c r="D80" s="34"/>
      <c r="E80" s="33"/>
      <c r="F80" s="33"/>
      <c r="G80" s="30"/>
      <c r="H80" s="30"/>
      <c r="I80" s="32"/>
      <c r="J80" s="47"/>
      <c r="K80" s="44"/>
      <c r="L80" s="44"/>
      <c r="M80" s="44"/>
      <c r="N80" s="32"/>
      <c r="O80" s="32"/>
      <c r="P80" s="32"/>
      <c r="Q80" s="32"/>
      <c r="AA80" s="52"/>
      <c r="AB80" s="52"/>
    </row>
    <row r="81" spans="1:28" s="19" customFormat="1" ht="12" x14ac:dyDescent="0.2">
      <c r="A81" s="33"/>
      <c r="B81" s="33"/>
      <c r="C81" s="33"/>
      <c r="D81" s="34"/>
      <c r="E81" s="33"/>
      <c r="F81" s="33"/>
      <c r="G81" s="30"/>
      <c r="H81" s="30"/>
      <c r="I81" s="32"/>
      <c r="J81" s="47"/>
      <c r="K81" s="44"/>
      <c r="L81" s="44"/>
      <c r="M81" s="44"/>
      <c r="N81" s="32"/>
      <c r="O81" s="32"/>
      <c r="P81" s="32"/>
      <c r="Q81" s="32"/>
      <c r="AA81" s="52"/>
      <c r="AB81" s="52"/>
    </row>
    <row r="82" spans="1:28" s="19" customFormat="1" ht="12" x14ac:dyDescent="0.2">
      <c r="A82" s="33"/>
      <c r="B82" s="33"/>
      <c r="C82" s="33"/>
      <c r="D82" s="34"/>
      <c r="E82" s="33"/>
      <c r="F82" s="33"/>
      <c r="G82" s="30"/>
      <c r="H82" s="30"/>
      <c r="I82" s="32"/>
      <c r="J82" s="47"/>
      <c r="K82" s="44"/>
      <c r="L82" s="44"/>
      <c r="M82" s="44"/>
      <c r="N82" s="32"/>
      <c r="O82" s="32"/>
      <c r="P82" s="32"/>
      <c r="Q82" s="32"/>
      <c r="AA82" s="52"/>
      <c r="AB82" s="52"/>
    </row>
    <row r="83" spans="1:28" s="19" customFormat="1" ht="12" x14ac:dyDescent="0.2">
      <c r="A83" s="33"/>
      <c r="B83" s="33"/>
      <c r="C83" s="33"/>
      <c r="D83" s="34"/>
      <c r="E83" s="33"/>
      <c r="F83" s="33"/>
      <c r="G83" s="30"/>
      <c r="H83" s="30"/>
      <c r="I83" s="32"/>
      <c r="J83" s="47"/>
      <c r="K83" s="44"/>
      <c r="L83" s="44"/>
      <c r="M83" s="44"/>
      <c r="N83" s="32"/>
      <c r="O83" s="32"/>
      <c r="P83" s="32"/>
      <c r="Q83" s="32"/>
      <c r="AA83" s="52"/>
      <c r="AB83" s="52"/>
    </row>
    <row r="84" spans="1:28" s="19" customFormat="1" ht="12" x14ac:dyDescent="0.2">
      <c r="A84" s="33"/>
      <c r="B84" s="33"/>
      <c r="C84" s="33"/>
      <c r="D84" s="34"/>
      <c r="E84" s="33"/>
      <c r="F84" s="33"/>
      <c r="G84" s="30"/>
      <c r="H84" s="30"/>
      <c r="I84" s="32"/>
      <c r="J84" s="47"/>
      <c r="K84" s="44"/>
      <c r="L84" s="44"/>
      <c r="M84" s="44"/>
      <c r="N84" s="32"/>
      <c r="O84" s="32"/>
      <c r="P84" s="32"/>
      <c r="Q84" s="32"/>
      <c r="AA84" s="52"/>
      <c r="AB84" s="52"/>
    </row>
    <row r="85" spans="1:28" s="19" customFormat="1" ht="12" x14ac:dyDescent="0.2">
      <c r="A85" s="33"/>
      <c r="B85" s="33"/>
      <c r="C85" s="33"/>
      <c r="D85" s="34"/>
      <c r="E85" s="33"/>
      <c r="F85" s="33"/>
      <c r="G85" s="30"/>
      <c r="H85" s="30"/>
      <c r="I85" s="32"/>
      <c r="J85" s="47"/>
      <c r="K85" s="44"/>
      <c r="L85" s="44"/>
      <c r="M85" s="44"/>
      <c r="N85" s="32"/>
      <c r="O85" s="32"/>
      <c r="P85" s="32"/>
      <c r="Q85" s="32"/>
      <c r="AA85" s="52"/>
      <c r="AB85" s="52"/>
    </row>
    <row r="86" spans="1:28" s="19" customFormat="1" ht="12" x14ac:dyDescent="0.2">
      <c r="A86" s="33"/>
      <c r="B86" s="33"/>
      <c r="C86" s="33"/>
      <c r="D86" s="34"/>
      <c r="E86" s="33"/>
      <c r="F86" s="33"/>
      <c r="G86" s="30"/>
      <c r="H86" s="30"/>
      <c r="I86" s="32"/>
      <c r="J86" s="47"/>
      <c r="K86" s="44"/>
      <c r="L86" s="44"/>
      <c r="M86" s="44"/>
      <c r="N86" s="32"/>
      <c r="O86" s="32"/>
      <c r="P86" s="32"/>
      <c r="Q86" s="32"/>
      <c r="AA86" s="52"/>
      <c r="AB86" s="52"/>
    </row>
    <row r="87" spans="1:28" s="19" customFormat="1" ht="12" x14ac:dyDescent="0.2">
      <c r="A87" s="33"/>
      <c r="B87" s="33"/>
      <c r="C87" s="33"/>
      <c r="D87" s="34"/>
      <c r="E87" s="33"/>
      <c r="F87" s="33"/>
      <c r="G87" s="30"/>
      <c r="H87" s="30"/>
      <c r="I87" s="32"/>
      <c r="J87" s="47"/>
      <c r="K87" s="44"/>
      <c r="L87" s="44"/>
      <c r="M87" s="44"/>
      <c r="N87" s="32"/>
      <c r="O87" s="32"/>
      <c r="P87" s="32"/>
      <c r="Q87" s="32"/>
      <c r="AA87" s="52"/>
      <c r="AB87" s="52"/>
    </row>
    <row r="88" spans="1:28" s="19" customFormat="1" ht="12" x14ac:dyDescent="0.2">
      <c r="A88" s="33"/>
      <c r="B88" s="33"/>
      <c r="C88" s="33"/>
      <c r="D88" s="34"/>
      <c r="E88" s="33"/>
      <c r="F88" s="33"/>
      <c r="G88" s="30"/>
      <c r="H88" s="30"/>
      <c r="I88" s="32"/>
      <c r="J88" s="47"/>
      <c r="K88" s="44"/>
      <c r="L88" s="44"/>
      <c r="M88" s="44"/>
      <c r="N88" s="32"/>
      <c r="O88" s="32"/>
      <c r="P88" s="32"/>
      <c r="Q88" s="32"/>
      <c r="AA88" s="52"/>
      <c r="AB88" s="52"/>
    </row>
    <row r="89" spans="1:28" s="19" customFormat="1" ht="12" x14ac:dyDescent="0.2">
      <c r="A89" s="33"/>
      <c r="B89" s="33"/>
      <c r="C89" s="33"/>
      <c r="D89" s="34"/>
      <c r="E89" s="33"/>
      <c r="F89" s="33"/>
      <c r="G89" s="30"/>
      <c r="H89" s="30"/>
      <c r="I89" s="32"/>
      <c r="J89" s="47"/>
      <c r="K89" s="44"/>
      <c r="L89" s="44"/>
      <c r="M89" s="44"/>
      <c r="N89" s="32"/>
      <c r="O89" s="32"/>
      <c r="P89" s="32"/>
      <c r="Q89" s="32"/>
      <c r="AA89" s="52"/>
      <c r="AB89" s="52"/>
    </row>
    <row r="90" spans="1:28" s="19" customFormat="1" ht="12" x14ac:dyDescent="0.2">
      <c r="A90" s="33"/>
      <c r="B90" s="33"/>
      <c r="C90" s="33"/>
      <c r="D90" s="34"/>
      <c r="E90" s="33"/>
      <c r="F90" s="33"/>
      <c r="G90" s="30"/>
      <c r="H90" s="30"/>
      <c r="I90" s="32"/>
      <c r="J90" s="47"/>
      <c r="K90" s="44"/>
      <c r="L90" s="44"/>
      <c r="M90" s="44"/>
      <c r="N90" s="32"/>
      <c r="O90" s="32"/>
      <c r="P90" s="32"/>
      <c r="Q90" s="32"/>
      <c r="AA90" s="52"/>
      <c r="AB90" s="52"/>
    </row>
    <row r="91" spans="1:28" s="19" customFormat="1" ht="12" x14ac:dyDescent="0.2">
      <c r="A91" s="33"/>
      <c r="B91" s="33"/>
      <c r="C91" s="33"/>
      <c r="D91" s="34"/>
      <c r="E91" s="33"/>
      <c r="F91" s="33"/>
      <c r="G91" s="30"/>
      <c r="H91" s="30"/>
      <c r="I91" s="32"/>
      <c r="J91" s="47"/>
      <c r="K91" s="44"/>
      <c r="L91" s="44"/>
      <c r="M91" s="44"/>
      <c r="N91" s="32"/>
      <c r="O91" s="32"/>
      <c r="P91" s="32"/>
      <c r="Q91" s="32"/>
      <c r="AA91" s="52"/>
      <c r="AB91" s="52"/>
    </row>
    <row r="92" spans="1:28" s="19" customFormat="1" ht="12" x14ac:dyDescent="0.2">
      <c r="A92" s="33"/>
      <c r="B92" s="33"/>
      <c r="C92" s="33"/>
      <c r="D92" s="34"/>
      <c r="E92" s="33"/>
      <c r="F92" s="33"/>
      <c r="G92" s="30"/>
      <c r="H92" s="30"/>
      <c r="I92" s="32"/>
      <c r="J92" s="47"/>
      <c r="K92" s="44"/>
      <c r="L92" s="44"/>
      <c r="M92" s="44"/>
      <c r="N92" s="32"/>
      <c r="O92" s="32"/>
      <c r="P92" s="32"/>
      <c r="Q92" s="32"/>
      <c r="AA92" s="52"/>
      <c r="AB92" s="52"/>
    </row>
    <row r="93" spans="1:28" s="19" customFormat="1" ht="12" x14ac:dyDescent="0.2">
      <c r="A93" s="33"/>
      <c r="B93" s="33"/>
      <c r="C93" s="33"/>
      <c r="D93" s="34"/>
      <c r="E93" s="33"/>
      <c r="F93" s="33"/>
      <c r="G93" s="30"/>
      <c r="H93" s="30"/>
      <c r="I93" s="32"/>
      <c r="J93" s="47"/>
      <c r="K93" s="44"/>
      <c r="L93" s="44"/>
      <c r="M93" s="44"/>
      <c r="N93" s="32"/>
      <c r="O93" s="32"/>
      <c r="P93" s="32"/>
      <c r="Q93" s="32"/>
      <c r="AA93" s="52"/>
      <c r="AB93" s="52"/>
    </row>
    <row r="94" spans="1:28" s="19" customFormat="1" ht="12" x14ac:dyDescent="0.2">
      <c r="A94" s="33"/>
      <c r="B94" s="33"/>
      <c r="C94" s="33"/>
      <c r="D94" s="34"/>
      <c r="E94" s="33"/>
      <c r="F94" s="33"/>
      <c r="G94" s="30"/>
      <c r="H94" s="30"/>
      <c r="I94" s="32"/>
      <c r="J94" s="47"/>
      <c r="K94" s="44"/>
      <c r="L94" s="44"/>
      <c r="M94" s="44"/>
      <c r="N94" s="32"/>
      <c r="O94" s="32"/>
      <c r="P94" s="32"/>
      <c r="Q94" s="32"/>
      <c r="AA94" s="52"/>
      <c r="AB94" s="52"/>
    </row>
  </sheetData>
  <mergeCells count="17">
    <mergeCell ref="A48:H48"/>
    <mergeCell ref="I4:L4"/>
    <mergeCell ref="I5:L5"/>
    <mergeCell ref="F9:F10"/>
    <mergeCell ref="G9:G10"/>
    <mergeCell ref="H9:H10"/>
    <mergeCell ref="A9:A10"/>
    <mergeCell ref="B9:B10"/>
    <mergeCell ref="C9:C10"/>
    <mergeCell ref="E9:E10"/>
    <mergeCell ref="D9:D10"/>
    <mergeCell ref="O9:Z9"/>
    <mergeCell ref="M9:M10"/>
    <mergeCell ref="I9:I10"/>
    <mergeCell ref="N9:N10"/>
    <mergeCell ref="K9:L9"/>
    <mergeCell ref="J9:J10"/>
  </mergeCells>
  <phoneticPr fontId="5" type="noConversion"/>
  <pageMargins left="0.62992125984251968" right="0.19" top="0.39370078740157483" bottom="0.39370078740157483" header="0" footer="0"/>
  <pageSetup paperSize="5" scale="55" orientation="landscape" r:id="rId1"/>
  <headerFooter alignWithMargins="0">
    <oddFooter xml:space="preserve">&amp;C&amp;P&amp;R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11"/>
  </sheetPr>
  <dimension ref="A1:AC61"/>
  <sheetViews>
    <sheetView showGridLines="0" view="pageBreakPreview" topLeftCell="G10" workbookViewId="0">
      <pane xSplit="3" ySplit="1" topLeftCell="N11" activePane="bottomRight" state="frozen"/>
      <selection activeCell="G10" sqref="G10"/>
      <selection pane="topRight" activeCell="J10" sqref="J10"/>
      <selection pane="bottomLeft" activeCell="G11" sqref="G11"/>
      <selection pane="bottomRight" activeCell="Y1" sqref="Y1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1" customWidth="1"/>
    <col min="6" max="6" width="6.140625" style="1" customWidth="1"/>
    <col min="7" max="7" width="7.28515625" style="30" customWidth="1"/>
    <col min="8" max="8" width="4.7109375" style="30" customWidth="1"/>
    <col min="9" max="9" width="30.85546875" style="32" customWidth="1"/>
    <col min="10" max="14" width="12.85546875" style="32" customWidth="1"/>
    <col min="15" max="17" width="10.28515625" style="32" customWidth="1"/>
    <col min="18" max="20" width="10.28515625" style="4" customWidth="1"/>
    <col min="21" max="21" width="12.5703125" style="4" bestFit="1" customWidth="1"/>
    <col min="22" max="26" width="10.28515625" style="4" customWidth="1"/>
    <col min="27" max="29" width="11.42578125" style="109" customWidth="1"/>
    <col min="30" max="16384" width="11.42578125" style="4"/>
  </cols>
  <sheetData>
    <row r="1" spans="1:29" ht="25.5" x14ac:dyDescent="0.35">
      <c r="D1" s="3"/>
      <c r="G1" s="6" t="s">
        <v>152</v>
      </c>
      <c r="Z1" s="5"/>
    </row>
    <row r="2" spans="1:29" ht="25.5" x14ac:dyDescent="0.35">
      <c r="D2" s="3"/>
      <c r="G2" s="2" t="s">
        <v>20</v>
      </c>
      <c r="M2" s="56"/>
      <c r="N2" s="56"/>
      <c r="O2" s="54"/>
      <c r="P2" s="54"/>
      <c r="Q2" s="54"/>
      <c r="R2" s="6"/>
      <c r="S2" s="6"/>
      <c r="T2" s="6"/>
      <c r="U2" s="6"/>
      <c r="V2" s="6"/>
      <c r="W2" s="6"/>
      <c r="X2" s="6"/>
      <c r="Y2" s="6"/>
      <c r="Z2" s="5"/>
    </row>
    <row r="3" spans="1:29" ht="25.5" x14ac:dyDescent="0.35">
      <c r="C3" s="2"/>
      <c r="D3" s="3"/>
      <c r="M3" s="56"/>
      <c r="N3" s="56"/>
      <c r="O3" s="54"/>
      <c r="P3" s="54"/>
      <c r="Q3" s="54"/>
      <c r="R3" s="6"/>
      <c r="S3" s="6"/>
      <c r="T3" s="6"/>
      <c r="U3" s="6"/>
      <c r="V3" s="6"/>
      <c r="W3" s="6"/>
      <c r="X3" s="6"/>
      <c r="Y3" s="6"/>
      <c r="Z3" s="5"/>
    </row>
    <row r="4" spans="1:29" s="95" customFormat="1" ht="23.25" x14ac:dyDescent="0.2">
      <c r="A4" s="87"/>
      <c r="B4" s="87"/>
      <c r="C4" s="88"/>
      <c r="D4" s="89" t="s">
        <v>21</v>
      </c>
      <c r="E4" s="87"/>
      <c r="F4" s="87"/>
      <c r="G4" s="90"/>
      <c r="H4" s="103" t="s">
        <v>44</v>
      </c>
      <c r="I4" s="91"/>
      <c r="J4" s="91"/>
      <c r="K4" s="91"/>
      <c r="L4" s="91"/>
      <c r="M4" s="91"/>
      <c r="N4" s="91"/>
      <c r="O4" s="92"/>
      <c r="P4" s="141" t="s">
        <v>154</v>
      </c>
      <c r="Q4" s="141"/>
      <c r="R4" s="142"/>
      <c r="S4" s="210" t="s">
        <v>465</v>
      </c>
      <c r="T4" s="93"/>
      <c r="U4" s="93"/>
      <c r="V4" s="93"/>
      <c r="W4" s="93"/>
      <c r="X4" s="93"/>
      <c r="Y4" s="93"/>
      <c r="Z4" s="94"/>
      <c r="AA4" s="113"/>
      <c r="AB4" s="113"/>
      <c r="AC4" s="113"/>
    </row>
    <row r="5" spans="1:29" s="95" customFormat="1" ht="20.25" x14ac:dyDescent="0.2">
      <c r="A5" s="87"/>
      <c r="B5" s="87"/>
      <c r="C5" s="87"/>
      <c r="D5" s="100" t="s">
        <v>22</v>
      </c>
      <c r="E5" s="87"/>
      <c r="F5" s="87"/>
      <c r="G5" s="90"/>
      <c r="H5" s="90"/>
      <c r="I5" s="97"/>
      <c r="J5" s="97"/>
      <c r="K5" s="97"/>
      <c r="L5" s="97"/>
      <c r="M5" s="91"/>
      <c r="N5" s="97"/>
      <c r="O5" s="92"/>
      <c r="P5" s="92"/>
      <c r="Q5" s="92"/>
      <c r="R5" s="111"/>
      <c r="S5" s="93"/>
      <c r="T5" s="93"/>
      <c r="U5" s="93"/>
      <c r="V5" s="93"/>
      <c r="W5" s="93"/>
      <c r="X5" s="93"/>
      <c r="Y5" s="93"/>
      <c r="Z5" s="94"/>
      <c r="AA5" s="113"/>
      <c r="AB5" s="113"/>
      <c r="AC5" s="113"/>
    </row>
    <row r="6" spans="1:29" s="95" customFormat="1" ht="20.25" x14ac:dyDescent="0.2">
      <c r="A6" s="87"/>
      <c r="B6" s="87"/>
      <c r="C6" s="87"/>
      <c r="D6" s="100" t="s">
        <v>23</v>
      </c>
      <c r="E6" s="87"/>
      <c r="F6" s="87"/>
      <c r="G6" s="90"/>
      <c r="H6" s="90"/>
      <c r="I6" s="97"/>
      <c r="J6" s="215"/>
      <c r="K6" s="97"/>
      <c r="L6" s="97"/>
      <c r="M6" s="97"/>
      <c r="N6" s="97" t="s">
        <v>52</v>
      </c>
      <c r="P6" s="92"/>
      <c r="Q6" s="92"/>
      <c r="R6" s="93"/>
      <c r="S6" s="93" t="s">
        <v>139</v>
      </c>
      <c r="T6" s="93"/>
      <c r="U6" s="93"/>
      <c r="V6" s="93"/>
      <c r="W6" s="93"/>
      <c r="X6" s="93"/>
      <c r="Y6" s="93"/>
      <c r="Z6" s="94"/>
      <c r="AA6" s="113"/>
      <c r="AB6" s="113"/>
      <c r="AC6" s="113"/>
    </row>
    <row r="7" spans="1:29" ht="18" x14ac:dyDescent="0.25">
      <c r="I7" s="56"/>
      <c r="J7" s="56"/>
      <c r="K7" s="56"/>
      <c r="L7" s="56"/>
      <c r="M7" s="56"/>
      <c r="N7" s="56"/>
      <c r="O7" s="54"/>
      <c r="P7" s="54"/>
      <c r="Q7" s="54"/>
      <c r="R7" s="6"/>
      <c r="S7" s="6"/>
      <c r="T7" s="6"/>
      <c r="U7" s="6"/>
      <c r="V7" s="6"/>
      <c r="W7" s="6"/>
      <c r="X7" s="6"/>
      <c r="Y7" s="6"/>
      <c r="Z7" s="5"/>
    </row>
    <row r="8" spans="1:29" x14ac:dyDescent="0.2">
      <c r="A8" s="8"/>
      <c r="B8" s="8"/>
      <c r="C8" s="8"/>
      <c r="D8" s="9"/>
      <c r="E8" s="8"/>
      <c r="F8" s="8"/>
      <c r="G8" s="61"/>
      <c r="H8" s="61"/>
      <c r="I8" s="55"/>
      <c r="J8" s="55"/>
      <c r="K8" s="55"/>
      <c r="L8" s="55"/>
      <c r="M8" s="55"/>
      <c r="N8" s="55"/>
      <c r="O8" s="55"/>
      <c r="P8" s="55"/>
      <c r="Q8" s="55"/>
      <c r="R8" s="10"/>
      <c r="S8" s="10"/>
      <c r="T8" s="10"/>
      <c r="U8" s="10"/>
      <c r="V8" s="10"/>
      <c r="W8" s="10"/>
    </row>
    <row r="9" spans="1:29" s="124" customFormat="1" ht="15" customHeight="1" x14ac:dyDescent="0.2">
      <c r="A9" s="493" t="s">
        <v>11</v>
      </c>
      <c r="B9" s="493" t="s">
        <v>12</v>
      </c>
      <c r="C9" s="493" t="s">
        <v>13</v>
      </c>
      <c r="D9" s="497" t="s">
        <v>14</v>
      </c>
      <c r="E9" s="493" t="s">
        <v>24</v>
      </c>
      <c r="F9" s="493" t="s">
        <v>15</v>
      </c>
      <c r="G9" s="495" t="s">
        <v>0</v>
      </c>
      <c r="H9" s="495" t="s">
        <v>25</v>
      </c>
      <c r="I9" s="512" t="s">
        <v>1</v>
      </c>
      <c r="J9" s="515" t="s">
        <v>26</v>
      </c>
      <c r="K9" s="513" t="s">
        <v>27</v>
      </c>
      <c r="L9" s="514"/>
      <c r="M9" s="511" t="s">
        <v>16</v>
      </c>
      <c r="N9" s="511" t="s">
        <v>28</v>
      </c>
      <c r="O9" s="510" t="s">
        <v>29</v>
      </c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126"/>
      <c r="AB9" s="126"/>
      <c r="AC9" s="126"/>
    </row>
    <row r="10" spans="1:29" s="125" customFormat="1" ht="35.25" customHeight="1" x14ac:dyDescent="0.2">
      <c r="A10" s="494"/>
      <c r="B10" s="494"/>
      <c r="C10" s="494"/>
      <c r="D10" s="498"/>
      <c r="E10" s="494"/>
      <c r="F10" s="494"/>
      <c r="G10" s="496"/>
      <c r="H10" s="496"/>
      <c r="I10" s="512"/>
      <c r="J10" s="516"/>
      <c r="K10" s="133" t="s">
        <v>30</v>
      </c>
      <c r="L10" s="133" t="s">
        <v>31</v>
      </c>
      <c r="M10" s="511"/>
      <c r="N10" s="511"/>
      <c r="O10" s="132" t="s">
        <v>8</v>
      </c>
      <c r="P10" s="132" t="s">
        <v>9</v>
      </c>
      <c r="Q10" s="132" t="s">
        <v>10</v>
      </c>
      <c r="R10" s="134" t="s">
        <v>32</v>
      </c>
      <c r="S10" s="134" t="s">
        <v>33</v>
      </c>
      <c r="T10" s="134" t="s">
        <v>34</v>
      </c>
      <c r="U10" s="134" t="s">
        <v>35</v>
      </c>
      <c r="V10" s="134" t="s">
        <v>36</v>
      </c>
      <c r="W10" s="134" t="s">
        <v>37</v>
      </c>
      <c r="X10" s="134" t="s">
        <v>38</v>
      </c>
      <c r="Y10" s="134" t="s">
        <v>39</v>
      </c>
      <c r="Z10" s="134" t="s">
        <v>40</v>
      </c>
      <c r="AA10" s="127"/>
      <c r="AB10" s="127"/>
      <c r="AC10" s="127"/>
    </row>
    <row r="11" spans="1:29" s="19" customFormat="1" ht="12" x14ac:dyDescent="0.2">
      <c r="A11" s="12"/>
      <c r="B11" s="12"/>
      <c r="C11" s="12"/>
      <c r="D11" s="12"/>
      <c r="E11" s="13"/>
      <c r="F11" s="14"/>
      <c r="G11" s="15"/>
      <c r="H11" s="12"/>
      <c r="I11" s="16"/>
      <c r="J11" s="17"/>
      <c r="K11" s="17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52"/>
      <c r="AB11" s="52"/>
      <c r="AC11" s="52"/>
    </row>
    <row r="12" spans="1:29" s="23" customFormat="1" x14ac:dyDescent="0.2">
      <c r="A12" s="20"/>
      <c r="B12" s="20"/>
      <c r="C12" s="20"/>
      <c r="D12" s="21"/>
      <c r="E12" s="20"/>
      <c r="F12" s="20"/>
      <c r="G12" s="20"/>
      <c r="H12" s="20"/>
      <c r="I12" s="22" t="s">
        <v>2</v>
      </c>
      <c r="J12" s="65">
        <v>0</v>
      </c>
      <c r="K12" s="65">
        <v>0</v>
      </c>
      <c r="L12" s="65">
        <v>0</v>
      </c>
      <c r="M12" s="65">
        <f t="shared" ref="M12:Z12" si="0">SUM(M11:M11)</f>
        <v>0</v>
      </c>
      <c r="N12" s="65">
        <f t="shared" si="0"/>
        <v>0</v>
      </c>
      <c r="O12" s="65">
        <f t="shared" si="0"/>
        <v>0</v>
      </c>
      <c r="P12" s="65">
        <f t="shared" si="0"/>
        <v>0</v>
      </c>
      <c r="Q12" s="65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0</v>
      </c>
      <c r="X12" s="39">
        <f t="shared" si="0"/>
        <v>0</v>
      </c>
      <c r="Y12" s="39">
        <f t="shared" si="0"/>
        <v>0</v>
      </c>
      <c r="Z12" s="39">
        <f t="shared" si="0"/>
        <v>0</v>
      </c>
      <c r="AA12" s="38"/>
      <c r="AB12" s="38"/>
      <c r="AC12" s="38"/>
    </row>
    <row r="13" spans="1:29" s="32" customFormat="1" ht="12" x14ac:dyDescent="0.2">
      <c r="A13" s="50"/>
      <c r="B13" s="50"/>
      <c r="C13" s="50"/>
      <c r="D13" s="50"/>
      <c r="E13" s="50"/>
      <c r="F13" s="50"/>
      <c r="G13" s="15"/>
      <c r="H13" s="12"/>
      <c r="I13" s="137"/>
      <c r="J13" s="138"/>
      <c r="K13" s="68"/>
      <c r="L13" s="68"/>
      <c r="M13" s="73"/>
      <c r="N13" s="67"/>
      <c r="O13" s="66"/>
      <c r="P13" s="66"/>
      <c r="Q13" s="66"/>
      <c r="R13" s="66"/>
      <c r="S13" s="66"/>
      <c r="T13" s="66"/>
      <c r="U13" s="66"/>
      <c r="V13" s="68"/>
      <c r="W13" s="68"/>
      <c r="X13" s="66"/>
      <c r="Y13" s="66"/>
      <c r="Z13" s="66"/>
      <c r="AA13" s="118"/>
      <c r="AB13" s="118"/>
      <c r="AC13" s="118"/>
    </row>
    <row r="14" spans="1:29" s="23" customFormat="1" ht="12" x14ac:dyDescent="0.2">
      <c r="A14" s="20"/>
      <c r="B14" s="20"/>
      <c r="C14" s="20"/>
      <c r="D14" s="21"/>
      <c r="E14" s="20"/>
      <c r="F14" s="20"/>
      <c r="G14" s="20"/>
      <c r="H14" s="20"/>
      <c r="I14" s="22" t="s">
        <v>3</v>
      </c>
      <c r="J14" s="65">
        <f>SUM(J13:J13)</f>
        <v>0</v>
      </c>
      <c r="K14" s="65">
        <f>SUM(K13:K13)</f>
        <v>0</v>
      </c>
      <c r="L14" s="65">
        <f>SUM(L13:L13)</f>
        <v>0</v>
      </c>
      <c r="M14" s="65">
        <f>J14-K14+L14</f>
        <v>0</v>
      </c>
      <c r="N14" s="65">
        <f>SUM(O14:Z14)</f>
        <v>0</v>
      </c>
      <c r="O14" s="65">
        <f t="shared" ref="O14:Z14" si="1">SUM(O13:O13)</f>
        <v>0</v>
      </c>
      <c r="P14" s="65">
        <f t="shared" si="1"/>
        <v>0</v>
      </c>
      <c r="Q14" s="65">
        <f t="shared" si="1"/>
        <v>0</v>
      </c>
      <c r="R14" s="65">
        <f t="shared" si="1"/>
        <v>0</v>
      </c>
      <c r="S14" s="65">
        <f t="shared" si="1"/>
        <v>0</v>
      </c>
      <c r="T14" s="65">
        <f t="shared" si="1"/>
        <v>0</v>
      </c>
      <c r="U14" s="65">
        <f t="shared" si="1"/>
        <v>0</v>
      </c>
      <c r="V14" s="65">
        <f t="shared" si="1"/>
        <v>0</v>
      </c>
      <c r="W14" s="65">
        <f t="shared" si="1"/>
        <v>0</v>
      </c>
      <c r="X14" s="65">
        <f t="shared" si="1"/>
        <v>0</v>
      </c>
      <c r="Y14" s="65">
        <f t="shared" si="1"/>
        <v>0</v>
      </c>
      <c r="Z14" s="65">
        <f t="shared" si="1"/>
        <v>0</v>
      </c>
      <c r="AA14" s="38"/>
      <c r="AB14" s="38"/>
      <c r="AC14" s="38"/>
    </row>
    <row r="15" spans="1:29" s="79" customFormat="1" x14ac:dyDescent="0.2">
      <c r="A15" s="50" t="s">
        <v>17</v>
      </c>
      <c r="B15" s="50" t="s">
        <v>18</v>
      </c>
      <c r="C15" s="50" t="s">
        <v>19</v>
      </c>
      <c r="D15" s="50" t="s">
        <v>42</v>
      </c>
      <c r="E15" s="50" t="s">
        <v>43</v>
      </c>
      <c r="F15" s="50" t="s">
        <v>41</v>
      </c>
      <c r="G15" s="106">
        <v>3511</v>
      </c>
      <c r="H15" s="69">
        <v>0</v>
      </c>
      <c r="I15" s="150" t="s">
        <v>156</v>
      </c>
      <c r="J15" s="68">
        <v>67500</v>
      </c>
      <c r="K15" s="68">
        <v>12550</v>
      </c>
      <c r="L15" s="76"/>
      <c r="M15" s="68">
        <f>J15-K15+L15</f>
        <v>54950</v>
      </c>
      <c r="N15" s="67">
        <f>SUM(O15:Z15)</f>
        <v>35284</v>
      </c>
      <c r="O15" s="66"/>
      <c r="P15" s="66"/>
      <c r="Q15" s="66"/>
      <c r="R15" s="68"/>
      <c r="S15" s="68"/>
      <c r="T15" s="68"/>
      <c r="U15" s="68"/>
      <c r="V15" s="68"/>
      <c r="W15" s="68"/>
      <c r="X15" s="76"/>
      <c r="Y15" s="68"/>
      <c r="Z15" s="68">
        <v>35284</v>
      </c>
      <c r="AA15" s="121"/>
      <c r="AB15" s="121"/>
      <c r="AC15" s="121"/>
    </row>
    <row r="16" spans="1:29" s="23" customFormat="1" ht="12" x14ac:dyDescent="0.2">
      <c r="A16" s="20"/>
      <c r="B16" s="20"/>
      <c r="C16" s="20"/>
      <c r="D16" s="21"/>
      <c r="E16" s="20"/>
      <c r="F16" s="20"/>
      <c r="G16" s="20"/>
      <c r="H16" s="20"/>
      <c r="I16" s="22" t="s">
        <v>4</v>
      </c>
      <c r="J16" s="65">
        <f>SUM(J15:J15)</f>
        <v>67500</v>
      </c>
      <c r="K16" s="65">
        <f>SUM(K15:K15)</f>
        <v>12550</v>
      </c>
      <c r="L16" s="65">
        <f>SUM(L15:L15)</f>
        <v>0</v>
      </c>
      <c r="M16" s="65">
        <f>J16-K16+L16</f>
        <v>54950</v>
      </c>
      <c r="N16" s="65">
        <f>SUM(O16:Z16)</f>
        <v>35284</v>
      </c>
      <c r="O16" s="65">
        <f t="shared" ref="O16:Z16" si="2">SUM(O15:O15)</f>
        <v>0</v>
      </c>
      <c r="P16" s="65">
        <f t="shared" si="2"/>
        <v>0</v>
      </c>
      <c r="Q16" s="65">
        <f t="shared" si="2"/>
        <v>0</v>
      </c>
      <c r="R16" s="65">
        <f t="shared" si="2"/>
        <v>0</v>
      </c>
      <c r="S16" s="65">
        <f t="shared" si="2"/>
        <v>0</v>
      </c>
      <c r="T16" s="65">
        <f t="shared" si="2"/>
        <v>0</v>
      </c>
      <c r="U16" s="65">
        <f t="shared" si="2"/>
        <v>0</v>
      </c>
      <c r="V16" s="65">
        <f t="shared" si="2"/>
        <v>0</v>
      </c>
      <c r="W16" s="65">
        <f t="shared" si="2"/>
        <v>0</v>
      </c>
      <c r="X16" s="65">
        <f t="shared" si="2"/>
        <v>0</v>
      </c>
      <c r="Y16" s="65">
        <f t="shared" si="2"/>
        <v>0</v>
      </c>
      <c r="Z16" s="65">
        <f t="shared" si="2"/>
        <v>35284</v>
      </c>
      <c r="AA16" s="38"/>
      <c r="AB16" s="38"/>
      <c r="AC16" s="38"/>
    </row>
    <row r="17" spans="1:29" s="51" customFormat="1" ht="12" x14ac:dyDescent="0.2">
      <c r="A17" s="50"/>
      <c r="B17" s="50"/>
      <c r="C17" s="50"/>
      <c r="D17" s="50"/>
      <c r="E17" s="50"/>
      <c r="F17" s="50"/>
      <c r="G17" s="15"/>
      <c r="H17" s="12"/>
      <c r="I17" s="137"/>
      <c r="J17" s="136"/>
      <c r="K17" s="46"/>
      <c r="L17" s="46"/>
      <c r="M17" s="68"/>
      <c r="N17" s="67"/>
      <c r="O17" s="45"/>
      <c r="P17" s="45"/>
      <c r="Q17" s="45"/>
      <c r="R17" s="45"/>
      <c r="S17" s="45"/>
      <c r="T17" s="45"/>
      <c r="U17" s="40"/>
      <c r="V17" s="40"/>
      <c r="W17" s="40"/>
      <c r="X17" s="139"/>
      <c r="Y17" s="139"/>
      <c r="Z17" s="139"/>
      <c r="AA17" s="121"/>
      <c r="AB17" s="121"/>
      <c r="AC17" s="121"/>
    </row>
    <row r="18" spans="1:29" s="23" customFormat="1" ht="12" x14ac:dyDescent="0.2">
      <c r="A18" s="20"/>
      <c r="B18" s="20"/>
      <c r="C18" s="20"/>
      <c r="D18" s="21"/>
      <c r="E18" s="20"/>
      <c r="F18" s="20"/>
      <c r="G18" s="20"/>
      <c r="H18" s="20"/>
      <c r="I18" s="22" t="s">
        <v>5</v>
      </c>
      <c r="J18" s="65">
        <f>SUM(J17:J17)</f>
        <v>0</v>
      </c>
      <c r="K18" s="65">
        <f>SUM(K17:K17)</f>
        <v>0</v>
      </c>
      <c r="L18" s="65">
        <f>SUM(L17:L17)</f>
        <v>0</v>
      </c>
      <c r="M18" s="65">
        <f>J18-K18+L18</f>
        <v>0</v>
      </c>
      <c r="N18" s="65">
        <f>SUM(O18:Z18)</f>
        <v>0</v>
      </c>
      <c r="O18" s="65">
        <f t="shared" ref="O18:Z18" si="3">SUM(O17:O17)</f>
        <v>0</v>
      </c>
      <c r="P18" s="65">
        <f t="shared" si="3"/>
        <v>0</v>
      </c>
      <c r="Q18" s="65">
        <f t="shared" si="3"/>
        <v>0</v>
      </c>
      <c r="R18" s="65">
        <f t="shared" si="3"/>
        <v>0</v>
      </c>
      <c r="S18" s="65">
        <f t="shared" si="3"/>
        <v>0</v>
      </c>
      <c r="T18" s="65">
        <f t="shared" si="3"/>
        <v>0</v>
      </c>
      <c r="U18" s="65">
        <f t="shared" si="3"/>
        <v>0</v>
      </c>
      <c r="V18" s="65">
        <f t="shared" si="3"/>
        <v>0</v>
      </c>
      <c r="W18" s="65">
        <f t="shared" si="3"/>
        <v>0</v>
      </c>
      <c r="X18" s="65">
        <f t="shared" si="3"/>
        <v>0</v>
      </c>
      <c r="Y18" s="65">
        <f t="shared" si="3"/>
        <v>0</v>
      </c>
      <c r="Z18" s="65">
        <f t="shared" si="3"/>
        <v>0</v>
      </c>
      <c r="AA18" s="38"/>
      <c r="AB18" s="38"/>
      <c r="AC18" s="38"/>
    </row>
    <row r="19" spans="1:29" s="19" customFormat="1" ht="12" x14ac:dyDescent="0.2">
      <c r="A19" s="24"/>
      <c r="B19" s="24"/>
      <c r="C19" s="24"/>
      <c r="D19" s="25"/>
      <c r="E19" s="24"/>
      <c r="F19" s="24"/>
      <c r="G19" s="24"/>
      <c r="H19" s="24"/>
      <c r="I19" s="26"/>
      <c r="J19" s="40"/>
      <c r="K19" s="40"/>
      <c r="L19" s="40"/>
      <c r="M19" s="40"/>
      <c r="N19" s="40">
        <f>SUM(O19:Z19)</f>
        <v>0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52"/>
      <c r="AB19" s="52"/>
      <c r="AC19" s="52"/>
    </row>
    <row r="20" spans="1:29" s="83" customFormat="1" ht="17.25" customHeight="1" x14ac:dyDescent="0.2">
      <c r="A20" s="80"/>
      <c r="B20" s="80"/>
      <c r="C20" s="80"/>
      <c r="D20" s="81"/>
      <c r="E20" s="80"/>
      <c r="F20" s="80"/>
      <c r="G20" s="80"/>
      <c r="H20" s="80"/>
      <c r="I20" s="80" t="s">
        <v>7</v>
      </c>
      <c r="J20" s="82">
        <f>J12+J14+J16+J18</f>
        <v>67500</v>
      </c>
      <c r="K20" s="82">
        <f t="shared" ref="K20:Z20" si="4">K12+K14+K16+K18</f>
        <v>12550</v>
      </c>
      <c r="L20" s="82">
        <f t="shared" si="4"/>
        <v>0</v>
      </c>
      <c r="M20" s="82">
        <f t="shared" si="4"/>
        <v>54950</v>
      </c>
      <c r="N20" s="82">
        <f t="shared" si="4"/>
        <v>35284</v>
      </c>
      <c r="O20" s="82">
        <f t="shared" si="4"/>
        <v>0</v>
      </c>
      <c r="P20" s="82">
        <f t="shared" si="4"/>
        <v>0</v>
      </c>
      <c r="Q20" s="82">
        <f t="shared" si="4"/>
        <v>0</v>
      </c>
      <c r="R20" s="82">
        <f t="shared" si="4"/>
        <v>0</v>
      </c>
      <c r="S20" s="82">
        <f t="shared" si="4"/>
        <v>0</v>
      </c>
      <c r="T20" s="82">
        <f t="shared" si="4"/>
        <v>0</v>
      </c>
      <c r="U20" s="82">
        <f t="shared" si="4"/>
        <v>0</v>
      </c>
      <c r="V20" s="82">
        <f t="shared" si="4"/>
        <v>0</v>
      </c>
      <c r="W20" s="82">
        <f t="shared" si="4"/>
        <v>0</v>
      </c>
      <c r="X20" s="82">
        <f t="shared" si="4"/>
        <v>0</v>
      </c>
      <c r="Y20" s="82">
        <f t="shared" si="4"/>
        <v>0</v>
      </c>
      <c r="Z20" s="82">
        <f t="shared" si="4"/>
        <v>35284</v>
      </c>
      <c r="AA20" s="123"/>
      <c r="AB20" s="123"/>
      <c r="AC20" s="123"/>
    </row>
    <row r="21" spans="1:29" s="19" customFormat="1" ht="12" x14ac:dyDescent="0.2">
      <c r="A21" s="30"/>
      <c r="B21" s="30"/>
      <c r="C21" s="30"/>
      <c r="D21" s="31"/>
      <c r="E21" s="30"/>
      <c r="F21" s="30"/>
      <c r="G21" s="30"/>
      <c r="H21" s="30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52"/>
      <c r="AB21" s="52"/>
      <c r="AC21" s="52"/>
    </row>
    <row r="22" spans="1:29" s="19" customFormat="1" ht="12" x14ac:dyDescent="0.2">
      <c r="A22" s="33"/>
      <c r="B22" s="33"/>
      <c r="C22" s="33"/>
      <c r="D22" s="34"/>
      <c r="E22" s="33"/>
      <c r="F22" s="33"/>
      <c r="G22" s="30"/>
      <c r="H22" s="30"/>
      <c r="I22" s="32"/>
      <c r="J22" s="32"/>
      <c r="K22" s="32"/>
      <c r="L22" s="64"/>
      <c r="M22" s="32"/>
      <c r="N22" s="32"/>
      <c r="O22" s="32"/>
      <c r="P22" s="32"/>
      <c r="Q22" s="32"/>
      <c r="AA22" s="52"/>
      <c r="AB22" s="52"/>
      <c r="AC22" s="52"/>
    </row>
    <row r="23" spans="1:29" s="19" customFormat="1" ht="12" x14ac:dyDescent="0.2">
      <c r="A23" s="33"/>
      <c r="B23" s="33"/>
      <c r="C23" s="33"/>
      <c r="D23" s="34"/>
      <c r="E23" s="33"/>
      <c r="F23" s="33"/>
      <c r="G23" s="30"/>
      <c r="H23" s="30"/>
      <c r="I23" s="32"/>
      <c r="J23" s="32"/>
      <c r="K23" s="32"/>
      <c r="L23" s="32"/>
      <c r="M23" s="32"/>
      <c r="N23" s="32"/>
      <c r="O23" s="32"/>
      <c r="P23" s="32"/>
      <c r="Q23" s="32"/>
      <c r="AA23" s="52"/>
      <c r="AB23" s="52"/>
      <c r="AC23" s="52"/>
    </row>
    <row r="24" spans="1:29" s="19" customFormat="1" ht="12" x14ac:dyDescent="0.2">
      <c r="A24" s="33"/>
      <c r="B24" s="33"/>
      <c r="C24" s="33"/>
      <c r="D24" s="34"/>
      <c r="E24" s="33"/>
      <c r="F24" s="33"/>
      <c r="G24" s="30"/>
      <c r="H24" s="30"/>
      <c r="I24" s="32"/>
      <c r="J24" s="32"/>
      <c r="K24" s="32"/>
      <c r="L24" s="32"/>
      <c r="M24" s="32"/>
      <c r="N24" s="32"/>
      <c r="O24" s="32"/>
      <c r="P24" s="32"/>
      <c r="Q24" s="32"/>
      <c r="AA24" s="52"/>
      <c r="AB24" s="52"/>
      <c r="AC24" s="52"/>
    </row>
    <row r="25" spans="1:29" s="19" customFormat="1" ht="12" x14ac:dyDescent="0.2">
      <c r="A25" s="33"/>
      <c r="B25" s="33"/>
      <c r="C25" s="33"/>
      <c r="D25" s="34"/>
      <c r="E25" s="33"/>
      <c r="F25" s="33"/>
      <c r="G25" s="30"/>
      <c r="H25" s="30"/>
      <c r="I25" s="32"/>
      <c r="J25" s="32"/>
      <c r="K25" s="32"/>
      <c r="L25" s="32"/>
      <c r="M25" s="32"/>
      <c r="N25" s="32"/>
      <c r="O25" s="32"/>
      <c r="P25" s="32"/>
      <c r="Q25" s="32"/>
      <c r="AA25" s="52"/>
      <c r="AB25" s="52"/>
      <c r="AC25" s="52"/>
    </row>
    <row r="26" spans="1:29" s="19" customFormat="1" ht="12" x14ac:dyDescent="0.2">
      <c r="A26" s="33"/>
      <c r="B26" s="33"/>
      <c r="C26" s="33"/>
      <c r="D26" s="34"/>
      <c r="E26" s="33"/>
      <c r="F26" s="33"/>
      <c r="G26" s="30"/>
      <c r="H26" s="30"/>
      <c r="I26" s="32"/>
      <c r="J26" s="32"/>
      <c r="K26" s="32"/>
      <c r="L26" s="32"/>
      <c r="M26" s="32"/>
      <c r="N26" s="32"/>
      <c r="O26" s="32"/>
      <c r="P26" s="32"/>
      <c r="Q26" s="32"/>
      <c r="AA26" s="52"/>
      <c r="AB26" s="52"/>
      <c r="AC26" s="52"/>
    </row>
    <row r="27" spans="1:29" s="19" customFormat="1" ht="12" x14ac:dyDescent="0.2">
      <c r="A27" s="33"/>
      <c r="B27" s="33"/>
      <c r="C27" s="33"/>
      <c r="D27" s="34"/>
      <c r="E27" s="33"/>
      <c r="F27" s="33"/>
      <c r="G27" s="30"/>
      <c r="H27" s="30"/>
      <c r="I27" s="32"/>
      <c r="J27" s="32"/>
      <c r="K27" s="32"/>
      <c r="L27" s="32"/>
      <c r="M27" s="44"/>
      <c r="N27" s="32"/>
      <c r="O27" s="32"/>
      <c r="P27" s="32"/>
      <c r="Q27" s="32"/>
      <c r="AA27" s="52"/>
      <c r="AB27" s="52"/>
      <c r="AC27" s="52"/>
    </row>
    <row r="28" spans="1:29" s="19" customFormat="1" ht="12" x14ac:dyDescent="0.2">
      <c r="A28" s="33"/>
      <c r="B28" s="33"/>
      <c r="C28" s="33"/>
      <c r="D28" s="34"/>
      <c r="E28" s="33"/>
      <c r="F28" s="33"/>
      <c r="G28" s="30"/>
      <c r="H28" s="30"/>
      <c r="I28" s="32"/>
      <c r="J28" s="32"/>
      <c r="K28" s="32"/>
      <c r="L28" s="32"/>
      <c r="M28" s="32"/>
      <c r="N28" s="32"/>
      <c r="O28" s="32"/>
      <c r="P28" s="32"/>
      <c r="Q28" s="32"/>
      <c r="AA28" s="52"/>
      <c r="AB28" s="52"/>
      <c r="AC28" s="52"/>
    </row>
    <row r="29" spans="1:29" s="19" customFormat="1" ht="12" x14ac:dyDescent="0.2">
      <c r="A29" s="33"/>
      <c r="B29" s="33"/>
      <c r="C29" s="33"/>
      <c r="D29" s="34"/>
      <c r="E29" s="33"/>
      <c r="F29" s="33"/>
      <c r="G29" s="30"/>
      <c r="H29" s="30"/>
      <c r="I29" s="32"/>
      <c r="J29" s="32"/>
      <c r="K29" s="32"/>
      <c r="L29" s="32"/>
      <c r="M29" s="32"/>
      <c r="N29" s="32"/>
      <c r="O29" s="32"/>
      <c r="P29" s="32"/>
      <c r="Q29" s="32"/>
      <c r="AA29" s="52"/>
      <c r="AB29" s="52"/>
      <c r="AC29" s="52"/>
    </row>
    <row r="30" spans="1:29" s="19" customFormat="1" ht="12" x14ac:dyDescent="0.2">
      <c r="A30" s="33"/>
      <c r="B30" s="33"/>
      <c r="C30" s="33"/>
      <c r="D30" s="34"/>
      <c r="E30" s="33"/>
      <c r="F30" s="33"/>
      <c r="G30" s="30"/>
      <c r="H30" s="30"/>
      <c r="I30" s="32"/>
      <c r="J30" s="32"/>
      <c r="K30" s="32"/>
      <c r="L30" s="32"/>
      <c r="M30" s="32"/>
      <c r="N30" s="32"/>
      <c r="O30" s="32"/>
      <c r="P30" s="32"/>
      <c r="Q30" s="32"/>
      <c r="AA30" s="52"/>
      <c r="AB30" s="52"/>
      <c r="AC30" s="52"/>
    </row>
    <row r="31" spans="1:29" s="19" customFormat="1" ht="12" x14ac:dyDescent="0.2">
      <c r="A31" s="33"/>
      <c r="B31" s="33"/>
      <c r="C31" s="33"/>
      <c r="D31" s="34"/>
      <c r="E31" s="33"/>
      <c r="F31" s="33"/>
      <c r="G31" s="30"/>
      <c r="H31" s="30"/>
      <c r="I31" s="32"/>
      <c r="J31" s="32"/>
      <c r="K31" s="32"/>
      <c r="L31" s="32"/>
      <c r="M31" s="32"/>
      <c r="N31" s="32"/>
      <c r="O31" s="32"/>
      <c r="P31" s="32"/>
      <c r="Q31" s="32"/>
      <c r="AA31" s="52"/>
      <c r="AB31" s="52"/>
      <c r="AC31" s="52"/>
    </row>
    <row r="32" spans="1:29" s="19" customFormat="1" ht="12" x14ac:dyDescent="0.2">
      <c r="A32" s="33"/>
      <c r="B32" s="33"/>
      <c r="C32" s="33"/>
      <c r="D32" s="34"/>
      <c r="E32" s="33"/>
      <c r="F32" s="33"/>
      <c r="G32" s="30"/>
      <c r="H32" s="30"/>
      <c r="I32" s="32"/>
      <c r="J32" s="32"/>
      <c r="K32" s="32"/>
      <c r="L32" s="32"/>
      <c r="M32" s="32"/>
      <c r="N32" s="32"/>
      <c r="O32" s="32"/>
      <c r="P32" s="32"/>
      <c r="Q32" s="32"/>
      <c r="AA32" s="52"/>
      <c r="AB32" s="52"/>
      <c r="AC32" s="52"/>
    </row>
    <row r="33" spans="1:29" s="19" customFormat="1" ht="12" x14ac:dyDescent="0.2">
      <c r="A33" s="33"/>
      <c r="B33" s="33"/>
      <c r="C33" s="33"/>
      <c r="D33" s="34"/>
      <c r="E33" s="33"/>
      <c r="F33" s="33"/>
      <c r="G33" s="30"/>
      <c r="H33" s="30"/>
      <c r="I33" s="32"/>
      <c r="J33" s="32"/>
      <c r="K33" s="32"/>
      <c r="L33" s="32"/>
      <c r="M33" s="32"/>
      <c r="N33" s="32"/>
      <c r="O33" s="32"/>
      <c r="P33" s="32"/>
      <c r="Q33" s="32"/>
      <c r="AA33" s="52"/>
      <c r="AB33" s="52"/>
      <c r="AC33" s="52"/>
    </row>
    <row r="34" spans="1:29" s="19" customFormat="1" ht="12" x14ac:dyDescent="0.2">
      <c r="A34" s="33"/>
      <c r="B34" s="33"/>
      <c r="C34" s="33"/>
      <c r="D34" s="34"/>
      <c r="E34" s="33"/>
      <c r="F34" s="33"/>
      <c r="G34" s="30"/>
      <c r="H34" s="30"/>
      <c r="I34" s="32"/>
      <c r="J34" s="32"/>
      <c r="K34" s="32"/>
      <c r="L34" s="32"/>
      <c r="M34" s="32"/>
      <c r="N34" s="32"/>
      <c r="O34" s="32"/>
      <c r="P34" s="32"/>
      <c r="Q34" s="32"/>
      <c r="AA34" s="52"/>
      <c r="AB34" s="52"/>
      <c r="AC34" s="52"/>
    </row>
    <row r="35" spans="1:29" s="19" customFormat="1" ht="12" x14ac:dyDescent="0.2">
      <c r="A35" s="33"/>
      <c r="B35" s="33"/>
      <c r="C35" s="33"/>
      <c r="D35" s="34"/>
      <c r="E35" s="33"/>
      <c r="F35" s="33"/>
      <c r="G35" s="30"/>
      <c r="H35" s="30"/>
      <c r="I35" s="32"/>
      <c r="J35" s="32"/>
      <c r="K35" s="32"/>
      <c r="L35" s="32"/>
      <c r="M35" s="32"/>
      <c r="N35" s="32"/>
      <c r="O35" s="32"/>
      <c r="P35" s="32"/>
      <c r="Q35" s="32"/>
      <c r="AA35" s="52"/>
      <c r="AB35" s="52"/>
      <c r="AC35" s="52"/>
    </row>
    <row r="36" spans="1:29" s="19" customFormat="1" ht="12" x14ac:dyDescent="0.2">
      <c r="A36" s="33"/>
      <c r="B36" s="33"/>
      <c r="C36" s="33"/>
      <c r="D36" s="34"/>
      <c r="E36" s="33"/>
      <c r="F36" s="33"/>
      <c r="G36" s="30"/>
      <c r="H36" s="30"/>
      <c r="I36" s="32"/>
      <c r="J36" s="32"/>
      <c r="K36" s="32"/>
      <c r="L36" s="32"/>
      <c r="M36" s="32"/>
      <c r="N36" s="32"/>
      <c r="O36" s="32"/>
      <c r="P36" s="32"/>
      <c r="Q36" s="32"/>
      <c r="AA36" s="52"/>
      <c r="AB36" s="52"/>
      <c r="AC36" s="52"/>
    </row>
    <row r="37" spans="1:29" s="19" customFormat="1" ht="12" x14ac:dyDescent="0.2">
      <c r="A37" s="33"/>
      <c r="B37" s="33"/>
      <c r="C37" s="33"/>
      <c r="D37" s="34"/>
      <c r="E37" s="33"/>
      <c r="F37" s="33"/>
      <c r="G37" s="30"/>
      <c r="H37" s="30"/>
      <c r="I37" s="32"/>
      <c r="J37" s="32"/>
      <c r="K37" s="32"/>
      <c r="L37" s="32"/>
      <c r="M37" s="32"/>
      <c r="N37" s="32"/>
      <c r="O37" s="32"/>
      <c r="P37" s="32"/>
      <c r="Q37" s="32"/>
      <c r="AA37" s="52"/>
      <c r="AB37" s="52"/>
      <c r="AC37" s="52"/>
    </row>
    <row r="38" spans="1:29" s="19" customFormat="1" ht="12" x14ac:dyDescent="0.2">
      <c r="A38" s="33"/>
      <c r="B38" s="33"/>
      <c r="C38" s="33"/>
      <c r="D38" s="34"/>
      <c r="E38" s="33"/>
      <c r="F38" s="33"/>
      <c r="G38" s="30"/>
      <c r="H38" s="30"/>
      <c r="I38" s="32"/>
      <c r="J38" s="32"/>
      <c r="K38" s="32"/>
      <c r="L38" s="32"/>
      <c r="M38" s="32"/>
      <c r="N38" s="32"/>
      <c r="O38" s="32"/>
      <c r="P38" s="32"/>
      <c r="Q38" s="32"/>
      <c r="AA38" s="52"/>
      <c r="AB38" s="52"/>
      <c r="AC38" s="52"/>
    </row>
    <row r="39" spans="1:29" s="19" customFormat="1" ht="12" x14ac:dyDescent="0.2">
      <c r="A39" s="33"/>
      <c r="B39" s="33"/>
      <c r="C39" s="33"/>
      <c r="D39" s="34"/>
      <c r="E39" s="33"/>
      <c r="F39" s="33"/>
      <c r="G39" s="30"/>
      <c r="H39" s="30"/>
      <c r="I39" s="32"/>
      <c r="J39" s="32"/>
      <c r="K39" s="32"/>
      <c r="L39" s="32"/>
      <c r="M39" s="32"/>
      <c r="N39" s="32"/>
      <c r="O39" s="32"/>
      <c r="P39" s="32"/>
      <c r="Q39" s="32"/>
      <c r="AA39" s="52"/>
      <c r="AB39" s="52"/>
      <c r="AC39" s="52"/>
    </row>
    <row r="40" spans="1:29" s="19" customFormat="1" ht="12" x14ac:dyDescent="0.2">
      <c r="A40" s="33"/>
      <c r="B40" s="33"/>
      <c r="C40" s="33"/>
      <c r="D40" s="34"/>
      <c r="E40" s="33"/>
      <c r="F40" s="33"/>
      <c r="G40" s="30"/>
      <c r="H40" s="30"/>
      <c r="I40" s="32"/>
      <c r="J40" s="32"/>
      <c r="K40" s="32"/>
      <c r="L40" s="32"/>
      <c r="M40" s="32"/>
      <c r="N40" s="32"/>
      <c r="O40" s="32"/>
      <c r="P40" s="32"/>
      <c r="Q40" s="32"/>
      <c r="AA40" s="52"/>
      <c r="AB40" s="52"/>
      <c r="AC40" s="52"/>
    </row>
    <row r="41" spans="1:29" s="19" customFormat="1" ht="12" x14ac:dyDescent="0.2">
      <c r="A41" s="33"/>
      <c r="B41" s="33"/>
      <c r="C41" s="33"/>
      <c r="D41" s="34"/>
      <c r="E41" s="33"/>
      <c r="F41" s="33"/>
      <c r="G41" s="30"/>
      <c r="H41" s="30"/>
      <c r="I41" s="32"/>
      <c r="J41" s="32"/>
      <c r="K41" s="32"/>
      <c r="L41" s="32"/>
      <c r="M41" s="32"/>
      <c r="N41" s="32"/>
      <c r="O41" s="32"/>
      <c r="P41" s="32"/>
      <c r="Q41" s="32"/>
      <c r="AA41" s="52"/>
      <c r="AB41" s="52"/>
      <c r="AC41" s="52"/>
    </row>
    <row r="42" spans="1:29" s="19" customFormat="1" ht="12" x14ac:dyDescent="0.2">
      <c r="A42" s="33"/>
      <c r="B42" s="33"/>
      <c r="C42" s="33"/>
      <c r="D42" s="34"/>
      <c r="E42" s="33"/>
      <c r="F42" s="33"/>
      <c r="G42" s="30"/>
      <c r="H42" s="30"/>
      <c r="I42" s="32"/>
      <c r="J42" s="32"/>
      <c r="K42" s="32"/>
      <c r="L42" s="32"/>
      <c r="M42" s="32"/>
      <c r="N42" s="32"/>
      <c r="O42" s="32"/>
      <c r="P42" s="32"/>
      <c r="Q42" s="32"/>
      <c r="AA42" s="52"/>
      <c r="AB42" s="52"/>
      <c r="AC42" s="52"/>
    </row>
    <row r="43" spans="1:29" s="19" customFormat="1" ht="12" x14ac:dyDescent="0.2">
      <c r="A43" s="33"/>
      <c r="B43" s="33"/>
      <c r="C43" s="33"/>
      <c r="D43" s="34"/>
      <c r="E43" s="33"/>
      <c r="F43" s="33"/>
      <c r="G43" s="30"/>
      <c r="H43" s="30"/>
      <c r="I43" s="32"/>
      <c r="J43" s="32"/>
      <c r="K43" s="32"/>
      <c r="L43" s="32"/>
      <c r="M43" s="32"/>
      <c r="N43" s="32"/>
      <c r="O43" s="32"/>
      <c r="P43" s="32"/>
      <c r="Q43" s="32"/>
      <c r="AA43" s="52"/>
      <c r="AB43" s="52"/>
      <c r="AC43" s="52"/>
    </row>
    <row r="44" spans="1:29" s="19" customFormat="1" ht="12" x14ac:dyDescent="0.2">
      <c r="A44" s="33"/>
      <c r="B44" s="33"/>
      <c r="C44" s="33"/>
      <c r="D44" s="34"/>
      <c r="E44" s="33"/>
      <c r="F44" s="33"/>
      <c r="G44" s="30"/>
      <c r="H44" s="30"/>
      <c r="I44" s="32"/>
      <c r="J44" s="32"/>
      <c r="K44" s="32"/>
      <c r="L44" s="32"/>
      <c r="M44" s="32"/>
      <c r="N44" s="32"/>
      <c r="O44" s="32"/>
      <c r="P44" s="32"/>
      <c r="Q44" s="32"/>
      <c r="AA44" s="52"/>
      <c r="AB44" s="52"/>
      <c r="AC44" s="52"/>
    </row>
    <row r="45" spans="1:29" s="19" customFormat="1" ht="12" x14ac:dyDescent="0.2">
      <c r="A45" s="33"/>
      <c r="B45" s="33"/>
      <c r="C45" s="33"/>
      <c r="D45" s="34"/>
      <c r="E45" s="33"/>
      <c r="F45" s="33"/>
      <c r="G45" s="30"/>
      <c r="H45" s="30"/>
      <c r="I45" s="32"/>
      <c r="J45" s="32"/>
      <c r="K45" s="32"/>
      <c r="L45" s="32"/>
      <c r="M45" s="32"/>
      <c r="N45" s="32"/>
      <c r="O45" s="32"/>
      <c r="P45" s="32"/>
      <c r="Q45" s="32"/>
      <c r="AA45" s="52"/>
      <c r="AB45" s="52"/>
      <c r="AC45" s="52"/>
    </row>
    <row r="46" spans="1:29" s="19" customFormat="1" ht="12" x14ac:dyDescent="0.2">
      <c r="A46" s="33"/>
      <c r="B46" s="33"/>
      <c r="C46" s="33"/>
      <c r="D46" s="34"/>
      <c r="E46" s="33"/>
      <c r="F46" s="33"/>
      <c r="G46" s="30"/>
      <c r="H46" s="30"/>
      <c r="I46" s="32"/>
      <c r="J46" s="32"/>
      <c r="K46" s="32"/>
      <c r="L46" s="32"/>
      <c r="M46" s="32"/>
      <c r="N46" s="32"/>
      <c r="O46" s="32"/>
      <c r="P46" s="32"/>
      <c r="Q46" s="32"/>
      <c r="AA46" s="52"/>
      <c r="AB46" s="52"/>
      <c r="AC46" s="52"/>
    </row>
    <row r="47" spans="1:29" s="19" customFormat="1" ht="12" x14ac:dyDescent="0.2">
      <c r="A47" s="33"/>
      <c r="B47" s="33"/>
      <c r="C47" s="33"/>
      <c r="D47" s="34"/>
      <c r="E47" s="33"/>
      <c r="F47" s="33"/>
      <c r="G47" s="30"/>
      <c r="H47" s="30"/>
      <c r="I47" s="32"/>
      <c r="J47" s="32"/>
      <c r="K47" s="32"/>
      <c r="L47" s="32"/>
      <c r="M47" s="32"/>
      <c r="N47" s="32"/>
      <c r="O47" s="32"/>
      <c r="P47" s="32"/>
      <c r="Q47" s="32"/>
      <c r="AA47" s="52"/>
      <c r="AB47" s="52"/>
      <c r="AC47" s="52"/>
    </row>
    <row r="48" spans="1:29" s="19" customFormat="1" ht="12" x14ac:dyDescent="0.2">
      <c r="A48" s="33"/>
      <c r="B48" s="33"/>
      <c r="C48" s="33"/>
      <c r="D48" s="34"/>
      <c r="E48" s="33"/>
      <c r="F48" s="33"/>
      <c r="G48" s="30"/>
      <c r="H48" s="30"/>
      <c r="I48" s="32"/>
      <c r="J48" s="32"/>
      <c r="K48" s="32"/>
      <c r="L48" s="32"/>
      <c r="M48" s="32"/>
      <c r="N48" s="32"/>
      <c r="O48" s="32"/>
      <c r="P48" s="32"/>
      <c r="Q48" s="32"/>
      <c r="AA48" s="52"/>
      <c r="AB48" s="52"/>
      <c r="AC48" s="52"/>
    </row>
    <row r="49" spans="1:29" s="19" customFormat="1" ht="12" x14ac:dyDescent="0.2">
      <c r="A49" s="33"/>
      <c r="B49" s="33"/>
      <c r="C49" s="33"/>
      <c r="D49" s="34"/>
      <c r="E49" s="33"/>
      <c r="F49" s="33"/>
      <c r="G49" s="30"/>
      <c r="H49" s="30"/>
      <c r="I49" s="32"/>
      <c r="J49" s="32"/>
      <c r="K49" s="32"/>
      <c r="L49" s="32"/>
      <c r="M49" s="32"/>
      <c r="N49" s="32"/>
      <c r="O49" s="32"/>
      <c r="P49" s="32"/>
      <c r="Q49" s="32"/>
      <c r="AA49" s="52"/>
      <c r="AB49" s="52"/>
      <c r="AC49" s="52"/>
    </row>
    <row r="50" spans="1:29" s="19" customFormat="1" ht="12" x14ac:dyDescent="0.2">
      <c r="A50" s="33"/>
      <c r="B50" s="33"/>
      <c r="C50" s="33"/>
      <c r="D50" s="34"/>
      <c r="E50" s="33"/>
      <c r="F50" s="33"/>
      <c r="G50" s="30"/>
      <c r="H50" s="30"/>
      <c r="I50" s="32"/>
      <c r="J50" s="32"/>
      <c r="K50" s="32"/>
      <c r="L50" s="32"/>
      <c r="M50" s="32"/>
      <c r="N50" s="32"/>
      <c r="O50" s="32"/>
      <c r="P50" s="32"/>
      <c r="Q50" s="32"/>
      <c r="AA50" s="52"/>
      <c r="AB50" s="52"/>
      <c r="AC50" s="52"/>
    </row>
    <row r="51" spans="1:29" s="19" customFormat="1" ht="12" x14ac:dyDescent="0.2">
      <c r="A51" s="33"/>
      <c r="B51" s="33"/>
      <c r="C51" s="33"/>
      <c r="D51" s="34"/>
      <c r="E51" s="33"/>
      <c r="F51" s="33"/>
      <c r="G51" s="30"/>
      <c r="H51" s="30"/>
      <c r="I51" s="32"/>
      <c r="J51" s="32"/>
      <c r="K51" s="32"/>
      <c r="L51" s="32"/>
      <c r="M51" s="32"/>
      <c r="N51" s="32"/>
      <c r="O51" s="32"/>
      <c r="P51" s="32"/>
      <c r="Q51" s="32"/>
      <c r="AA51" s="52"/>
      <c r="AB51" s="52"/>
      <c r="AC51" s="52"/>
    </row>
    <row r="52" spans="1:29" s="19" customFormat="1" ht="12" x14ac:dyDescent="0.2">
      <c r="A52" s="33"/>
      <c r="B52" s="33"/>
      <c r="C52" s="33"/>
      <c r="D52" s="34"/>
      <c r="E52" s="33"/>
      <c r="F52" s="33"/>
      <c r="G52" s="30"/>
      <c r="H52" s="30"/>
      <c r="I52" s="32"/>
      <c r="J52" s="32"/>
      <c r="K52" s="32"/>
      <c r="L52" s="32"/>
      <c r="M52" s="32"/>
      <c r="N52" s="32"/>
      <c r="O52" s="32"/>
      <c r="P52" s="32"/>
      <c r="Q52" s="32"/>
      <c r="AA52" s="52"/>
      <c r="AB52" s="52"/>
      <c r="AC52" s="52"/>
    </row>
    <row r="53" spans="1:29" s="19" customFormat="1" ht="12" x14ac:dyDescent="0.2">
      <c r="A53" s="33"/>
      <c r="B53" s="33"/>
      <c r="C53" s="33"/>
      <c r="D53" s="34"/>
      <c r="E53" s="33"/>
      <c r="F53" s="33"/>
      <c r="G53" s="30"/>
      <c r="H53" s="30"/>
      <c r="I53" s="32"/>
      <c r="J53" s="32"/>
      <c r="K53" s="32"/>
      <c r="L53" s="32"/>
      <c r="M53" s="32"/>
      <c r="N53" s="32"/>
      <c r="O53" s="32"/>
      <c r="P53" s="32"/>
      <c r="Q53" s="32"/>
      <c r="AA53" s="52"/>
      <c r="AB53" s="52"/>
      <c r="AC53" s="52"/>
    </row>
    <row r="54" spans="1:29" s="19" customFormat="1" ht="12" x14ac:dyDescent="0.2">
      <c r="A54" s="33"/>
      <c r="B54" s="33"/>
      <c r="C54" s="33"/>
      <c r="D54" s="34"/>
      <c r="E54" s="33"/>
      <c r="F54" s="33"/>
      <c r="G54" s="30"/>
      <c r="H54" s="30"/>
      <c r="I54" s="32"/>
      <c r="J54" s="32"/>
      <c r="K54" s="32"/>
      <c r="L54" s="32"/>
      <c r="M54" s="32"/>
      <c r="N54" s="32"/>
      <c r="O54" s="32"/>
      <c r="P54" s="32"/>
      <c r="Q54" s="32"/>
      <c r="AA54" s="52"/>
      <c r="AB54" s="52"/>
      <c r="AC54" s="52"/>
    </row>
    <row r="55" spans="1:29" s="19" customFormat="1" ht="12" x14ac:dyDescent="0.2">
      <c r="A55" s="33"/>
      <c r="B55" s="33"/>
      <c r="C55" s="33"/>
      <c r="D55" s="34"/>
      <c r="E55" s="33"/>
      <c r="F55" s="33"/>
      <c r="G55" s="30"/>
      <c r="H55" s="30"/>
      <c r="I55" s="32"/>
      <c r="J55" s="32"/>
      <c r="K55" s="32"/>
      <c r="L55" s="32"/>
      <c r="M55" s="32"/>
      <c r="N55" s="32"/>
      <c r="O55" s="32"/>
      <c r="P55" s="32"/>
      <c r="Q55" s="32"/>
      <c r="AA55" s="52"/>
      <c r="AB55" s="52"/>
      <c r="AC55" s="52"/>
    </row>
    <row r="56" spans="1:29" s="19" customFormat="1" ht="12" x14ac:dyDescent="0.2">
      <c r="A56" s="33"/>
      <c r="B56" s="33"/>
      <c r="C56" s="33"/>
      <c r="D56" s="34"/>
      <c r="E56" s="33"/>
      <c r="F56" s="33"/>
      <c r="G56" s="30"/>
      <c r="H56" s="30"/>
      <c r="I56" s="32"/>
      <c r="J56" s="32"/>
      <c r="K56" s="32"/>
      <c r="L56" s="32"/>
      <c r="M56" s="32"/>
      <c r="N56" s="32"/>
      <c r="O56" s="32"/>
      <c r="P56" s="32"/>
      <c r="Q56" s="32"/>
      <c r="AA56" s="52"/>
      <c r="AB56" s="52"/>
      <c r="AC56" s="52"/>
    </row>
    <row r="57" spans="1:29" s="19" customFormat="1" ht="12" x14ac:dyDescent="0.2">
      <c r="A57" s="33"/>
      <c r="B57" s="33"/>
      <c r="C57" s="33"/>
      <c r="D57" s="34"/>
      <c r="E57" s="33"/>
      <c r="F57" s="33"/>
      <c r="G57" s="30"/>
      <c r="H57" s="30"/>
      <c r="I57" s="32"/>
      <c r="J57" s="32"/>
      <c r="K57" s="32"/>
      <c r="L57" s="32"/>
      <c r="M57" s="32"/>
      <c r="N57" s="32"/>
      <c r="O57" s="32"/>
      <c r="P57" s="32"/>
      <c r="Q57" s="32"/>
      <c r="AA57" s="52"/>
      <c r="AB57" s="52"/>
      <c r="AC57" s="52"/>
    </row>
    <row r="58" spans="1:29" s="19" customFormat="1" ht="12" x14ac:dyDescent="0.2">
      <c r="A58" s="33"/>
      <c r="B58" s="33"/>
      <c r="C58" s="33"/>
      <c r="D58" s="34"/>
      <c r="E58" s="33"/>
      <c r="F58" s="33"/>
      <c r="G58" s="30"/>
      <c r="H58" s="30"/>
      <c r="I58" s="32"/>
      <c r="J58" s="32"/>
      <c r="K58" s="32"/>
      <c r="L58" s="32"/>
      <c r="M58" s="32"/>
      <c r="N58" s="32"/>
      <c r="O58" s="32"/>
      <c r="P58" s="32"/>
      <c r="Q58" s="32"/>
      <c r="AA58" s="52"/>
      <c r="AB58" s="52"/>
      <c r="AC58" s="52"/>
    </row>
    <row r="59" spans="1:29" s="19" customFormat="1" ht="12" x14ac:dyDescent="0.2">
      <c r="A59" s="33"/>
      <c r="B59" s="33"/>
      <c r="C59" s="33"/>
      <c r="D59" s="34"/>
      <c r="E59" s="33"/>
      <c r="F59" s="33"/>
      <c r="G59" s="30"/>
      <c r="H59" s="30"/>
      <c r="I59" s="32"/>
      <c r="J59" s="32"/>
      <c r="K59" s="32"/>
      <c r="L59" s="32"/>
      <c r="M59" s="32"/>
      <c r="N59" s="32"/>
      <c r="O59" s="32"/>
      <c r="P59" s="32"/>
      <c r="Q59" s="32"/>
      <c r="AA59" s="52"/>
      <c r="AB59" s="52"/>
      <c r="AC59" s="52"/>
    </row>
    <row r="60" spans="1:29" s="19" customFormat="1" ht="12" x14ac:dyDescent="0.2">
      <c r="A60" s="33"/>
      <c r="B60" s="33"/>
      <c r="C60" s="33"/>
      <c r="D60" s="34"/>
      <c r="E60" s="33"/>
      <c r="F60" s="33"/>
      <c r="G60" s="30"/>
      <c r="H60" s="30"/>
      <c r="I60" s="32"/>
      <c r="J60" s="32"/>
      <c r="K60" s="32"/>
      <c r="L60" s="32"/>
      <c r="M60" s="32"/>
      <c r="N60" s="32"/>
      <c r="O60" s="32"/>
      <c r="P60" s="32"/>
      <c r="Q60" s="32"/>
      <c r="AA60" s="52"/>
      <c r="AB60" s="52"/>
      <c r="AC60" s="52"/>
    </row>
    <row r="61" spans="1:29" s="19" customFormat="1" ht="12" x14ac:dyDescent="0.2">
      <c r="A61" s="33"/>
      <c r="B61" s="33"/>
      <c r="C61" s="33"/>
      <c r="D61" s="34"/>
      <c r="E61" s="33"/>
      <c r="F61" s="33"/>
      <c r="G61" s="30"/>
      <c r="H61" s="30"/>
      <c r="I61" s="32"/>
      <c r="J61" s="32"/>
      <c r="K61" s="32"/>
      <c r="L61" s="32"/>
      <c r="M61" s="32"/>
      <c r="N61" s="32"/>
      <c r="O61" s="32"/>
      <c r="P61" s="32"/>
      <c r="Q61" s="32"/>
      <c r="AA61" s="52"/>
      <c r="AB61" s="52"/>
      <c r="AC61" s="52"/>
    </row>
  </sheetData>
  <mergeCells count="14">
    <mergeCell ref="F9:F10"/>
    <mergeCell ref="G9:G10"/>
    <mergeCell ref="H9:H10"/>
    <mergeCell ref="A9:A10"/>
    <mergeCell ref="B9:B10"/>
    <mergeCell ref="C9:C10"/>
    <mergeCell ref="E9:E10"/>
    <mergeCell ref="D9:D10"/>
    <mergeCell ref="O9:Z9"/>
    <mergeCell ref="M9:M10"/>
    <mergeCell ref="I9:I10"/>
    <mergeCell ref="N9:N10"/>
    <mergeCell ref="K9:L9"/>
    <mergeCell ref="J9:J10"/>
  </mergeCells>
  <phoneticPr fontId="5" type="noConversion"/>
  <pageMargins left="0.78740157480314965" right="0.39370078740157483" top="0.39370078740157483" bottom="0.39370078740157483" header="0.15748031496062992" footer="0"/>
  <pageSetup paperSize="5" scale="60" orientation="landscape" verticalDpi="200" r:id="rId1"/>
  <headerFooter alignWithMargins="0">
    <oddFooter xml:space="preserve">&amp;C&amp;P&amp;R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68"/>
  <sheetViews>
    <sheetView showGridLines="0" view="pageBreakPreview" topLeftCell="G1" workbookViewId="0">
      <selection activeCell="L17" sqref="L17"/>
    </sheetView>
  </sheetViews>
  <sheetFormatPr baseColWidth="10" defaultColWidth="11.42578125" defaultRowHeight="12.75" x14ac:dyDescent="0.2"/>
  <cols>
    <col min="1" max="1" width="4" style="1" customWidth="1"/>
    <col min="2" max="2" width="4.42578125" style="1" customWidth="1"/>
    <col min="3" max="3" width="4.5703125" style="1" customWidth="1"/>
    <col min="4" max="4" width="6.5703125" style="7" customWidth="1"/>
    <col min="5" max="5" width="6.28515625" style="1" customWidth="1"/>
    <col min="6" max="6" width="6.140625" style="1" customWidth="1"/>
    <col min="7" max="7" width="7.28515625" style="30" customWidth="1"/>
    <col min="8" max="8" width="4.7109375" style="30" customWidth="1"/>
    <col min="9" max="9" width="30.85546875" style="32" customWidth="1"/>
    <col min="10" max="14" width="12.85546875" style="32" customWidth="1"/>
    <col min="15" max="17" width="10.28515625" style="32" customWidth="1"/>
    <col min="18" max="20" width="10.28515625" style="4" customWidth="1"/>
    <col min="21" max="21" width="12.5703125" style="4" bestFit="1" customWidth="1"/>
    <col min="22" max="26" width="10.28515625" style="4" customWidth="1"/>
    <col min="27" max="29" width="11.42578125" style="109" customWidth="1"/>
    <col min="30" max="16384" width="11.42578125" style="4"/>
  </cols>
  <sheetData>
    <row r="1" spans="1:29" ht="25.5" x14ac:dyDescent="0.35">
      <c r="D1" s="3"/>
      <c r="G1" s="6" t="s">
        <v>152</v>
      </c>
      <c r="Z1" s="5"/>
    </row>
    <row r="2" spans="1:29" ht="25.5" x14ac:dyDescent="0.35">
      <c r="D2" s="3"/>
      <c r="G2" s="2" t="s">
        <v>20</v>
      </c>
      <c r="M2" s="56"/>
      <c r="N2" s="56"/>
      <c r="O2" s="54"/>
      <c r="P2" s="54"/>
      <c r="Q2" s="54"/>
      <c r="R2" s="6"/>
      <c r="S2" s="6"/>
      <c r="T2" s="6"/>
      <c r="U2" s="6"/>
      <c r="V2" s="6"/>
      <c r="W2" s="6"/>
      <c r="X2" s="6"/>
      <c r="Y2" s="6"/>
      <c r="Z2" s="5"/>
    </row>
    <row r="3" spans="1:29" ht="25.5" x14ac:dyDescent="0.35">
      <c r="C3" s="2"/>
      <c r="D3" s="3"/>
      <c r="M3" s="56"/>
      <c r="N3" s="56"/>
      <c r="O3" s="54"/>
      <c r="P3" s="54"/>
      <c r="Q3" s="54"/>
      <c r="R3" s="6"/>
      <c r="S3" s="6"/>
      <c r="T3" s="6"/>
      <c r="U3" s="6"/>
      <c r="V3" s="6"/>
      <c r="W3" s="6"/>
      <c r="X3" s="6"/>
      <c r="Y3" s="6"/>
      <c r="Z3" s="5"/>
    </row>
    <row r="4" spans="1:29" s="95" customFormat="1" ht="23.25" x14ac:dyDescent="0.2">
      <c r="A4" s="87"/>
      <c r="B4" s="87"/>
      <c r="C4" s="88"/>
      <c r="D4" s="89" t="s">
        <v>21</v>
      </c>
      <c r="E4" s="87"/>
      <c r="F4" s="87"/>
      <c r="G4" s="90"/>
      <c r="H4" s="103" t="s">
        <v>44</v>
      </c>
      <c r="I4" s="91"/>
      <c r="J4" s="91"/>
      <c r="K4" s="91"/>
      <c r="L4" s="91"/>
      <c r="M4" s="91"/>
      <c r="N4" s="91"/>
      <c r="O4" s="92"/>
      <c r="P4" s="141" t="s">
        <v>154</v>
      </c>
      <c r="Q4" s="141"/>
      <c r="R4" s="142"/>
      <c r="S4" s="210" t="s">
        <v>465</v>
      </c>
      <c r="T4" s="93"/>
      <c r="U4" s="93"/>
      <c r="V4" s="93"/>
      <c r="W4" s="93"/>
      <c r="X4" s="93"/>
      <c r="Y4" s="93"/>
      <c r="Z4" s="94"/>
      <c r="AA4" s="113"/>
      <c r="AB4" s="113"/>
      <c r="AC4" s="113"/>
    </row>
    <row r="5" spans="1:29" s="95" customFormat="1" ht="20.25" x14ac:dyDescent="0.2">
      <c r="A5" s="87"/>
      <c r="B5" s="87"/>
      <c r="C5" s="87"/>
      <c r="D5" s="100" t="s">
        <v>22</v>
      </c>
      <c r="E5" s="87"/>
      <c r="F5" s="87"/>
      <c r="G5" s="90"/>
      <c r="H5" s="90"/>
      <c r="I5" s="97"/>
      <c r="J5" s="97"/>
      <c r="K5" s="97"/>
      <c r="L5" s="97"/>
      <c r="M5" s="91"/>
      <c r="N5" s="97"/>
      <c r="O5" s="92"/>
      <c r="P5" s="92"/>
      <c r="Q5" s="92"/>
      <c r="R5" s="111"/>
      <c r="S5" s="93"/>
      <c r="T5" s="93"/>
      <c r="U5" s="93"/>
      <c r="V5" s="93"/>
      <c r="W5" s="93"/>
      <c r="X5" s="93"/>
      <c r="Y5" s="93"/>
      <c r="Z5" s="94"/>
      <c r="AA5" s="113"/>
      <c r="AB5" s="113"/>
      <c r="AC5" s="113"/>
    </row>
    <row r="6" spans="1:29" s="95" customFormat="1" ht="20.25" x14ac:dyDescent="0.2">
      <c r="A6" s="87"/>
      <c r="B6" s="87"/>
      <c r="C6" s="87"/>
      <c r="D6" s="100" t="s">
        <v>23</v>
      </c>
      <c r="E6" s="87"/>
      <c r="F6" s="87"/>
      <c r="G6" s="90"/>
      <c r="H6" s="90"/>
      <c r="I6" s="97"/>
      <c r="J6" s="215"/>
      <c r="K6" s="97"/>
      <c r="L6" s="97"/>
      <c r="M6" s="97"/>
      <c r="N6" s="97" t="s">
        <v>52</v>
      </c>
      <c r="P6" s="92"/>
      <c r="Q6" s="92"/>
      <c r="R6" s="93"/>
      <c r="S6" s="465" t="s">
        <v>480</v>
      </c>
      <c r="T6" s="93"/>
      <c r="U6" s="93"/>
      <c r="V6" s="93"/>
      <c r="W6" s="93"/>
      <c r="X6" s="93"/>
      <c r="Y6" s="93"/>
      <c r="Z6" s="94"/>
      <c r="AA6" s="113"/>
      <c r="AB6" s="113"/>
      <c r="AC6" s="113"/>
    </row>
    <row r="7" spans="1:29" ht="18" x14ac:dyDescent="0.25">
      <c r="I7" s="56"/>
      <c r="J7" s="56"/>
      <c r="K7" s="56"/>
      <c r="L7" s="56"/>
      <c r="M7" s="56"/>
      <c r="N7" s="56"/>
      <c r="O7" s="54"/>
      <c r="P7" s="54"/>
      <c r="Q7" s="54"/>
      <c r="R7" s="6"/>
      <c r="S7" s="6"/>
      <c r="T7" s="6"/>
      <c r="U7" s="6"/>
      <c r="V7" s="6"/>
      <c r="W7" s="6"/>
      <c r="X7" s="6"/>
      <c r="Y7" s="6"/>
      <c r="Z7" s="5"/>
    </row>
    <row r="8" spans="1:29" x14ac:dyDescent="0.2">
      <c r="A8" s="8"/>
      <c r="B8" s="8"/>
      <c r="C8" s="8"/>
      <c r="D8" s="9"/>
      <c r="E8" s="8"/>
      <c r="F8" s="8"/>
      <c r="G8" s="61"/>
      <c r="H8" s="61"/>
      <c r="I8" s="55"/>
      <c r="J8" s="55"/>
      <c r="K8" s="55"/>
      <c r="L8" s="55"/>
      <c r="M8" s="55"/>
      <c r="N8" s="55"/>
      <c r="O8" s="55"/>
      <c r="P8" s="55"/>
      <c r="Q8" s="55"/>
      <c r="R8" s="10"/>
      <c r="S8" s="10"/>
      <c r="T8" s="10"/>
      <c r="U8" s="10"/>
      <c r="V8" s="10"/>
      <c r="W8" s="10"/>
    </row>
    <row r="9" spans="1:29" s="124" customFormat="1" ht="15" customHeight="1" x14ac:dyDescent="0.2">
      <c r="A9" s="493" t="s">
        <v>11</v>
      </c>
      <c r="B9" s="493" t="s">
        <v>12</v>
      </c>
      <c r="C9" s="493" t="s">
        <v>13</v>
      </c>
      <c r="D9" s="497" t="s">
        <v>14</v>
      </c>
      <c r="E9" s="493" t="s">
        <v>24</v>
      </c>
      <c r="F9" s="493" t="s">
        <v>15</v>
      </c>
      <c r="G9" s="495" t="s">
        <v>0</v>
      </c>
      <c r="H9" s="495" t="s">
        <v>25</v>
      </c>
      <c r="I9" s="512" t="s">
        <v>1</v>
      </c>
      <c r="J9" s="515" t="s">
        <v>26</v>
      </c>
      <c r="K9" s="513" t="s">
        <v>27</v>
      </c>
      <c r="L9" s="514"/>
      <c r="M9" s="511" t="s">
        <v>16</v>
      </c>
      <c r="N9" s="511" t="s">
        <v>28</v>
      </c>
      <c r="O9" s="510" t="s">
        <v>29</v>
      </c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126"/>
      <c r="AB9" s="126"/>
      <c r="AC9" s="126"/>
    </row>
    <row r="10" spans="1:29" s="125" customFormat="1" ht="35.25" customHeight="1" x14ac:dyDescent="0.2">
      <c r="A10" s="494"/>
      <c r="B10" s="494"/>
      <c r="C10" s="494"/>
      <c r="D10" s="498"/>
      <c r="E10" s="494"/>
      <c r="F10" s="494"/>
      <c r="G10" s="496"/>
      <c r="H10" s="496"/>
      <c r="I10" s="512"/>
      <c r="J10" s="516"/>
      <c r="K10" s="445" t="s">
        <v>30</v>
      </c>
      <c r="L10" s="445" t="s">
        <v>31</v>
      </c>
      <c r="M10" s="511"/>
      <c r="N10" s="511"/>
      <c r="O10" s="446" t="s">
        <v>8</v>
      </c>
      <c r="P10" s="446" t="s">
        <v>9</v>
      </c>
      <c r="Q10" s="446" t="s">
        <v>10</v>
      </c>
      <c r="R10" s="444" t="s">
        <v>32</v>
      </c>
      <c r="S10" s="444" t="s">
        <v>33</v>
      </c>
      <c r="T10" s="444" t="s">
        <v>34</v>
      </c>
      <c r="U10" s="444" t="s">
        <v>35</v>
      </c>
      <c r="V10" s="444" t="s">
        <v>36</v>
      </c>
      <c r="W10" s="444" t="s">
        <v>37</v>
      </c>
      <c r="X10" s="444" t="s">
        <v>38</v>
      </c>
      <c r="Y10" s="444" t="s">
        <v>39</v>
      </c>
      <c r="Z10" s="444" t="s">
        <v>40</v>
      </c>
      <c r="AA10" s="127"/>
      <c r="AB10" s="127"/>
      <c r="AC10" s="127"/>
    </row>
    <row r="11" spans="1:29" s="19" customFormat="1" ht="12" x14ac:dyDescent="0.2">
      <c r="A11" s="12"/>
      <c r="B11" s="12"/>
      <c r="C11" s="12"/>
      <c r="D11" s="12"/>
      <c r="E11" s="13"/>
      <c r="F11" s="14"/>
      <c r="G11" s="15"/>
      <c r="H11" s="12"/>
      <c r="I11" s="16"/>
      <c r="J11" s="17"/>
      <c r="K11" s="17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52"/>
      <c r="AB11" s="52"/>
      <c r="AC11" s="52"/>
    </row>
    <row r="12" spans="1:29" s="23" customFormat="1" x14ac:dyDescent="0.2">
      <c r="A12" s="20"/>
      <c r="B12" s="20"/>
      <c r="C12" s="20"/>
      <c r="D12" s="21"/>
      <c r="E12" s="20"/>
      <c r="F12" s="20"/>
      <c r="G12" s="20"/>
      <c r="H12" s="20"/>
      <c r="I12" s="22" t="s">
        <v>2</v>
      </c>
      <c r="J12" s="65">
        <v>0</v>
      </c>
      <c r="K12" s="65">
        <v>0</v>
      </c>
      <c r="L12" s="65">
        <v>0</v>
      </c>
      <c r="M12" s="65">
        <f t="shared" ref="M12:Z12" si="0">SUM(M11:M11)</f>
        <v>0</v>
      </c>
      <c r="N12" s="65">
        <f t="shared" si="0"/>
        <v>0</v>
      </c>
      <c r="O12" s="65">
        <f t="shared" si="0"/>
        <v>0</v>
      </c>
      <c r="P12" s="65">
        <f t="shared" si="0"/>
        <v>0</v>
      </c>
      <c r="Q12" s="65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0</v>
      </c>
      <c r="X12" s="39">
        <f t="shared" si="0"/>
        <v>0</v>
      </c>
      <c r="Y12" s="39">
        <f t="shared" si="0"/>
        <v>0</v>
      </c>
      <c r="Z12" s="39">
        <f t="shared" si="0"/>
        <v>0</v>
      </c>
      <c r="AA12" s="38"/>
      <c r="AB12" s="38"/>
      <c r="AC12" s="38"/>
    </row>
    <row r="13" spans="1:29" s="32" customFormat="1" x14ac:dyDescent="0.2">
      <c r="A13" s="50"/>
      <c r="B13" s="50"/>
      <c r="C13" s="50"/>
      <c r="D13" s="50"/>
      <c r="E13" s="50"/>
      <c r="F13" s="50"/>
      <c r="G13" s="106">
        <v>2391</v>
      </c>
      <c r="H13" s="69">
        <v>0</v>
      </c>
      <c r="I13" s="150" t="s">
        <v>94</v>
      </c>
      <c r="J13" s="138">
        <v>25500</v>
      </c>
      <c r="K13" s="68">
        <v>1015.66</v>
      </c>
      <c r="L13" s="68"/>
      <c r="M13" s="73">
        <f>J13-K13+L13</f>
        <v>24484.34</v>
      </c>
      <c r="N13" s="67">
        <f>SUM(O13:Z13)</f>
        <v>24292.42</v>
      </c>
      <c r="O13" s="66"/>
      <c r="P13" s="66"/>
      <c r="Q13" s="66"/>
      <c r="R13" s="66"/>
      <c r="S13" s="66"/>
      <c r="T13" s="66"/>
      <c r="U13" s="66"/>
      <c r="V13" s="68"/>
      <c r="W13" s="68"/>
      <c r="X13" s="66"/>
      <c r="Y13" s="66">
        <v>9912.7999999999993</v>
      </c>
      <c r="Z13" s="66">
        <v>14379.62</v>
      </c>
      <c r="AA13" s="118"/>
      <c r="AB13" s="118"/>
      <c r="AC13" s="118"/>
    </row>
    <row r="14" spans="1:29" s="32" customFormat="1" x14ac:dyDescent="0.2">
      <c r="A14" s="50"/>
      <c r="B14" s="50"/>
      <c r="C14" s="50"/>
      <c r="D14" s="50"/>
      <c r="E14" s="50"/>
      <c r="F14" s="50"/>
      <c r="G14" s="106">
        <v>2611</v>
      </c>
      <c r="H14" s="69">
        <v>0</v>
      </c>
      <c r="I14" s="150" t="s">
        <v>95</v>
      </c>
      <c r="J14" s="138">
        <v>3700</v>
      </c>
      <c r="K14" s="68">
        <v>646.88</v>
      </c>
      <c r="L14" s="68"/>
      <c r="M14" s="73">
        <f>J14-K14+L14</f>
        <v>3053.12</v>
      </c>
      <c r="N14" s="67">
        <f>SUM(O14:Z14)</f>
        <v>3009.9700000000003</v>
      </c>
      <c r="O14" s="66"/>
      <c r="P14" s="66"/>
      <c r="Q14" s="66"/>
      <c r="R14" s="66"/>
      <c r="S14" s="66"/>
      <c r="T14" s="66"/>
      <c r="U14" s="66"/>
      <c r="V14" s="68"/>
      <c r="W14" s="68"/>
      <c r="X14" s="66"/>
      <c r="Y14" s="66">
        <v>1090</v>
      </c>
      <c r="Z14" s="66">
        <v>1919.97</v>
      </c>
      <c r="AA14" s="118"/>
      <c r="AB14" s="118"/>
      <c r="AC14" s="118"/>
    </row>
    <row r="15" spans="1:29" s="23" customFormat="1" ht="12" x14ac:dyDescent="0.2">
      <c r="A15" s="20"/>
      <c r="B15" s="20"/>
      <c r="C15" s="20"/>
      <c r="D15" s="21"/>
      <c r="E15" s="20"/>
      <c r="F15" s="20"/>
      <c r="G15" s="20"/>
      <c r="H15" s="20"/>
      <c r="I15" s="22" t="s">
        <v>3</v>
      </c>
      <c r="J15" s="65">
        <f>SUM(J13:J14)</f>
        <v>29200</v>
      </c>
      <c r="K15" s="65">
        <f t="shared" ref="K15:Z15" si="1">SUM(K13:K14)</f>
        <v>1662.54</v>
      </c>
      <c r="L15" s="65">
        <f t="shared" si="1"/>
        <v>0</v>
      </c>
      <c r="M15" s="65">
        <f t="shared" si="1"/>
        <v>27537.46</v>
      </c>
      <c r="N15" s="65">
        <f t="shared" si="1"/>
        <v>27302.39</v>
      </c>
      <c r="O15" s="65">
        <f t="shared" si="1"/>
        <v>0</v>
      </c>
      <c r="P15" s="65">
        <f t="shared" si="1"/>
        <v>0</v>
      </c>
      <c r="Q15" s="65">
        <f t="shared" si="1"/>
        <v>0</v>
      </c>
      <c r="R15" s="65">
        <f t="shared" si="1"/>
        <v>0</v>
      </c>
      <c r="S15" s="65">
        <f t="shared" si="1"/>
        <v>0</v>
      </c>
      <c r="T15" s="65">
        <f t="shared" si="1"/>
        <v>0</v>
      </c>
      <c r="U15" s="65">
        <f t="shared" si="1"/>
        <v>0</v>
      </c>
      <c r="V15" s="65">
        <f t="shared" si="1"/>
        <v>0</v>
      </c>
      <c r="W15" s="65">
        <f t="shared" si="1"/>
        <v>0</v>
      </c>
      <c r="X15" s="65">
        <f t="shared" si="1"/>
        <v>0</v>
      </c>
      <c r="Y15" s="65">
        <f t="shared" si="1"/>
        <v>11002.8</v>
      </c>
      <c r="Z15" s="65">
        <f t="shared" si="1"/>
        <v>16299.59</v>
      </c>
      <c r="AA15" s="38"/>
      <c r="AB15" s="38"/>
      <c r="AC15" s="38"/>
    </row>
    <row r="16" spans="1:29" s="38" customFormat="1" x14ac:dyDescent="0.2">
      <c r="A16" s="447"/>
      <c r="B16" s="447"/>
      <c r="C16" s="447"/>
      <c r="D16" s="448"/>
      <c r="E16" s="447"/>
      <c r="F16" s="447"/>
      <c r="G16" s="106">
        <v>3342</v>
      </c>
      <c r="H16" s="69">
        <v>0</v>
      </c>
      <c r="I16" s="150" t="s">
        <v>117</v>
      </c>
      <c r="J16" s="138">
        <v>158900</v>
      </c>
      <c r="K16" s="449"/>
      <c r="L16" s="449"/>
      <c r="M16" s="73">
        <f t="shared" ref="M16:M22" si="2">J16-K16+L16</f>
        <v>158900</v>
      </c>
      <c r="N16" s="67">
        <f t="shared" ref="N16:N22" si="3">SUM(O16:Z16)</f>
        <v>144236.38</v>
      </c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51">
        <v>57256</v>
      </c>
      <c r="Z16" s="451">
        <v>86980.38</v>
      </c>
    </row>
    <row r="17" spans="1:29" s="38" customFormat="1" x14ac:dyDescent="0.2">
      <c r="A17" s="447"/>
      <c r="B17" s="447"/>
      <c r="C17" s="447"/>
      <c r="D17" s="448"/>
      <c r="E17" s="447"/>
      <c r="F17" s="447"/>
      <c r="G17" s="106">
        <v>3611</v>
      </c>
      <c r="H17" s="69">
        <v>0</v>
      </c>
      <c r="I17" s="150" t="s">
        <v>124</v>
      </c>
      <c r="J17" s="138">
        <v>72885</v>
      </c>
      <c r="K17" s="449"/>
      <c r="L17" s="449"/>
      <c r="M17" s="73">
        <f t="shared" si="2"/>
        <v>72885</v>
      </c>
      <c r="N17" s="67">
        <f t="shared" si="3"/>
        <v>18380.2</v>
      </c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51">
        <v>11123.72</v>
      </c>
      <c r="Z17" s="451">
        <v>7256.4800000000005</v>
      </c>
    </row>
    <row r="18" spans="1:29" s="38" customFormat="1" x14ac:dyDescent="0.2">
      <c r="A18" s="447"/>
      <c r="B18" s="447"/>
      <c r="C18" s="447"/>
      <c r="D18" s="448"/>
      <c r="E18" s="447"/>
      <c r="F18" s="447"/>
      <c r="G18" s="106">
        <v>3711</v>
      </c>
      <c r="H18" s="69">
        <v>0</v>
      </c>
      <c r="I18" s="150" t="s">
        <v>125</v>
      </c>
      <c r="J18" s="138">
        <v>39304</v>
      </c>
      <c r="K18" s="449"/>
      <c r="L18" s="449"/>
      <c r="M18" s="73">
        <f t="shared" si="2"/>
        <v>39304</v>
      </c>
      <c r="N18" s="67">
        <f t="shared" si="3"/>
        <v>39304</v>
      </c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51">
        <v>0</v>
      </c>
      <c r="Z18" s="451">
        <v>39304</v>
      </c>
    </row>
    <row r="19" spans="1:29" s="38" customFormat="1" x14ac:dyDescent="0.2">
      <c r="A19" s="447"/>
      <c r="B19" s="447"/>
      <c r="C19" s="447"/>
      <c r="D19" s="448"/>
      <c r="E19" s="447"/>
      <c r="F19" s="447"/>
      <c r="G19" s="106">
        <v>3721</v>
      </c>
      <c r="H19" s="69">
        <v>0</v>
      </c>
      <c r="I19" s="150" t="s">
        <v>105</v>
      </c>
      <c r="J19" s="138">
        <v>21696</v>
      </c>
      <c r="K19" s="451">
        <v>2000</v>
      </c>
      <c r="L19" s="449"/>
      <c r="M19" s="73">
        <f t="shared" si="2"/>
        <v>19696</v>
      </c>
      <c r="N19" s="67">
        <f t="shared" si="3"/>
        <v>13657</v>
      </c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51">
        <v>72</v>
      </c>
      <c r="Z19" s="451">
        <v>13585</v>
      </c>
    </row>
    <row r="20" spans="1:29" s="38" customFormat="1" x14ac:dyDescent="0.2">
      <c r="A20" s="447"/>
      <c r="B20" s="447"/>
      <c r="C20" s="447"/>
      <c r="D20" s="448"/>
      <c r="E20" s="447"/>
      <c r="F20" s="447"/>
      <c r="G20" s="106">
        <v>3751</v>
      </c>
      <c r="H20" s="69">
        <v>0</v>
      </c>
      <c r="I20" s="150" t="s">
        <v>126</v>
      </c>
      <c r="J20" s="138">
        <v>214757</v>
      </c>
      <c r="K20" s="451">
        <v>2000</v>
      </c>
      <c r="L20" s="449"/>
      <c r="M20" s="73">
        <f t="shared" si="2"/>
        <v>212757</v>
      </c>
      <c r="N20" s="67">
        <f t="shared" si="3"/>
        <v>148350.32999999999</v>
      </c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51">
        <v>8088</v>
      </c>
      <c r="Z20" s="451">
        <v>140262.32999999999</v>
      </c>
    </row>
    <row r="21" spans="1:29" s="38" customFormat="1" x14ac:dyDescent="0.2">
      <c r="A21" s="447"/>
      <c r="B21" s="447"/>
      <c r="C21" s="447"/>
      <c r="D21" s="448"/>
      <c r="E21" s="447"/>
      <c r="F21" s="447"/>
      <c r="G21" s="106">
        <v>3831</v>
      </c>
      <c r="H21" s="69">
        <v>0</v>
      </c>
      <c r="I21" s="150" t="s">
        <v>106</v>
      </c>
      <c r="J21" s="138">
        <v>1338774</v>
      </c>
      <c r="K21" s="451">
        <v>126000</v>
      </c>
      <c r="L21" s="449"/>
      <c r="M21" s="73">
        <f t="shared" si="2"/>
        <v>1212774</v>
      </c>
      <c r="N21" s="67">
        <f t="shared" si="3"/>
        <v>1079363.53</v>
      </c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51">
        <v>268661.05000000005</v>
      </c>
      <c r="Z21" s="451">
        <v>810702.48</v>
      </c>
    </row>
    <row r="22" spans="1:29" s="38" customFormat="1" x14ac:dyDescent="0.2">
      <c r="A22" s="447"/>
      <c r="B22" s="447"/>
      <c r="C22" s="447"/>
      <c r="D22" s="448"/>
      <c r="E22" s="447"/>
      <c r="F22" s="447"/>
      <c r="G22" s="106">
        <v>3921</v>
      </c>
      <c r="H22" s="69">
        <v>0</v>
      </c>
      <c r="I22" s="150" t="s">
        <v>103</v>
      </c>
      <c r="J22" s="138">
        <v>120000</v>
      </c>
      <c r="K22" s="449"/>
      <c r="L22" s="449"/>
      <c r="M22" s="73">
        <f t="shared" si="2"/>
        <v>120000</v>
      </c>
      <c r="N22" s="67">
        <f t="shared" si="3"/>
        <v>102273.32</v>
      </c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51">
        <v>0</v>
      </c>
      <c r="Z22" s="451">
        <v>102273.32</v>
      </c>
    </row>
    <row r="23" spans="1:29" s="23" customFormat="1" ht="12" x14ac:dyDescent="0.2">
      <c r="A23" s="20"/>
      <c r="B23" s="20"/>
      <c r="C23" s="20"/>
      <c r="D23" s="21"/>
      <c r="E23" s="20"/>
      <c r="F23" s="20"/>
      <c r="G23" s="20"/>
      <c r="H23" s="20"/>
      <c r="I23" s="22" t="s">
        <v>4</v>
      </c>
      <c r="J23" s="65">
        <f>SUM(J16:J22)</f>
        <v>1966316</v>
      </c>
      <c r="K23" s="65">
        <f t="shared" ref="K23:Z23" si="4">SUM(K16:K22)</f>
        <v>130000</v>
      </c>
      <c r="L23" s="65">
        <f t="shared" si="4"/>
        <v>0</v>
      </c>
      <c r="M23" s="65">
        <f t="shared" si="4"/>
        <v>1836316</v>
      </c>
      <c r="N23" s="65">
        <f>SUM(N16:N22)</f>
        <v>1545564.76</v>
      </c>
      <c r="O23" s="65">
        <f t="shared" si="4"/>
        <v>0</v>
      </c>
      <c r="P23" s="65">
        <f t="shared" si="4"/>
        <v>0</v>
      </c>
      <c r="Q23" s="65">
        <f t="shared" si="4"/>
        <v>0</v>
      </c>
      <c r="R23" s="65">
        <f t="shared" si="4"/>
        <v>0</v>
      </c>
      <c r="S23" s="65">
        <f t="shared" si="4"/>
        <v>0</v>
      </c>
      <c r="T23" s="65">
        <f t="shared" si="4"/>
        <v>0</v>
      </c>
      <c r="U23" s="65">
        <f t="shared" si="4"/>
        <v>0</v>
      </c>
      <c r="V23" s="65">
        <f t="shared" si="4"/>
        <v>0</v>
      </c>
      <c r="W23" s="65">
        <f t="shared" si="4"/>
        <v>0</v>
      </c>
      <c r="X23" s="65">
        <f t="shared" si="4"/>
        <v>0</v>
      </c>
      <c r="Y23" s="65">
        <f t="shared" si="4"/>
        <v>345200.77</v>
      </c>
      <c r="Z23" s="65">
        <f t="shared" si="4"/>
        <v>1200363.99</v>
      </c>
      <c r="AA23" s="38"/>
      <c r="AB23" s="38"/>
      <c r="AC23" s="38"/>
    </row>
    <row r="24" spans="1:29" s="51" customFormat="1" ht="12" x14ac:dyDescent="0.2">
      <c r="A24" s="50"/>
      <c r="B24" s="50"/>
      <c r="C24" s="50"/>
      <c r="D24" s="50"/>
      <c r="E24" s="50"/>
      <c r="F24" s="50"/>
      <c r="G24" s="15">
        <v>4432</v>
      </c>
      <c r="H24" s="12">
        <v>0</v>
      </c>
      <c r="I24" s="137" t="s">
        <v>149</v>
      </c>
      <c r="J24" s="136">
        <v>379384</v>
      </c>
      <c r="K24" s="46"/>
      <c r="L24" s="46"/>
      <c r="M24" s="73">
        <f>J24-K24+L24</f>
        <v>379384</v>
      </c>
      <c r="N24" s="67">
        <f>SUM(O24:Z24)</f>
        <v>379384</v>
      </c>
      <c r="O24" s="45"/>
      <c r="P24" s="45"/>
      <c r="Q24" s="45"/>
      <c r="R24" s="45"/>
      <c r="S24" s="45"/>
      <c r="T24" s="45"/>
      <c r="U24" s="40"/>
      <c r="V24" s="40"/>
      <c r="W24" s="40"/>
      <c r="X24" s="139"/>
      <c r="Y24" s="40">
        <v>199000</v>
      </c>
      <c r="Z24" s="40">
        <v>180384</v>
      </c>
      <c r="AA24" s="121"/>
      <c r="AB24" s="121"/>
      <c r="AC24" s="121"/>
    </row>
    <row r="25" spans="1:29" s="23" customFormat="1" ht="12" x14ac:dyDescent="0.2">
      <c r="A25" s="20"/>
      <c r="B25" s="20"/>
      <c r="C25" s="20"/>
      <c r="D25" s="21"/>
      <c r="E25" s="20"/>
      <c r="F25" s="20"/>
      <c r="G25" s="20"/>
      <c r="H25" s="20"/>
      <c r="I25" s="22" t="s">
        <v>5</v>
      </c>
      <c r="J25" s="65">
        <f>SUM(J24:J24)</f>
        <v>379384</v>
      </c>
      <c r="K25" s="65">
        <f t="shared" ref="K25:Z25" si="5">SUM(K24:K24)</f>
        <v>0</v>
      </c>
      <c r="L25" s="65">
        <f t="shared" si="5"/>
        <v>0</v>
      </c>
      <c r="M25" s="65">
        <f t="shared" si="5"/>
        <v>379384</v>
      </c>
      <c r="N25" s="65">
        <f>SUM(N24:N24)</f>
        <v>379384</v>
      </c>
      <c r="O25" s="65">
        <f t="shared" si="5"/>
        <v>0</v>
      </c>
      <c r="P25" s="65">
        <f t="shared" si="5"/>
        <v>0</v>
      </c>
      <c r="Q25" s="65">
        <f t="shared" si="5"/>
        <v>0</v>
      </c>
      <c r="R25" s="65">
        <f t="shared" si="5"/>
        <v>0</v>
      </c>
      <c r="S25" s="65">
        <f t="shared" si="5"/>
        <v>0</v>
      </c>
      <c r="T25" s="65">
        <f t="shared" si="5"/>
        <v>0</v>
      </c>
      <c r="U25" s="65">
        <f t="shared" si="5"/>
        <v>0</v>
      </c>
      <c r="V25" s="65">
        <f t="shared" si="5"/>
        <v>0</v>
      </c>
      <c r="W25" s="65">
        <f t="shared" si="5"/>
        <v>0</v>
      </c>
      <c r="X25" s="65">
        <f t="shared" si="5"/>
        <v>0</v>
      </c>
      <c r="Y25" s="65">
        <f t="shared" si="5"/>
        <v>199000</v>
      </c>
      <c r="Z25" s="65">
        <f t="shared" si="5"/>
        <v>180384</v>
      </c>
      <c r="AA25" s="38"/>
      <c r="AB25" s="38"/>
      <c r="AC25" s="38"/>
    </row>
    <row r="26" spans="1:29" s="19" customFormat="1" ht="12" x14ac:dyDescent="0.2">
      <c r="A26" s="24"/>
      <c r="B26" s="24"/>
      <c r="C26" s="24"/>
      <c r="D26" s="25"/>
      <c r="E26" s="24"/>
      <c r="F26" s="24"/>
      <c r="G26" s="24"/>
      <c r="H26" s="24"/>
      <c r="I26" s="26"/>
      <c r="J26" s="40"/>
      <c r="K26" s="40"/>
      <c r="L26" s="40"/>
      <c r="M26" s="40"/>
      <c r="N26" s="40">
        <f>SUM(O26:Z26)</f>
        <v>0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52"/>
      <c r="AB26" s="52"/>
      <c r="AC26" s="52"/>
    </row>
    <row r="27" spans="1:29" s="83" customFormat="1" ht="17.25" customHeight="1" x14ac:dyDescent="0.2">
      <c r="A27" s="80"/>
      <c r="B27" s="80"/>
      <c r="C27" s="80"/>
      <c r="D27" s="81"/>
      <c r="E27" s="80"/>
      <c r="F27" s="80"/>
      <c r="G27" s="80"/>
      <c r="H27" s="80"/>
      <c r="I27" s="80" t="s">
        <v>7</v>
      </c>
      <c r="J27" s="82">
        <f>J25+J23+J15</f>
        <v>2374900</v>
      </c>
      <c r="K27" s="82">
        <f t="shared" ref="K27:Z27" si="6">K12+K15+K23+K25</f>
        <v>131662.54</v>
      </c>
      <c r="L27" s="82">
        <f t="shared" si="6"/>
        <v>0</v>
      </c>
      <c r="M27" s="82">
        <f t="shared" si="6"/>
        <v>2243237.46</v>
      </c>
      <c r="N27" s="82">
        <f t="shared" si="6"/>
        <v>1952251.15</v>
      </c>
      <c r="O27" s="82">
        <f t="shared" si="6"/>
        <v>0</v>
      </c>
      <c r="P27" s="82">
        <f t="shared" si="6"/>
        <v>0</v>
      </c>
      <c r="Q27" s="82">
        <f t="shared" si="6"/>
        <v>0</v>
      </c>
      <c r="R27" s="82">
        <f t="shared" si="6"/>
        <v>0</v>
      </c>
      <c r="S27" s="82">
        <f t="shared" si="6"/>
        <v>0</v>
      </c>
      <c r="T27" s="82">
        <f t="shared" si="6"/>
        <v>0</v>
      </c>
      <c r="U27" s="82">
        <f t="shared" si="6"/>
        <v>0</v>
      </c>
      <c r="V27" s="82">
        <f t="shared" si="6"/>
        <v>0</v>
      </c>
      <c r="W27" s="82">
        <f t="shared" si="6"/>
        <v>0</v>
      </c>
      <c r="X27" s="82">
        <f t="shared" si="6"/>
        <v>0</v>
      </c>
      <c r="Y27" s="82">
        <f t="shared" si="6"/>
        <v>555203.57000000007</v>
      </c>
      <c r="Z27" s="82">
        <f t="shared" si="6"/>
        <v>1397047.58</v>
      </c>
      <c r="AA27" s="123"/>
      <c r="AB27" s="123"/>
      <c r="AC27" s="123"/>
    </row>
    <row r="28" spans="1:29" s="19" customFormat="1" ht="12" x14ac:dyDescent="0.2">
      <c r="A28" s="30"/>
      <c r="B28" s="30"/>
      <c r="C28" s="30"/>
      <c r="D28" s="31"/>
      <c r="E28" s="30"/>
      <c r="F28" s="30"/>
      <c r="G28" s="30"/>
      <c r="H28" s="30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52"/>
      <c r="AB28" s="52"/>
      <c r="AC28" s="52"/>
    </row>
    <row r="29" spans="1:29" s="19" customFormat="1" ht="12" x14ac:dyDescent="0.2">
      <c r="A29" s="33"/>
      <c r="B29" s="33"/>
      <c r="C29" s="33"/>
      <c r="D29" s="34"/>
      <c r="E29" s="33"/>
      <c r="F29" s="33"/>
      <c r="G29" s="30"/>
      <c r="H29" s="30"/>
      <c r="I29" s="32"/>
      <c r="J29" s="32"/>
      <c r="K29" s="32"/>
      <c r="L29" s="64"/>
      <c r="M29" s="32"/>
      <c r="N29" s="32"/>
      <c r="O29" s="32"/>
      <c r="P29" s="32"/>
      <c r="Q29" s="32"/>
      <c r="AA29" s="52"/>
      <c r="AB29" s="52"/>
      <c r="AC29" s="52"/>
    </row>
    <row r="30" spans="1:29" s="19" customFormat="1" ht="12" x14ac:dyDescent="0.2">
      <c r="A30" s="33"/>
      <c r="B30" s="33"/>
      <c r="C30" s="33"/>
      <c r="D30" s="34"/>
      <c r="E30" s="33"/>
      <c r="F30" s="33"/>
      <c r="G30" s="30"/>
      <c r="H30" s="30"/>
      <c r="I30" s="32"/>
      <c r="J30" s="32"/>
      <c r="K30" s="32"/>
      <c r="L30" s="32"/>
      <c r="M30" s="32"/>
      <c r="N30" s="32"/>
      <c r="O30" s="32"/>
      <c r="P30" s="32"/>
      <c r="Q30" s="32"/>
      <c r="AA30" s="52"/>
      <c r="AB30" s="52"/>
      <c r="AC30" s="52"/>
    </row>
    <row r="31" spans="1:29" s="19" customFormat="1" ht="12" x14ac:dyDescent="0.2">
      <c r="A31" s="33"/>
      <c r="B31" s="33"/>
      <c r="C31" s="33"/>
      <c r="D31" s="34"/>
      <c r="E31" s="33"/>
      <c r="F31" s="33"/>
      <c r="G31" s="30"/>
      <c r="H31" s="30"/>
      <c r="I31" s="32" t="s">
        <v>467</v>
      </c>
      <c r="J31" s="450">
        <v>780000</v>
      </c>
      <c r="K31" s="450"/>
      <c r="L31" s="77"/>
      <c r="M31" s="32"/>
      <c r="N31" s="32"/>
      <c r="O31" s="32"/>
      <c r="P31" s="32"/>
      <c r="Q31" s="32"/>
      <c r="AA31" s="52"/>
      <c r="AB31" s="52"/>
      <c r="AC31" s="52"/>
    </row>
    <row r="32" spans="1:29" s="19" customFormat="1" ht="12" x14ac:dyDescent="0.2">
      <c r="A32" s="33"/>
      <c r="B32" s="33"/>
      <c r="C32" s="33"/>
      <c r="D32" s="34"/>
      <c r="E32" s="33"/>
      <c r="F32" s="33"/>
      <c r="G32" s="30"/>
      <c r="H32" s="30"/>
      <c r="I32" s="32" t="s">
        <v>468</v>
      </c>
      <c r="J32" s="450">
        <v>280000</v>
      </c>
      <c r="K32" s="32"/>
      <c r="L32" s="32"/>
      <c r="M32" s="32"/>
      <c r="N32" s="32"/>
      <c r="O32" s="32"/>
      <c r="P32" s="32"/>
      <c r="Q32" s="32"/>
      <c r="AA32" s="52"/>
      <c r="AB32" s="52"/>
      <c r="AC32" s="52"/>
    </row>
    <row r="33" spans="1:29" s="19" customFormat="1" ht="12" x14ac:dyDescent="0.2">
      <c r="A33" s="33"/>
      <c r="B33" s="33"/>
      <c r="C33" s="33"/>
      <c r="D33" s="34"/>
      <c r="E33" s="33"/>
      <c r="F33" s="33"/>
      <c r="G33" s="30"/>
      <c r="H33" s="30"/>
      <c r="I33" s="32" t="s">
        <v>469</v>
      </c>
      <c r="J33" s="450">
        <v>74000</v>
      </c>
      <c r="K33" s="32"/>
      <c r="L33" s="32"/>
      <c r="M33" s="32"/>
      <c r="N33" s="32"/>
      <c r="O33" s="32"/>
      <c r="P33" s="32"/>
      <c r="Q33" s="32"/>
      <c r="AA33" s="52"/>
      <c r="AB33" s="52"/>
      <c r="AC33" s="52"/>
    </row>
    <row r="34" spans="1:29" s="19" customFormat="1" ht="12" x14ac:dyDescent="0.2">
      <c r="A34" s="33"/>
      <c r="B34" s="33"/>
      <c r="C34" s="33"/>
      <c r="D34" s="34"/>
      <c r="E34" s="33"/>
      <c r="F34" s="33"/>
      <c r="G34" s="30"/>
      <c r="H34" s="30"/>
      <c r="I34" s="32" t="s">
        <v>470</v>
      </c>
      <c r="J34" s="450">
        <v>74000</v>
      </c>
      <c r="K34" s="32"/>
      <c r="L34" s="32"/>
      <c r="M34" s="44"/>
      <c r="N34" s="32"/>
      <c r="O34" s="32"/>
      <c r="P34" s="32"/>
      <c r="Q34" s="32"/>
      <c r="AA34" s="52"/>
      <c r="AB34" s="52"/>
      <c r="AC34" s="52"/>
    </row>
    <row r="35" spans="1:29" s="19" customFormat="1" ht="12" x14ac:dyDescent="0.2">
      <c r="A35" s="33"/>
      <c r="B35" s="33"/>
      <c r="C35" s="33"/>
      <c r="D35" s="34"/>
      <c r="E35" s="33"/>
      <c r="F35" s="33"/>
      <c r="G35" s="30"/>
      <c r="H35" s="30"/>
      <c r="I35" s="32" t="s">
        <v>471</v>
      </c>
      <c r="J35" s="450">
        <v>74000</v>
      </c>
      <c r="K35" s="32"/>
      <c r="L35" s="32"/>
      <c r="M35" s="32"/>
      <c r="N35" s="32"/>
      <c r="O35" s="32"/>
      <c r="P35" s="32"/>
      <c r="Q35" s="32"/>
      <c r="AA35" s="52"/>
      <c r="AB35" s="52"/>
      <c r="AC35" s="52"/>
    </row>
    <row r="36" spans="1:29" s="19" customFormat="1" ht="12" x14ac:dyDescent="0.2">
      <c r="A36" s="33"/>
      <c r="B36" s="33"/>
      <c r="C36" s="33"/>
      <c r="D36" s="34"/>
      <c r="E36" s="33"/>
      <c r="F36" s="33"/>
      <c r="G36" s="30"/>
      <c r="H36" s="30"/>
      <c r="I36" s="32" t="s">
        <v>472</v>
      </c>
      <c r="J36" s="450">
        <v>74000</v>
      </c>
      <c r="K36" s="32"/>
      <c r="L36" s="32"/>
      <c r="M36" s="32"/>
      <c r="N36" s="32"/>
      <c r="O36" s="32"/>
      <c r="P36" s="32"/>
      <c r="Q36" s="32"/>
      <c r="AA36" s="52"/>
      <c r="AB36" s="52"/>
      <c r="AC36" s="52"/>
    </row>
    <row r="37" spans="1:29" s="19" customFormat="1" ht="12" x14ac:dyDescent="0.2">
      <c r="A37" s="33"/>
      <c r="B37" s="33"/>
      <c r="C37" s="33"/>
      <c r="D37" s="34"/>
      <c r="E37" s="33"/>
      <c r="F37" s="33"/>
      <c r="G37" s="30"/>
      <c r="H37" s="30"/>
      <c r="I37" s="32" t="s">
        <v>473</v>
      </c>
      <c r="J37" s="450">
        <v>250400</v>
      </c>
      <c r="K37" s="32"/>
      <c r="L37" s="32"/>
      <c r="M37" s="32"/>
      <c r="N37" s="32"/>
      <c r="O37" s="32"/>
      <c r="P37" s="32"/>
      <c r="Q37" s="32"/>
      <c r="AA37" s="52"/>
      <c r="AB37" s="52"/>
      <c r="AC37" s="52"/>
    </row>
    <row r="38" spans="1:29" s="19" customFormat="1" ht="12" x14ac:dyDescent="0.2">
      <c r="A38" s="33"/>
      <c r="B38" s="33"/>
      <c r="C38" s="33"/>
      <c r="D38" s="34"/>
      <c r="E38" s="33"/>
      <c r="F38" s="33"/>
      <c r="G38" s="30"/>
      <c r="H38" s="30"/>
      <c r="I38" s="32" t="s">
        <v>474</v>
      </c>
      <c r="J38" s="450">
        <v>120000</v>
      </c>
      <c r="K38" s="32"/>
      <c r="L38" s="32"/>
      <c r="M38" s="32"/>
      <c r="N38" s="32"/>
      <c r="O38" s="32"/>
      <c r="P38" s="32"/>
      <c r="Q38" s="32"/>
      <c r="AA38" s="52"/>
      <c r="AB38" s="52"/>
      <c r="AC38" s="52"/>
    </row>
    <row r="39" spans="1:29" s="19" customFormat="1" ht="12" x14ac:dyDescent="0.2">
      <c r="A39" s="33"/>
      <c r="B39" s="33"/>
      <c r="C39" s="33"/>
      <c r="D39" s="34"/>
      <c r="E39" s="33"/>
      <c r="F39" s="33"/>
      <c r="G39" s="30"/>
      <c r="H39" s="30"/>
      <c r="I39" s="32" t="s">
        <v>475</v>
      </c>
      <c r="J39" s="450">
        <v>60000</v>
      </c>
      <c r="K39" s="32"/>
      <c r="L39" s="32"/>
      <c r="M39" s="32"/>
      <c r="N39" s="32"/>
      <c r="O39" s="32"/>
      <c r="P39" s="32"/>
      <c r="Q39" s="32"/>
      <c r="AA39" s="52"/>
      <c r="AB39" s="52"/>
      <c r="AC39" s="52"/>
    </row>
    <row r="40" spans="1:29" s="19" customFormat="1" ht="12" x14ac:dyDescent="0.2">
      <c r="A40" s="33"/>
      <c r="B40" s="33"/>
      <c r="C40" s="33"/>
      <c r="D40" s="34"/>
      <c r="E40" s="33"/>
      <c r="F40" s="33"/>
      <c r="G40" s="30"/>
      <c r="H40" s="30"/>
      <c r="I40" s="32" t="s">
        <v>476</v>
      </c>
      <c r="J40" s="450">
        <v>117000</v>
      </c>
      <c r="K40" s="32"/>
      <c r="L40" s="32"/>
      <c r="M40" s="32"/>
      <c r="N40" s="32"/>
      <c r="O40" s="32"/>
      <c r="P40" s="32"/>
      <c r="Q40" s="32"/>
      <c r="AA40" s="52"/>
      <c r="AB40" s="52"/>
      <c r="AC40" s="52"/>
    </row>
    <row r="41" spans="1:29" s="19" customFormat="1" ht="12" x14ac:dyDescent="0.2">
      <c r="A41" s="33"/>
      <c r="B41" s="33"/>
      <c r="C41" s="33"/>
      <c r="D41" s="34"/>
      <c r="E41" s="33"/>
      <c r="F41" s="33"/>
      <c r="G41" s="30"/>
      <c r="H41" s="30"/>
      <c r="I41" s="32" t="s">
        <v>477</v>
      </c>
      <c r="J41" s="450">
        <v>201500</v>
      </c>
      <c r="K41" s="32"/>
      <c r="L41" s="32"/>
      <c r="M41" s="32"/>
      <c r="N41" s="32"/>
      <c r="O41" s="32"/>
      <c r="P41" s="32"/>
      <c r="Q41" s="32"/>
      <c r="AA41" s="52"/>
      <c r="AB41" s="52"/>
      <c r="AC41" s="52"/>
    </row>
    <row r="42" spans="1:29" s="19" customFormat="1" ht="12" x14ac:dyDescent="0.2">
      <c r="A42" s="33"/>
      <c r="B42" s="33"/>
      <c r="C42" s="33"/>
      <c r="D42" s="34"/>
      <c r="E42" s="33"/>
      <c r="F42" s="33"/>
      <c r="G42" s="30"/>
      <c r="H42" s="30"/>
      <c r="I42" s="32" t="s">
        <v>478</v>
      </c>
      <c r="J42" s="450">
        <v>270000</v>
      </c>
      <c r="K42" s="32"/>
      <c r="L42" s="32"/>
      <c r="M42" s="32"/>
      <c r="N42" s="32"/>
      <c r="O42" s="32"/>
      <c r="P42" s="32"/>
      <c r="Q42" s="32"/>
      <c r="AA42" s="52"/>
      <c r="AB42" s="52"/>
      <c r="AC42" s="52"/>
    </row>
    <row r="43" spans="1:29" s="19" customFormat="1" ht="12" x14ac:dyDescent="0.2">
      <c r="A43" s="33"/>
      <c r="B43" s="33"/>
      <c r="C43" s="33"/>
      <c r="D43" s="34"/>
      <c r="E43" s="33"/>
      <c r="F43" s="33"/>
      <c r="G43" s="30"/>
      <c r="H43" s="30"/>
      <c r="I43" s="32"/>
      <c r="J43" s="32"/>
      <c r="K43" s="32"/>
      <c r="L43" s="32"/>
      <c r="M43" s="32"/>
      <c r="N43" s="32"/>
      <c r="O43" s="32"/>
      <c r="P43" s="32"/>
      <c r="Q43" s="32"/>
      <c r="AA43" s="52"/>
      <c r="AB43" s="52"/>
      <c r="AC43" s="52"/>
    </row>
    <row r="44" spans="1:29" s="19" customFormat="1" ht="12" x14ac:dyDescent="0.2">
      <c r="A44" s="33"/>
      <c r="B44" s="33"/>
      <c r="C44" s="33"/>
      <c r="D44" s="34"/>
      <c r="E44" s="33"/>
      <c r="F44" s="33"/>
      <c r="G44" s="30"/>
      <c r="H44" s="30"/>
      <c r="I44" s="32"/>
      <c r="J44" s="32"/>
      <c r="K44" s="32"/>
      <c r="L44" s="32"/>
      <c r="M44" s="32"/>
      <c r="N44" s="32"/>
      <c r="O44" s="32"/>
      <c r="P44" s="32"/>
      <c r="Q44" s="32"/>
      <c r="AA44" s="52"/>
      <c r="AB44" s="52"/>
      <c r="AC44" s="52"/>
    </row>
    <row r="45" spans="1:29" s="19" customFormat="1" ht="12" x14ac:dyDescent="0.2">
      <c r="A45" s="33"/>
      <c r="B45" s="33"/>
      <c r="C45" s="33"/>
      <c r="D45" s="34"/>
      <c r="E45" s="33"/>
      <c r="F45" s="33"/>
      <c r="G45" s="30"/>
      <c r="H45" s="30"/>
      <c r="I45" s="32"/>
      <c r="J45" s="32"/>
      <c r="K45" s="32"/>
      <c r="L45" s="32"/>
      <c r="M45" s="32"/>
      <c r="N45" s="32"/>
      <c r="O45" s="32"/>
      <c r="P45" s="32"/>
      <c r="Q45" s="32"/>
      <c r="AA45" s="52"/>
      <c r="AB45" s="52"/>
      <c r="AC45" s="52"/>
    </row>
    <row r="46" spans="1:29" s="19" customFormat="1" ht="12" x14ac:dyDescent="0.2">
      <c r="A46" s="33"/>
      <c r="B46" s="33"/>
      <c r="C46" s="33"/>
      <c r="D46" s="34"/>
      <c r="E46" s="33"/>
      <c r="F46" s="33"/>
      <c r="G46" s="30"/>
      <c r="H46" s="30"/>
      <c r="I46" s="32"/>
      <c r="J46" s="32"/>
      <c r="K46" s="32"/>
      <c r="L46" s="32"/>
      <c r="M46" s="32"/>
      <c r="N46" s="32"/>
      <c r="O46" s="32"/>
      <c r="P46" s="32"/>
      <c r="Q46" s="32"/>
      <c r="AA46" s="52"/>
      <c r="AB46" s="52"/>
      <c r="AC46" s="52"/>
    </row>
    <row r="47" spans="1:29" s="19" customFormat="1" ht="12" x14ac:dyDescent="0.2">
      <c r="A47" s="33"/>
      <c r="B47" s="33"/>
      <c r="C47" s="33"/>
      <c r="D47" s="34"/>
      <c r="E47" s="33"/>
      <c r="F47" s="33"/>
      <c r="G47" s="30"/>
      <c r="H47" s="30"/>
      <c r="I47" s="32"/>
      <c r="J47" s="32"/>
      <c r="K47" s="32"/>
      <c r="L47" s="32"/>
      <c r="M47" s="32"/>
      <c r="N47" s="32"/>
      <c r="O47" s="32"/>
      <c r="P47" s="32"/>
      <c r="Q47" s="32"/>
      <c r="AA47" s="52"/>
      <c r="AB47" s="52"/>
      <c r="AC47" s="52"/>
    </row>
    <row r="48" spans="1:29" s="19" customFormat="1" ht="12" x14ac:dyDescent="0.2">
      <c r="A48" s="33"/>
      <c r="B48" s="33"/>
      <c r="C48" s="33"/>
      <c r="D48" s="34"/>
      <c r="E48" s="33"/>
      <c r="F48" s="33"/>
      <c r="G48" s="30"/>
      <c r="H48" s="30"/>
      <c r="I48" s="32"/>
      <c r="J48" s="32"/>
      <c r="K48" s="32"/>
      <c r="L48" s="32"/>
      <c r="M48" s="32"/>
      <c r="N48" s="32"/>
      <c r="O48" s="32"/>
      <c r="P48" s="32"/>
      <c r="Q48" s="32"/>
      <c r="AA48" s="52"/>
      <c r="AB48" s="52"/>
      <c r="AC48" s="52"/>
    </row>
    <row r="49" spans="1:29" s="19" customFormat="1" ht="12" x14ac:dyDescent="0.2">
      <c r="A49" s="33"/>
      <c r="B49" s="33"/>
      <c r="C49" s="33"/>
      <c r="D49" s="34"/>
      <c r="E49" s="33"/>
      <c r="F49" s="33"/>
      <c r="G49" s="30"/>
      <c r="H49" s="30"/>
      <c r="I49" s="32"/>
      <c r="J49" s="32"/>
      <c r="K49" s="32"/>
      <c r="L49" s="32"/>
      <c r="M49" s="32"/>
      <c r="N49" s="32"/>
      <c r="O49" s="32"/>
      <c r="P49" s="32"/>
      <c r="Q49" s="32"/>
      <c r="AA49" s="52"/>
      <c r="AB49" s="52"/>
      <c r="AC49" s="52"/>
    </row>
    <row r="50" spans="1:29" s="19" customFormat="1" ht="12" x14ac:dyDescent="0.2">
      <c r="A50" s="33"/>
      <c r="B50" s="33"/>
      <c r="C50" s="33"/>
      <c r="D50" s="34"/>
      <c r="E50" s="33"/>
      <c r="F50" s="33"/>
      <c r="G50" s="30"/>
      <c r="H50" s="30"/>
      <c r="I50" s="32"/>
      <c r="J50" s="32"/>
      <c r="K50" s="32"/>
      <c r="L50" s="32"/>
      <c r="M50" s="32"/>
      <c r="N50" s="32"/>
      <c r="O50" s="32"/>
      <c r="P50" s="32"/>
      <c r="Q50" s="32"/>
      <c r="AA50" s="52"/>
      <c r="AB50" s="52"/>
      <c r="AC50" s="52"/>
    </row>
    <row r="51" spans="1:29" s="19" customFormat="1" ht="12" x14ac:dyDescent="0.2">
      <c r="A51" s="33"/>
      <c r="B51" s="33"/>
      <c r="C51" s="33"/>
      <c r="D51" s="34"/>
      <c r="E51" s="33"/>
      <c r="F51" s="33"/>
      <c r="G51" s="30"/>
      <c r="H51" s="30"/>
      <c r="I51" s="32"/>
      <c r="J51" s="32"/>
      <c r="K51" s="32"/>
      <c r="L51" s="32"/>
      <c r="M51" s="32"/>
      <c r="N51" s="32"/>
      <c r="O51" s="32"/>
      <c r="P51" s="32"/>
      <c r="Q51" s="32"/>
      <c r="AA51" s="52"/>
      <c r="AB51" s="52"/>
      <c r="AC51" s="52"/>
    </row>
    <row r="52" spans="1:29" s="19" customFormat="1" ht="12" x14ac:dyDescent="0.2">
      <c r="A52" s="33"/>
      <c r="B52" s="33"/>
      <c r="C52" s="33"/>
      <c r="D52" s="34"/>
      <c r="E52" s="33"/>
      <c r="F52" s="33"/>
      <c r="G52" s="30"/>
      <c r="H52" s="30"/>
      <c r="I52" s="32"/>
      <c r="J52" s="32"/>
      <c r="K52" s="32"/>
      <c r="L52" s="32"/>
      <c r="M52" s="32"/>
      <c r="N52" s="32"/>
      <c r="O52" s="32"/>
      <c r="P52" s="32"/>
      <c r="Q52" s="32"/>
      <c r="AA52" s="52"/>
      <c r="AB52" s="52"/>
      <c r="AC52" s="52"/>
    </row>
    <row r="53" spans="1:29" s="19" customFormat="1" ht="12" x14ac:dyDescent="0.2">
      <c r="A53" s="33"/>
      <c r="B53" s="33"/>
      <c r="C53" s="33"/>
      <c r="D53" s="34"/>
      <c r="E53" s="33"/>
      <c r="F53" s="33"/>
      <c r="G53" s="30"/>
      <c r="H53" s="30"/>
      <c r="I53" s="32"/>
      <c r="J53" s="32"/>
      <c r="K53" s="32"/>
      <c r="L53" s="32"/>
      <c r="M53" s="32"/>
      <c r="N53" s="32"/>
      <c r="O53" s="32"/>
      <c r="P53" s="32"/>
      <c r="Q53" s="32"/>
      <c r="AA53" s="52"/>
      <c r="AB53" s="52"/>
      <c r="AC53" s="52"/>
    </row>
    <row r="54" spans="1:29" s="19" customFormat="1" ht="12" x14ac:dyDescent="0.2">
      <c r="A54" s="33"/>
      <c r="B54" s="33"/>
      <c r="C54" s="33"/>
      <c r="D54" s="34"/>
      <c r="E54" s="33"/>
      <c r="F54" s="33"/>
      <c r="G54" s="30"/>
      <c r="H54" s="30"/>
      <c r="I54" s="32"/>
      <c r="J54" s="32"/>
      <c r="K54" s="32"/>
      <c r="L54" s="32"/>
      <c r="M54" s="32"/>
      <c r="N54" s="32"/>
      <c r="O54" s="32"/>
      <c r="P54" s="32"/>
      <c r="Q54" s="32"/>
      <c r="AA54" s="52"/>
      <c r="AB54" s="52"/>
      <c r="AC54" s="52"/>
    </row>
    <row r="55" spans="1:29" s="19" customFormat="1" ht="12" x14ac:dyDescent="0.2">
      <c r="A55" s="33"/>
      <c r="B55" s="33"/>
      <c r="C55" s="33"/>
      <c r="D55" s="34"/>
      <c r="E55" s="33"/>
      <c r="F55" s="33"/>
      <c r="G55" s="30"/>
      <c r="H55" s="30"/>
      <c r="I55" s="32"/>
      <c r="J55" s="32"/>
      <c r="K55" s="32"/>
      <c r="L55" s="32"/>
      <c r="M55" s="32"/>
      <c r="N55" s="32"/>
      <c r="O55" s="32"/>
      <c r="P55" s="32"/>
      <c r="Q55" s="32"/>
      <c r="AA55" s="52"/>
      <c r="AB55" s="52"/>
      <c r="AC55" s="52"/>
    </row>
    <row r="56" spans="1:29" s="19" customFormat="1" ht="12" x14ac:dyDescent="0.2">
      <c r="A56" s="33"/>
      <c r="B56" s="33"/>
      <c r="C56" s="33"/>
      <c r="D56" s="34"/>
      <c r="E56" s="33"/>
      <c r="F56" s="33"/>
      <c r="G56" s="30"/>
      <c r="H56" s="30"/>
      <c r="I56" s="32"/>
      <c r="J56" s="32"/>
      <c r="K56" s="32"/>
      <c r="L56" s="32"/>
      <c r="M56" s="32"/>
      <c r="N56" s="32"/>
      <c r="O56" s="32"/>
      <c r="P56" s="32"/>
      <c r="Q56" s="32"/>
      <c r="AA56" s="52"/>
      <c r="AB56" s="52"/>
      <c r="AC56" s="52"/>
    </row>
    <row r="57" spans="1:29" s="19" customFormat="1" ht="12" x14ac:dyDescent="0.2">
      <c r="A57" s="33"/>
      <c r="B57" s="33"/>
      <c r="C57" s="33"/>
      <c r="D57" s="34"/>
      <c r="E57" s="33"/>
      <c r="F57" s="33"/>
      <c r="G57" s="30"/>
      <c r="H57" s="30"/>
      <c r="I57" s="32"/>
      <c r="J57" s="32"/>
      <c r="K57" s="32"/>
      <c r="L57" s="32"/>
      <c r="M57" s="32"/>
      <c r="N57" s="32"/>
      <c r="O57" s="32"/>
      <c r="P57" s="32"/>
      <c r="Q57" s="32"/>
      <c r="AA57" s="52"/>
      <c r="AB57" s="52"/>
      <c r="AC57" s="52"/>
    </row>
    <row r="58" spans="1:29" s="19" customFormat="1" ht="12" x14ac:dyDescent="0.2">
      <c r="A58" s="33"/>
      <c r="B58" s="33"/>
      <c r="C58" s="33"/>
      <c r="D58" s="34"/>
      <c r="E58" s="33"/>
      <c r="F58" s="33"/>
      <c r="G58" s="30"/>
      <c r="H58" s="30"/>
      <c r="I58" s="32"/>
      <c r="J58" s="32"/>
      <c r="K58" s="32"/>
      <c r="L58" s="32"/>
      <c r="M58" s="32"/>
      <c r="N58" s="32"/>
      <c r="O58" s="32"/>
      <c r="P58" s="32"/>
      <c r="Q58" s="32"/>
      <c r="AA58" s="52"/>
      <c r="AB58" s="52"/>
      <c r="AC58" s="52"/>
    </row>
    <row r="59" spans="1:29" s="19" customFormat="1" ht="12" x14ac:dyDescent="0.2">
      <c r="A59" s="33"/>
      <c r="B59" s="33"/>
      <c r="C59" s="33"/>
      <c r="D59" s="34"/>
      <c r="E59" s="33"/>
      <c r="F59" s="33"/>
      <c r="G59" s="30"/>
      <c r="H59" s="30"/>
      <c r="I59" s="32"/>
      <c r="J59" s="32"/>
      <c r="K59" s="32"/>
      <c r="L59" s="32"/>
      <c r="M59" s="32"/>
      <c r="N59" s="32"/>
      <c r="O59" s="32"/>
      <c r="P59" s="32"/>
      <c r="Q59" s="32"/>
      <c r="AA59" s="52"/>
      <c r="AB59" s="52"/>
      <c r="AC59" s="52"/>
    </row>
    <row r="60" spans="1:29" s="19" customFormat="1" ht="12" x14ac:dyDescent="0.2">
      <c r="A60" s="33"/>
      <c r="B60" s="33"/>
      <c r="C60" s="33"/>
      <c r="D60" s="34"/>
      <c r="E60" s="33"/>
      <c r="F60" s="33"/>
      <c r="G60" s="30"/>
      <c r="H60" s="30"/>
      <c r="I60" s="32"/>
      <c r="J60" s="32"/>
      <c r="K60" s="32"/>
      <c r="L60" s="32"/>
      <c r="M60" s="32"/>
      <c r="N60" s="32"/>
      <c r="O60" s="32"/>
      <c r="P60" s="32"/>
      <c r="Q60" s="32"/>
      <c r="AA60" s="52"/>
      <c r="AB60" s="52"/>
      <c r="AC60" s="52"/>
    </row>
    <row r="61" spans="1:29" s="19" customFormat="1" ht="12" x14ac:dyDescent="0.2">
      <c r="A61" s="33"/>
      <c r="B61" s="33"/>
      <c r="C61" s="33"/>
      <c r="D61" s="34"/>
      <c r="E61" s="33"/>
      <c r="F61" s="33"/>
      <c r="G61" s="30"/>
      <c r="H61" s="30"/>
      <c r="I61" s="32"/>
      <c r="J61" s="32"/>
      <c r="K61" s="32"/>
      <c r="L61" s="32"/>
      <c r="M61" s="32"/>
      <c r="N61" s="32"/>
      <c r="O61" s="32"/>
      <c r="P61" s="32"/>
      <c r="Q61" s="32"/>
      <c r="AA61" s="52"/>
      <c r="AB61" s="52"/>
      <c r="AC61" s="52"/>
    </row>
    <row r="62" spans="1:29" s="19" customFormat="1" ht="12" x14ac:dyDescent="0.2">
      <c r="A62" s="33"/>
      <c r="B62" s="33"/>
      <c r="C62" s="33"/>
      <c r="D62" s="34"/>
      <c r="E62" s="33"/>
      <c r="F62" s="33"/>
      <c r="G62" s="30"/>
      <c r="H62" s="30"/>
      <c r="I62" s="32"/>
      <c r="J62" s="32"/>
      <c r="K62" s="32"/>
      <c r="L62" s="32"/>
      <c r="M62" s="32"/>
      <c r="N62" s="32"/>
      <c r="O62" s="32"/>
      <c r="P62" s="32"/>
      <c r="Q62" s="32"/>
      <c r="AA62" s="52"/>
      <c r="AB62" s="52"/>
      <c r="AC62" s="52"/>
    </row>
    <row r="63" spans="1:29" s="19" customFormat="1" ht="12" x14ac:dyDescent="0.2">
      <c r="A63" s="33"/>
      <c r="B63" s="33"/>
      <c r="C63" s="33"/>
      <c r="D63" s="34"/>
      <c r="E63" s="33"/>
      <c r="F63" s="33"/>
      <c r="G63" s="30"/>
      <c r="H63" s="30"/>
      <c r="I63" s="32"/>
      <c r="J63" s="32"/>
      <c r="K63" s="32"/>
      <c r="L63" s="32"/>
      <c r="M63" s="32"/>
      <c r="N63" s="32"/>
      <c r="O63" s="32"/>
      <c r="P63" s="32"/>
      <c r="Q63" s="32"/>
      <c r="AA63" s="52"/>
      <c r="AB63" s="52"/>
      <c r="AC63" s="52"/>
    </row>
    <row r="64" spans="1:29" s="19" customFormat="1" ht="12" x14ac:dyDescent="0.2">
      <c r="A64" s="33"/>
      <c r="B64" s="33"/>
      <c r="C64" s="33"/>
      <c r="D64" s="34"/>
      <c r="E64" s="33"/>
      <c r="F64" s="33"/>
      <c r="G64" s="30"/>
      <c r="H64" s="30"/>
      <c r="I64" s="32"/>
      <c r="J64" s="32"/>
      <c r="K64" s="32"/>
      <c r="L64" s="32"/>
      <c r="M64" s="32"/>
      <c r="N64" s="32"/>
      <c r="O64" s="32"/>
      <c r="P64" s="32"/>
      <c r="Q64" s="32"/>
      <c r="AA64" s="52"/>
      <c r="AB64" s="52"/>
      <c r="AC64" s="52"/>
    </row>
    <row r="65" spans="1:29" s="19" customFormat="1" ht="12" x14ac:dyDescent="0.2">
      <c r="A65" s="33"/>
      <c r="B65" s="33"/>
      <c r="C65" s="33"/>
      <c r="D65" s="34"/>
      <c r="E65" s="33"/>
      <c r="F65" s="33"/>
      <c r="G65" s="30"/>
      <c r="H65" s="30"/>
      <c r="I65" s="32"/>
      <c r="J65" s="32"/>
      <c r="K65" s="32"/>
      <c r="L65" s="32"/>
      <c r="M65" s="32"/>
      <c r="N65" s="32"/>
      <c r="O65" s="32"/>
      <c r="P65" s="32"/>
      <c r="Q65" s="32"/>
      <c r="AA65" s="52"/>
      <c r="AB65" s="52"/>
      <c r="AC65" s="52"/>
    </row>
    <row r="66" spans="1:29" s="19" customFormat="1" ht="12" x14ac:dyDescent="0.2">
      <c r="A66" s="33"/>
      <c r="B66" s="33"/>
      <c r="C66" s="33"/>
      <c r="D66" s="34"/>
      <c r="E66" s="33"/>
      <c r="F66" s="33"/>
      <c r="G66" s="30"/>
      <c r="H66" s="30"/>
      <c r="I66" s="32"/>
      <c r="J66" s="32"/>
      <c r="K66" s="32"/>
      <c r="L66" s="32"/>
      <c r="M66" s="32"/>
      <c r="N66" s="32"/>
      <c r="O66" s="32"/>
      <c r="P66" s="32"/>
      <c r="Q66" s="32"/>
      <c r="AA66" s="52"/>
      <c r="AB66" s="52"/>
      <c r="AC66" s="52"/>
    </row>
    <row r="67" spans="1:29" s="19" customFormat="1" ht="12" x14ac:dyDescent="0.2">
      <c r="A67" s="33"/>
      <c r="B67" s="33"/>
      <c r="C67" s="33"/>
      <c r="D67" s="34"/>
      <c r="E67" s="33"/>
      <c r="F67" s="33"/>
      <c r="G67" s="30"/>
      <c r="H67" s="30"/>
      <c r="I67" s="32"/>
      <c r="J67" s="32"/>
      <c r="K67" s="32"/>
      <c r="L67" s="32"/>
      <c r="M67" s="32"/>
      <c r="N67" s="32"/>
      <c r="O67" s="32"/>
      <c r="P67" s="32"/>
      <c r="Q67" s="32"/>
      <c r="AA67" s="52"/>
      <c r="AB67" s="52"/>
      <c r="AC67" s="52"/>
    </row>
    <row r="68" spans="1:29" s="19" customFormat="1" ht="12" x14ac:dyDescent="0.2">
      <c r="A68" s="33"/>
      <c r="B68" s="33"/>
      <c r="C68" s="33"/>
      <c r="D68" s="34"/>
      <c r="E68" s="33"/>
      <c r="F68" s="33"/>
      <c r="G68" s="30"/>
      <c r="H68" s="30"/>
      <c r="I68" s="32"/>
      <c r="J68" s="32"/>
      <c r="K68" s="32"/>
      <c r="L68" s="32"/>
      <c r="M68" s="32"/>
      <c r="N68" s="32"/>
      <c r="O68" s="32"/>
      <c r="P68" s="32"/>
      <c r="Q68" s="32"/>
      <c r="AA68" s="52"/>
      <c r="AB68" s="52"/>
      <c r="AC68" s="52"/>
    </row>
  </sheetData>
  <mergeCells count="14">
    <mergeCell ref="F9:F10"/>
    <mergeCell ref="A9:A10"/>
    <mergeCell ref="B9:B10"/>
    <mergeCell ref="C9:C10"/>
    <mergeCell ref="D9:D10"/>
    <mergeCell ref="E9:E10"/>
    <mergeCell ref="N9:N10"/>
    <mergeCell ref="O9:Z9"/>
    <mergeCell ref="G9:G10"/>
    <mergeCell ref="H9:H10"/>
    <mergeCell ref="I9:I10"/>
    <mergeCell ref="J9:J10"/>
    <mergeCell ref="K9:L9"/>
    <mergeCell ref="M9:M10"/>
  </mergeCells>
  <pageMargins left="0.78740157480314965" right="0.39370078740157483" top="0.39370078740157483" bottom="0.39370078740157483" header="0.15748031496062992" footer="0"/>
  <pageSetup paperSize="5" scale="60" orientation="landscape" verticalDpi="200" r:id="rId1"/>
  <headerFooter alignWithMargins="0">
    <oddFooter xml:space="preserve">&amp;C&amp;P&amp;R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14</vt:i4>
      </vt:variant>
    </vt:vector>
  </HeadingPairs>
  <TitlesOfParts>
    <vt:vector size="26" baseType="lpstr">
      <vt:lpstr>Dir. y admon</vt:lpstr>
      <vt:lpstr>Ident sus</vt:lpstr>
      <vt:lpstr>Promocion</vt:lpstr>
      <vt:lpstr>01.Recurso Estatal</vt:lpstr>
      <vt:lpstr>FONART</vt:lpstr>
      <vt:lpstr>02.Remantes</vt:lpstr>
      <vt:lpstr>02. ingresos propios</vt:lpstr>
      <vt:lpstr>03.P. financiero</vt:lpstr>
      <vt:lpstr>proyectos SEDECO</vt:lpstr>
      <vt:lpstr>Avance mensual</vt:lpstr>
      <vt:lpstr>Plantilla Organismos </vt:lpstr>
      <vt:lpstr>Acumulado</vt:lpstr>
      <vt:lpstr>__PS4</vt:lpstr>
      <vt:lpstr>'Plantilla Organismos '!Área_de_impresión</vt:lpstr>
      <vt:lpstr>'Plantilla Organismos '!PLANTILLA_PARA_REVISION_2001</vt:lpstr>
      <vt:lpstr>'01.Recurso Estatal'!Títulos_a_imprimir</vt:lpstr>
      <vt:lpstr>'02. ingresos propios'!Títulos_a_imprimir</vt:lpstr>
      <vt:lpstr>'02.Remantes'!Títulos_a_imprimir</vt:lpstr>
      <vt:lpstr>'03.P. financiero'!Títulos_a_imprimir</vt:lpstr>
      <vt:lpstr>Acumulado!Títulos_a_imprimir</vt:lpstr>
      <vt:lpstr>'Dir. y admon'!Títulos_a_imprimir</vt:lpstr>
      <vt:lpstr>FONART!Títulos_a_imprimir</vt:lpstr>
      <vt:lpstr>'Ident sus'!Títulos_a_imprimir</vt:lpstr>
      <vt:lpstr>'Plantilla Organismos '!Títulos_a_imprimir</vt:lpstr>
      <vt:lpstr>Promocion!Títulos_a_imprimir</vt:lpstr>
      <vt:lpstr>'proyectos SEDECO'!Títulos_a_imprimir</vt:lpstr>
    </vt:vector>
  </TitlesOfParts>
  <Company>IAJ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Jorge Ulises Segura Domìnguez</dc:creator>
  <cp:lastModifiedBy>MONSE</cp:lastModifiedBy>
  <cp:lastPrinted>2014-02-27T20:51:31Z</cp:lastPrinted>
  <dcterms:created xsi:type="dcterms:W3CDTF">2005-01-17T22:42:24Z</dcterms:created>
  <dcterms:modified xsi:type="dcterms:W3CDTF">2014-02-27T20:57:14Z</dcterms:modified>
</cp:coreProperties>
</file>