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hidePivotFieldList="1" defaultThemeVersion="124226"/>
  <workbookProtection lockStructure="1"/>
  <bookViews>
    <workbookView xWindow="-1095" yWindow="-30" windowWidth="12975" windowHeight="8115" tabRatio="669" firstSheet="9" activeTab="11"/>
  </bookViews>
  <sheets>
    <sheet name="ENERO 2014" sheetId="8" r:id="rId1"/>
    <sheet name="FEBRERO 2014" sheetId="1" r:id="rId2"/>
    <sheet name="MARZO 2014" sheetId="2" r:id="rId3"/>
    <sheet name="ABRIL 2014" sheetId="3" r:id="rId4"/>
    <sheet name="MAYO 2014" sheetId="4" r:id="rId5"/>
    <sheet name="JUNIO 2014" sheetId="5" r:id="rId6"/>
    <sheet name="JULIO 2014" sheetId="6" r:id="rId7"/>
    <sheet name="AGOSTO 2014" sheetId="7" r:id="rId8"/>
    <sheet name="SEPTIEMBRE 14" sheetId="12" r:id="rId9"/>
    <sheet name="OCTUBRE 14" sheetId="13" r:id="rId10"/>
    <sheet name="NOVIEMBRE 14" sheetId="16" r:id="rId11"/>
    <sheet name="DICIEMBRE 14" sheetId="14" r:id="rId12"/>
    <sheet name="01-10-2012" sheetId="9" r:id="rId13"/>
    <sheet name="01-11-2012" sheetId="10" r:id="rId14"/>
    <sheet name="01-12-2012" sheetId="11" r:id="rId15"/>
  </sheets>
  <calcPr calcId="145621"/>
</workbook>
</file>

<file path=xl/calcChain.xml><?xml version="1.0" encoding="utf-8"?>
<calcChain xmlns="http://schemas.openxmlformats.org/spreadsheetml/2006/main">
  <c r="G275" i="14" l="1"/>
  <c r="G276" i="14" s="1"/>
  <c r="G277" i="14" s="1"/>
  <c r="G278" i="14" s="1"/>
  <c r="G279" i="14" s="1"/>
  <c r="G280" i="14" s="1"/>
  <c r="G281" i="14" s="1"/>
  <c r="G282" i="14" s="1"/>
  <c r="G283" i="14" s="1"/>
  <c r="G284" i="14" s="1"/>
  <c r="G285" i="14" s="1"/>
  <c r="G286" i="14" s="1"/>
  <c r="G287" i="14" s="1"/>
  <c r="G288" i="14" s="1"/>
  <c r="G289" i="14" s="1"/>
  <c r="G290" i="14" s="1"/>
  <c r="G291" i="14" s="1"/>
  <c r="G292" i="14" s="1"/>
  <c r="G293" i="14" s="1"/>
  <c r="G294" i="14" s="1"/>
  <c r="G295" i="14" s="1"/>
  <c r="G296" i="14" s="1"/>
  <c r="G297" i="14" s="1"/>
  <c r="G298" i="14" s="1"/>
  <c r="G274" i="14"/>
  <c r="G273" i="14"/>
  <c r="D258" i="14"/>
  <c r="F271" i="14"/>
  <c r="G6" i="14" l="1"/>
  <c r="D201" i="16"/>
  <c r="G27" i="13"/>
  <c r="G28" i="13" s="1"/>
  <c r="F228" i="16"/>
  <c r="G113" i="12" l="1"/>
  <c r="G114" i="12" s="1"/>
  <c r="G115" i="12" s="1"/>
  <c r="G6" i="7"/>
  <c r="G6" i="6"/>
  <c r="G6" i="5"/>
  <c r="G6" i="4"/>
  <c r="G6" i="3"/>
  <c r="G6" i="2"/>
  <c r="G6" i="1"/>
  <c r="F173" i="12"/>
  <c r="F181" i="7" l="1"/>
  <c r="F173" i="5" l="1"/>
  <c r="G7" i="5"/>
  <c r="G8" i="5" s="1"/>
  <c r="G9" i="5" s="1"/>
  <c r="G10" i="5" s="1"/>
  <c r="G11" i="5" s="1"/>
  <c r="G12" i="5" s="1"/>
  <c r="G13" i="5" s="1"/>
  <c r="G14" i="5" s="1"/>
  <c r="G15" i="5" s="1"/>
  <c r="G16" i="5" s="1"/>
  <c r="G17" i="5" s="1"/>
  <c r="G18" i="5" s="1"/>
  <c r="G19" i="5" s="1"/>
  <c r="G20" i="5" s="1"/>
  <c r="G21" i="5" s="1"/>
  <c r="G22" i="5" s="1"/>
  <c r="G23" i="5" s="1"/>
  <c r="G24" i="5" s="1"/>
  <c r="G25" i="5" s="1"/>
  <c r="G26" i="5" s="1"/>
  <c r="G27" i="5" s="1"/>
  <c r="G28" i="5" s="1"/>
  <c r="G29" i="5" s="1"/>
  <c r="G30" i="5" s="1"/>
  <c r="G31" i="5" s="1"/>
  <c r="G32" i="5" s="1"/>
  <c r="G33" i="5" s="1"/>
  <c r="G34" i="5" s="1"/>
  <c r="G35" i="5" s="1"/>
  <c r="G36" i="5" s="1"/>
  <c r="G37" i="5" s="1"/>
  <c r="G38" i="5" s="1"/>
  <c r="G39" i="5" s="1"/>
  <c r="G40" i="5" s="1"/>
  <c r="G41" i="5" s="1"/>
  <c r="G42" i="5" s="1"/>
  <c r="G43" i="5" s="1"/>
  <c r="G44" i="5" s="1"/>
  <c r="G45" i="5" s="1"/>
  <c r="G46" i="5" s="1"/>
  <c r="G47" i="5" s="1"/>
  <c r="G48" i="5" s="1"/>
  <c r="G49" i="5" s="1"/>
  <c r="G50" i="5" s="1"/>
  <c r="G51" i="5" s="1"/>
  <c r="G52" i="5" s="1"/>
  <c r="G53" i="5" s="1"/>
  <c r="G54" i="5" s="1"/>
  <c r="G55" i="5" s="1"/>
  <c r="G56" i="5" s="1"/>
  <c r="G57" i="5" s="1"/>
  <c r="G58" i="5" s="1"/>
  <c r="G59" i="5" s="1"/>
  <c r="G60" i="5" s="1"/>
  <c r="G61" i="5" s="1"/>
  <c r="G62" i="5" s="1"/>
  <c r="G63" i="5" s="1"/>
  <c r="G64" i="5" s="1"/>
  <c r="G65" i="5" s="1"/>
  <c r="G66" i="5" s="1"/>
  <c r="G67" i="5" s="1"/>
  <c r="G68" i="5" s="1"/>
  <c r="G69" i="5" s="1"/>
  <c r="G70" i="5" s="1"/>
  <c r="G71" i="5" s="1"/>
  <c r="G72" i="5" s="1"/>
  <c r="G73" i="5" s="1"/>
  <c r="G74" i="5" s="1"/>
  <c r="G75" i="5" s="1"/>
  <c r="G76" i="5" s="1"/>
  <c r="G77" i="5" s="1"/>
  <c r="G78" i="5" s="1"/>
  <c r="G79" i="5" s="1"/>
  <c r="G80" i="5" s="1"/>
  <c r="G81" i="5" s="1"/>
  <c r="G82" i="5" s="1"/>
  <c r="G83" i="5" s="1"/>
  <c r="G84" i="5" s="1"/>
  <c r="G85" i="5" s="1"/>
  <c r="G86" i="5" s="1"/>
  <c r="G87" i="5" s="1"/>
  <c r="G88" i="5" s="1"/>
  <c r="G89" i="5" s="1"/>
  <c r="G90" i="5" s="1"/>
  <c r="G91" i="5" s="1"/>
  <c r="G92" i="5" s="1"/>
  <c r="G93" i="5" s="1"/>
  <c r="G94" i="5" s="1"/>
  <c r="G95" i="5" s="1"/>
  <c r="G96" i="5" s="1"/>
  <c r="G97" i="5" s="1"/>
  <c r="G98" i="5" s="1"/>
  <c r="G99" i="5" s="1"/>
  <c r="G100" i="5" s="1"/>
  <c r="G101" i="5" s="1"/>
  <c r="G102" i="5" s="1"/>
  <c r="G103" i="5" s="1"/>
  <c r="G104" i="5" s="1"/>
  <c r="G105" i="5" s="1"/>
  <c r="G106" i="5" s="1"/>
  <c r="G107" i="5" s="1"/>
  <c r="G108" i="5" s="1"/>
  <c r="G109" i="5" s="1"/>
  <c r="G110" i="5" s="1"/>
  <c r="G111" i="5" s="1"/>
  <c r="G112" i="5" s="1"/>
  <c r="G113" i="5" s="1"/>
  <c r="G114" i="5" s="1"/>
  <c r="G115" i="5" s="1"/>
  <c r="G116" i="5" s="1"/>
  <c r="G117" i="5" s="1"/>
  <c r="G118" i="5" s="1"/>
  <c r="G119" i="5" s="1"/>
  <c r="G120" i="5" s="1"/>
  <c r="G121" i="5" s="1"/>
  <c r="G122" i="5" s="1"/>
  <c r="G123" i="5" s="1"/>
  <c r="G124" i="5" s="1"/>
  <c r="G125" i="5" s="1"/>
  <c r="G126" i="5" s="1"/>
  <c r="G127" i="5" s="1"/>
  <c r="G128" i="5" s="1"/>
  <c r="G129" i="5" s="1"/>
  <c r="G130" i="5" s="1"/>
  <c r="G131" i="5" s="1"/>
  <c r="G132" i="5" s="1"/>
  <c r="G133" i="5" s="1"/>
  <c r="G134" i="5" s="1"/>
  <c r="G135" i="5" s="1"/>
  <c r="G136" i="5" s="1"/>
  <c r="G138" i="5" s="1"/>
  <c r="G139" i="5" s="1"/>
  <c r="F191" i="4"/>
  <c r="F255" i="3"/>
  <c r="G7" i="3" l="1"/>
  <c r="G8" i="3" s="1"/>
  <c r="G9" i="3" s="1"/>
  <c r="G10" i="3" s="1"/>
  <c r="G11" i="3" s="1"/>
  <c r="G12" i="3" s="1"/>
  <c r="G13" i="3" s="1"/>
  <c r="G14" i="3" s="1"/>
  <c r="G15" i="3" s="1"/>
  <c r="G16" i="3" s="1"/>
  <c r="G17" i="3" s="1"/>
  <c r="G18" i="3" s="1"/>
  <c r="G19" i="3" s="1"/>
  <c r="G20" i="3" s="1"/>
  <c r="G21" i="3" s="1"/>
  <c r="G22" i="3" s="1"/>
  <c r="G23" i="3" s="1"/>
  <c r="G24" i="3" s="1"/>
  <c r="G25" i="3" s="1"/>
  <c r="G26" i="3" s="1"/>
  <c r="G27" i="3" s="1"/>
  <c r="G28" i="3" s="1"/>
  <c r="G29" i="3" s="1"/>
  <c r="G30" i="3" s="1"/>
  <c r="G31" i="3" s="1"/>
  <c r="G32" i="3" s="1"/>
  <c r="G33" i="3" s="1"/>
  <c r="G34" i="3" s="1"/>
  <c r="G35" i="3" s="1"/>
  <c r="G36" i="3" s="1"/>
  <c r="G37" i="3" s="1"/>
  <c r="G38" i="3" s="1"/>
  <c r="G39" i="3" s="1"/>
  <c r="G40" i="3" s="1"/>
  <c r="G41" i="3" s="1"/>
  <c r="G42" i="3" s="1"/>
  <c r="G43" i="3" s="1"/>
  <c r="G44" i="3" s="1"/>
  <c r="G45" i="3" s="1"/>
  <c r="G46" i="3" s="1"/>
  <c r="G47" i="3" s="1"/>
  <c r="G48" i="3" s="1"/>
  <c r="G49" i="3" s="1"/>
  <c r="G50" i="3" s="1"/>
  <c r="G51" i="3" s="1"/>
  <c r="G52" i="3" s="1"/>
  <c r="G53" i="3" s="1"/>
  <c r="G54" i="3" s="1"/>
  <c r="G55" i="3" s="1"/>
  <c r="G56" i="3" s="1"/>
  <c r="G57" i="3" s="1"/>
  <c r="G58" i="3" s="1"/>
  <c r="G59" i="3" s="1"/>
  <c r="G60" i="3" s="1"/>
  <c r="G61" i="3" s="1"/>
  <c r="F253" i="1"/>
  <c r="G7" i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G27" i="1" s="1"/>
  <c r="G28" i="1" s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F286" i="2"/>
  <c r="F255" i="2"/>
  <c r="G7" i="2"/>
  <c r="G8" i="2" s="1"/>
  <c r="G9" i="2" s="1"/>
  <c r="G10" i="2" s="1"/>
  <c r="G11" i="2" s="1"/>
  <c r="G12" i="2" s="1"/>
  <c r="G13" i="2" s="1"/>
  <c r="G14" i="2" s="1"/>
  <c r="G15" i="2" s="1"/>
  <c r="G16" i="2" s="1"/>
  <c r="G17" i="2" s="1"/>
  <c r="G18" i="2" s="1"/>
  <c r="G19" i="2" s="1"/>
  <c r="G20" i="2" s="1"/>
  <c r="G21" i="2" s="1"/>
  <c r="G22" i="2" s="1"/>
  <c r="G23" i="2" s="1"/>
  <c r="G24" i="2" s="1"/>
  <c r="G25" i="2" s="1"/>
  <c r="G26" i="2" s="1"/>
  <c r="G27" i="2" s="1"/>
  <c r="G28" i="2" s="1"/>
  <c r="G29" i="2" s="1"/>
  <c r="G30" i="2" s="1"/>
  <c r="G31" i="2" s="1"/>
  <c r="G32" i="2" s="1"/>
  <c r="G33" i="2" s="1"/>
  <c r="G34" i="2" s="1"/>
  <c r="G35" i="2" s="1"/>
  <c r="G36" i="2" s="1"/>
  <c r="G37" i="2" s="1"/>
  <c r="G38" i="2" s="1"/>
  <c r="G39" i="2" s="1"/>
  <c r="G40" i="2" s="1"/>
  <c r="G41" i="2" s="1"/>
  <c r="G42" i="2" s="1"/>
  <c r="G43" i="2" s="1"/>
  <c r="G44" i="2" s="1"/>
  <c r="G45" i="2" s="1"/>
  <c r="G46" i="2" s="1"/>
  <c r="G47" i="2" s="1"/>
  <c r="G48" i="2" s="1"/>
  <c r="G49" i="2" s="1"/>
  <c r="G50" i="2" s="1"/>
  <c r="G51" i="2" s="1"/>
  <c r="G52" i="2" s="1"/>
  <c r="G53" i="2" s="1"/>
  <c r="G54" i="2" s="1"/>
  <c r="G55" i="2" s="1"/>
  <c r="G56" i="2" s="1"/>
  <c r="G57" i="2" s="1"/>
  <c r="G58" i="2" s="1"/>
  <c r="G59" i="2" s="1"/>
  <c r="G60" i="2" s="1"/>
  <c r="G61" i="2" s="1"/>
  <c r="G62" i="2" s="1"/>
  <c r="G63" i="2" s="1"/>
  <c r="G64" i="2" s="1"/>
  <c r="G65" i="2" s="1"/>
  <c r="G66" i="2" s="1"/>
  <c r="G67" i="2" s="1"/>
  <c r="G68" i="2" s="1"/>
  <c r="G69" i="2" s="1"/>
  <c r="G70" i="2" s="1"/>
  <c r="G71" i="2" s="1"/>
  <c r="G72" i="2" s="1"/>
  <c r="G73" i="2" s="1"/>
  <c r="G74" i="2" s="1"/>
  <c r="G75" i="2" s="1"/>
  <c r="G76" i="2" s="1"/>
  <c r="G77" i="2" s="1"/>
  <c r="G78" i="2" s="1"/>
  <c r="G79" i="2" s="1"/>
  <c r="G80" i="2" s="1"/>
  <c r="G81" i="2" s="1"/>
  <c r="G82" i="2" s="1"/>
  <c r="G83" i="2" s="1"/>
  <c r="G84" i="2" s="1"/>
  <c r="G85" i="2" s="1"/>
  <c r="G86" i="2" s="1"/>
  <c r="G87" i="2" s="1"/>
  <c r="G88" i="2" s="1"/>
  <c r="G89" i="2" s="1"/>
  <c r="G90" i="2" s="1"/>
  <c r="G91" i="2" s="1"/>
  <c r="G92" i="2" s="1"/>
  <c r="G93" i="2" s="1"/>
  <c r="G94" i="2" s="1"/>
  <c r="G95" i="2" s="1"/>
  <c r="G96" i="2" s="1"/>
  <c r="G97" i="2" s="1"/>
  <c r="G98" i="2" s="1"/>
  <c r="G99" i="2" s="1"/>
  <c r="G100" i="2" s="1"/>
  <c r="G101" i="2" s="1"/>
  <c r="G102" i="2" s="1"/>
  <c r="G103" i="2" s="1"/>
  <c r="G104" i="2" s="1"/>
  <c r="G105" i="2" s="1"/>
  <c r="G106" i="2" s="1"/>
  <c r="G107" i="2" s="1"/>
  <c r="G108" i="2" s="1"/>
  <c r="G109" i="2" s="1"/>
  <c r="G110" i="2" s="1"/>
  <c r="G111" i="2" s="1"/>
  <c r="G112" i="2" s="1"/>
  <c r="G113" i="2" s="1"/>
  <c r="G114" i="2" s="1"/>
  <c r="G115" i="2" s="1"/>
  <c r="G116" i="2" s="1"/>
  <c r="G117" i="2" s="1"/>
  <c r="G118" i="2" s="1"/>
  <c r="G119" i="2" s="1"/>
  <c r="G120" i="2" s="1"/>
  <c r="G121" i="2" s="1"/>
  <c r="G122" i="2" s="1"/>
  <c r="G123" i="2" s="1"/>
  <c r="G124" i="2" s="1"/>
  <c r="G125" i="2" s="1"/>
  <c r="G126" i="2" s="1"/>
  <c r="G127" i="2" s="1"/>
  <c r="G128" i="2" s="1"/>
  <c r="G129" i="2" s="1"/>
  <c r="G130" i="2" s="1"/>
  <c r="G131" i="2" s="1"/>
  <c r="G132" i="2" s="1"/>
  <c r="G133" i="2" s="1"/>
  <c r="G134" i="2" s="1"/>
  <c r="G135" i="2" s="1"/>
  <c r="G136" i="2" s="1"/>
  <c r="G137" i="2" s="1"/>
  <c r="G138" i="2" s="1"/>
  <c r="G139" i="2" s="1"/>
  <c r="G140" i="2" s="1"/>
  <c r="G141" i="2" s="1"/>
  <c r="G142" i="2" s="1"/>
  <c r="G143" i="2" s="1"/>
  <c r="G144" i="2" s="1"/>
  <c r="G145" i="2" s="1"/>
  <c r="G146" i="2" s="1"/>
  <c r="G147" i="2" s="1"/>
  <c r="G148" i="2" s="1"/>
  <c r="G149" i="2" s="1"/>
  <c r="G150" i="2" s="1"/>
  <c r="G151" i="2" s="1"/>
  <c r="G152" i="2" s="1"/>
  <c r="G153" i="2" s="1"/>
  <c r="G154" i="2" s="1"/>
  <c r="G155" i="2" s="1"/>
  <c r="G156" i="2" s="1"/>
  <c r="G157" i="2" s="1"/>
  <c r="G158" i="2" s="1"/>
  <c r="G159" i="2" s="1"/>
  <c r="G160" i="2" s="1"/>
  <c r="G161" i="2" s="1"/>
  <c r="G162" i="2" s="1"/>
  <c r="G163" i="2" s="1"/>
  <c r="G164" i="2" s="1"/>
  <c r="G165" i="2" s="1"/>
  <c r="G166" i="2" s="1"/>
  <c r="G167" i="2" s="1"/>
  <c r="G168" i="2" s="1"/>
  <c r="G169" i="2" s="1"/>
  <c r="G170" i="2" s="1"/>
  <c r="G171" i="2" s="1"/>
  <c r="G172" i="2" s="1"/>
  <c r="G173" i="2" s="1"/>
  <c r="G174" i="2" s="1"/>
  <c r="G175" i="2" s="1"/>
  <c r="G176" i="2" s="1"/>
  <c r="G177" i="2" s="1"/>
  <c r="G178" i="2" s="1"/>
  <c r="G179" i="2" s="1"/>
  <c r="G180" i="2" s="1"/>
  <c r="G181" i="2" s="1"/>
  <c r="G182" i="2" s="1"/>
  <c r="G183" i="2" s="1"/>
  <c r="G184" i="2" s="1"/>
  <c r="G185" i="2" s="1"/>
  <c r="G186" i="2" s="1"/>
  <c r="G187" i="2" s="1"/>
  <c r="G188" i="2" s="1"/>
  <c r="G189" i="2" s="1"/>
  <c r="G190" i="2" s="1"/>
  <c r="G191" i="2" s="1"/>
  <c r="G192" i="2" s="1"/>
  <c r="G193" i="2" s="1"/>
  <c r="G194" i="2" s="1"/>
  <c r="G195" i="2" s="1"/>
  <c r="G196" i="2" s="1"/>
  <c r="G197" i="2" s="1"/>
  <c r="G198" i="2" s="1"/>
  <c r="G199" i="2" s="1"/>
  <c r="G200" i="2" s="1"/>
  <c r="G201" i="2" s="1"/>
  <c r="G202" i="2" s="1"/>
  <c r="G203" i="2" s="1"/>
  <c r="G204" i="2" s="1"/>
  <c r="G205" i="2" s="1"/>
  <c r="G207" i="2" s="1"/>
  <c r="G62" i="3" l="1"/>
  <c r="G63" i="3" s="1"/>
  <c r="G64" i="3" s="1"/>
  <c r="G65" i="3" s="1"/>
  <c r="G66" i="3" s="1"/>
  <c r="G67" i="3" s="1"/>
  <c r="G68" i="3" s="1"/>
  <c r="G69" i="3" s="1"/>
  <c r="G70" i="3" s="1"/>
  <c r="G71" i="3" s="1"/>
  <c r="G72" i="3" s="1"/>
  <c r="G73" i="3" s="1"/>
  <c r="G97" i="1"/>
  <c r="G98" i="1" s="1"/>
  <c r="G99" i="1" s="1"/>
  <c r="G100" i="1" s="1"/>
  <c r="G101" i="1" s="1"/>
  <c r="G102" i="1" s="1"/>
  <c r="G103" i="1" s="1"/>
  <c r="G104" i="1" s="1"/>
  <c r="G105" i="1" s="1"/>
  <c r="G106" i="1" s="1"/>
  <c r="G107" i="1" s="1"/>
  <c r="G108" i="1" s="1"/>
  <c r="G109" i="1" s="1"/>
  <c r="G110" i="1" s="1"/>
  <c r="G111" i="1" s="1"/>
  <c r="G112" i="1" s="1"/>
  <c r="G113" i="1" s="1"/>
  <c r="G114" i="1" s="1"/>
  <c r="G115" i="1" s="1"/>
  <c r="G116" i="1" s="1"/>
  <c r="G117" i="1" s="1"/>
  <c r="G118" i="1" s="1"/>
  <c r="G119" i="1" s="1"/>
  <c r="G120" i="1" s="1"/>
  <c r="G121" i="1" s="1"/>
  <c r="G122" i="1" s="1"/>
  <c r="G123" i="1" s="1"/>
  <c r="G124" i="1" s="1"/>
  <c r="G125" i="1" s="1"/>
  <c r="G126" i="1" s="1"/>
  <c r="G127" i="1" s="1"/>
  <c r="G128" i="1" s="1"/>
  <c r="G129" i="1" s="1"/>
  <c r="G130" i="1" s="1"/>
  <c r="G131" i="1" s="1"/>
  <c r="G132" i="1" s="1"/>
  <c r="G133" i="1" s="1"/>
  <c r="G134" i="1" s="1"/>
  <c r="G135" i="1" s="1"/>
  <c r="G136" i="1" s="1"/>
  <c r="G137" i="1" s="1"/>
  <c r="G138" i="1" s="1"/>
  <c r="G139" i="1" s="1"/>
  <c r="G140" i="1" s="1"/>
  <c r="G141" i="1" s="1"/>
  <c r="G142" i="1" s="1"/>
  <c r="G143" i="1" s="1"/>
  <c r="G144" i="1" s="1"/>
  <c r="G145" i="1" s="1"/>
  <c r="G146" i="1" s="1"/>
  <c r="G147" i="1" s="1"/>
  <c r="G148" i="1" s="1"/>
  <c r="G149" i="1" s="1"/>
  <c r="G150" i="1" s="1"/>
  <c r="G151" i="1" s="1"/>
  <c r="G152" i="1" s="1"/>
  <c r="G153" i="1" s="1"/>
  <c r="G154" i="1" s="1"/>
  <c r="G155" i="1" s="1"/>
  <c r="G156" i="1" s="1"/>
  <c r="G157" i="1" s="1"/>
  <c r="G158" i="1" s="1"/>
  <c r="G159" i="1" s="1"/>
  <c r="G160" i="1" s="1"/>
  <c r="G161" i="1" s="1"/>
  <c r="G162" i="1" s="1"/>
  <c r="G163" i="1" s="1"/>
  <c r="G164" i="1" s="1"/>
  <c r="G165" i="1" s="1"/>
  <c r="G166" i="1" s="1"/>
  <c r="G167" i="1" s="1"/>
  <c r="G168" i="1" s="1"/>
  <c r="G169" i="1" s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G189" i="1" s="1"/>
  <c r="G190" i="1" s="1"/>
  <c r="G191" i="1" s="1"/>
  <c r="G192" i="1" s="1"/>
  <c r="G193" i="1" s="1"/>
  <c r="G194" i="1" s="1"/>
  <c r="G195" i="1" s="1"/>
  <c r="G196" i="1" s="1"/>
  <c r="G11" i="8"/>
  <c r="G12" i="8" s="1"/>
  <c r="G13" i="8" s="1"/>
  <c r="G14" i="8" s="1"/>
  <c r="G15" i="8" s="1"/>
  <c r="G16" i="8" s="1"/>
  <c r="G17" i="8" s="1"/>
  <c r="G18" i="8" s="1"/>
  <c r="G19" i="8" s="1"/>
  <c r="G20" i="8" s="1"/>
  <c r="G21" i="8" s="1"/>
  <c r="G22" i="8" s="1"/>
  <c r="G23" i="8" s="1"/>
  <c r="G24" i="8" s="1"/>
  <c r="G25" i="8" s="1"/>
  <c r="G26" i="8" s="1"/>
  <c r="G27" i="8" s="1"/>
  <c r="G28" i="8" s="1"/>
  <c r="G29" i="8" s="1"/>
  <c r="G30" i="8" s="1"/>
  <c r="G31" i="8" s="1"/>
  <c r="G32" i="8" s="1"/>
  <c r="G33" i="8" s="1"/>
  <c r="G7" i="8"/>
  <c r="G8" i="8" s="1"/>
  <c r="G9" i="8" s="1"/>
  <c r="G10" i="8" s="1"/>
  <c r="G74" i="3" l="1"/>
  <c r="G75" i="3" s="1"/>
  <c r="G76" i="3" s="1"/>
  <c r="G77" i="3" s="1"/>
  <c r="G78" i="3" s="1"/>
  <c r="G79" i="3" s="1"/>
  <c r="G80" i="3" s="1"/>
  <c r="G81" i="3" s="1"/>
  <c r="G82" i="3" s="1"/>
  <c r="G83" i="3" s="1"/>
  <c r="G84" i="3" s="1"/>
  <c r="G85" i="3" s="1"/>
  <c r="G86" i="3" s="1"/>
  <c r="G87" i="3" s="1"/>
  <c r="G88" i="3" s="1"/>
  <c r="G89" i="3" s="1"/>
  <c r="G90" i="3" s="1"/>
  <c r="G91" i="3" s="1"/>
  <c r="G92" i="3" s="1"/>
  <c r="G93" i="3" s="1"/>
  <c r="G94" i="3" s="1"/>
  <c r="G95" i="3" s="1"/>
  <c r="G96" i="3" s="1"/>
  <c r="G97" i="3" s="1"/>
  <c r="G198" i="1"/>
  <c r="G199" i="1" s="1"/>
  <c r="G200" i="1" s="1"/>
  <c r="G201" i="1" s="1"/>
  <c r="G202" i="1" s="1"/>
  <c r="G203" i="1" s="1"/>
  <c r="G204" i="1" s="1"/>
  <c r="G205" i="1" s="1"/>
  <c r="G206" i="1" s="1"/>
  <c r="G207" i="1" s="1"/>
  <c r="G208" i="1" s="1"/>
  <c r="G209" i="1" s="1"/>
  <c r="G210" i="1" s="1"/>
  <c r="G211" i="1" s="1"/>
  <c r="G212" i="1" s="1"/>
  <c r="G213" i="1" s="1"/>
  <c r="G214" i="1" s="1"/>
  <c r="G215" i="1" s="1"/>
  <c r="G216" i="1" s="1"/>
  <c r="G217" i="1" s="1"/>
  <c r="G218" i="1" s="1"/>
  <c r="G219" i="1" s="1"/>
  <c r="D222" i="1" s="1"/>
  <c r="G34" i="8"/>
  <c r="G35" i="8" s="1"/>
  <c r="G36" i="8" s="1"/>
  <c r="G37" i="8" s="1"/>
  <c r="G38" i="8" s="1"/>
  <c r="G39" i="8" s="1"/>
  <c r="G40" i="8" s="1"/>
  <c r="G41" i="8" s="1"/>
  <c r="G42" i="8" s="1"/>
  <c r="G43" i="8" s="1"/>
  <c r="G44" i="8" s="1"/>
  <c r="G45" i="8" s="1"/>
  <c r="G46" i="8" s="1"/>
  <c r="G47" i="8" s="1"/>
  <c r="G48" i="8" s="1"/>
  <c r="G49" i="8" s="1"/>
  <c r="G50" i="8" s="1"/>
  <c r="G51" i="8" s="1"/>
  <c r="G52" i="8" s="1"/>
  <c r="G53" i="8" s="1"/>
  <c r="G54" i="8" s="1"/>
  <c r="G55" i="8" s="1"/>
  <c r="G56" i="8" s="1"/>
  <c r="G57" i="8" s="1"/>
  <c r="G58" i="8" s="1"/>
  <c r="G59" i="8" s="1"/>
  <c r="G60" i="8" s="1"/>
  <c r="G98" i="3" l="1"/>
  <c r="G99" i="3" s="1"/>
  <c r="G100" i="3" s="1"/>
  <c r="G101" i="3" s="1"/>
  <c r="G102" i="3" s="1"/>
  <c r="G103" i="3" s="1"/>
  <c r="G104" i="3" s="1"/>
  <c r="G105" i="3" s="1"/>
  <c r="G106" i="3" s="1"/>
  <c r="G107" i="3" s="1"/>
  <c r="G108" i="3" s="1"/>
  <c r="G61" i="8"/>
  <c r="G62" i="8" s="1"/>
  <c r="G63" i="8" s="1"/>
  <c r="G64" i="8" s="1"/>
  <c r="G65" i="8" s="1"/>
  <c r="G66" i="8" s="1"/>
  <c r="G67" i="8" s="1"/>
  <c r="G68" i="8" s="1"/>
  <c r="G69" i="8" s="1"/>
  <c r="G70" i="8" s="1"/>
  <c r="G71" i="8" s="1"/>
  <c r="F209" i="8"/>
  <c r="G7" i="14"/>
  <c r="G8" i="14" s="1"/>
  <c r="G9" i="14" s="1"/>
  <c r="G10" i="14" s="1"/>
  <c r="G11" i="14" s="1"/>
  <c r="G12" i="14" s="1"/>
  <c r="G13" i="14" s="1"/>
  <c r="G14" i="14" s="1"/>
  <c r="G15" i="14" l="1"/>
  <c r="G16" i="14" s="1"/>
  <c r="G17" i="14" s="1"/>
  <c r="G18" i="14" s="1"/>
  <c r="G19" i="14" s="1"/>
  <c r="G20" i="14" s="1"/>
  <c r="G109" i="3"/>
  <c r="G110" i="3" s="1"/>
  <c r="G111" i="3" s="1"/>
  <c r="G112" i="3" s="1"/>
  <c r="G113" i="3" s="1"/>
  <c r="G72" i="8"/>
  <c r="G73" i="8" s="1"/>
  <c r="G74" i="8" s="1"/>
  <c r="G75" i="8" s="1"/>
  <c r="G76" i="8" s="1"/>
  <c r="G77" i="8" s="1"/>
  <c r="G78" i="8" s="1"/>
  <c r="G79" i="8" s="1"/>
  <c r="G80" i="8" s="1"/>
  <c r="G81" i="8" s="1"/>
  <c r="G82" i="8" s="1"/>
  <c r="G83" i="8" s="1"/>
  <c r="G84" i="8" s="1"/>
  <c r="G85" i="8" s="1"/>
  <c r="G86" i="8" s="1"/>
  <c r="G87" i="8" s="1"/>
  <c r="G88" i="8" s="1"/>
  <c r="G89" i="8" s="1"/>
  <c r="G90" i="8" s="1"/>
  <c r="G91" i="8" s="1"/>
  <c r="G92" i="8" s="1"/>
  <c r="G93" i="8" s="1"/>
  <c r="G21" i="14" l="1"/>
  <c r="G22" i="14" s="1"/>
  <c r="G23" i="14" s="1"/>
  <c r="G24" i="14" s="1"/>
  <c r="G25" i="14" s="1"/>
  <c r="G26" i="14" s="1"/>
  <c r="G27" i="14" s="1"/>
  <c r="G28" i="14" s="1"/>
  <c r="G29" i="14" s="1"/>
  <c r="G30" i="14" s="1"/>
  <c r="G31" i="14" s="1"/>
  <c r="G32" i="14" s="1"/>
  <c r="G33" i="14" s="1"/>
  <c r="G34" i="14" s="1"/>
  <c r="G35" i="14" s="1"/>
  <c r="G36" i="14" s="1"/>
  <c r="G37" i="14" s="1"/>
  <c r="G38" i="14" s="1"/>
  <c r="G39" i="14" s="1"/>
  <c r="G40" i="14" s="1"/>
  <c r="G41" i="14" s="1"/>
  <c r="G42" i="14" s="1"/>
  <c r="G43" i="14" s="1"/>
  <c r="G44" i="14" s="1"/>
  <c r="G45" i="14" s="1"/>
  <c r="G46" i="14" s="1"/>
  <c r="G47" i="14" s="1"/>
  <c r="G48" i="14" s="1"/>
  <c r="G49" i="14" s="1"/>
  <c r="G50" i="14" s="1"/>
  <c r="G51" i="14" s="1"/>
  <c r="G52" i="14" s="1"/>
  <c r="G53" i="14" s="1"/>
  <c r="G54" i="14" s="1"/>
  <c r="G55" i="14" s="1"/>
  <c r="G56" i="14" s="1"/>
  <c r="G94" i="8"/>
  <c r="G95" i="8" s="1"/>
  <c r="G96" i="8" s="1"/>
  <c r="G114" i="3"/>
  <c r="G115" i="3" s="1"/>
  <c r="G116" i="3" s="1"/>
  <c r="G117" i="3" s="1"/>
  <c r="G118" i="3" s="1"/>
  <c r="G119" i="3" s="1"/>
  <c r="F226" i="13"/>
  <c r="G57" i="14" l="1"/>
  <c r="G58" i="14" s="1"/>
  <c r="G59" i="14" s="1"/>
  <c r="G60" i="14" s="1"/>
  <c r="G61" i="14" s="1"/>
  <c r="G62" i="14" s="1"/>
  <c r="G63" i="14" s="1"/>
  <c r="G64" i="14" s="1"/>
  <c r="G65" i="14" s="1"/>
  <c r="G66" i="14" s="1"/>
  <c r="G67" i="14" s="1"/>
  <c r="G68" i="14" s="1"/>
  <c r="G69" i="14" s="1"/>
  <c r="G70" i="14" s="1"/>
  <c r="G71" i="14" s="1"/>
  <c r="G72" i="14" s="1"/>
  <c r="G97" i="8"/>
  <c r="G98" i="8" s="1"/>
  <c r="G99" i="8" s="1"/>
  <c r="G100" i="8" s="1"/>
  <c r="G101" i="8" s="1"/>
  <c r="G102" i="8" s="1"/>
  <c r="G103" i="8" s="1"/>
  <c r="G104" i="8" s="1"/>
  <c r="G105" i="8" s="1"/>
  <c r="G106" i="8" s="1"/>
  <c r="G107" i="8" s="1"/>
  <c r="G108" i="8" s="1"/>
  <c r="G109" i="8" s="1"/>
  <c r="G110" i="8" s="1"/>
  <c r="G111" i="8" s="1"/>
  <c r="G112" i="8" s="1"/>
  <c r="G113" i="8" s="1"/>
  <c r="G114" i="8" s="1"/>
  <c r="G115" i="8" s="1"/>
  <c r="G116" i="8" s="1"/>
  <c r="G117" i="8" s="1"/>
  <c r="G118" i="8" s="1"/>
  <c r="G119" i="8" s="1"/>
  <c r="G120" i="8" s="1"/>
  <c r="G121" i="8" s="1"/>
  <c r="G122" i="8" s="1"/>
  <c r="G123" i="8" s="1"/>
  <c r="G124" i="8" s="1"/>
  <c r="G125" i="8" s="1"/>
  <c r="G126" i="8" s="1"/>
  <c r="G127" i="8" s="1"/>
  <c r="G128" i="8" s="1"/>
  <c r="G129" i="8" s="1"/>
  <c r="G130" i="8" s="1"/>
  <c r="G131" i="8" s="1"/>
  <c r="G132" i="8" s="1"/>
  <c r="G133" i="8" s="1"/>
  <c r="G134" i="8" s="1"/>
  <c r="G135" i="8" s="1"/>
  <c r="G136" i="8" s="1"/>
  <c r="G137" i="8" s="1"/>
  <c r="G138" i="8" s="1"/>
  <c r="G139" i="8" s="1"/>
  <c r="G140" i="8" s="1"/>
  <c r="G141" i="8" s="1"/>
  <c r="G142" i="8" s="1"/>
  <c r="G143" i="8" s="1"/>
  <c r="G144" i="8" s="1"/>
  <c r="G145" i="8" s="1"/>
  <c r="G146" i="8" s="1"/>
  <c r="G147" i="8" s="1"/>
  <c r="G148" i="8" s="1"/>
  <c r="G149" i="8" s="1"/>
  <c r="G150" i="8" s="1"/>
  <c r="G151" i="8" s="1"/>
  <c r="G152" i="8" s="1"/>
  <c r="G153" i="8" s="1"/>
  <c r="G154" i="8" s="1"/>
  <c r="G156" i="8" s="1"/>
  <c r="G157" i="8" s="1"/>
  <c r="G158" i="8" s="1"/>
  <c r="G159" i="8" s="1"/>
  <c r="G160" i="8" s="1"/>
  <c r="G161" i="8" s="1"/>
  <c r="G162" i="8" s="1"/>
  <c r="G120" i="3"/>
  <c r="G121" i="3" s="1"/>
  <c r="G122" i="3" s="1"/>
  <c r="G123" i="3" s="1"/>
  <c r="G124" i="3" s="1"/>
  <c r="D112" i="11"/>
  <c r="D76" i="10"/>
  <c r="G73" i="14" l="1"/>
  <c r="G74" i="14" s="1"/>
  <c r="G75" i="14" s="1"/>
  <c r="G163" i="8"/>
  <c r="G164" i="8" s="1"/>
  <c r="G125" i="3"/>
  <c r="G126" i="3" s="1"/>
  <c r="G127" i="3" s="1"/>
  <c r="G128" i="3" s="1"/>
  <c r="G129" i="3" s="1"/>
  <c r="G130" i="3" s="1"/>
  <c r="G131" i="3" s="1"/>
  <c r="G132" i="3" s="1"/>
  <c r="G133" i="3" s="1"/>
  <c r="G134" i="3" s="1"/>
  <c r="G135" i="3" s="1"/>
  <c r="G136" i="3" s="1"/>
  <c r="G137" i="3" s="1"/>
  <c r="G138" i="3" s="1"/>
  <c r="G139" i="3" s="1"/>
  <c r="G140" i="3" s="1"/>
  <c r="G141" i="3" s="1"/>
  <c r="G142" i="3" s="1"/>
  <c r="G143" i="3" s="1"/>
  <c r="G144" i="3" s="1"/>
  <c r="G7" i="12"/>
  <c r="G76" i="14" l="1"/>
  <c r="G8" i="12"/>
  <c r="G9" i="12" s="1"/>
  <c r="G10" i="12" s="1"/>
  <c r="G11" i="12" s="1"/>
  <c r="G12" i="12" s="1"/>
  <c r="G13" i="12" s="1"/>
  <c r="G14" i="12" s="1"/>
  <c r="G15" i="12" s="1"/>
  <c r="G16" i="12" s="1"/>
  <c r="G17" i="12" s="1"/>
  <c r="G18" i="12" s="1"/>
  <c r="G77" i="14" l="1"/>
  <c r="G78" i="14" s="1"/>
  <c r="G79" i="14" s="1"/>
  <c r="G80" i="14" s="1"/>
  <c r="G81" i="14" s="1"/>
  <c r="G82" i="14" s="1"/>
  <c r="G83" i="14" s="1"/>
  <c r="G84" i="14" s="1"/>
  <c r="G85" i="14" s="1"/>
  <c r="G86" i="14" s="1"/>
  <c r="G87" i="14" s="1"/>
  <c r="G88" i="14" s="1"/>
  <c r="G89" i="14" s="1"/>
  <c r="G90" i="14" s="1"/>
  <c r="G91" i="14" s="1"/>
  <c r="G19" i="12"/>
  <c r="G20" i="12" s="1"/>
  <c r="G21" i="12" s="1"/>
  <c r="G22" i="12" s="1"/>
  <c r="G23" i="12" s="1"/>
  <c r="G24" i="12" s="1"/>
  <c r="G25" i="12" s="1"/>
  <c r="G92" i="14" l="1"/>
  <c r="G93" i="14" s="1"/>
  <c r="G94" i="14" s="1"/>
  <c r="G95" i="14" s="1"/>
  <c r="G96" i="14" s="1"/>
  <c r="G97" i="14" s="1"/>
  <c r="G98" i="14" s="1"/>
  <c r="G99" i="14" s="1"/>
  <c r="G100" i="14" s="1"/>
  <c r="G101" i="14" s="1"/>
  <c r="G102" i="14" s="1"/>
  <c r="G103" i="14" s="1"/>
  <c r="G104" i="14" s="1"/>
  <c r="G26" i="12"/>
  <c r="G27" i="12" s="1"/>
  <c r="G34" i="12" s="1"/>
  <c r="G28" i="12" s="1"/>
  <c r="G29" i="12" s="1"/>
  <c r="G30" i="12" s="1"/>
  <c r="G31" i="12" s="1"/>
  <c r="G32" i="12" s="1"/>
  <c r="G33" i="12" s="1"/>
  <c r="G35" i="12" s="1"/>
  <c r="G36" i="12" s="1"/>
  <c r="G37" i="12" s="1"/>
  <c r="G38" i="12" s="1"/>
  <c r="G39" i="12" s="1"/>
  <c r="G40" i="12" s="1"/>
  <c r="G41" i="12" s="1"/>
  <c r="G42" i="12" s="1"/>
  <c r="G105" i="14" l="1"/>
  <c r="G43" i="12"/>
  <c r="G44" i="12" s="1"/>
  <c r="G45" i="12" s="1"/>
  <c r="G46" i="12" s="1"/>
  <c r="G47" i="12" s="1"/>
  <c r="G48" i="12" s="1"/>
  <c r="G49" i="12" s="1"/>
  <c r="G50" i="12" s="1"/>
  <c r="G51" i="12" s="1"/>
  <c r="G52" i="12" s="1"/>
  <c r="G53" i="12" s="1"/>
  <c r="G54" i="12" s="1"/>
  <c r="G55" i="12" s="1"/>
  <c r="G56" i="12" s="1"/>
  <c r="G57" i="12" s="1"/>
  <c r="G58" i="12" s="1"/>
  <c r="G106" i="14" l="1"/>
  <c r="G59" i="12"/>
  <c r="G60" i="12" s="1"/>
  <c r="F179" i="6"/>
  <c r="G7" i="6"/>
  <c r="G107" i="14" l="1"/>
  <c r="G108" i="14" s="1"/>
  <c r="G109" i="14" s="1"/>
  <c r="G110" i="14" s="1"/>
  <c r="G111" i="14" s="1"/>
  <c r="G112" i="14" s="1"/>
  <c r="G113" i="14" s="1"/>
  <c r="G114" i="14" s="1"/>
  <c r="G115" i="14" s="1"/>
  <c r="G116" i="14" s="1"/>
  <c r="G117" i="14" s="1"/>
  <c r="G118" i="14" s="1"/>
  <c r="G119" i="14" s="1"/>
  <c r="G120" i="14" s="1"/>
  <c r="G61" i="12"/>
  <c r="G62" i="12" s="1"/>
  <c r="G63" i="12" s="1"/>
  <c r="G64" i="12" s="1"/>
  <c r="G65" i="12" s="1"/>
  <c r="G66" i="12" s="1"/>
  <c r="G67" i="12" s="1"/>
  <c r="G68" i="12" s="1"/>
  <c r="G69" i="12" s="1"/>
  <c r="G70" i="12" s="1"/>
  <c r="G71" i="12" s="1"/>
  <c r="G8" i="6"/>
  <c r="G9" i="6" s="1"/>
  <c r="G10" i="6" s="1"/>
  <c r="G12" i="6" s="1"/>
  <c r="G104" i="11"/>
  <c r="G121" i="14" l="1"/>
  <c r="G72" i="12"/>
  <c r="G73" i="12" s="1"/>
  <c r="G74" i="12" s="1"/>
  <c r="G75" i="12" s="1"/>
  <c r="G13" i="6"/>
  <c r="G15" i="6"/>
  <c r="H7" i="11"/>
  <c r="H8" i="11" s="1"/>
  <c r="H9" i="11" s="1"/>
  <c r="H10" i="11" s="1"/>
  <c r="H11" i="11" s="1"/>
  <c r="H12" i="11" s="1"/>
  <c r="H13" i="11" s="1"/>
  <c r="H14" i="11" s="1"/>
  <c r="H15" i="11" s="1"/>
  <c r="H16" i="11" s="1"/>
  <c r="H17" i="11" s="1"/>
  <c r="H18" i="11" s="1"/>
  <c r="H19" i="11" s="1"/>
  <c r="H20" i="11" s="1"/>
  <c r="H21" i="11" s="1"/>
  <c r="H22" i="11" s="1"/>
  <c r="H23" i="11" s="1"/>
  <c r="H24" i="11" s="1"/>
  <c r="H25" i="11" s="1"/>
  <c r="H26" i="11" s="1"/>
  <c r="H27" i="11" s="1"/>
  <c r="H28" i="11" s="1"/>
  <c r="H29" i="11" s="1"/>
  <c r="H30" i="11" s="1"/>
  <c r="H31" i="11" s="1"/>
  <c r="H32" i="11" s="1"/>
  <c r="H33" i="11" s="1"/>
  <c r="H34" i="11" s="1"/>
  <c r="H35" i="11" s="1"/>
  <c r="H36" i="11" s="1"/>
  <c r="H37" i="11" s="1"/>
  <c r="H38" i="11" s="1"/>
  <c r="H39" i="11" s="1"/>
  <c r="H40" i="11" s="1"/>
  <c r="H41" i="11" s="1"/>
  <c r="H42" i="11" s="1"/>
  <c r="H43" i="11" s="1"/>
  <c r="H44" i="11" s="1"/>
  <c r="H45" i="11" s="1"/>
  <c r="H46" i="11" s="1"/>
  <c r="H47" i="11" s="1"/>
  <c r="H48" i="11" s="1"/>
  <c r="H49" i="11" s="1"/>
  <c r="H50" i="11" s="1"/>
  <c r="H51" i="11" s="1"/>
  <c r="H52" i="11" s="1"/>
  <c r="H53" i="11" s="1"/>
  <c r="H54" i="11" s="1"/>
  <c r="H55" i="11" s="1"/>
  <c r="H56" i="11" s="1"/>
  <c r="H57" i="11" s="1"/>
  <c r="H58" i="11" s="1"/>
  <c r="H59" i="11" s="1"/>
  <c r="H60" i="11" s="1"/>
  <c r="H61" i="11" s="1"/>
  <c r="H62" i="11" s="1"/>
  <c r="H63" i="11" s="1"/>
  <c r="H64" i="11" s="1"/>
  <c r="H65" i="11" s="1"/>
  <c r="H66" i="11" s="1"/>
  <c r="H67" i="11" s="1"/>
  <c r="H68" i="11" s="1"/>
  <c r="H69" i="11" s="1"/>
  <c r="H70" i="11" s="1"/>
  <c r="H71" i="11" s="1"/>
  <c r="H72" i="11" s="1"/>
  <c r="H73" i="11" s="1"/>
  <c r="H74" i="11" s="1"/>
  <c r="H75" i="11" s="1"/>
  <c r="H76" i="11" s="1"/>
  <c r="H77" i="11" s="1"/>
  <c r="H78" i="11" s="1"/>
  <c r="H79" i="11" s="1"/>
  <c r="H80" i="11" s="1"/>
  <c r="H81" i="11" s="1"/>
  <c r="H82" i="11" s="1"/>
  <c r="H83" i="11" s="1"/>
  <c r="H84" i="11" s="1"/>
  <c r="H85" i="11" s="1"/>
  <c r="H86" i="11" s="1"/>
  <c r="H87" i="11" s="1"/>
  <c r="H88" i="11" s="1"/>
  <c r="H89" i="11" s="1"/>
  <c r="H90" i="11" s="1"/>
  <c r="H91" i="11" s="1"/>
  <c r="H92" i="11" s="1"/>
  <c r="H93" i="11" s="1"/>
  <c r="H94" i="11" s="1"/>
  <c r="H95" i="11" s="1"/>
  <c r="H96" i="11" s="1"/>
  <c r="H97" i="11" s="1"/>
  <c r="H98" i="11" s="1"/>
  <c r="H99" i="11" s="1"/>
  <c r="H100" i="11" s="1"/>
  <c r="H101" i="11" s="1"/>
  <c r="H102" i="11" s="1"/>
  <c r="H103" i="11" s="1"/>
  <c r="H104" i="11" s="1"/>
  <c r="C112" i="11" s="1"/>
  <c r="F106" i="11"/>
  <c r="G11" i="11"/>
  <c r="G12" i="11" s="1"/>
  <c r="G13" i="11" s="1"/>
  <c r="G14" i="11" s="1"/>
  <c r="G15" i="11" s="1"/>
  <c r="G16" i="11" s="1"/>
  <c r="G17" i="11" s="1"/>
  <c r="G18" i="11" s="1"/>
  <c r="G19" i="11" s="1"/>
  <c r="G20" i="11" s="1"/>
  <c r="G21" i="11" s="1"/>
  <c r="G22" i="11" s="1"/>
  <c r="G23" i="11" s="1"/>
  <c r="G24" i="11" s="1"/>
  <c r="G25" i="11" s="1"/>
  <c r="G26" i="11" s="1"/>
  <c r="G27" i="11" s="1"/>
  <c r="G28" i="11" s="1"/>
  <c r="G29" i="11" s="1"/>
  <c r="G30" i="11" s="1"/>
  <c r="G31" i="11" s="1"/>
  <c r="G32" i="11" s="1"/>
  <c r="G33" i="11" s="1"/>
  <c r="G34" i="11" s="1"/>
  <c r="G35" i="11" s="1"/>
  <c r="G36" i="11" s="1"/>
  <c r="G37" i="11" s="1"/>
  <c r="G38" i="11" s="1"/>
  <c r="G39" i="11" s="1"/>
  <c r="G40" i="11" s="1"/>
  <c r="G41" i="11" s="1"/>
  <c r="G42" i="11" s="1"/>
  <c r="G43" i="11" s="1"/>
  <c r="G44" i="11" s="1"/>
  <c r="G45" i="11" s="1"/>
  <c r="G46" i="11" s="1"/>
  <c r="G47" i="11" s="1"/>
  <c r="G48" i="11" s="1"/>
  <c r="G49" i="11" s="1"/>
  <c r="G50" i="11" s="1"/>
  <c r="G51" i="11" s="1"/>
  <c r="G52" i="11" s="1"/>
  <c r="G53" i="11" s="1"/>
  <c r="G54" i="11" s="1"/>
  <c r="G55" i="11" s="1"/>
  <c r="G56" i="11" s="1"/>
  <c r="G57" i="11" s="1"/>
  <c r="G58" i="11" s="1"/>
  <c r="G59" i="11" s="1"/>
  <c r="G60" i="11" s="1"/>
  <c r="G61" i="11" s="1"/>
  <c r="G62" i="11" s="1"/>
  <c r="G63" i="11" s="1"/>
  <c r="G64" i="11" s="1"/>
  <c r="G65" i="11" s="1"/>
  <c r="G66" i="11" s="1"/>
  <c r="G67" i="11" s="1"/>
  <c r="G68" i="11" s="1"/>
  <c r="G69" i="11" s="1"/>
  <c r="G70" i="11" s="1"/>
  <c r="G71" i="11" s="1"/>
  <c r="G72" i="11" s="1"/>
  <c r="G73" i="11" s="1"/>
  <c r="G74" i="11" s="1"/>
  <c r="G75" i="11" s="1"/>
  <c r="G76" i="11" s="1"/>
  <c r="G77" i="11" s="1"/>
  <c r="G78" i="11" s="1"/>
  <c r="G79" i="11" s="1"/>
  <c r="G80" i="11" s="1"/>
  <c r="G81" i="11" s="1"/>
  <c r="G82" i="11" s="1"/>
  <c r="G83" i="11" s="1"/>
  <c r="G84" i="11" s="1"/>
  <c r="G85" i="11" s="1"/>
  <c r="G86" i="11" s="1"/>
  <c r="G87" i="11" s="1"/>
  <c r="G88" i="11" s="1"/>
  <c r="G89" i="11" s="1"/>
  <c r="G90" i="11" s="1"/>
  <c r="G91" i="11" s="1"/>
  <c r="G92" i="11" s="1"/>
  <c r="G93" i="11" s="1"/>
  <c r="G94" i="11" s="1"/>
  <c r="G95" i="11" s="1"/>
  <c r="G96" i="11" s="1"/>
  <c r="G97" i="11" s="1"/>
  <c r="G98" i="11" s="1"/>
  <c r="G99" i="11" s="1"/>
  <c r="G100" i="11" s="1"/>
  <c r="G101" i="11" s="1"/>
  <c r="G102" i="11" s="1"/>
  <c r="G103" i="11" s="1"/>
  <c r="G9" i="11"/>
  <c r="G10" i="11"/>
  <c r="G8" i="11"/>
  <c r="G7" i="11"/>
  <c r="E136" i="11"/>
  <c r="G122" i="14" l="1"/>
  <c r="G76" i="12"/>
  <c r="G77" i="12" s="1"/>
  <c r="G78" i="12" s="1"/>
  <c r="G79" i="12" s="1"/>
  <c r="G80" i="12" s="1"/>
  <c r="G81" i="12" s="1"/>
  <c r="G82" i="12" s="1"/>
  <c r="G83" i="12" s="1"/>
  <c r="G11" i="6"/>
  <c r="G14" i="6" s="1"/>
  <c r="G16" i="6"/>
  <c r="G67" i="10"/>
  <c r="F68" i="10"/>
  <c r="D73" i="10"/>
  <c r="G7" i="10"/>
  <c r="G8" i="10" s="1"/>
  <c r="G9" i="10" s="1"/>
  <c r="G10" i="10" s="1"/>
  <c r="G11" i="10" s="1"/>
  <c r="G12" i="10" s="1"/>
  <c r="G13" i="10" s="1"/>
  <c r="G14" i="10" s="1"/>
  <c r="G15" i="10" s="1"/>
  <c r="G16" i="10" s="1"/>
  <c r="G17" i="10" s="1"/>
  <c r="G18" i="10" s="1"/>
  <c r="G19" i="10" s="1"/>
  <c r="G20" i="10" s="1"/>
  <c r="G21" i="10" s="1"/>
  <c r="G22" i="10" s="1"/>
  <c r="G23" i="10" s="1"/>
  <c r="G24" i="10" s="1"/>
  <c r="G25" i="10" s="1"/>
  <c r="G26" i="10" s="1"/>
  <c r="G27" i="10" s="1"/>
  <c r="G28" i="10" s="1"/>
  <c r="G29" i="10" s="1"/>
  <c r="G30" i="10" s="1"/>
  <c r="G31" i="10" s="1"/>
  <c r="G32" i="10" s="1"/>
  <c r="G33" i="10" s="1"/>
  <c r="G34" i="10" s="1"/>
  <c r="G35" i="10" s="1"/>
  <c r="G36" i="10" s="1"/>
  <c r="G37" i="10" s="1"/>
  <c r="G38" i="10" s="1"/>
  <c r="G39" i="10" s="1"/>
  <c r="G40" i="10" s="1"/>
  <c r="G41" i="10" s="1"/>
  <c r="G42" i="10" s="1"/>
  <c r="G43" i="10" s="1"/>
  <c r="G44" i="10" s="1"/>
  <c r="G45" i="10" s="1"/>
  <c r="G46" i="10" s="1"/>
  <c r="G47" i="10" s="1"/>
  <c r="G48" i="10" s="1"/>
  <c r="G49" i="10" s="1"/>
  <c r="G50" i="10" s="1"/>
  <c r="G51" i="10" s="1"/>
  <c r="G52" i="10" s="1"/>
  <c r="G53" i="10" s="1"/>
  <c r="G54" i="10" s="1"/>
  <c r="G55" i="10" s="1"/>
  <c r="G56" i="10" s="1"/>
  <c r="G57" i="10" s="1"/>
  <c r="G58" i="10" s="1"/>
  <c r="G59" i="10" s="1"/>
  <c r="G60" i="10" s="1"/>
  <c r="G61" i="10" s="1"/>
  <c r="G62" i="10" s="1"/>
  <c r="G63" i="10" s="1"/>
  <c r="G64" i="10" s="1"/>
  <c r="G65" i="10" s="1"/>
  <c r="G66" i="10" s="1"/>
  <c r="C76" i="10" s="1"/>
  <c r="E81" i="10"/>
  <c r="E80" i="9"/>
  <c r="D75" i="9" s="1"/>
  <c r="C75" i="9"/>
  <c r="F70" i="9"/>
  <c r="G123" i="14" l="1"/>
  <c r="G84" i="12"/>
  <c r="G85" i="12" s="1"/>
  <c r="G86" i="12" s="1"/>
  <c r="G87" i="12" s="1"/>
  <c r="G88" i="12" s="1"/>
  <c r="G89" i="12" s="1"/>
  <c r="G90" i="12" s="1"/>
  <c r="G91" i="12" s="1"/>
  <c r="G92" i="12" s="1"/>
  <c r="G93" i="12" s="1"/>
  <c r="G17" i="6"/>
  <c r="G18" i="6" s="1"/>
  <c r="G19" i="6" s="1"/>
  <c r="G22" i="6" s="1"/>
  <c r="G23" i="6" s="1"/>
  <c r="G24" i="6" s="1"/>
  <c r="G25" i="6" s="1"/>
  <c r="G26" i="6" s="1"/>
  <c r="G27" i="6" s="1"/>
  <c r="G28" i="6" s="1"/>
  <c r="G7" i="4"/>
  <c r="G8" i="4" s="1"/>
  <c r="G9" i="4" s="1"/>
  <c r="G10" i="4" s="1"/>
  <c r="G11" i="4" s="1"/>
  <c r="G12" i="4" s="1"/>
  <c r="G13" i="4" s="1"/>
  <c r="G14" i="4" s="1"/>
  <c r="G15" i="4" s="1"/>
  <c r="G16" i="4" s="1"/>
  <c r="G17" i="4" s="1"/>
  <c r="G18" i="4" s="1"/>
  <c r="G19" i="4" s="1"/>
  <c r="G20" i="4" s="1"/>
  <c r="G21" i="4" s="1"/>
  <c r="G22" i="4" s="1"/>
  <c r="G23" i="4" s="1"/>
  <c r="G24" i="4" s="1"/>
  <c r="G25" i="4" s="1"/>
  <c r="G26" i="4" s="1"/>
  <c r="G27" i="4" s="1"/>
  <c r="G124" i="14" l="1"/>
  <c r="G125" i="14" s="1"/>
  <c r="G94" i="12"/>
  <c r="G95" i="12" s="1"/>
  <c r="G96" i="12" s="1"/>
  <c r="G97" i="12" s="1"/>
  <c r="G98" i="12" s="1"/>
  <c r="G99" i="12" s="1"/>
  <c r="G100" i="12" s="1"/>
  <c r="G101" i="12" s="1"/>
  <c r="G102" i="12" s="1"/>
  <c r="G103" i="12" s="1"/>
  <c r="G104" i="12" s="1"/>
  <c r="G105" i="12" s="1"/>
  <c r="G106" i="12" s="1"/>
  <c r="G107" i="12" s="1"/>
  <c r="G108" i="12" s="1"/>
  <c r="G29" i="6"/>
  <c r="G30" i="6" s="1"/>
  <c r="G31" i="6" s="1"/>
  <c r="G28" i="4"/>
  <c r="G29" i="4" s="1"/>
  <c r="G30" i="4" s="1"/>
  <c r="G31" i="4" s="1"/>
  <c r="G32" i="4" s="1"/>
  <c r="G33" i="4" s="1"/>
  <c r="G34" i="4" s="1"/>
  <c r="G35" i="4" s="1"/>
  <c r="G36" i="4" s="1"/>
  <c r="G37" i="4" s="1"/>
  <c r="G38" i="4" s="1"/>
  <c r="G39" i="4" s="1"/>
  <c r="G40" i="4" s="1"/>
  <c r="G41" i="4" s="1"/>
  <c r="G42" i="4" s="1"/>
  <c r="G43" i="4" s="1"/>
  <c r="G44" i="4" s="1"/>
  <c r="G45" i="4" s="1"/>
  <c r="G46" i="4" s="1"/>
  <c r="G47" i="4" s="1"/>
  <c r="G48" i="4" s="1"/>
  <c r="G49" i="4" s="1"/>
  <c r="G50" i="4" s="1"/>
  <c r="G51" i="4" s="1"/>
  <c r="G52" i="4" s="1"/>
  <c r="G53" i="4" s="1"/>
  <c r="G54" i="4" s="1"/>
  <c r="G55" i="4" s="1"/>
  <c r="G126" i="14" l="1"/>
  <c r="G127" i="14" s="1"/>
  <c r="G128" i="14" s="1"/>
  <c r="G129" i="14" s="1"/>
  <c r="G130" i="14" s="1"/>
  <c r="G131" i="14" s="1"/>
  <c r="G132" i="14" s="1"/>
  <c r="G133" i="14" s="1"/>
  <c r="G134" i="14" s="1"/>
  <c r="G135" i="14" s="1"/>
  <c r="G136" i="14" s="1"/>
  <c r="G137" i="14" s="1"/>
  <c r="G109" i="12"/>
  <c r="G110" i="12" s="1"/>
  <c r="G111" i="12" s="1"/>
  <c r="G112" i="12" s="1"/>
  <c r="G32" i="6"/>
  <c r="G33" i="6" s="1"/>
  <c r="G34" i="6" s="1"/>
  <c r="G35" i="6" s="1"/>
  <c r="G36" i="6" s="1"/>
  <c r="G37" i="6" s="1"/>
  <c r="G38" i="6" s="1"/>
  <c r="G39" i="6" s="1"/>
  <c r="G40" i="6" s="1"/>
  <c r="G41" i="6" s="1"/>
  <c r="G56" i="4"/>
  <c r="G57" i="4" s="1"/>
  <c r="G58" i="4" s="1"/>
  <c r="G59" i="4" s="1"/>
  <c r="G60" i="4" s="1"/>
  <c r="G61" i="4" s="1"/>
  <c r="G62" i="4" s="1"/>
  <c r="G63" i="4" s="1"/>
  <c r="G64" i="4" s="1"/>
  <c r="G65" i="4" s="1"/>
  <c r="G66" i="4" s="1"/>
  <c r="G138" i="14" l="1"/>
  <c r="G139" i="14" s="1"/>
  <c r="G140" i="14" s="1"/>
  <c r="G116" i="12"/>
  <c r="G117" i="12" s="1"/>
  <c r="G118" i="12" s="1"/>
  <c r="G119" i="12" s="1"/>
  <c r="G120" i="12" s="1"/>
  <c r="G121" i="12" s="1"/>
  <c r="G122" i="12" s="1"/>
  <c r="G123" i="12" s="1"/>
  <c r="G42" i="6"/>
  <c r="G43" i="6" s="1"/>
  <c r="G44" i="6" s="1"/>
  <c r="G67" i="4"/>
  <c r="G68" i="4" s="1"/>
  <c r="G210" i="8"/>
  <c r="G211" i="8" s="1"/>
  <c r="G212" i="8" s="1"/>
  <c r="G213" i="8" s="1"/>
  <c r="G214" i="8" s="1"/>
  <c r="G215" i="8" s="1"/>
  <c r="G216" i="8" s="1"/>
  <c r="G217" i="8" s="1"/>
  <c r="G218" i="8" s="1"/>
  <c r="G219" i="8" s="1"/>
  <c r="G220" i="8" s="1"/>
  <c r="G221" i="8" s="1"/>
  <c r="G222" i="8" s="1"/>
  <c r="G223" i="8" s="1"/>
  <c r="G224" i="8" s="1"/>
  <c r="G225" i="8" s="1"/>
  <c r="G226" i="8" s="1"/>
  <c r="G227" i="8" s="1"/>
  <c r="G228" i="8" s="1"/>
  <c r="G229" i="8" s="1"/>
  <c r="G230" i="8" s="1"/>
  <c r="G231" i="8" s="1"/>
  <c r="G232" i="8" s="1"/>
  <c r="G233" i="8" s="1"/>
  <c r="G234" i="8" s="1"/>
  <c r="G235" i="8" s="1"/>
  <c r="G236" i="8" s="1"/>
  <c r="G237" i="8" s="1"/>
  <c r="G238" i="8" s="1"/>
  <c r="G239" i="8" s="1"/>
  <c r="G240" i="8" s="1"/>
  <c r="G241" i="8" s="1"/>
  <c r="G242" i="8" s="1"/>
  <c r="G141" i="14" l="1"/>
  <c r="G124" i="12"/>
  <c r="G125" i="12" s="1"/>
  <c r="G126" i="12" s="1"/>
  <c r="G127" i="12" s="1"/>
  <c r="G128" i="12" s="1"/>
  <c r="G45" i="6"/>
  <c r="G46" i="6" s="1"/>
  <c r="G47" i="6" s="1"/>
  <c r="G48" i="6" s="1"/>
  <c r="G69" i="4"/>
  <c r="G70" i="4" s="1"/>
  <c r="G71" i="4" s="1"/>
  <c r="G72" i="4" s="1"/>
  <c r="G73" i="4" s="1"/>
  <c r="G74" i="4" s="1"/>
  <c r="G75" i="4" s="1"/>
  <c r="G165" i="8"/>
  <c r="G142" i="14" l="1"/>
  <c r="G143" i="14" s="1"/>
  <c r="G144" i="14" s="1"/>
  <c r="G145" i="14" s="1"/>
  <c r="G146" i="14" s="1"/>
  <c r="G147" i="14" s="1"/>
  <c r="G148" i="14" s="1"/>
  <c r="G149" i="14" s="1"/>
  <c r="G150" i="14" s="1"/>
  <c r="G151" i="14" s="1"/>
  <c r="G152" i="14" s="1"/>
  <c r="G153" i="14" s="1"/>
  <c r="G154" i="14" s="1"/>
  <c r="G155" i="14" s="1"/>
  <c r="G156" i="14" s="1"/>
  <c r="G157" i="14" s="1"/>
  <c r="G158" i="14" s="1"/>
  <c r="G159" i="14" s="1"/>
  <c r="G160" i="14" s="1"/>
  <c r="G161" i="14" s="1"/>
  <c r="G162" i="14" s="1"/>
  <c r="G163" i="14" s="1"/>
  <c r="G164" i="14" s="1"/>
  <c r="G165" i="14" s="1"/>
  <c r="G166" i="14" s="1"/>
  <c r="G167" i="14" s="1"/>
  <c r="G168" i="14" s="1"/>
  <c r="G169" i="14" s="1"/>
  <c r="G170" i="14" s="1"/>
  <c r="G171" i="14" s="1"/>
  <c r="G172" i="14" s="1"/>
  <c r="G173" i="14" s="1"/>
  <c r="G174" i="14" s="1"/>
  <c r="G175" i="14" s="1"/>
  <c r="G176" i="14" s="1"/>
  <c r="G177" i="14" s="1"/>
  <c r="G175" i="12"/>
  <c r="G176" i="12" s="1"/>
  <c r="G177" i="12" s="1"/>
  <c r="G178" i="12" s="1"/>
  <c r="G179" i="12" s="1"/>
  <c r="G180" i="12" s="1"/>
  <c r="G181" i="12" s="1"/>
  <c r="G182" i="12" s="1"/>
  <c r="G183" i="12" s="1"/>
  <c r="G184" i="12" s="1"/>
  <c r="G185" i="12" s="1"/>
  <c r="G130" i="12"/>
  <c r="G131" i="12" s="1"/>
  <c r="G50" i="6"/>
  <c r="G51" i="6" s="1"/>
  <c r="G52" i="6" s="1"/>
  <c r="G53" i="6" s="1"/>
  <c r="G54" i="6" s="1"/>
  <c r="G55" i="6" s="1"/>
  <c r="G56" i="6" s="1"/>
  <c r="G57" i="6" s="1"/>
  <c r="G58" i="6" s="1"/>
  <c r="G59" i="6" s="1"/>
  <c r="G60" i="6" s="1"/>
  <c r="G61" i="6" s="1"/>
  <c r="G49" i="6"/>
  <c r="G166" i="8"/>
  <c r="G167" i="8" s="1"/>
  <c r="G168" i="8" s="1"/>
  <c r="G169" i="8" s="1"/>
  <c r="G170" i="8" s="1"/>
  <c r="G171" i="8" s="1"/>
  <c r="G175" i="5"/>
  <c r="G176" i="5" s="1"/>
  <c r="G177" i="5" s="1"/>
  <c r="G178" i="5" s="1"/>
  <c r="G179" i="5" s="1"/>
  <c r="G180" i="5" s="1"/>
  <c r="G181" i="5" s="1"/>
  <c r="G182" i="5" s="1"/>
  <c r="G183" i="5" s="1"/>
  <c r="G184" i="5" s="1"/>
  <c r="G140" i="5"/>
  <c r="G76" i="4"/>
  <c r="G77" i="4" s="1"/>
  <c r="G78" i="4" s="1"/>
  <c r="G79" i="4" s="1"/>
  <c r="G80" i="4" s="1"/>
  <c r="G81" i="4" s="1"/>
  <c r="G82" i="4" s="1"/>
  <c r="G178" i="14" l="1"/>
  <c r="G132" i="12"/>
  <c r="G133" i="12" s="1"/>
  <c r="G134" i="12" s="1"/>
  <c r="G135" i="12" s="1"/>
  <c r="G136" i="12" s="1"/>
  <c r="G137" i="12" s="1"/>
  <c r="G138" i="12" s="1"/>
  <c r="G139" i="12" s="1"/>
  <c r="G140" i="12" s="1"/>
  <c r="G141" i="12" s="1"/>
  <c r="G142" i="12" s="1"/>
  <c r="G143" i="12" s="1"/>
  <c r="G144" i="12" s="1"/>
  <c r="G145" i="12" s="1"/>
  <c r="G146" i="12" s="1"/>
  <c r="G147" i="12" s="1"/>
  <c r="G148" i="12" s="1"/>
  <c r="G149" i="12" s="1"/>
  <c r="G150" i="12" s="1"/>
  <c r="G151" i="12" s="1"/>
  <c r="G152" i="12" s="1"/>
  <c r="G153" i="12" s="1"/>
  <c r="G154" i="12" s="1"/>
  <c r="G155" i="12" s="1"/>
  <c r="G156" i="12" s="1"/>
  <c r="D158" i="12" s="1"/>
  <c r="G186" i="12"/>
  <c r="G187" i="12" s="1"/>
  <c r="G83" i="4"/>
  <c r="G84" i="4" s="1"/>
  <c r="G85" i="4" s="1"/>
  <c r="G86" i="4" s="1"/>
  <c r="G87" i="4" s="1"/>
  <c r="G88" i="4" s="1"/>
  <c r="G89" i="4" s="1"/>
  <c r="G90" i="4" s="1"/>
  <c r="G91" i="4" s="1"/>
  <c r="G92" i="4" s="1"/>
  <c r="G93" i="4" s="1"/>
  <c r="G94" i="4" s="1"/>
  <c r="G95" i="4" s="1"/>
  <c r="G96" i="4" s="1"/>
  <c r="G97" i="4" s="1"/>
  <c r="G98" i="4" s="1"/>
  <c r="G99" i="4" s="1"/>
  <c r="G100" i="4" s="1"/>
  <c r="G101" i="4" s="1"/>
  <c r="G102" i="4" s="1"/>
  <c r="G103" i="4" s="1"/>
  <c r="G104" i="4" s="1"/>
  <c r="G141" i="5"/>
  <c r="G142" i="5" s="1"/>
  <c r="G172" i="8"/>
  <c r="G173" i="8" s="1"/>
  <c r="G174" i="8" s="1"/>
  <c r="G175" i="8" s="1"/>
  <c r="G176" i="8" s="1"/>
  <c r="G177" i="8" s="1"/>
  <c r="G179" i="14" l="1"/>
  <c r="G180" i="14" s="1"/>
  <c r="G181" i="14" s="1"/>
  <c r="G6" i="13"/>
  <c r="G7" i="13" s="1"/>
  <c r="G8" i="13" s="1"/>
  <c r="G9" i="13" s="1"/>
  <c r="G10" i="13" s="1"/>
  <c r="G11" i="13" s="1"/>
  <c r="G12" i="13" s="1"/>
  <c r="G13" i="13" s="1"/>
  <c r="G14" i="13" s="1"/>
  <c r="G15" i="13" s="1"/>
  <c r="G16" i="13" s="1"/>
  <c r="G17" i="13" s="1"/>
  <c r="G18" i="13" s="1"/>
  <c r="G19" i="13" s="1"/>
  <c r="G20" i="13" s="1"/>
  <c r="G21" i="13" s="1"/>
  <c r="G22" i="13" s="1"/>
  <c r="G23" i="13" s="1"/>
  <c r="G24" i="13" s="1"/>
  <c r="G25" i="13" s="1"/>
  <c r="G26" i="13" s="1"/>
  <c r="G29" i="13" s="1"/>
  <c r="G30" i="13" s="1"/>
  <c r="G31" i="13" s="1"/>
  <c r="G32" i="13" s="1"/>
  <c r="G33" i="13" s="1"/>
  <c r="G34" i="13" s="1"/>
  <c r="G35" i="13" s="1"/>
  <c r="G36" i="13" s="1"/>
  <c r="G37" i="13" s="1"/>
  <c r="G38" i="13" s="1"/>
  <c r="G39" i="13" s="1"/>
  <c r="G40" i="13" s="1"/>
  <c r="G41" i="13" s="1"/>
  <c r="G42" i="13" s="1"/>
  <c r="G43" i="13" s="1"/>
  <c r="G44" i="13" s="1"/>
  <c r="G45" i="13" s="1"/>
  <c r="G46" i="13" s="1"/>
  <c r="G47" i="13" s="1"/>
  <c r="G48" i="13" s="1"/>
  <c r="G49" i="13" s="1"/>
  <c r="G50" i="13" s="1"/>
  <c r="G51" i="13" s="1"/>
  <c r="G52" i="13" s="1"/>
  <c r="G53" i="13" s="1"/>
  <c r="G54" i="13" s="1"/>
  <c r="G55" i="13" s="1"/>
  <c r="G56" i="13" s="1"/>
  <c r="G57" i="13" s="1"/>
  <c r="G58" i="13" s="1"/>
  <c r="G59" i="13" s="1"/>
  <c r="G60" i="13" s="1"/>
  <c r="G61" i="13" s="1"/>
  <c r="G62" i="13" s="1"/>
  <c r="G63" i="13" s="1"/>
  <c r="G64" i="13" s="1"/>
  <c r="G65" i="13" s="1"/>
  <c r="G66" i="13" s="1"/>
  <c r="G67" i="13" s="1"/>
  <c r="G68" i="13" s="1"/>
  <c r="G69" i="13" s="1"/>
  <c r="G70" i="13" s="1"/>
  <c r="G71" i="13" s="1"/>
  <c r="G72" i="13" s="1"/>
  <c r="G73" i="13" s="1"/>
  <c r="G74" i="13" s="1"/>
  <c r="G75" i="13" s="1"/>
  <c r="G76" i="13" s="1"/>
  <c r="G77" i="13" s="1"/>
  <c r="G78" i="13" s="1"/>
  <c r="G79" i="13" s="1"/>
  <c r="G80" i="13" s="1"/>
  <c r="G81" i="13" s="1"/>
  <c r="G82" i="13" s="1"/>
  <c r="G83" i="13" s="1"/>
  <c r="G84" i="13" s="1"/>
  <c r="G85" i="13" s="1"/>
  <c r="G86" i="13" s="1"/>
  <c r="G87" i="13" s="1"/>
  <c r="G88" i="13" s="1"/>
  <c r="G89" i="13" s="1"/>
  <c r="G90" i="13" s="1"/>
  <c r="G91" i="13" s="1"/>
  <c r="G92" i="13" s="1"/>
  <c r="G93" i="13" s="1"/>
  <c r="G94" i="13" s="1"/>
  <c r="G95" i="13" s="1"/>
  <c r="G96" i="13" s="1"/>
  <c r="G97" i="13" s="1"/>
  <c r="G98" i="13" s="1"/>
  <c r="G99" i="13" s="1"/>
  <c r="G100" i="13" s="1"/>
  <c r="G101" i="13" s="1"/>
  <c r="G102" i="13" s="1"/>
  <c r="G103" i="13" s="1"/>
  <c r="G104" i="13" s="1"/>
  <c r="G105" i="13" s="1"/>
  <c r="G106" i="13" s="1"/>
  <c r="G107" i="13" s="1"/>
  <c r="G108" i="13" s="1"/>
  <c r="G109" i="13" s="1"/>
  <c r="G110" i="13" s="1"/>
  <c r="G111" i="13" s="1"/>
  <c r="G112" i="13" s="1"/>
  <c r="G113" i="13" s="1"/>
  <c r="G114" i="13" s="1"/>
  <c r="G115" i="13" s="1"/>
  <c r="G116" i="13" s="1"/>
  <c r="G117" i="13" s="1"/>
  <c r="G118" i="13" s="1"/>
  <c r="G119" i="13" s="1"/>
  <c r="G120" i="13" s="1"/>
  <c r="G121" i="13" s="1"/>
  <c r="G122" i="13" s="1"/>
  <c r="G123" i="13" s="1"/>
  <c r="G124" i="13" s="1"/>
  <c r="G125" i="13" s="1"/>
  <c r="G126" i="13" s="1"/>
  <c r="G127" i="13" s="1"/>
  <c r="G128" i="13" s="1"/>
  <c r="G129" i="13" s="1"/>
  <c r="G130" i="13" s="1"/>
  <c r="G131" i="13" s="1"/>
  <c r="G132" i="13" s="1"/>
  <c r="G133" i="13" s="1"/>
  <c r="G134" i="13" s="1"/>
  <c r="G135" i="13" s="1"/>
  <c r="G136" i="13" s="1"/>
  <c r="G137" i="13" s="1"/>
  <c r="G138" i="13" s="1"/>
  <c r="G139" i="13" s="1"/>
  <c r="G140" i="13" s="1"/>
  <c r="G141" i="13" s="1"/>
  <c r="G142" i="13" s="1"/>
  <c r="G143" i="13" s="1"/>
  <c r="G144" i="13" s="1"/>
  <c r="G145" i="13" s="1"/>
  <c r="G146" i="13" s="1"/>
  <c r="G147" i="13" s="1"/>
  <c r="G148" i="13" s="1"/>
  <c r="G149" i="13" s="1"/>
  <c r="G150" i="13" s="1"/>
  <c r="G151" i="13" s="1"/>
  <c r="G152" i="13" s="1"/>
  <c r="G153" i="13" s="1"/>
  <c r="G154" i="13" s="1"/>
  <c r="G155" i="13" s="1"/>
  <c r="G178" i="8"/>
  <c r="G179" i="8" s="1"/>
  <c r="D181" i="8" s="1"/>
  <c r="G143" i="5"/>
  <c r="G144" i="5" s="1"/>
  <c r="G105" i="4"/>
  <c r="G106" i="4" s="1"/>
  <c r="G254" i="1"/>
  <c r="G255" i="1" s="1"/>
  <c r="G256" i="1" s="1"/>
  <c r="G257" i="1" s="1"/>
  <c r="G258" i="1" s="1"/>
  <c r="G259" i="1" s="1"/>
  <c r="G260" i="1" s="1"/>
  <c r="G261" i="1" s="1"/>
  <c r="G262" i="1" s="1"/>
  <c r="G263" i="1" s="1"/>
  <c r="G264" i="1" s="1"/>
  <c r="G265" i="1" s="1"/>
  <c r="G266" i="1" s="1"/>
  <c r="G267" i="1" s="1"/>
  <c r="G268" i="1" s="1"/>
  <c r="G269" i="1" s="1"/>
  <c r="G270" i="1" s="1"/>
  <c r="G271" i="1" s="1"/>
  <c r="G272" i="1" s="1"/>
  <c r="G273" i="1" s="1"/>
  <c r="G274" i="1" s="1"/>
  <c r="G275" i="1" s="1"/>
  <c r="G276" i="1" s="1"/>
  <c r="G277" i="1" s="1"/>
  <c r="G278" i="1" s="1"/>
  <c r="G279" i="1" s="1"/>
  <c r="G280" i="1" s="1"/>
  <c r="G281" i="1" s="1"/>
  <c r="G182" i="14" l="1"/>
  <c r="G183" i="14" s="1"/>
  <c r="G156" i="13"/>
  <c r="G157" i="13" s="1"/>
  <c r="G158" i="13" s="1"/>
  <c r="G159" i="13" s="1"/>
  <c r="G160" i="13" s="1"/>
  <c r="G161" i="13" s="1"/>
  <c r="G162" i="13" s="1"/>
  <c r="G163" i="13" s="1"/>
  <c r="G164" i="13" s="1"/>
  <c r="G165" i="13" s="1"/>
  <c r="G166" i="13" s="1"/>
  <c r="G167" i="13" s="1"/>
  <c r="G168" i="13" s="1"/>
  <c r="G169" i="13" s="1"/>
  <c r="G145" i="5"/>
  <c r="G146" i="5" s="1"/>
  <c r="G147" i="5" s="1"/>
  <c r="G148" i="5" s="1"/>
  <c r="G149" i="5" s="1"/>
  <c r="G150" i="5" s="1"/>
  <c r="G151" i="5" s="1"/>
  <c r="G152" i="5" s="1"/>
  <c r="G153" i="5" s="1"/>
  <c r="G154" i="5" s="1"/>
  <c r="G155" i="5" s="1"/>
  <c r="G156" i="5" s="1"/>
  <c r="G157" i="5" s="1"/>
  <c r="G158" i="5" s="1"/>
  <c r="G159" i="5" s="1"/>
  <c r="G160" i="5" s="1"/>
  <c r="G161" i="5" s="1"/>
  <c r="G162" i="5" s="1"/>
  <c r="G163" i="5" s="1"/>
  <c r="D165" i="5" s="1"/>
  <c r="G107" i="4"/>
  <c r="G108" i="4" s="1"/>
  <c r="G109" i="4" s="1"/>
  <c r="G110" i="4" s="1"/>
  <c r="G111" i="4" s="1"/>
  <c r="G112" i="4" s="1"/>
  <c r="G113" i="4" s="1"/>
  <c r="G114" i="4" s="1"/>
  <c r="G115" i="4" s="1"/>
  <c r="G116" i="4" s="1"/>
  <c r="G117" i="4" s="1"/>
  <c r="G118" i="4" s="1"/>
  <c r="G119" i="4" s="1"/>
  <c r="G120" i="4" s="1"/>
  <c r="G121" i="4" s="1"/>
  <c r="G122" i="4" s="1"/>
  <c r="G256" i="2"/>
  <c r="G257" i="2" s="1"/>
  <c r="G258" i="2" s="1"/>
  <c r="G259" i="2" s="1"/>
  <c r="G260" i="2" s="1"/>
  <c r="G261" i="2" s="1"/>
  <c r="G262" i="2" s="1"/>
  <c r="G263" i="2" s="1"/>
  <c r="G264" i="2" s="1"/>
  <c r="G265" i="2" s="1"/>
  <c r="G208" i="2"/>
  <c r="G209" i="2" s="1"/>
  <c r="G210" i="2" s="1"/>
  <c r="G211" i="2" s="1"/>
  <c r="G212" i="2" s="1"/>
  <c r="G213" i="2" s="1"/>
  <c r="G214" i="2" s="1"/>
  <c r="G215" i="2" s="1"/>
  <c r="G216" i="2" s="1"/>
  <c r="G184" i="14" l="1"/>
  <c r="G171" i="13"/>
  <c r="G172" i="13" s="1"/>
  <c r="G173" i="13" s="1"/>
  <c r="G174" i="13" s="1"/>
  <c r="G175" i="13" s="1"/>
  <c r="G176" i="13" s="1"/>
  <c r="G177" i="13" s="1"/>
  <c r="G178" i="13" s="1"/>
  <c r="G179" i="13" s="1"/>
  <c r="G180" i="13" s="1"/>
  <c r="G181" i="13" s="1"/>
  <c r="G182" i="13" s="1"/>
  <c r="G183" i="13" s="1"/>
  <c r="G184" i="13" s="1"/>
  <c r="G185" i="13" s="1"/>
  <c r="G186" i="13" s="1"/>
  <c r="G187" i="13" s="1"/>
  <c r="G188" i="13" s="1"/>
  <c r="G189" i="13" s="1"/>
  <c r="G190" i="13" s="1"/>
  <c r="G191" i="13" s="1"/>
  <c r="G192" i="13" s="1"/>
  <c r="G193" i="13" s="1"/>
  <c r="G194" i="13" s="1"/>
  <c r="G195" i="13" s="1"/>
  <c r="G196" i="13" s="1"/>
  <c r="G197" i="13" s="1"/>
  <c r="G198" i="13" s="1"/>
  <c r="G199" i="13" s="1"/>
  <c r="G200" i="13" s="1"/>
  <c r="G201" i="13" s="1"/>
  <c r="G202" i="13" s="1"/>
  <c r="G203" i="13" s="1"/>
  <c r="G204" i="13" s="1"/>
  <c r="G205" i="13" s="1"/>
  <c r="G206" i="13" s="1"/>
  <c r="G207" i="13" s="1"/>
  <c r="G208" i="13" s="1"/>
  <c r="G228" i="13"/>
  <c r="G229" i="13" s="1"/>
  <c r="G230" i="13" s="1"/>
  <c r="G231" i="13" s="1"/>
  <c r="G232" i="13" s="1"/>
  <c r="G233" i="13" s="1"/>
  <c r="G234" i="13" s="1"/>
  <c r="G235" i="13" s="1"/>
  <c r="G236" i="13" s="1"/>
  <c r="G237" i="13" s="1"/>
  <c r="G238" i="13" s="1"/>
  <c r="G239" i="13" s="1"/>
  <c r="G240" i="13" s="1"/>
  <c r="G241" i="13" s="1"/>
  <c r="G123" i="4"/>
  <c r="G124" i="4" s="1"/>
  <c r="G125" i="4" s="1"/>
  <c r="G126" i="4" s="1"/>
  <c r="G217" i="2"/>
  <c r="G218" i="2" s="1"/>
  <c r="G219" i="2" s="1"/>
  <c r="G220" i="2" s="1"/>
  <c r="G221" i="2" s="1"/>
  <c r="G222" i="2" s="1"/>
  <c r="G223" i="2" s="1"/>
  <c r="G224" i="2" s="1"/>
  <c r="G225" i="2" s="1"/>
  <c r="G226" i="2" s="1"/>
  <c r="G227" i="2" s="1"/>
  <c r="G228" i="2" s="1"/>
  <c r="G229" i="2" s="1"/>
  <c r="G230" i="2" s="1"/>
  <c r="G231" i="2" s="1"/>
  <c r="G232" i="2" s="1"/>
  <c r="G233" i="2" s="1"/>
  <c r="G234" i="2" s="1"/>
  <c r="D236" i="2" s="1"/>
  <c r="G266" i="2"/>
  <c r="G267" i="2" s="1"/>
  <c r="G268" i="2" s="1"/>
  <c r="G269" i="2" s="1"/>
  <c r="G270" i="2" s="1"/>
  <c r="G271" i="2" s="1"/>
  <c r="G272" i="2" s="1"/>
  <c r="G273" i="2" s="1"/>
  <c r="G274" i="2" s="1"/>
  <c r="G275" i="2" s="1"/>
  <c r="G276" i="2" s="1"/>
  <c r="G277" i="2" s="1"/>
  <c r="G278" i="2" s="1"/>
  <c r="G279" i="2" s="1"/>
  <c r="G280" i="2" s="1"/>
  <c r="G281" i="2" s="1"/>
  <c r="G282" i="2" s="1"/>
  <c r="G283" i="2" s="1"/>
  <c r="G284" i="2" s="1"/>
  <c r="G285" i="2" s="1"/>
  <c r="G185" i="14" l="1"/>
  <c r="G186" i="14" s="1"/>
  <c r="G187" i="14" s="1"/>
  <c r="G188" i="14" s="1"/>
  <c r="G189" i="14" s="1"/>
  <c r="G190" i="14" s="1"/>
  <c r="G191" i="14" s="1"/>
  <c r="D211" i="13"/>
  <c r="G6" i="16" s="1"/>
  <c r="G7" i="16" s="1"/>
  <c r="G8" i="16" s="1"/>
  <c r="G9" i="16" s="1"/>
  <c r="G10" i="16" s="1"/>
  <c r="G11" i="16" s="1"/>
  <c r="G12" i="16" s="1"/>
  <c r="G13" i="16" s="1"/>
  <c r="G14" i="16" s="1"/>
  <c r="G15" i="16" s="1"/>
  <c r="G127" i="4"/>
  <c r="G128" i="4" s="1"/>
  <c r="G129" i="4" s="1"/>
  <c r="G130" i="4" s="1"/>
  <c r="G131" i="4" s="1"/>
  <c r="G132" i="4" s="1"/>
  <c r="G133" i="4" s="1"/>
  <c r="G134" i="4" s="1"/>
  <c r="G135" i="4" s="1"/>
  <c r="G136" i="4" s="1"/>
  <c r="G145" i="3"/>
  <c r="G146" i="3" s="1"/>
  <c r="G147" i="3" s="1"/>
  <c r="G148" i="3" s="1"/>
  <c r="G149" i="3" s="1"/>
  <c r="G150" i="3" s="1"/>
  <c r="G151" i="3" s="1"/>
  <c r="G152" i="3" s="1"/>
  <c r="G153" i="3" s="1"/>
  <c r="G154" i="3" s="1"/>
  <c r="G155" i="3" s="1"/>
  <c r="G156" i="3" s="1"/>
  <c r="G157" i="3" s="1"/>
  <c r="G158" i="3" s="1"/>
  <c r="G159" i="3" s="1"/>
  <c r="G160" i="3" s="1"/>
  <c r="G161" i="3" s="1"/>
  <c r="G162" i="3" s="1"/>
  <c r="G163" i="3" s="1"/>
  <c r="G164" i="3" s="1"/>
  <c r="G165" i="3" s="1"/>
  <c r="G166" i="3" s="1"/>
  <c r="G167" i="3" s="1"/>
  <c r="G168" i="3" s="1"/>
  <c r="G169" i="3" s="1"/>
  <c r="G170" i="3" s="1"/>
  <c r="G171" i="3" s="1"/>
  <c r="G172" i="3" s="1"/>
  <c r="G173" i="3" s="1"/>
  <c r="G174" i="3" s="1"/>
  <c r="G175" i="3" s="1"/>
  <c r="G176" i="3" s="1"/>
  <c r="G177" i="3" s="1"/>
  <c r="G178" i="3" s="1"/>
  <c r="G179" i="3" s="1"/>
  <c r="G180" i="3" s="1"/>
  <c r="G181" i="3" s="1"/>
  <c r="G182" i="3" s="1"/>
  <c r="G183" i="3" s="1"/>
  <c r="G184" i="3" s="1"/>
  <c r="G185" i="3" s="1"/>
  <c r="G186" i="3" s="1"/>
  <c r="G187" i="3" s="1"/>
  <c r="G188" i="3" s="1"/>
  <c r="G189" i="3" s="1"/>
  <c r="G190" i="3" s="1"/>
  <c r="G191" i="3" s="1"/>
  <c r="G192" i="3" s="1"/>
  <c r="G193" i="3" s="1"/>
  <c r="G194" i="3" s="1"/>
  <c r="G195" i="3" s="1"/>
  <c r="G196" i="3" s="1"/>
  <c r="G197" i="3" s="1"/>
  <c r="G198" i="3" s="1"/>
  <c r="G199" i="3" s="1"/>
  <c r="G200" i="3" s="1"/>
  <c r="G201" i="3" s="1"/>
  <c r="G202" i="3" s="1"/>
  <c r="G203" i="3" s="1"/>
  <c r="G204" i="3" s="1"/>
  <c r="G192" i="14" l="1"/>
  <c r="G193" i="14" s="1"/>
  <c r="G194" i="14" s="1"/>
  <c r="G195" i="14" s="1"/>
  <c r="G196" i="14" s="1"/>
  <c r="G197" i="14" s="1"/>
  <c r="G198" i="14" s="1"/>
  <c r="G199" i="14" s="1"/>
  <c r="G16" i="16"/>
  <c r="G17" i="16" s="1"/>
  <c r="G137" i="4"/>
  <c r="G138" i="4" s="1"/>
  <c r="G139" i="4" s="1"/>
  <c r="G140" i="4" s="1"/>
  <c r="G206" i="3"/>
  <c r="G207" i="3" s="1"/>
  <c r="G208" i="3" s="1"/>
  <c r="G209" i="3" s="1"/>
  <c r="G210" i="3" s="1"/>
  <c r="G211" i="3" s="1"/>
  <c r="G212" i="3" s="1"/>
  <c r="G213" i="3" s="1"/>
  <c r="G214" i="3" s="1"/>
  <c r="G215" i="3" s="1"/>
  <c r="G216" i="3" s="1"/>
  <c r="G217" i="3" s="1"/>
  <c r="G218" i="3" s="1"/>
  <c r="G219" i="3" s="1"/>
  <c r="G220" i="3" s="1"/>
  <c r="G221" i="3" s="1"/>
  <c r="G222" i="3" s="1"/>
  <c r="G223" i="3" s="1"/>
  <c r="G224" i="3" s="1"/>
  <c r="G225" i="3" s="1"/>
  <c r="G226" i="3" s="1"/>
  <c r="G227" i="3" s="1"/>
  <c r="D229" i="3" s="1"/>
  <c r="G257" i="3"/>
  <c r="G258" i="3" s="1"/>
  <c r="G259" i="3" s="1"/>
  <c r="G260" i="3" s="1"/>
  <c r="G261" i="3" s="1"/>
  <c r="G262" i="3" s="1"/>
  <c r="G263" i="3" s="1"/>
  <c r="G264" i="3" s="1"/>
  <c r="G265" i="3" s="1"/>
  <c r="G266" i="3" s="1"/>
  <c r="G267" i="3" s="1"/>
  <c r="G268" i="3" s="1"/>
  <c r="G269" i="3" s="1"/>
  <c r="G270" i="3" s="1"/>
  <c r="G271" i="3" s="1"/>
  <c r="G272" i="3" s="1"/>
  <c r="G273" i="3" s="1"/>
  <c r="G274" i="3" s="1"/>
  <c r="G200" i="14" l="1"/>
  <c r="G201" i="14" s="1"/>
  <c r="G202" i="14" s="1"/>
  <c r="G203" i="14" s="1"/>
  <c r="G204" i="14" s="1"/>
  <c r="G205" i="14" s="1"/>
  <c r="G206" i="14" s="1"/>
  <c r="G207" i="14" s="1"/>
  <c r="G208" i="14" s="1"/>
  <c r="G209" i="14" s="1"/>
  <c r="G210" i="14" s="1"/>
  <c r="G211" i="14" s="1"/>
  <c r="G212" i="14" s="1"/>
  <c r="G214" i="14" s="1"/>
  <c r="G215" i="14" s="1"/>
  <c r="G216" i="14" s="1"/>
  <c r="G217" i="14" s="1"/>
  <c r="G218" i="14" s="1"/>
  <c r="G219" i="14" s="1"/>
  <c r="G220" i="14" s="1"/>
  <c r="G221" i="14" s="1"/>
  <c r="G222" i="14" s="1"/>
  <c r="G223" i="14" s="1"/>
  <c r="G224" i="14" s="1"/>
  <c r="G225" i="14" s="1"/>
  <c r="G226" i="14" s="1"/>
  <c r="G227" i="14" s="1"/>
  <c r="G228" i="14" s="1"/>
  <c r="G229" i="14" s="1"/>
  <c r="G230" i="14" s="1"/>
  <c r="G231" i="14" s="1"/>
  <c r="G232" i="14" s="1"/>
  <c r="G233" i="14" s="1"/>
  <c r="G234" i="14" s="1"/>
  <c r="G235" i="14" s="1"/>
  <c r="G236" i="14" s="1"/>
  <c r="G237" i="14" s="1"/>
  <c r="G238" i="14" s="1"/>
  <c r="G239" i="14" s="1"/>
  <c r="G240" i="14" s="1"/>
  <c r="G241" i="14" s="1"/>
  <c r="G242" i="14" s="1"/>
  <c r="G243" i="14" s="1"/>
  <c r="G244" i="14" s="1"/>
  <c r="G245" i="14" s="1"/>
  <c r="G246" i="14" s="1"/>
  <c r="G247" i="14" s="1"/>
  <c r="G248" i="14" s="1"/>
  <c r="G249" i="14" s="1"/>
  <c r="G250" i="14" s="1"/>
  <c r="G251" i="14" s="1"/>
  <c r="G252" i="14" s="1"/>
  <c r="G253" i="14" s="1"/>
  <c r="G254" i="14" s="1"/>
  <c r="G255" i="14" s="1"/>
  <c r="G256" i="14" s="1"/>
  <c r="G18" i="16"/>
  <c r="G141" i="4"/>
  <c r="G142" i="4" s="1"/>
  <c r="G143" i="4" s="1"/>
  <c r="G144" i="4" s="1"/>
  <c r="G145" i="4" s="1"/>
  <c r="G19" i="16" l="1"/>
  <c r="G20" i="16" s="1"/>
  <c r="G21" i="16" s="1"/>
  <c r="G22" i="16" s="1"/>
  <c r="G23" i="16" s="1"/>
  <c r="G24" i="16" s="1"/>
  <c r="G25" i="16" s="1"/>
  <c r="G26" i="16" s="1"/>
  <c r="G27" i="16" s="1"/>
  <c r="G28" i="16" s="1"/>
  <c r="G29" i="16" s="1"/>
  <c r="G30" i="16" s="1"/>
  <c r="G31" i="16" s="1"/>
  <c r="G32" i="16" s="1"/>
  <c r="G33" i="16" s="1"/>
  <c r="G34" i="16" s="1"/>
  <c r="G35" i="16" s="1"/>
  <c r="G36" i="16" s="1"/>
  <c r="G37" i="16" s="1"/>
  <c r="G38" i="16" s="1"/>
  <c r="G39" i="16" s="1"/>
  <c r="G40" i="16" s="1"/>
  <c r="G41" i="16" s="1"/>
  <c r="G42" i="16" s="1"/>
  <c r="G43" i="16" s="1"/>
  <c r="G44" i="16" s="1"/>
  <c r="G45" i="16" s="1"/>
  <c r="G146" i="4"/>
  <c r="G46" i="16" l="1"/>
  <c r="G47" i="16" s="1"/>
  <c r="G48" i="16" s="1"/>
  <c r="G49" i="16" s="1"/>
  <c r="G50" i="16" s="1"/>
  <c r="G148" i="4"/>
  <c r="G149" i="4" s="1"/>
  <c r="G150" i="4" s="1"/>
  <c r="G151" i="4" s="1"/>
  <c r="G152" i="4" s="1"/>
  <c r="G153" i="4" s="1"/>
  <c r="G154" i="4" s="1"/>
  <c r="G155" i="4" s="1"/>
  <c r="G156" i="4" s="1"/>
  <c r="G157" i="4" s="1"/>
  <c r="G158" i="4" s="1"/>
  <c r="G159" i="4" s="1"/>
  <c r="G160" i="4" s="1"/>
  <c r="G161" i="4" s="1"/>
  <c r="G162" i="4" s="1"/>
  <c r="G163" i="4" s="1"/>
  <c r="G164" i="4" s="1"/>
  <c r="G165" i="4" s="1"/>
  <c r="G166" i="4" s="1"/>
  <c r="G167" i="4" s="1"/>
  <c r="G168" i="4" s="1"/>
  <c r="G169" i="4" s="1"/>
  <c r="G170" i="4" s="1"/>
  <c r="G171" i="4" s="1"/>
  <c r="G172" i="4" s="1"/>
  <c r="G173" i="4" s="1"/>
  <c r="G174" i="4" s="1"/>
  <c r="G175" i="4" s="1"/>
  <c r="D177" i="4" s="1"/>
  <c r="G193" i="4"/>
  <c r="G194" i="4" s="1"/>
  <c r="G195" i="4" s="1"/>
  <c r="G196" i="4" s="1"/>
  <c r="G197" i="4" s="1"/>
  <c r="G198" i="4" s="1"/>
  <c r="G199" i="4" s="1"/>
  <c r="G200" i="4" s="1"/>
  <c r="G201" i="4" s="1"/>
  <c r="G202" i="4" s="1"/>
  <c r="G203" i="4" s="1"/>
  <c r="G204" i="4" s="1"/>
  <c r="G205" i="4" s="1"/>
  <c r="G206" i="4" s="1"/>
  <c r="G207" i="4" s="1"/>
  <c r="G208" i="4" s="1"/>
  <c r="G209" i="4" s="1"/>
  <c r="G210" i="4" s="1"/>
  <c r="G211" i="4" s="1"/>
  <c r="G212" i="4" s="1"/>
  <c r="G213" i="4" s="1"/>
  <c r="G214" i="4" s="1"/>
  <c r="G215" i="4" s="1"/>
  <c r="G216" i="4" s="1"/>
  <c r="G217" i="4" s="1"/>
  <c r="G62" i="6"/>
  <c r="G63" i="6" s="1"/>
  <c r="G64" i="6" s="1"/>
  <c r="G65" i="6" s="1"/>
  <c r="G66" i="6" s="1"/>
  <c r="G67" i="6" s="1"/>
  <c r="G68" i="6" s="1"/>
  <c r="G70" i="6" s="1"/>
  <c r="G71" i="6" s="1"/>
  <c r="G72" i="6" s="1"/>
  <c r="G73" i="6" s="1"/>
  <c r="G74" i="6" s="1"/>
  <c r="G75" i="6" s="1"/>
  <c r="G76" i="6" s="1"/>
  <c r="G77" i="6" s="1"/>
  <c r="G78" i="6" s="1"/>
  <c r="G79" i="6" s="1"/>
  <c r="G80" i="6" s="1"/>
  <c r="G81" i="6" s="1"/>
  <c r="G82" i="6" s="1"/>
  <c r="G83" i="6" s="1"/>
  <c r="G84" i="6" s="1"/>
  <c r="G86" i="6" s="1"/>
  <c r="G94" i="6" s="1"/>
  <c r="G87" i="6" s="1"/>
  <c r="G85" i="6" s="1"/>
  <c r="G88" i="6" s="1"/>
  <c r="G95" i="6" s="1"/>
  <c r="G96" i="6" s="1"/>
  <c r="G51" i="16" l="1"/>
  <c r="G52" i="16" s="1"/>
  <c r="G53" i="16" s="1"/>
  <c r="G89" i="6"/>
  <c r="G90" i="6" s="1"/>
  <c r="G91" i="6" s="1"/>
  <c r="G92" i="6" s="1"/>
  <c r="G54" i="16" l="1"/>
  <c r="G55" i="16" s="1"/>
  <c r="G56" i="16" s="1"/>
  <c r="G93" i="6"/>
  <c r="G97" i="6" s="1"/>
  <c r="G98" i="6" s="1"/>
  <c r="G57" i="16" l="1"/>
  <c r="G99" i="6"/>
  <c r="G100" i="6" s="1"/>
  <c r="G101" i="6" s="1"/>
  <c r="G102" i="6" s="1"/>
  <c r="G103" i="6" s="1"/>
  <c r="G58" i="16" l="1"/>
  <c r="G104" i="6"/>
  <c r="G105" i="6" s="1"/>
  <c r="G106" i="6" s="1"/>
  <c r="G107" i="6" s="1"/>
  <c r="G59" i="16" l="1"/>
  <c r="G60" i="16" s="1"/>
  <c r="G61" i="16" s="1"/>
  <c r="G62" i="16" s="1"/>
  <c r="G63" i="16" s="1"/>
  <c r="G64" i="16" s="1"/>
  <c r="G65" i="16" s="1"/>
  <c r="G66" i="16" s="1"/>
  <c r="G67" i="16" s="1"/>
  <c r="G68" i="16" s="1"/>
  <c r="G69" i="16" s="1"/>
  <c r="G70" i="16" s="1"/>
  <c r="G71" i="16" s="1"/>
  <c r="G72" i="16" s="1"/>
  <c r="G73" i="16" s="1"/>
  <c r="G74" i="16" s="1"/>
  <c r="G75" i="16" s="1"/>
  <c r="G76" i="16" s="1"/>
  <c r="G77" i="16" s="1"/>
  <c r="G78" i="16" s="1"/>
  <c r="G79" i="16" s="1"/>
  <c r="G80" i="16" s="1"/>
  <c r="G81" i="16" s="1"/>
  <c r="G82" i="16" s="1"/>
  <c r="G83" i="16" s="1"/>
  <c r="G84" i="16" s="1"/>
  <c r="G85" i="16" s="1"/>
  <c r="G108" i="6"/>
  <c r="G109" i="6" s="1"/>
  <c r="G110" i="6" s="1"/>
  <c r="G111" i="6" s="1"/>
  <c r="G112" i="6" s="1"/>
  <c r="G113" i="6" s="1"/>
  <c r="G114" i="6" s="1"/>
  <c r="G115" i="6" s="1"/>
  <c r="G116" i="6" s="1"/>
  <c r="G117" i="6" s="1"/>
  <c r="G118" i="6" s="1"/>
  <c r="G86" i="16" l="1"/>
  <c r="G87" i="16" s="1"/>
  <c r="G88" i="16" s="1"/>
  <c r="G119" i="6"/>
  <c r="G120" i="6" s="1"/>
  <c r="G89" i="16" l="1"/>
  <c r="G90" i="16" s="1"/>
  <c r="G91" i="16" s="1"/>
  <c r="G92" i="16" s="1"/>
  <c r="G93" i="16" s="1"/>
  <c r="G94" i="16" s="1"/>
  <c r="G95" i="16" s="1"/>
  <c r="G121" i="6"/>
  <c r="G122" i="6" s="1"/>
  <c r="G123" i="6" s="1"/>
  <c r="G124" i="6" s="1"/>
  <c r="G125" i="6" s="1"/>
  <c r="G126" i="6" s="1"/>
  <c r="G96" i="16" l="1"/>
  <c r="G127" i="6"/>
  <c r="G128" i="6" s="1"/>
  <c r="G97" i="16" l="1"/>
  <c r="G130" i="6"/>
  <c r="G131" i="6" s="1"/>
  <c r="G132" i="6" s="1"/>
  <c r="G133" i="6" s="1"/>
  <c r="G134" i="6" s="1"/>
  <c r="G135" i="6" s="1"/>
  <c r="G136" i="6" s="1"/>
  <c r="G137" i="6" s="1"/>
  <c r="G138" i="6" s="1"/>
  <c r="G139" i="6" s="1"/>
  <c r="G140" i="6" s="1"/>
  <c r="G141" i="6" s="1"/>
  <c r="G142" i="6" s="1"/>
  <c r="G143" i="6" s="1"/>
  <c r="G144" i="6" s="1"/>
  <c r="G145" i="6" s="1"/>
  <c r="G146" i="6" s="1"/>
  <c r="G147" i="6" s="1"/>
  <c r="G148" i="6" s="1"/>
  <c r="G149" i="6" s="1"/>
  <c r="G150" i="6" s="1"/>
  <c r="G151" i="6" s="1"/>
  <c r="G152" i="6" s="1"/>
  <c r="G153" i="6" s="1"/>
  <c r="G154" i="6" s="1"/>
  <c r="G155" i="6" s="1"/>
  <c r="G156" i="6" s="1"/>
  <c r="G157" i="6" s="1"/>
  <c r="G158" i="6" s="1"/>
  <c r="G159" i="6" s="1"/>
  <c r="G160" i="6" s="1"/>
  <c r="G161" i="6" s="1"/>
  <c r="D163" i="6" s="1"/>
  <c r="G7" i="7" s="1"/>
  <c r="G8" i="7" s="1"/>
  <c r="G9" i="7" s="1"/>
  <c r="G10" i="7" s="1"/>
  <c r="G11" i="7" s="1"/>
  <c r="G12" i="7" s="1"/>
  <c r="G13" i="7" s="1"/>
  <c r="G14" i="7" s="1"/>
  <c r="G15" i="7" s="1"/>
  <c r="G16" i="7" s="1"/>
  <c r="G17" i="7" s="1"/>
  <c r="G18" i="7" s="1"/>
  <c r="G19" i="7" s="1"/>
  <c r="G20" i="7" s="1"/>
  <c r="G21" i="7" s="1"/>
  <c r="G22" i="7" s="1"/>
  <c r="G23" i="7" s="1"/>
  <c r="G24" i="7" s="1"/>
  <c r="G25" i="7" s="1"/>
  <c r="G26" i="7" s="1"/>
  <c r="G27" i="7" s="1"/>
  <c r="G28" i="7" s="1"/>
  <c r="G29" i="7" s="1"/>
  <c r="G30" i="7" s="1"/>
  <c r="G31" i="7" s="1"/>
  <c r="G32" i="7" s="1"/>
  <c r="G33" i="7" s="1"/>
  <c r="G34" i="7" s="1"/>
  <c r="G35" i="7" s="1"/>
  <c r="G36" i="7" s="1"/>
  <c r="G37" i="7" s="1"/>
  <c r="G38" i="7" s="1"/>
  <c r="G39" i="7" s="1"/>
  <c r="G40" i="7" s="1"/>
  <c r="G41" i="7" s="1"/>
  <c r="G42" i="7" s="1"/>
  <c r="G43" i="7" s="1"/>
  <c r="G44" i="7" s="1"/>
  <c r="G45" i="7" s="1"/>
  <c r="G46" i="7" s="1"/>
  <c r="G47" i="7" s="1"/>
  <c r="G48" i="7" s="1"/>
  <c r="G49" i="7" s="1"/>
  <c r="G50" i="7" s="1"/>
  <c r="G51" i="7" s="1"/>
  <c r="G52" i="7" s="1"/>
  <c r="G53" i="7" s="1"/>
  <c r="G54" i="7" s="1"/>
  <c r="G55" i="7" s="1"/>
  <c r="G56" i="7" s="1"/>
  <c r="G57" i="7" s="1"/>
  <c r="G58" i="7" s="1"/>
  <c r="G59" i="7" s="1"/>
  <c r="G60" i="7" s="1"/>
  <c r="G61" i="7" s="1"/>
  <c r="G62" i="7" s="1"/>
  <c r="G63" i="7" s="1"/>
  <c r="G64" i="7" s="1"/>
  <c r="G65" i="7" s="1"/>
  <c r="G66" i="7" s="1"/>
  <c r="G67" i="7" s="1"/>
  <c r="G68" i="7" s="1"/>
  <c r="G69" i="7" s="1"/>
  <c r="G70" i="7" s="1"/>
  <c r="G71" i="7" s="1"/>
  <c r="G72" i="7" s="1"/>
  <c r="G73" i="7" s="1"/>
  <c r="G74" i="7" s="1"/>
  <c r="G75" i="7" s="1"/>
  <c r="G76" i="7" s="1"/>
  <c r="G77" i="7" s="1"/>
  <c r="G78" i="7" s="1"/>
  <c r="G79" i="7" s="1"/>
  <c r="G80" i="7" s="1"/>
  <c r="G81" i="7" s="1"/>
  <c r="G82" i="7" s="1"/>
  <c r="G83" i="7" s="1"/>
  <c r="G84" i="7" s="1"/>
  <c r="G85" i="7" s="1"/>
  <c r="G86" i="7" s="1"/>
  <c r="G87" i="7" s="1"/>
  <c r="G88" i="7" s="1"/>
  <c r="G89" i="7" s="1"/>
  <c r="G90" i="7" s="1"/>
  <c r="G91" i="7" s="1"/>
  <c r="G92" i="7" s="1"/>
  <c r="G93" i="7" s="1"/>
  <c r="G94" i="7" s="1"/>
  <c r="G95" i="7" s="1"/>
  <c r="G96" i="7" s="1"/>
  <c r="G97" i="7" s="1"/>
  <c r="G98" i="7" s="1"/>
  <c r="G99" i="7" s="1"/>
  <c r="G100" i="7" s="1"/>
  <c r="G101" i="7" s="1"/>
  <c r="G102" i="7" s="1"/>
  <c r="G103" i="7" s="1"/>
  <c r="G104" i="7" s="1"/>
  <c r="G105" i="7" s="1"/>
  <c r="G106" i="7" s="1"/>
  <c r="G107" i="7" s="1"/>
  <c r="G108" i="7" s="1"/>
  <c r="G109" i="7" s="1"/>
  <c r="G110" i="7" s="1"/>
  <c r="G111" i="7" s="1"/>
  <c r="G112" i="7" s="1"/>
  <c r="G113" i="7" s="1"/>
  <c r="G114" i="7" s="1"/>
  <c r="G115" i="7" s="1"/>
  <c r="G116" i="7" s="1"/>
  <c r="G117" i="7" s="1"/>
  <c r="G118" i="7" s="1"/>
  <c r="G119" i="7" s="1"/>
  <c r="G120" i="7" s="1"/>
  <c r="G121" i="7" s="1"/>
  <c r="G122" i="7" s="1"/>
  <c r="G123" i="7" s="1"/>
  <c r="G124" i="7" s="1"/>
  <c r="G125" i="7" s="1"/>
  <c r="G126" i="7" s="1"/>
  <c r="G127" i="7" s="1"/>
  <c r="G128" i="7" s="1"/>
  <c r="G129" i="7" s="1"/>
  <c r="G130" i="7" s="1"/>
  <c r="G181" i="6"/>
  <c r="G182" i="6" s="1"/>
  <c r="G183" i="6" s="1"/>
  <c r="G184" i="6" s="1"/>
  <c r="G185" i="6" s="1"/>
  <c r="G186" i="6" s="1"/>
  <c r="G187" i="6" s="1"/>
  <c r="G188" i="6" s="1"/>
  <c r="G189" i="6" s="1"/>
  <c r="G190" i="6" s="1"/>
  <c r="G191" i="6" s="1"/>
  <c r="G192" i="6" s="1"/>
  <c r="G98" i="16" l="1"/>
  <c r="G99" i="16" s="1"/>
  <c r="G131" i="7"/>
  <c r="G132" i="7" s="1"/>
  <c r="G133" i="7" s="1"/>
  <c r="G134" i="7" s="1"/>
  <c r="G135" i="7" s="1"/>
  <c r="G136" i="7" s="1"/>
  <c r="G137" i="7" s="1"/>
  <c r="G139" i="7" s="1"/>
  <c r="G140" i="7" s="1"/>
  <c r="G141" i="7" s="1"/>
  <c r="G142" i="7" s="1"/>
  <c r="G143" i="7" s="1"/>
  <c r="G144" i="7" s="1"/>
  <c r="G145" i="7" s="1"/>
  <c r="G146" i="7" s="1"/>
  <c r="G147" i="7" s="1"/>
  <c r="G148" i="7" s="1"/>
  <c r="G149" i="7" s="1"/>
  <c r="G150" i="7" s="1"/>
  <c r="G151" i="7" s="1"/>
  <c r="G152" i="7" s="1"/>
  <c r="G153" i="7" s="1"/>
  <c r="G154" i="7" s="1"/>
  <c r="G155" i="7" s="1"/>
  <c r="G156" i="7" s="1"/>
  <c r="G157" i="7" s="1"/>
  <c r="G158" i="7" s="1"/>
  <c r="G159" i="7" s="1"/>
  <c r="G160" i="7" s="1"/>
  <c r="G161" i="7" s="1"/>
  <c r="G162" i="7" s="1"/>
  <c r="G163" i="7" s="1"/>
  <c r="G164" i="7" s="1"/>
  <c r="G165" i="7" s="1"/>
  <c r="G166" i="7" s="1"/>
  <c r="G167" i="7" s="1"/>
  <c r="G168" i="7" s="1"/>
  <c r="G169" i="7" s="1"/>
  <c r="G170" i="7" s="1"/>
  <c r="G171" i="7" s="1"/>
  <c r="G172" i="7" s="1"/>
  <c r="G173" i="7" s="1"/>
  <c r="D175" i="7" s="1"/>
  <c r="G183" i="7"/>
  <c r="G184" i="7" s="1"/>
  <c r="G185" i="7" s="1"/>
  <c r="G186" i="7" s="1"/>
  <c r="G187" i="7" s="1"/>
  <c r="G188" i="7" s="1"/>
  <c r="G189" i="7" s="1"/>
  <c r="G190" i="7" s="1"/>
  <c r="G191" i="7" s="1"/>
  <c r="G192" i="7" s="1"/>
  <c r="G193" i="7" s="1"/>
  <c r="G194" i="7" s="1"/>
  <c r="G195" i="7" s="1"/>
  <c r="G196" i="7" s="1"/>
  <c r="G100" i="16" l="1"/>
  <c r="G101" i="16" s="1"/>
  <c r="G102" i="16" l="1"/>
  <c r="G103" i="16" s="1"/>
  <c r="G104" i="16" s="1"/>
  <c r="G105" i="16" s="1"/>
  <c r="G106" i="16" s="1"/>
  <c r="G107" i="16" s="1"/>
  <c r="G108" i="16" s="1"/>
  <c r="G109" i="16" s="1"/>
  <c r="G110" i="16" s="1"/>
  <c r="G111" i="16" s="1"/>
  <c r="G112" i="16" s="1"/>
  <c r="G113" i="16" s="1"/>
  <c r="G114" i="16" s="1"/>
  <c r="G115" i="16" l="1"/>
  <c r="G116" i="16" l="1"/>
  <c r="G117" i="16" l="1"/>
  <c r="G118" i="16" s="1"/>
  <c r="G119" i="16" s="1"/>
  <c r="G120" i="16" l="1"/>
  <c r="G121" i="16" l="1"/>
  <c r="G122" i="16" l="1"/>
  <c r="G123" i="16" l="1"/>
  <c r="G124" i="16" s="1"/>
  <c r="G125" i="16" s="1"/>
  <c r="G126" i="16" s="1"/>
  <c r="G127" i="16" s="1"/>
  <c r="G128" i="16" s="1"/>
  <c r="G129" i="16" s="1"/>
  <c r="G130" i="16" s="1"/>
  <c r="G131" i="16" s="1"/>
  <c r="G132" i="16" s="1"/>
  <c r="G133" i="16" s="1"/>
  <c r="G134" i="16" s="1"/>
  <c r="G135" i="16" s="1"/>
  <c r="G136" i="16" l="1"/>
  <c r="G137" i="16" s="1"/>
  <c r="G138" i="16" s="1"/>
  <c r="G139" i="16" s="1"/>
  <c r="G140" i="16" s="1"/>
  <c r="G141" i="16" s="1"/>
  <c r="G142" i="16" s="1"/>
  <c r="G143" i="16" s="1"/>
  <c r="G144" i="16" s="1"/>
  <c r="G145" i="16" s="1"/>
  <c r="G146" i="16" s="1"/>
  <c r="G147" i="16" s="1"/>
  <c r="G148" i="16" s="1"/>
  <c r="G149" i="16" s="1"/>
  <c r="G150" i="16" s="1"/>
  <c r="G151" i="16" s="1"/>
  <c r="G152" i="16" s="1"/>
  <c r="G153" i="16" s="1"/>
  <c r="G154" i="16" s="1"/>
  <c r="G155" i="16" s="1"/>
  <c r="G156" i="16" s="1"/>
  <c r="G157" i="16" s="1"/>
  <c r="G158" i="16" s="1"/>
  <c r="G159" i="16" s="1"/>
  <c r="G160" i="16" s="1"/>
  <c r="G161" i="16" s="1"/>
  <c r="G162" i="16" s="1"/>
  <c r="G163" i="16" s="1"/>
  <c r="G164" i="16" s="1"/>
  <c r="G165" i="16" s="1"/>
  <c r="G166" i="16" s="1"/>
  <c r="G167" i="16" s="1"/>
  <c r="G168" i="16" s="1"/>
  <c r="G169" i="16" s="1"/>
  <c r="G170" i="16" s="1"/>
  <c r="G172" i="16" l="1"/>
  <c r="G173" i="16" s="1"/>
  <c r="G174" i="16" s="1"/>
  <c r="G175" i="16" s="1"/>
  <c r="G176" i="16" s="1"/>
  <c r="G177" i="16" s="1"/>
  <c r="G178" i="16" s="1"/>
  <c r="G179" i="16" s="1"/>
  <c r="G180" i="16" s="1"/>
  <c r="G181" i="16" s="1"/>
  <c r="G182" i="16" s="1"/>
  <c r="G183" i="16" s="1"/>
  <c r="G184" i="16" s="1"/>
  <c r="G185" i="16" s="1"/>
  <c r="G186" i="16" s="1"/>
  <c r="G187" i="16" s="1"/>
  <c r="G188" i="16" s="1"/>
  <c r="G189" i="16" s="1"/>
  <c r="G190" i="16" s="1"/>
  <c r="G191" i="16" s="1"/>
  <c r="G192" i="16" s="1"/>
  <c r="G193" i="16" s="1"/>
  <c r="G194" i="16" s="1"/>
  <c r="G195" i="16" s="1"/>
  <c r="G196" i="16" s="1"/>
  <c r="G197" i="16" s="1"/>
  <c r="G198" i="16" s="1"/>
  <c r="G199" i="16" s="1"/>
  <c r="G230" i="16"/>
  <c r="G231" i="16" s="1"/>
  <c r="G232" i="16" s="1"/>
  <c r="G233" i="16" s="1"/>
  <c r="G234" i="16" s="1"/>
  <c r="G235" i="16" s="1"/>
  <c r="G236" i="16" s="1"/>
  <c r="G237" i="16" s="1"/>
  <c r="G238" i="16" s="1"/>
  <c r="G239" i="16" s="1"/>
  <c r="G240" i="16" s="1"/>
  <c r="G241" i="16" s="1"/>
</calcChain>
</file>

<file path=xl/comments1.xml><?xml version="1.0" encoding="utf-8"?>
<comments xmlns="http://schemas.openxmlformats.org/spreadsheetml/2006/main">
  <authors>
    <author>Autor</author>
  </authors>
  <commentList>
    <comment ref="J92" author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CANCELADOS CAMBIO X FIRMA REGRESO BANCO </t>
        </r>
      </text>
    </comment>
  </commentList>
</comments>
</file>

<file path=xl/sharedStrings.xml><?xml version="1.0" encoding="utf-8"?>
<sst xmlns="http://schemas.openxmlformats.org/spreadsheetml/2006/main" count="4489" uniqueCount="1706">
  <si>
    <t xml:space="preserve">MUNICIPIO DE CONCEPCION DE BUENOS AIRES </t>
  </si>
  <si>
    <t xml:space="preserve">CONCILIACION BANCARIA </t>
  </si>
  <si>
    <t xml:space="preserve">EDO. CTA </t>
  </si>
  <si>
    <t>MES</t>
  </si>
  <si>
    <t xml:space="preserve">NOM CTA </t>
  </si>
  <si>
    <t xml:space="preserve">GASTO CORRIENTE </t>
  </si>
  <si>
    <t>AÑO</t>
  </si>
  <si>
    <t xml:space="preserve"> SALDO </t>
  </si>
  <si>
    <t xml:space="preserve">FECHA </t>
  </si>
  <si>
    <t xml:space="preserve">N0 CHEQ </t>
  </si>
  <si>
    <t xml:space="preserve">NOMBRE </t>
  </si>
  <si>
    <t xml:space="preserve">CONCEPTO </t>
  </si>
  <si>
    <t xml:space="preserve"> DEBE  </t>
  </si>
  <si>
    <t xml:space="preserve"> HABER  </t>
  </si>
  <si>
    <t>FEBRERO</t>
  </si>
  <si>
    <t xml:space="preserve">ALONDRA SUSANA LOPEZ RAMIREZ </t>
  </si>
  <si>
    <t xml:space="preserve">DANIEL CISNEROS CHAVEZ </t>
  </si>
  <si>
    <t xml:space="preserve">J.JESUS TELLEZ BERROSPE </t>
  </si>
  <si>
    <t xml:space="preserve">CESAR MIGUEL LOPEZ RAMOS </t>
  </si>
  <si>
    <t xml:space="preserve">TANIA EVELYN DIAZ CASTAÑEDA </t>
  </si>
  <si>
    <t xml:space="preserve">QUIRINO ARREDONDO  OLIVAREZ </t>
  </si>
  <si>
    <t xml:space="preserve">AURELIO SOLIS SILVA </t>
  </si>
  <si>
    <t xml:space="preserve">SILVESTRE BUENROSTRO LOPEZ </t>
  </si>
  <si>
    <t xml:space="preserve">RAFAEL BARRETO VERDIN </t>
  </si>
  <si>
    <t xml:space="preserve">HECTOR JOAQUIN MENDOZA BARAJAS </t>
  </si>
  <si>
    <t xml:space="preserve">MANUEL DIAZ BARAJAS </t>
  </si>
  <si>
    <t xml:space="preserve">SALVADOR CUELLAR GALVEZ </t>
  </si>
  <si>
    <t xml:space="preserve">MELECIO SANCHEZ DELGADILLO </t>
  </si>
  <si>
    <t xml:space="preserve">GRUPO NAVGON PINTURAS SA DE CV </t>
  </si>
  <si>
    <t xml:space="preserve">IVAN ROJAS CRUZ </t>
  </si>
  <si>
    <t xml:space="preserve">MARIA DE JESUS VARGAS GAYTAN </t>
  </si>
  <si>
    <t xml:space="preserve">MAYRA NAYELI DIAZ JIMENEZ </t>
  </si>
  <si>
    <t xml:space="preserve">CARLOS LOPEZ RODRIGUEZ </t>
  </si>
  <si>
    <t xml:space="preserve">PAPELERIA CARIBA SA DE CV </t>
  </si>
  <si>
    <t xml:space="preserve">RADIO MOVIL DIPSA SA DE CV </t>
  </si>
  <si>
    <t xml:space="preserve">COMISION FEDERAL DE ELECTRICIDAD </t>
  </si>
  <si>
    <t xml:space="preserve">QUIRINO ARREDONDO OLIVAREZ </t>
  </si>
  <si>
    <t xml:space="preserve">TELEFONOS DE MEXICO SAB DE CV </t>
  </si>
  <si>
    <t xml:space="preserve">MIGUEL BARAJAS RUIZ </t>
  </si>
  <si>
    <t xml:space="preserve">BANCO NACIONAL DE MEXICO SA FID </t>
  </si>
  <si>
    <t xml:space="preserve">CARLOS ROBERTO MENDO JIMENEZ </t>
  </si>
  <si>
    <t xml:space="preserve">GERARDO BUENROSTRO ARIAS </t>
  </si>
  <si>
    <t xml:space="preserve">MARIA INES MORENO SOSA </t>
  </si>
  <si>
    <t xml:space="preserve">IGNACIO DE JESUS CHAVEZ BUENROSTRO </t>
  </si>
  <si>
    <t xml:space="preserve">ADRIANA DIAZ CASTAÑEDA </t>
  </si>
  <si>
    <t xml:space="preserve">CECILIA CORNEJO CURIEL </t>
  </si>
  <si>
    <t xml:space="preserve">JOEL CHAVEZ CARDENAS </t>
  </si>
  <si>
    <t xml:space="preserve">JOSE LUIS RIOS GOMEZ </t>
  </si>
  <si>
    <t xml:space="preserve">MARIA NORMA PEREZ BARAJAS </t>
  </si>
  <si>
    <t xml:space="preserve">JAVIER MENDOZA SANCHEZ </t>
  </si>
  <si>
    <t xml:space="preserve">JUAN CARLOS CARDENAS RAMIREZ </t>
  </si>
  <si>
    <t xml:space="preserve">MARIA GUADALUPE GONZALES ZARATE </t>
  </si>
  <si>
    <t xml:space="preserve">JOSE LUIS CARDENAS GALVAN </t>
  </si>
  <si>
    <t xml:space="preserve">TERESA SANCHEZ MALDONADO </t>
  </si>
  <si>
    <t xml:space="preserve">AGUSTIN ZAMORA SANCHEZ </t>
  </si>
  <si>
    <t xml:space="preserve">NANCY GABRIELA CHAVRRIA ZAMBRANO </t>
  </si>
  <si>
    <t>LAURA ELENA DELGADILLO OCHOA</t>
  </si>
  <si>
    <t xml:space="preserve">TRACASA SA PI DE CV </t>
  </si>
  <si>
    <t xml:space="preserve">VANESSA DENISSE MORALES MIRANDA </t>
  </si>
  <si>
    <t>CUARTO DE MQ CENTRO DE SALUD ,MATERIAL ELECTRICO</t>
  </si>
  <si>
    <t xml:space="preserve">PAGO DE ARRENDAMIENTO DE FINCA UTILIZADA POR LOS MILITARES </t>
  </si>
  <si>
    <t xml:space="preserve">MONITOREO Y CHEQUEO DE CAMION VOLTEO # 2 </t>
  </si>
  <si>
    <t xml:space="preserve">PAGO A EMPLEADO TEMPORAL EN EL AREA DE ASEO PUBLICO </t>
  </si>
  <si>
    <t xml:space="preserve">CAJA CHICA </t>
  </si>
  <si>
    <t xml:space="preserve">PAGO A VELADOR DE LA PLANTA TRATADORA DE AGUAS RESIDUALES </t>
  </si>
  <si>
    <t xml:space="preserve">PAGO DE SOLDADURA A CUCHILLA DE TRACTOR DE SEDER Y MOFLE DE MOTOR </t>
  </si>
  <si>
    <t>DIF FACT GONZALO</t>
  </si>
  <si>
    <t>GRUPO HUSSELF SA DE CV PINTURA Y HOJALATERIA A CHEVY JHY1034</t>
  </si>
  <si>
    <t>COMPLEMENTO NOMINA 1ERQUIN DE FEB -14</t>
  </si>
  <si>
    <t xml:space="preserve">PAGO DE VIATICOS AL MODULO DE LA SEDER </t>
  </si>
  <si>
    <t xml:space="preserve">PAGO DE NOMINA PINTURA P/PODER JOVEN </t>
  </si>
  <si>
    <t xml:space="preserve">NOMINA DRENAJE EN LA CALLE CONSTITUCION </t>
  </si>
  <si>
    <t>DIFERENTES FACTURAS CARLOS RUBIO-STRATUS JKF6992</t>
  </si>
  <si>
    <t xml:space="preserve">STRATUS FATIMA MATENIMIENTO </t>
  </si>
  <si>
    <t xml:space="preserve">MATERIALO DE PAPELERIA </t>
  </si>
  <si>
    <t>PAGO DE GRUA (TRASLADO DE VEHICULO DONADOS X EL AYUNTAMIENTO DE ZAPOPAN A CBA</t>
  </si>
  <si>
    <t xml:space="preserve">PAGO DE HRS EXTRA A OPERADOR DE TRACTOR DE LA SEDER </t>
  </si>
  <si>
    <t xml:space="preserve">PAPELERIA CORNEJO </t>
  </si>
  <si>
    <t>PAGO DE TELEFONIA CELULAR CORRESPONDIENTE A FEB-14</t>
  </si>
  <si>
    <t>PAGO DE LUZ  CORRESPONDIENTE A FEB-14</t>
  </si>
  <si>
    <t>PAGO DE TELEFONIA TRADICIONAL CORRESPON DIENTE AL MES DE FEBRERO DEL 2014</t>
  </si>
  <si>
    <t xml:space="preserve">PAGO A EMPLEADO DE BODEGAS EN EL AREA DE OBRAS PUBLICAS </t>
  </si>
  <si>
    <t xml:space="preserve">PAGO A EMPLEADO TEMPORAL DEL AREA DE ASEO PUBLICO </t>
  </si>
  <si>
    <t>AGOPO PARA GASTOS MEDICOS A GUSTAVO LUPERCIO HERRERA</t>
  </si>
  <si>
    <t xml:space="preserve">APOYO A ESCUELAS DE CALIDAD </t>
  </si>
  <si>
    <t>PAGO DE SUMINISTRO E INSTALACION DE RADIADOR PARA CHEVY JHZ1039</t>
  </si>
  <si>
    <t>COMPLEMENTO NOMINA 1ER QUINCENA DE FEB-14</t>
  </si>
  <si>
    <t>PAGO DE LUZ CORRESPONDIENTE AL MES DE FEBRERO DEL 2014</t>
  </si>
  <si>
    <t>DIFERENTES FACT GONZALO</t>
  </si>
  <si>
    <t xml:space="preserve">PAGO DE REFACCIONES MODULO DE LA SEDER </t>
  </si>
  <si>
    <t>COMPLEMENTO DE NOMINA 1ERA QUINCENA DE FEB-14</t>
  </si>
  <si>
    <t xml:space="preserve">PAGO DE VIATICOS A PERSONAL DEL MOD DE LA SEDER </t>
  </si>
  <si>
    <t xml:space="preserve">PAGO DE SERVICIO DE LLANTA A MAQUINARIA DEL MOD DE LA SEDER </t>
  </si>
  <si>
    <t>PAGO DE BALONES</t>
  </si>
  <si>
    <t xml:space="preserve">PAGO DE CARNE PARA REUNION DE SEG PUB </t>
  </si>
  <si>
    <t xml:space="preserve">EMPLEADO EVENTUAL DE OBRAS ELABORACION DE CUARTO AL SR RAFAEL SOTO </t>
  </si>
  <si>
    <t xml:space="preserve">NOMINA DE REPARACION DE PINTURA EN ESPACIO PODER JOVEN SEM 2 </t>
  </si>
  <si>
    <t xml:space="preserve">PAGO DE NOMINA REPARACION DE DRENAJE EN LA CALLE CONSTITUCION ENTRE HIDALGO E IGANACIO S ROMO </t>
  </si>
  <si>
    <t xml:space="preserve">PAGO POR ELABORACION DE ALIMENTOS A PERSONAL DEL MODULO DE LA SEDER </t>
  </si>
  <si>
    <t>INSTALACION DE BALATAS A RAM 1500</t>
  </si>
  <si>
    <t xml:space="preserve">PAGO POR LAVADO Y ENGRASADPO A CAMION RECOLECTOR DE BASURA Y CAMIONETA SIMAR </t>
  </si>
  <si>
    <t xml:space="preserve">TRABAJADORES EN PIEDRA PARA ALMACEN </t>
  </si>
  <si>
    <t xml:space="preserve">NOMINA ACABADOS EN EL CENTRO DE SALUD DE LA COMUNIDAD LAZARO CARDENAS SEM1 </t>
  </si>
  <si>
    <t xml:space="preserve">PAGO DE HRS EXTRAS A OPERADOR DEL TRACTO4R DE LA SEDER </t>
  </si>
  <si>
    <t>DIESEL PARA MOD DE LA SEDER (CHAVEZ AZPETIA SA DE CV )</t>
  </si>
  <si>
    <t>PAGO POR CUBRIR INCAPACIDAD AL SR ALFREDO CASTAÑEDA HD3</t>
  </si>
  <si>
    <t xml:space="preserve">PAGOA VELADOR DE PLANTA TRATADORA DE AGUA RESIDUAL </t>
  </si>
  <si>
    <t xml:space="preserve">PAGO DE COMPLEMENTO POR CUBRIR VACACIONES A INTENDENTE DE LA OFICINAS DE ESTE AYUNTAMIENTO </t>
  </si>
  <si>
    <t>PAGO POR BASE DE BOMBA HIDRAULICA DEL TANQUE DE ABASTECIMIENTO DE AGUA (AGUA FRIA )</t>
  </si>
  <si>
    <t xml:space="preserve">APOYO A PERSONA DE ESCASOS RECURSOS PARA COMPRA DE TROMBON </t>
  </si>
  <si>
    <t>COMERCIALIZADORA CARDENAS (PRODUCTOS DE PAPELERIA)</t>
  </si>
  <si>
    <t xml:space="preserve">PRESTAMO A IRMA APARICIO </t>
  </si>
  <si>
    <t xml:space="preserve">REFACCIONARIA GONZALEZ </t>
  </si>
  <si>
    <t xml:space="preserve">COMERCIALIZADORA GALVAN </t>
  </si>
  <si>
    <t xml:space="preserve">APOYO A ESCULAS DE CALIDAD ( LAZARO CARDENAS DEL RIO ) </t>
  </si>
  <si>
    <t>PAGO A INTENDENTE DEL JARDIN DE NIÑOS EMILIANO ZAPATA CORRESPONDIENTE AL MES DE ENERO DEL 2014</t>
  </si>
  <si>
    <t xml:space="preserve">2 KG DE GRAPAS PARA POZO PROFUNDO DELPOZO DE AGUA DEL LAZARO CARDENAS </t>
  </si>
  <si>
    <t xml:space="preserve">PAGO DE MATERIALES PARA REPARACIONES DE BACES EN LA CALLE CUAUHTEMOC Y VALLARTA </t>
  </si>
  <si>
    <t xml:space="preserve">PAGO DE MATERIALES PARA MANTENIMIENTO DE LAS DIFERENTES AREAS DE ESTE H.AYUNTAMIENTO </t>
  </si>
  <si>
    <t xml:space="preserve">PAGO DE MATERIALES PARA REPARACION DEL DRENAJE DE LA CALLE CONSTITUCION , DONATO GUERRA </t>
  </si>
  <si>
    <t xml:space="preserve">REPARACIONES ESPACIO PODER JOVEN </t>
  </si>
  <si>
    <t xml:space="preserve">REPARACION DE BODEGAS </t>
  </si>
  <si>
    <t xml:space="preserve">ARREGLOS EN LA PLAZA DE TOROS </t>
  </si>
  <si>
    <t xml:space="preserve">CENTRO DE SALUD CUARTO DE MAQUINARIA </t>
  </si>
  <si>
    <t xml:space="preserve">APOYO A VIVIENDA RAFAEL SOTELO LOPEZ </t>
  </si>
  <si>
    <t xml:space="preserve">P/PLANTA DE TRATAMIENTO </t>
  </si>
  <si>
    <t xml:space="preserve">MATERIAL PARA TOPÉS EN EL PASO DE LA YERBABUENA </t>
  </si>
  <si>
    <t>REPARACION CASA DE LA CULTURA PLASTIACERO</t>
  </si>
  <si>
    <t xml:space="preserve">CENTRO DE SALU EL MEZON </t>
  </si>
  <si>
    <t xml:space="preserve">REPARACIONES Y MANTENIMIENTO AGUA POTABLE </t>
  </si>
  <si>
    <t xml:space="preserve">PRESTAMO A GONZALO (PARA QUIQUI MORALES ) </t>
  </si>
  <si>
    <t xml:space="preserve">PAGO DE VIATICOS A PERSONAL DE MAQUINARIA DEL MODULO DE LA SEDER </t>
  </si>
  <si>
    <t xml:space="preserve">BOMBA DE PRESION PARA FONTANERO </t>
  </si>
  <si>
    <t xml:space="preserve">APOYO A LA VIVIENDA RAFAEL SOTO LOPEZ </t>
  </si>
  <si>
    <t xml:space="preserve">NOMINA REPRACION DE DRENAJE EN LA CALLE RAFAEL URZUA </t>
  </si>
  <si>
    <t xml:space="preserve">NOMINA CENTRO DE SALUD LAZARO CARDENAS </t>
  </si>
  <si>
    <t xml:space="preserve">RESANAR Y PINTAR PODER JOVEN </t>
  </si>
  <si>
    <t xml:space="preserve">DIF FACT INES </t>
  </si>
  <si>
    <t>CARMEN OCHOA DIAZ</t>
  </si>
  <si>
    <t xml:space="preserve">CHEQUES LIBRADOS PAGADOS </t>
  </si>
  <si>
    <t xml:space="preserve">IVA COM CHEQ LIBRADOS </t>
  </si>
  <si>
    <t>SPEI ENVIADO BANORTE</t>
  </si>
  <si>
    <t>PAGO CUENTA DE TERCERO</t>
  </si>
  <si>
    <t>SPEI ENVIADO HSBC</t>
  </si>
  <si>
    <t xml:space="preserve">JOSE CISNEROS </t>
  </si>
  <si>
    <t xml:space="preserve">SPEI ENVIADO SANTANDER </t>
  </si>
  <si>
    <t>MARIA DEL CARMEN URIBE GARCIA</t>
  </si>
  <si>
    <t>SERV BANCA INTERNET</t>
  </si>
  <si>
    <t>IVA SERV BANCA INTERNET</t>
  </si>
  <si>
    <t xml:space="preserve">GAUDALIA HERRERA ORTIZ </t>
  </si>
  <si>
    <t>RAUL PEÑA CHAVEZ</t>
  </si>
  <si>
    <t>SANTIAGO ANGUIANO AGUILAR</t>
  </si>
  <si>
    <t xml:space="preserve">FRANCISCO LOPEZ PLASCENCIA </t>
  </si>
  <si>
    <t xml:space="preserve">SPEI ENVIADO BANORTE </t>
  </si>
  <si>
    <t xml:space="preserve">CECILIA PEÑA VARGAS </t>
  </si>
  <si>
    <t xml:space="preserve">PAGO DE NOMINA </t>
  </si>
  <si>
    <t xml:space="preserve">PAGO DE TIEMPO EXTRA </t>
  </si>
  <si>
    <t xml:space="preserve">PAGO CUENTA DE TERCERO </t>
  </si>
  <si>
    <t xml:space="preserve">COMISION CERTIFICACION </t>
  </si>
  <si>
    <t xml:space="preserve">IVA COMISION CERTIFICACION </t>
  </si>
  <si>
    <t>RECAUDACION DE IMPUE G</t>
  </si>
  <si>
    <t>LINEA DE CAPT</t>
  </si>
  <si>
    <t>ABA SEGUROS SA DE CV</t>
  </si>
  <si>
    <t>ANGEL LOMELI DIAZ</t>
  </si>
  <si>
    <t>CHEQUES COBRADOS DE OTRO MES</t>
  </si>
  <si>
    <t xml:space="preserve">DEPOSITOS </t>
  </si>
  <si>
    <t>DEPOSITO EN EFECTIVO</t>
  </si>
  <si>
    <t>D.P DE OTRO BANCO</t>
  </si>
  <si>
    <t>DEPOSITO DE TERCERO</t>
  </si>
  <si>
    <t xml:space="preserve">CHEQUES EN CIRCULACION </t>
  </si>
  <si>
    <t>S/BANCO</t>
  </si>
  <si>
    <t xml:space="preserve">S/TESORERIA </t>
  </si>
  <si>
    <t>MARZO</t>
  </si>
  <si>
    <t xml:space="preserve">CENTRO DE SALUD LAZARO CARDENAS INTERCERAMIC </t>
  </si>
  <si>
    <t xml:space="preserve">MARIA ANGUIANO ALVAREZ </t>
  </si>
  <si>
    <t xml:space="preserve">PAGO DE HOSPEDAJE AL PERSONAL DE DESARROLLO RURAL X 4 DIAS </t>
  </si>
  <si>
    <t xml:space="preserve">SALVADOR GOMEZ SANCHEZ </t>
  </si>
  <si>
    <t>PRESTAMO</t>
  </si>
  <si>
    <t xml:space="preserve">HECTOR GERMAN MARQUEZ NUÑEZ </t>
  </si>
  <si>
    <t xml:space="preserve">PAGO DE ATAUD </t>
  </si>
  <si>
    <t>LUZ ELBA NERI IBARRA</t>
  </si>
  <si>
    <t xml:space="preserve">PAGO POR PRODUCTOS ARTESANALES OFRESIDOA AL GOBERNADOR EN AGRADECIMIENTO A LA VISITA AL MPIO </t>
  </si>
  <si>
    <t xml:space="preserve">ANGEL RICARDO RUIZ ESCALANTE </t>
  </si>
  <si>
    <t>PAGO DE DISFUSIÓN (REVISTA PIENZA)</t>
  </si>
  <si>
    <t xml:space="preserve">PAGO DE TELFONIA CELULAR </t>
  </si>
  <si>
    <t xml:space="preserve">PAGO DE HRS EXTRA A OPERADOR DE TRACTOR SEDER </t>
  </si>
  <si>
    <t>TONATIUH CORNEJO QUEZADA</t>
  </si>
  <si>
    <t xml:space="preserve">PAGO DE FINIQUITO LABORAL </t>
  </si>
  <si>
    <t>NOMINA</t>
  </si>
  <si>
    <t xml:space="preserve">JUAN JOSE CAMACHO GUIJARO </t>
  </si>
  <si>
    <t xml:space="preserve">PAGO DE 1 LONA IMPRESA P/ENTREGA DE APARATOS AUDITIVOS Y SILLAS DE RUEDAS </t>
  </si>
  <si>
    <t xml:space="preserve">DIFERENTES FACT INES </t>
  </si>
  <si>
    <t xml:space="preserve">JESUS VARGAS GAYTAN </t>
  </si>
  <si>
    <t xml:space="preserve">PAGO DE ALIMENTOS SEDER </t>
  </si>
  <si>
    <t xml:space="preserve">TOPES EN LOS ARCOS </t>
  </si>
  <si>
    <t>DIFERENTES PRODUCTOS DE PAPELERIA</t>
  </si>
  <si>
    <t xml:space="preserve">SERVICIO DE LLANTA A  MAQ DEL MODULO DE LA SEDER </t>
  </si>
  <si>
    <t xml:space="preserve">MARIA DE LOS ANGELES JIMENEZ ALVAREZ </t>
  </si>
  <si>
    <t xml:space="preserve">COMPLEMENTO DE NOMINA 2DA QUIN FEBRERO </t>
  </si>
  <si>
    <t>SALVADOR MALDONADO CARDENAS</t>
  </si>
  <si>
    <t>COMPLEMENTO NOMINA 2DA QUINCENA FEB-14</t>
  </si>
  <si>
    <t xml:space="preserve">PAGO INTERMEDIA SISTEM </t>
  </si>
  <si>
    <t xml:space="preserve">DAVID DIAZ MEJIA </t>
  </si>
  <si>
    <t xml:space="preserve">MAYOREO DE REFRIGUERACION Y M,AQUINARIA SA DE CV </t>
  </si>
  <si>
    <t xml:space="preserve">PALOMERAS </t>
  </si>
  <si>
    <t xml:space="preserve">BENJAMIN ROSAS MEDINA </t>
  </si>
  <si>
    <t xml:space="preserve">REPARACION DE LLANTAS  BENJAMIN ROSAS MEDINA MODULO DE LA SEDER </t>
  </si>
  <si>
    <t xml:space="preserve">EDUARDO JAVIER MENDOZA SANCHEZ </t>
  </si>
  <si>
    <t xml:space="preserve">ELABORACION DE TRICICLOS PARA ASEO PUBLICO </t>
  </si>
  <si>
    <t xml:space="preserve">JOSE DE JESUS VARGAS BASULTO </t>
  </si>
  <si>
    <t xml:space="preserve">PAGO DE MUSICA VIVA MARIACHI VARGAS </t>
  </si>
  <si>
    <t xml:space="preserve">CHAVEZ AZPECTIA GASOLINA SEG PUB </t>
  </si>
  <si>
    <t xml:space="preserve">PAMPAS GDL SA DE CV CONSUMO DE ALIMENTOS </t>
  </si>
  <si>
    <t xml:space="preserve">FERNANDO CISNEROS CORNEJO </t>
  </si>
  <si>
    <t xml:space="preserve">PAGO POR ELABORACION DE ALIMENTOS </t>
  </si>
  <si>
    <t>PAGO DE TELEFONIA TRADICIONAL CORRESPONDIENTE AL MES DE MARZO-14</t>
  </si>
  <si>
    <t xml:space="preserve">PAGO DE VIATICOS PARA MODULO DE LA SEDER </t>
  </si>
  <si>
    <t xml:space="preserve">REPARACION DE LLANTAS A MAQUINARIA DEL MODULO DE LA SEDER </t>
  </si>
  <si>
    <t>PAGO DE LA 1ER QUIN DE MARZO -14</t>
  </si>
  <si>
    <t xml:space="preserve">LUIS AMADOR ROSARIO CONTRERAS </t>
  </si>
  <si>
    <t xml:space="preserve">PAGO POR ELABORACION DE ALIMENTOS A PERSONAL DE PAGO NPOR ELABORACION DE ALIMENTOS A PERSONAL DE LA SEDER </t>
  </si>
  <si>
    <t xml:space="preserve">REHABILITACION PINTURA ESPACIO PODER JOV EN </t>
  </si>
  <si>
    <t xml:space="preserve">REPARACION DE DUCTOS PLAZA PRINCIPAL </t>
  </si>
  <si>
    <t xml:space="preserve">NOMINA REPARACION DE PINTURA EN EL ESPACIO PODER JOVEN </t>
  </si>
  <si>
    <t>NOMINA TOPES EN LA ENTRADA</t>
  </si>
  <si>
    <t xml:space="preserve">TESORERIA DIFERENTES OFICINAS DE ESTE H.AYUNTAMIENTO </t>
  </si>
  <si>
    <t>CENTRO DE SALUD</t>
  </si>
  <si>
    <t xml:space="preserve">KINDER </t>
  </si>
  <si>
    <t xml:space="preserve">CUARTO VALENTE </t>
  </si>
  <si>
    <t>SALVADOR DIAZ SANCHEZ</t>
  </si>
  <si>
    <t xml:space="preserve">CENTRO DE SALUD </t>
  </si>
  <si>
    <t xml:space="preserve">ALEJANDRO MARIN SANCHEZ </t>
  </si>
  <si>
    <t xml:space="preserve">QUIRINO ARREDONDO CHAVEZ </t>
  </si>
  <si>
    <t xml:space="preserve">IRMA APARICIO MEDINA </t>
  </si>
  <si>
    <t xml:space="preserve">PAGO POR IMPARTIR TALLER DE LAZO EN LA BIBLIOTECA </t>
  </si>
  <si>
    <t xml:space="preserve">PAGO DE 14 DIAS LABORALES EN EL ARE3A DE ASEO PUBLICO </t>
  </si>
  <si>
    <t>REEMPLAZO CHEQ # 57</t>
  </si>
  <si>
    <t>PAGO DE DIF FACT CAMPAÑA DE ACOPIO DEL 26/02/14</t>
  </si>
  <si>
    <t xml:space="preserve">PROGRAMA ESCUELAS DE CALIDAD JARDIN DE NIÑOS EMILIANO ZAPATA </t>
  </si>
  <si>
    <t xml:space="preserve">BERNARDO CARDENAS TORRES </t>
  </si>
  <si>
    <t xml:space="preserve">RICARDO MARTINEZ MARTINEZ </t>
  </si>
  <si>
    <t xml:space="preserve">PAGO A AUXILIAR EN EL AREA DE OBRAS PUBLICAS </t>
  </si>
  <si>
    <t xml:space="preserve">PAPELERIA PARA LAS DIF OFICINMAS DE ESTE H.AYUNTAMIENTO </t>
  </si>
  <si>
    <t>FACTURAS VARIAS GONZALO</t>
  </si>
  <si>
    <t xml:space="preserve">LUIS ALONSO OCHOA CARDENAS </t>
  </si>
  <si>
    <t>APOYO A ASILO DE ANSIANOS CORRESPONDIENTE AL MES DE MARZO-14</t>
  </si>
  <si>
    <t xml:space="preserve">PAGO POR SERVICIODE LLANTA A VEHICULOS DE LA SEDER </t>
  </si>
  <si>
    <t xml:space="preserve">JOSE CISNEROS VAZQUEZ </t>
  </si>
  <si>
    <t xml:space="preserve">CAMBIO DE TUBO EN LA REPARACION DE LINEA AGUA FRIA 4 RENTAS DE RETROEXCAVADORA </t>
  </si>
  <si>
    <t xml:space="preserve">LILIANA MARGARITA CARDENAS BUENROSTRO </t>
  </si>
  <si>
    <t xml:space="preserve">PAGO A SECRETARIA AUXILIAR EN VENTANILLA DE CATASTROL </t>
  </si>
  <si>
    <t xml:space="preserve">VICTOR MIGUEL BALTAZAR REYES </t>
  </si>
  <si>
    <t xml:space="preserve">APOYO PARA EMPAQUE DE AGUACATE </t>
  </si>
  <si>
    <t xml:space="preserve">PAGO POR ELABORACION DE ALIMENTOS PARA EL PERSONAL DEL MODULO DEC LA SEDER </t>
  </si>
  <si>
    <t xml:space="preserve">CENTRO DE SALUD LAZARO CARDENAS </t>
  </si>
  <si>
    <t>REHABILITACION PINTURAAUDITORIO MPAL</t>
  </si>
  <si>
    <t>CUARTO DE MAQ CENTRO DE SALUD</t>
  </si>
  <si>
    <t xml:space="preserve">FACT INES </t>
  </si>
  <si>
    <t xml:space="preserve">LEONEL OREGEL SANCHEZ </t>
  </si>
  <si>
    <t>FACT 158</t>
  </si>
  <si>
    <t>FACT DIF</t>
  </si>
  <si>
    <t xml:space="preserve">IRMA LETICIA LOPEZ MORENO </t>
  </si>
  <si>
    <t xml:space="preserve">PIO BARAJAS MORALES </t>
  </si>
  <si>
    <t xml:space="preserve">COMPLEMENTO 2°DA NOMINA MARZO </t>
  </si>
  <si>
    <t xml:space="preserve">LUIS ENRIQUE PEREZ SOTO </t>
  </si>
  <si>
    <t>O.P 012307</t>
  </si>
  <si>
    <t xml:space="preserve">JOSE DE JESUS JIMENEZ </t>
  </si>
  <si>
    <t xml:space="preserve">COMERCIALIZADORA INDUSTRIAL DE ZAPOPAN SA DE CV </t>
  </si>
  <si>
    <t>SANTIAGO RAMIREZ REYES</t>
  </si>
  <si>
    <t>MOTOBOMBAS Y MAQUINARIAS SA DE CV</t>
  </si>
  <si>
    <t>MARIA CONTRERAS CONTRERAS</t>
  </si>
  <si>
    <t xml:space="preserve">QUIRINO ALVAREZ ARREDONDO </t>
  </si>
  <si>
    <t xml:space="preserve">JUAN OCHOA RIVERA </t>
  </si>
  <si>
    <t>DAVID VAZQUEZ RAMIREZ</t>
  </si>
  <si>
    <t>VANESSA DENISSE MORALES MIRANDA</t>
  </si>
  <si>
    <t xml:space="preserve">COM CHQ LIBRADOS PAGADOS </t>
  </si>
  <si>
    <t xml:space="preserve">IVA COM CHEQUES LIBRADOS PAGADOS </t>
  </si>
  <si>
    <t xml:space="preserve">SERV BANCA INTERNET </t>
  </si>
  <si>
    <t xml:space="preserve">IVA COM SERV BANCA INTERNET </t>
  </si>
  <si>
    <t>SPEI ENVIADO SANTANDER</t>
  </si>
  <si>
    <t>SPEI ENVIADO BANAMEX</t>
  </si>
  <si>
    <t xml:space="preserve">IVA COM CERTIFICACION </t>
  </si>
  <si>
    <t xml:space="preserve">RECAUDACION DE IMPUESTOS </t>
  </si>
  <si>
    <t>DEPOSITOS</t>
  </si>
  <si>
    <t>S/TESORERIA</t>
  </si>
  <si>
    <t>ENERO</t>
  </si>
  <si>
    <t>MAYO</t>
  </si>
  <si>
    <t>ABRIL</t>
  </si>
  <si>
    <t>RAMIRO REYES -</t>
  </si>
  <si>
    <t xml:space="preserve">FRANCISCO DANIEL MEJIA MARTINEZ </t>
  </si>
  <si>
    <t xml:space="preserve">TRANSPORTE,CENA,HRS EXTRA MODULO  DE LA SEDER </t>
  </si>
  <si>
    <t xml:space="preserve">JOSE GUADALUPE CISNEROS ANAYA </t>
  </si>
  <si>
    <t xml:space="preserve">PAGO DE RENTA DE SONIDO P/PERIFONEO PAGOS DE INICIO DE AÑO </t>
  </si>
  <si>
    <t>PAGO DE TELEFONIA TRADICIONAL CORRESPON DIENTE AL MES DE ENERO DEL 2014</t>
  </si>
  <si>
    <t xml:space="preserve">PAGO A EMPLAEADO TEMPORAL EN EL AREA DE ASEO PUB </t>
  </si>
  <si>
    <t xml:space="preserve">GABRIEL ARIAS ESCOBAR </t>
  </si>
  <si>
    <t xml:space="preserve">ROGELIO LOPEZ LOPEZ </t>
  </si>
  <si>
    <t xml:space="preserve">PAGO DE RENTA CASA DE LOS SAUCES </t>
  </si>
  <si>
    <t xml:space="preserve">SALVADOR VSLLEJO JIMENEZ </t>
  </si>
  <si>
    <t>PAGO DE GASOLINA Y DIESEL P/MODULO DE LA SEDER</t>
  </si>
  <si>
    <t>PAGO DE NOMINA (TOPES EN EL PASO DE LA YERBABUENA )</t>
  </si>
  <si>
    <t>PAGO DE  NOMINA ( CUARTO DE MAQUINARIA DEL CENTRO DE SALUD SEM 9)</t>
  </si>
  <si>
    <t xml:space="preserve">PAGO DE MATERIAL DE PAPELERIA PARA LAS DIFERENTES OFICINAS DE ESTE H.AYUNTAMIENTO </t>
  </si>
  <si>
    <t>TERESA CISNEROS ESTRADA</t>
  </si>
  <si>
    <t xml:space="preserve">PAGO POR CUBRIR VACACIONES A ADMINISTRADOR DE PANTEON </t>
  </si>
  <si>
    <t xml:space="preserve">RAFAEL FABRICIO CASTILLO SOLORIO </t>
  </si>
  <si>
    <t xml:space="preserve">TRASLADO A STA MARIA DEL ORO </t>
  </si>
  <si>
    <t xml:space="preserve">REVICION DE FRENOS Y BASE DE LIMPIA BRISAS IZQ </t>
  </si>
  <si>
    <t xml:space="preserve">JOSE ARMANDO PIZANO LUIS JUAN </t>
  </si>
  <si>
    <t>PAGO A ENFERMERO POR CUBRIR A ENCARGADA DE PROTECCION CIVIL EN LAS TRADICIONALES FIESTAS DE LOS SAUCES Y CABECERA MPAL (INCAPACIDAD)</t>
  </si>
  <si>
    <t xml:space="preserve">NTAS GONZALO </t>
  </si>
  <si>
    <t xml:space="preserve">PRISCILIANO SANCHEZ G </t>
  </si>
  <si>
    <t xml:space="preserve">PAGO POR CUBRIR VACACIONES A TERESA LLAMAS </t>
  </si>
  <si>
    <t>PAGO A EMPLEADO TEMPORAL DE ASEO PUBLICO</t>
  </si>
  <si>
    <t>TECEL</t>
  </si>
  <si>
    <t xml:space="preserve">PAGO TELCEL BARITO </t>
  </si>
  <si>
    <t xml:space="preserve">FACTURAS GONZALO </t>
  </si>
  <si>
    <t xml:space="preserve">JOSE MARIA ROSARIO SALCEDO </t>
  </si>
  <si>
    <t>PAGO DE ALIMENTOA A POLICIAS DE APOYO EN LAS TRADICIONALES FIESTAS DE ESTE MPIO</t>
  </si>
  <si>
    <t xml:space="preserve">REPARACION DE LLANTAS 17-5-25 BENJAMIN ROSAS MEDINA </t>
  </si>
  <si>
    <t xml:space="preserve">JULIO JAHAZIEL MATA SANCHEZ </t>
  </si>
  <si>
    <t xml:space="preserve">PAGO POR ELABORACION DE ALIMENTOS A PERSONAL DE SEG PUBLICA </t>
  </si>
  <si>
    <t xml:space="preserve">CAMINO BRECHA </t>
  </si>
  <si>
    <t xml:space="preserve">PAGO DE SERV DE LLANTA A CAMIONES SEDER </t>
  </si>
  <si>
    <t xml:space="preserve">JOSE MORENO SANCHEZ </t>
  </si>
  <si>
    <t>COMPLEMENTO NOMINA 1ER QUINCENA DE ENERO DEL 2014</t>
  </si>
  <si>
    <t xml:space="preserve">MARIO RAMIRO REYES RAMIREZ </t>
  </si>
  <si>
    <t xml:space="preserve">SALVADOR ELIZONDO DIAZ </t>
  </si>
  <si>
    <t xml:space="preserve">PAGO 1ER QUIN DE ENERO </t>
  </si>
  <si>
    <t>NOMINA CUARTO DE MAQUINARIA CENTRO DE SALUD</t>
  </si>
  <si>
    <t xml:space="preserve">NOMINA REPARACIONES EN LA CALLE CONSTITUCION, HIDALGO,IGNACIO S ROMO Y AQUILES SERDAN </t>
  </si>
  <si>
    <t>PAGO DE LUZ  CORRESPONDIENTE A ENERO-14</t>
  </si>
  <si>
    <t xml:space="preserve">PAGO DE MUSICA VIVA P/FESTEJO DEL DIA DE REYES </t>
  </si>
  <si>
    <t xml:space="preserve">PAGO POR ELABORACION DE ALIMENTOS A MODULO DE LA SEDER </t>
  </si>
  <si>
    <t>PAGO DE 1 CRUCETA SEDER</t>
  </si>
  <si>
    <t xml:space="preserve">PAGO DE VIATICOS A OPERADORES DE LA SEDER </t>
  </si>
  <si>
    <t xml:space="preserve">MA ISABEL MARIN MARTINEZ </t>
  </si>
  <si>
    <t xml:space="preserve">PAGO POR CUBRIR VACACIONES A INTENDENTE DEL MERCADO MPAL </t>
  </si>
  <si>
    <t xml:space="preserve">PAGO A EMPLEADO TEMPORAL EN EL AREA DE ASEO PUB </t>
  </si>
  <si>
    <t xml:space="preserve">GUILLERMO CONTRERAS CARDENAS </t>
  </si>
  <si>
    <t xml:space="preserve">PARA REFRENDO DE PLACAS DE VEHICULOS </t>
  </si>
  <si>
    <t xml:space="preserve">OFFICE DEPOT </t>
  </si>
  <si>
    <t xml:space="preserve">ACCESORIOS FORESTALES DE OCCIDENTE SA DE CV </t>
  </si>
  <si>
    <t xml:space="preserve">NOMINA DE OBRAS 1 SEM </t>
  </si>
  <si>
    <t xml:space="preserve">OPERADORA ONIX SA DE CV </t>
  </si>
  <si>
    <t xml:space="preserve">SALVADOR DIAZ ELIZONDO </t>
  </si>
  <si>
    <t xml:space="preserve">COMPLEMENTO DE NOMINA PAGO DE HRS EXTRAS SEGURIDAD PUBLICA </t>
  </si>
  <si>
    <t xml:space="preserve">SANTIAGO RAMIREZ REYES </t>
  </si>
  <si>
    <t xml:space="preserve">PAGO DE SOLDADURA CAMJIONES DE LA SEDER </t>
  </si>
  <si>
    <t xml:space="preserve">REPARACION DE VEHICULOS </t>
  </si>
  <si>
    <t xml:space="preserve">ELABORACION DE ALIMENTOS A PERSONAL DEL MODULO DE LA SEDER </t>
  </si>
  <si>
    <t xml:space="preserve">PAGO DE VIATICOS A CHOFER DE LA SEDER </t>
  </si>
  <si>
    <t xml:space="preserve">ANA ISABEL ALVAREZ ZAVALA  </t>
  </si>
  <si>
    <t xml:space="preserve">PAGO DE ACTA DE CIMIENTO </t>
  </si>
  <si>
    <t xml:space="preserve">TRACTO ACOPLAMIENTOS DE LOS ALTOS SA DE CV </t>
  </si>
  <si>
    <t xml:space="preserve">PAGO COMPENSACIÓN A POLICIAS </t>
  </si>
  <si>
    <t xml:space="preserve">BRENDA ALEJANDRA TORRES PLASCENCIA </t>
  </si>
  <si>
    <t xml:space="preserve">PAGO POR CUBRIR VACACIONES A ENCARGADO DEL RASTRO MPAL </t>
  </si>
  <si>
    <t xml:space="preserve">SALVADOR VALLEJO JIMENEZ </t>
  </si>
  <si>
    <t xml:space="preserve">FACTURAS VARIAS </t>
  </si>
  <si>
    <t xml:space="preserve">PAGO DE PASCUAS NAVIDEÑAS </t>
  </si>
  <si>
    <t xml:space="preserve">JOSE IGNACIO ARIAS ELIZONDO </t>
  </si>
  <si>
    <t xml:space="preserve">PAGO DE MUSICA CHAVA BARAJAS </t>
  </si>
  <si>
    <t>PAGO DE NOMINA</t>
  </si>
  <si>
    <t xml:space="preserve">TRASPASO CUENTAS PROPIAS </t>
  </si>
  <si>
    <t>SPEI ENVIADO  BANORTE</t>
  </si>
  <si>
    <t>SPEI  ENVIADO BANORTE</t>
  </si>
  <si>
    <t>COMISION CERTIFICACION</t>
  </si>
  <si>
    <t>PAGO TIEMPO EXTRA</t>
  </si>
  <si>
    <t xml:space="preserve">ABA SEGUROS SA DE CV </t>
  </si>
  <si>
    <t xml:space="preserve">TERESA BERROSPE RAMOS </t>
  </si>
  <si>
    <t>NANCY GABRIELA CHAVARRIA ZAMBRANO</t>
  </si>
  <si>
    <t>TANIA EVELYN DIAZ CASTAÑEDA</t>
  </si>
  <si>
    <t xml:space="preserve">MARIA GUADALUPE MEDINA ALCARAZ </t>
  </si>
  <si>
    <t>SALVADOR VALLEJO JIMENEZ</t>
  </si>
  <si>
    <t xml:space="preserve">IMAGEN MEXICO CONSTRUCTORA SA DE CV </t>
  </si>
  <si>
    <t xml:space="preserve">CELINA DEL ROSARIO DIAZ LOPEZ </t>
  </si>
  <si>
    <t xml:space="preserve">AURELO SOLIS SILVA </t>
  </si>
  <si>
    <t xml:space="preserve">RAFAEL CONTRERAS AGUILAR </t>
  </si>
  <si>
    <t xml:space="preserve">CARMEN OCHOA DIAZ </t>
  </si>
  <si>
    <t>ARACELI ANAYA ALVAREZ</t>
  </si>
  <si>
    <t xml:space="preserve">TANIA EVELIN DIAZ CASTAÑEDA </t>
  </si>
  <si>
    <t xml:space="preserve">MIGUEL SANCHEZ DIAZ </t>
  </si>
  <si>
    <t xml:space="preserve">KARLA IVONNE SALCEDO NAVA </t>
  </si>
  <si>
    <t xml:space="preserve">MARCELO MARTINEZ ARIAS </t>
  </si>
  <si>
    <t xml:space="preserve">MARTIN GARCIA SANCHEZ </t>
  </si>
  <si>
    <t xml:space="preserve">MARIA GUADALUPE GOMEZ SANCHEZ </t>
  </si>
  <si>
    <t>CHEQUES EN CIRCULACION</t>
  </si>
  <si>
    <t>ROSAURA GOMEZ SANCHEZ</t>
  </si>
  <si>
    <t>NOMINA SEPARACION DE AGUA  POTABLE- AGUA  FRIA 17-22 MARZO</t>
  </si>
  <si>
    <t xml:space="preserve">NOMINA REPARACION PLAZA SAUCES </t>
  </si>
  <si>
    <t xml:space="preserve">REPARACION RED ELECTRICA PLAZA PRINCIPAL </t>
  </si>
  <si>
    <t>FACT EE11345</t>
  </si>
  <si>
    <t>O. P 012345</t>
  </si>
  <si>
    <t>O.P 012346</t>
  </si>
  <si>
    <t>FACT-367-364-365-368-362-363-366-360-358-359</t>
  </si>
  <si>
    <t>FACT 12711-8129</t>
  </si>
  <si>
    <t>FACT 307-325-324</t>
  </si>
  <si>
    <t>JOSE DE JESUS MEDINA JIMENEZ</t>
  </si>
  <si>
    <t xml:space="preserve">MANUEL GUADALUPE PEÑA RUIZ </t>
  </si>
  <si>
    <t xml:space="preserve">LUIS ROBERTO CHAVEZ BARRAGAN </t>
  </si>
  <si>
    <t xml:space="preserve">TERESA SOLEDAD ENRRIQUEZ </t>
  </si>
  <si>
    <t xml:space="preserve">LUIS HUMBERTO ALVAREZ LOPEZ </t>
  </si>
  <si>
    <t xml:space="preserve">JUAN DIEGO DELGADILLO SANCHEZ </t>
  </si>
  <si>
    <t>NTA VTA 166</t>
  </si>
  <si>
    <t xml:space="preserve">MALAQUIAS ARIAS BUENRROSTRO </t>
  </si>
  <si>
    <t>COMPLEMENTO NOMINA PRESTAMO</t>
  </si>
  <si>
    <t>O.P 012362</t>
  </si>
  <si>
    <t>O.P 012364</t>
  </si>
  <si>
    <t xml:space="preserve">FACT 10 APOYO PREPA </t>
  </si>
  <si>
    <t>NOMINA SEM 9  REPARACIONES CENTRO DE SALUD</t>
  </si>
  <si>
    <t>NOMINA SEM 10 REPARACIONES ESPACIO PODER JOVEN</t>
  </si>
  <si>
    <t>NTA VTA 87</t>
  </si>
  <si>
    <t>FACT 92-93-98-96-97</t>
  </si>
  <si>
    <t>FACT A 373</t>
  </si>
  <si>
    <t>FACT 378-379-375-374-371</t>
  </si>
  <si>
    <t xml:space="preserve">JOSE RENE MARTINEZ GONZALEZ </t>
  </si>
  <si>
    <t>O.P 012385</t>
  </si>
  <si>
    <t xml:space="preserve">JOSE LUIS MAGAÑA </t>
  </si>
  <si>
    <t xml:space="preserve">JAIRO DANIEL LOPEZ ROSAS </t>
  </si>
  <si>
    <t>GUSTAVO MALDONADO BARAJAS</t>
  </si>
  <si>
    <t>RAMON PONCE PALOMINO</t>
  </si>
  <si>
    <t>PAGO NOMINA DE FOMENT AGROPECUARIO</t>
  </si>
  <si>
    <t>FACT 332</t>
  </si>
  <si>
    <t xml:space="preserve">ANTONIO SALCEDO </t>
  </si>
  <si>
    <t>PAGO DIESEL/MAGNA MODULO SEDER</t>
  </si>
  <si>
    <t>JOSE LUIS DIAZ CORNEJO</t>
  </si>
  <si>
    <t xml:space="preserve">SALVADOR DIAZ SANCHEZ </t>
  </si>
  <si>
    <t>FACT 331</t>
  </si>
  <si>
    <t>O.P C012409</t>
  </si>
  <si>
    <t>O.P C012408</t>
  </si>
  <si>
    <t>FACT AGF 02669</t>
  </si>
  <si>
    <t xml:space="preserve">OSCAR LUIS HURTADO VERGARA </t>
  </si>
  <si>
    <t>FACT INES 346-5291-206646</t>
  </si>
  <si>
    <t xml:space="preserve">JUAN JOSE RODRIGUEZ </t>
  </si>
  <si>
    <t>O.P 012433</t>
  </si>
  <si>
    <t xml:space="preserve">FACT 5E 11E </t>
  </si>
  <si>
    <t>CONSTRUCCIONDE TOPES EN LA CALLE DEGOLLADO</t>
  </si>
  <si>
    <t>CARLOS  ROBERTO MENDO JIMENEZ</t>
  </si>
  <si>
    <t xml:space="preserve">JOSE GONZALEZ TORREZ </t>
  </si>
  <si>
    <t>FACT 3269 A</t>
  </si>
  <si>
    <t xml:space="preserve">VARIAS FACT </t>
  </si>
  <si>
    <t>JOSE INES DIAZ DELGADILLO</t>
  </si>
  <si>
    <t>RECAUDACION DE IMPUE</t>
  </si>
  <si>
    <t>IVA COM SERV BANCA INTERNET</t>
  </si>
  <si>
    <t>COMICION CERTIFICACION</t>
  </si>
  <si>
    <t>IVA COM CERTIFICACION</t>
  </si>
  <si>
    <t>PAGO DE TIEMPO EXTRA</t>
  </si>
  <si>
    <t>COM CHEQ LIBRADOS PAGADOS</t>
  </si>
  <si>
    <t xml:space="preserve">IVA COM CHEQ LIBRADOS PAGADOS </t>
  </si>
  <si>
    <t>.</t>
  </si>
  <si>
    <t>TANIA EVELYN DIAZ CASTAÑEDA </t>
  </si>
  <si>
    <t>NOMINA ESC. 115 TLALOC </t>
  </si>
  <si>
    <t>NOMINA TOPES EN LOS SAUCES</t>
  </si>
  <si>
    <t>NOMINA TOPES EN LA CALLE CONSTITUCION CRUCE ZARAGOZA </t>
  </si>
  <si>
    <t>NOMINA CONSTRUCCIONDE JARDINERA EN LA CALLE IGANCIO S ROMO Y AV MEXICO </t>
  </si>
  <si>
    <t>NOMINA CONSTRUCCION DE BAÑOS EN EL QUINDER ANAHUAC </t>
  </si>
  <si>
    <t>IGNACIO MENDOZA MENDOZA </t>
  </si>
  <si>
    <t>PAGO POR ELABORACION DE CHURROS PARA EL FESTEJO DEL DIA DEL NIÑO EL DIA 30/04/14 EN LA UNIDAD DEPORTIVA</t>
  </si>
  <si>
    <t>SALVADOR CUELLAR GALVEZ </t>
  </si>
  <si>
    <t>CARLOS LOPEZ RODRIGUEZ </t>
  </si>
  <si>
    <t>PAGO DE HRS EXTRA SEDER </t>
  </si>
  <si>
    <t>NANCY GABRIELA CHAVRRIA ZAMBRANO </t>
  </si>
  <si>
    <t>ALONDRA SUSANA LOPEZ RAMIREZ </t>
  </si>
  <si>
    <t>CAJA CHICA </t>
  </si>
  <si>
    <t>ANTONIO SALCEDO </t>
  </si>
  <si>
    <t>PAGO ALIMENTOS SEDER </t>
  </si>
  <si>
    <t>FACT ELENITA</t>
  </si>
  <si>
    <t>GUSTAVO SANCHEZ BAUTISTA </t>
  </si>
  <si>
    <t>CEMENTERIOS </t>
  </si>
  <si>
    <t>RAFAEL BARRETO VERDIN </t>
  </si>
  <si>
    <t>PAGO DE VIATICOS A OPERADORES DE LA SEDER </t>
  </si>
  <si>
    <t>ARTURO ALEJANDRO ARIAS BARAJAS </t>
  </si>
  <si>
    <t>CUBRIR INCAPACIDAD AL SR ALFREDO CASTAÑEDA </t>
  </si>
  <si>
    <t>MIGUEL AGUSTIN GUTIERREZ TORRES </t>
  </si>
  <si>
    <t>PAGO D LUZ ESCENARIO 145 ANIVERSARIO FUNDACION DEL PUEBLO </t>
  </si>
  <si>
    <t>EDGAR IVAN BERROSPE MENDOZA </t>
  </si>
  <si>
    <t>TRANSPORTE PARA ZOOLOGICO (DIA DELNIÑO)</t>
  </si>
  <si>
    <t>COMISION FEDERAL DE ELECTRICIDAD </t>
  </si>
  <si>
    <t>PAGO DE PAPELERIA OFFICE DEPOT </t>
  </si>
  <si>
    <t>DIFERENTES FACTURAS GONZALO</t>
  </si>
  <si>
    <t>PIO BARAJAS RAMIREZ </t>
  </si>
  <si>
    <t>PAGO DE MUSICA POR AMENIZAR EL DESFILE DEL DIA 3 DE MAYO 145 ANIVERSARIO DE LA FUNDACION DE ESTE MPIO </t>
  </si>
  <si>
    <t>EDUARDO DURAN CASTILLO</t>
  </si>
  <si>
    <t>APOYO OLIMPIADAS DE VOLI Y FUT BOLL A PREPARATORIA PARA PAGO DE TRANSPORTE A TECALITLAN </t>
  </si>
  <si>
    <t>PEDIR FACTURA A RAMON PONCE </t>
  </si>
  <si>
    <t>BERNARDO CARDENAS TORRES </t>
  </si>
  <si>
    <t>PAGO A POLICIAS X HR EXTRA  2DA QUINCENA DE ABRIL </t>
  </si>
  <si>
    <t>SALVADOR MORALES CERNA </t>
  </si>
  <si>
    <t>INSTALACION DE 21 CAMPANAS ,1500 MTRS DE CABLE DEL 10 EN LA PLAZA </t>
  </si>
  <si>
    <t>PAGO DE DIFERENTES FACTURAS PARA EVENTO DEPORTIVO EL 3 DE MAYO 145 ANIVERSARIO </t>
  </si>
  <si>
    <t>DIFERENTES FACTYRAS P/ MINI OLIMPIADAS </t>
  </si>
  <si>
    <t>JOSE GUADALUPE ANAYA CISNEROS </t>
  </si>
  <si>
    <t>PAGO DE SONIDO 145 ANIVERSARIO </t>
  </si>
  <si>
    <t>MARIA DE JESUS VARGAS GAYTAN </t>
  </si>
  <si>
    <t>PAGO POR ELABORACION DE ALIMENTOS APERSONAL DE LA SEDER </t>
  </si>
  <si>
    <t>JOSE LUIS MAGAÑA HERMOSILLO </t>
  </si>
  <si>
    <t>PAGO PERSONAL EVENTUAL </t>
  </si>
  <si>
    <t>TOPES SAUCES SEM 2 ,LINEA EN CALLE OGAZON SEM 1, TOPES EN CALLE HERMANOS HECHAURI </t>
  </si>
  <si>
    <t>PAGO POR ELABORACION DE ALIMENTOS A PERSONAL DEL MODULO DE LA SEDER </t>
  </si>
  <si>
    <t>PIO BARAJAS MORALES </t>
  </si>
  <si>
    <t>PAGO DE MUSICA LAZA POR AMENISAR DESFILE DEL 145 ANIVERSARIO FUNDACION DEL PUIEBLO PLAZA</t>
  </si>
  <si>
    <t>MANUEL GUADALUPE PEÑA RUIZ </t>
  </si>
  <si>
    <t>PAGO POR ELABORACION DE ALIMENTOS DELDIA 3 DE MAYO 145 ANIVERSARIO DE LA FUNDSACION DEL PUEBLO </t>
  </si>
  <si>
    <t>JUAN MANUEL COVARRUBIAS CORTEZ </t>
  </si>
  <si>
    <t>PAGO DE POLLO PARA EL FESTEJO DEL DIAS DE LAS MADRES</t>
  </si>
  <si>
    <t>GILBERTO HIGAREDA DIAZ </t>
  </si>
  <si>
    <t>PAGO DE MUSICA VIVA PARA EL FESTEJO DEL DIA DE LAS MADRES</t>
  </si>
  <si>
    <t>DIFERENTES FACTURAS </t>
  </si>
  <si>
    <t>ARTESANIAS GARCIA SUAREZ  DIA DE LAS MADRES</t>
  </si>
  <si>
    <t>TELEFONOS DE MEXICO SAB DE CV </t>
  </si>
  <si>
    <t>PAGO DE TELEFONIA TRADICIONAL CORRESPONDIENTE AL MES DE MAYO-14</t>
  </si>
  <si>
    <t>MALAQUIAS ARIAS BUENROSTROS </t>
  </si>
  <si>
    <t>PAGO CORRESPONDIENTE A LA 1ER QUINCENA  DE MAYO DEL 2014</t>
  </si>
  <si>
    <t>CARLOS MENDOZA JIMENEZ </t>
  </si>
  <si>
    <t>REPARACION DE MOTOR DEL CARRO SENTRA DIF</t>
  </si>
  <si>
    <t>NOMINA 1SEM</t>
  </si>
  <si>
    <t>ADRIANA DIAZ CASTAÑEDA </t>
  </si>
  <si>
    <t>PAGO POR SERVICIO DE LLANTA A VEHICULOS DE ESTE H.AYNTAMIENTO </t>
  </si>
  <si>
    <t>APOYOS A PERSONAS DE ESCASOS RECURSOS </t>
  </si>
  <si>
    <t>QUIRINO ARREDONDO OLIVAREZ </t>
  </si>
  <si>
    <t>VELADOR DE LA PLANTA TRATADORA DE AGUA </t>
  </si>
  <si>
    <t>LILIANA MARGARITA CARDENAS BUENROSTRO </t>
  </si>
  <si>
    <t>PAGO A SECRETARIA AUXIIAR DE LA OFICINA DE SAGARPA</t>
  </si>
  <si>
    <t>MIGUEL BARAJAS RUIZ </t>
  </si>
  <si>
    <t>PAGO A TRABAJADOR EVENTUAL COMO APOYO EN MANO DE OBRA DE PINTURA ESC U.304</t>
  </si>
  <si>
    <t>CESAR MIGUEL LOPEZ RAMOS </t>
  </si>
  <si>
    <t>PAGO A TRABAJO EVENTUAL EN PINTURA (CUARTO DE MAQUINARIA CENTRO DE SALUD</t>
  </si>
  <si>
    <t>CRFORMASSA DE CV </t>
  </si>
  <si>
    <t>PAGO DE FORMAS DE ACT DE NACIMIENTO (500)</t>
  </si>
  <si>
    <t>PAGO TELCEL MAYO-14</t>
  </si>
  <si>
    <t>GRUPO NAVGON PINTURAS SA DE CV </t>
  </si>
  <si>
    <t>PAGO DE PINTURA CENTRO DE SALUD,BIBLIOTECA, </t>
  </si>
  <si>
    <t>RAMON PONCE PALOMINO </t>
  </si>
  <si>
    <t>CORRESPONDIENTE A LA 2DA QUINCENA DE ABRIL (AUXILIAR TECNICO)</t>
  </si>
  <si>
    <t>PAGO AUXILIAR TECNICO EN EL AREA DE TESORERIA 1ER QUINCENA MAYO </t>
  </si>
  <si>
    <t>MARIO GUERRERO CHAVEZ</t>
  </si>
  <si>
    <t>DICESA SA DE CV </t>
  </si>
  <si>
    <t>FACTURAS VARIAS INES </t>
  </si>
  <si>
    <t>LETICIA GPE CHAVEZ</t>
  </si>
  <si>
    <t>ADAN LOPEZ GONZALEZ</t>
  </si>
  <si>
    <t xml:space="preserve">ALFREDO BUENRROSTRO ARIAS </t>
  </si>
  <si>
    <t xml:space="preserve">YESENIA GUADALUPE CORNEJO </t>
  </si>
  <si>
    <t>SULLIVAN OTRINC S.A DE C.V</t>
  </si>
  <si>
    <t xml:space="preserve">CHEQUES DE OTRO MES </t>
  </si>
  <si>
    <t xml:space="preserve">IVA COM CHEQUES LIBRADOS </t>
  </si>
  <si>
    <t>ORDEN DE PAGO EXTRANJERO</t>
  </si>
  <si>
    <t xml:space="preserve">IVA COMICION CERTIFICACION </t>
  </si>
  <si>
    <t>PAGO NOMINA</t>
  </si>
  <si>
    <t xml:space="preserve">DEPOSITO EN EFECTIVO </t>
  </si>
  <si>
    <t>SALVADOR DIAZ</t>
  </si>
  <si>
    <t>ERNESTO JOSE PEÑA VAZQUEZ</t>
  </si>
  <si>
    <t xml:space="preserve">LEOPOLDO CONTRERAS DIAZ </t>
  </si>
  <si>
    <t xml:space="preserve">MIRIAM GPE DELGADILLO MORENO </t>
  </si>
  <si>
    <t>BELEN ALEJANDRA GONZALEZ TORREZ</t>
  </si>
  <si>
    <t>PRISILIANO SANCHEZ LLAMAS</t>
  </si>
  <si>
    <t xml:space="preserve">DAVID CONTRERAS SOLIS </t>
  </si>
  <si>
    <t xml:space="preserve">JOSE LUIS MAGAÑA HERMOSILLO </t>
  </si>
  <si>
    <t>MARGARITA REYNOSO TABARES</t>
  </si>
  <si>
    <t>ALEJANDRO BUENRASTRO LOPEZ</t>
  </si>
  <si>
    <t xml:space="preserve">LILIANA CARDENAS </t>
  </si>
  <si>
    <t>SUSANA GARCIA HERRERA</t>
  </si>
  <si>
    <t xml:space="preserve">ALMA CATALINA NAVARRO </t>
  </si>
  <si>
    <t xml:space="preserve">SUSANA FREGOSO ISLAS </t>
  </si>
  <si>
    <t xml:space="preserve">MARIA GUADALUPE URIBE </t>
  </si>
  <si>
    <t xml:space="preserve">BARAJAS IMPRESORES  SA DE CV </t>
  </si>
  <si>
    <t>OSCAR RODRIGUEZ RODRIGUEZ</t>
  </si>
  <si>
    <t>PAGO NOMINA 9-14 DE JUNIO 14</t>
  </si>
  <si>
    <t>JOSE GUADALUPE JIMENEZ CONTRERAS</t>
  </si>
  <si>
    <t xml:space="preserve">MARIA DEL REFUGIO MORENO CHAVEZ </t>
  </si>
  <si>
    <t>JOSE INES DIAZ DELDADILLO</t>
  </si>
  <si>
    <t>EDUARDO SOLIS</t>
  </si>
  <si>
    <t xml:space="preserve">ERIKA ANGUIANO AGUILAR </t>
  </si>
  <si>
    <t>PEDRO CONTRERAS</t>
  </si>
  <si>
    <t xml:space="preserve">ARTURO ALEJANDRO ARIAS BARAJAS </t>
  </si>
  <si>
    <t>JUAN MANUEL COVARRUBIAS CONTRERAS</t>
  </si>
  <si>
    <t>RAMIRO MACIAS VAZQUEZ</t>
  </si>
  <si>
    <t xml:space="preserve">REAVILITACION RASTRO </t>
  </si>
  <si>
    <t xml:space="preserve">COM CHQ LIBRADOS </t>
  </si>
  <si>
    <t xml:space="preserve">IVA COM CHQ LIBRADOS </t>
  </si>
  <si>
    <t>RECAUDACION DE IMPUESTOS</t>
  </si>
  <si>
    <t>SPEI ENIADO BANAMEX</t>
  </si>
  <si>
    <t>INTENTO SOBR CHQ S/FONDOS</t>
  </si>
  <si>
    <t>COM CERTIFICACION</t>
  </si>
  <si>
    <t>IVA INTENTO SOBR CHQ S/FONDOS</t>
  </si>
  <si>
    <t>ROSALIO ALVAREZ MARIN</t>
  </si>
  <si>
    <t xml:space="preserve">OCTUBRE </t>
  </si>
  <si>
    <t>CAJA CHICA</t>
  </si>
  <si>
    <t xml:space="preserve">MALAQUIAS ARAS BUENROSTRO </t>
  </si>
  <si>
    <t>PAGO 1ERA QUINCENA DE OCT 2012</t>
  </si>
  <si>
    <t xml:space="preserve">JOSE JUAN PULIDO OROZCO </t>
  </si>
  <si>
    <t>PAGO A POLICIA CORRESPONDIENTE A LA 1ER QUINCENA DE OCT-12</t>
  </si>
  <si>
    <t>GABRIEL GUTIERREZ ZAMBRANO</t>
  </si>
  <si>
    <t xml:space="preserve">FATIMA DEL CARMEN CABALLERO BUENROSTRO </t>
  </si>
  <si>
    <t xml:space="preserve">PAGO DE GASOLINA PARA VEHICULOS DE ESTE H.AYUNTAMIENTO </t>
  </si>
  <si>
    <t xml:space="preserve">PAGO DE GASOLINA PARA ACAMION SIMAR </t>
  </si>
  <si>
    <t xml:space="preserve">PAGO DE GASOLINA PARA CAMION ESCOLAR </t>
  </si>
  <si>
    <t xml:space="preserve">PAGO DE GASOLINA PARA AMBULANCIA </t>
  </si>
  <si>
    <t>PAGO DE GASOLINA (COMBU-EXPRESS)</t>
  </si>
  <si>
    <t xml:space="preserve">PAGO DE GASOLINA PARA SEGURIDAD PUBLICA </t>
  </si>
  <si>
    <t>OSVALDO ESPEJO ESPINOZA</t>
  </si>
  <si>
    <t>PAGO DE SELLOS</t>
  </si>
  <si>
    <t xml:space="preserve">RECIBO OFICIAL </t>
  </si>
  <si>
    <t>JOSE INES DIAZ DELGADILO</t>
  </si>
  <si>
    <t xml:space="preserve">JOSE INES DIAZ DELGADILLO </t>
  </si>
  <si>
    <t xml:space="preserve">FRANCISCO VALENCIA GONZALEZ </t>
  </si>
  <si>
    <t>TRABAJADOR TEMPORAL DE OBRAS PUB</t>
  </si>
  <si>
    <t xml:space="preserve">BALDOMERO LOPEZ CEJA </t>
  </si>
  <si>
    <t xml:space="preserve">PAGO DE FINIQUITO A QUIEN FUERA POLICIA MPAL </t>
  </si>
  <si>
    <t xml:space="preserve">FINIQUTOS </t>
  </si>
  <si>
    <t>FINIQUITOS LABORALES</t>
  </si>
  <si>
    <t>C.F.E.</t>
  </si>
  <si>
    <t>PAGO DE ENERGIA LECTRICA DE ESTE MPIO</t>
  </si>
  <si>
    <t>FORMAS VALORADAS</t>
  </si>
  <si>
    <t xml:space="preserve">PAGO DE FORMAS VALARADAS </t>
  </si>
  <si>
    <t>PAGO DE NOMINA BASE 1ER QUINCENA OCT-12</t>
  </si>
  <si>
    <t xml:space="preserve">PAGO ANTICIPO GASOLINA </t>
  </si>
  <si>
    <t>DIF</t>
  </si>
  <si>
    <t>PAGO 1ER QUINCENA A SUBSIDIO DIF MPAL</t>
  </si>
  <si>
    <t>SIMAR</t>
  </si>
  <si>
    <t xml:space="preserve">PAGO DE FACTURAS VARIAS </t>
  </si>
  <si>
    <t>GONZALO ZUÑIGA ARIAS</t>
  </si>
  <si>
    <t xml:space="preserve">PAGO DE REFACCIONES </t>
  </si>
  <si>
    <t>CECILIA MACIAS DIAZ</t>
  </si>
  <si>
    <t>PAGO DE GASOLINA PARA OBRAS PUBLICAS</t>
  </si>
  <si>
    <t>PAGO DE GASOLINA PARA CAMINO AL VALLE</t>
  </si>
  <si>
    <t>PAGO DE GASOLINA PARA ALUMBRADO PUBLICO</t>
  </si>
  <si>
    <t>PAGO DE GASOLINA PARA RASTRO MPAL</t>
  </si>
  <si>
    <t xml:space="preserve">PAGO DE GASOLINA PARA SIMAR </t>
  </si>
  <si>
    <t xml:space="preserve">PAGO DE GASOLINA PARA AGUA POTABLE </t>
  </si>
  <si>
    <t>PAGO DE ORDENES DE PAGO</t>
  </si>
  <si>
    <t xml:space="preserve">PAGO DE RELOJ CHECADOR </t>
  </si>
  <si>
    <t>SALVADOR CUELLAR GALVEZ</t>
  </si>
  <si>
    <t>ALEJANDRO ZUÑIGA</t>
  </si>
  <si>
    <t>PRESTAMO JESUS SANCHEZ</t>
  </si>
  <si>
    <t xml:space="preserve">COM CERTIFICACION </t>
  </si>
  <si>
    <t xml:space="preserve">SALDO FINAL BANCO </t>
  </si>
  <si>
    <t>SALDO FINAL TESORERIA</t>
  </si>
  <si>
    <t xml:space="preserve">SISTEMA INTER MUNICIPAL DE MANEO DE RESIDUOS </t>
  </si>
  <si>
    <t>JOSE JUAN PULIDO OROZCO</t>
  </si>
  <si>
    <t>PAGO A POLICIA CORRESPONDIENTE A LA 2DA QUINCENA DE OCT-12</t>
  </si>
  <si>
    <t>PAGO A POLICIA CORRESPONDIENTE A LA 2DA QUINCENA DE OCT-13</t>
  </si>
  <si>
    <t>JOSE LUIS VILLAS FARIAS</t>
  </si>
  <si>
    <t>PAGO A POLICIA CORRESPONDIENTE A LA 2DA QUINCENA DE OCT-14</t>
  </si>
  <si>
    <t>JOSE MANUEL BARRAGAN GONZALEZ</t>
  </si>
  <si>
    <t>PAGO A POLICIA CORRESPONDIENTE A LA PARTE PROPORCIONAL DE 2DA QUINCENA DE OCT-15</t>
  </si>
  <si>
    <t>PAGO DE FACTURAS DE GONZALO</t>
  </si>
  <si>
    <t>MELECIO SANCHEZ DELGADILLO</t>
  </si>
  <si>
    <t>PAGO PAPELERIA MAXI</t>
  </si>
  <si>
    <t>MANUEL DIAZ BARAJAS</t>
  </si>
  <si>
    <t xml:space="preserve">PAGO DE MANTENIMIENTO A  VEHICULOS DE ESTE H.AYUNTAMIENTO </t>
  </si>
  <si>
    <t>CARMEN LUCIA CHAVEZ OCHOA</t>
  </si>
  <si>
    <t xml:space="preserve">PAGO DE ABARROTOS </t>
  </si>
  <si>
    <t>RAMON LOPEZ GUDIÑO</t>
  </si>
  <si>
    <t xml:space="preserve">APOYO A PERSONA PARA ATAUD </t>
  </si>
  <si>
    <t>LAURA ELENA DELGADILLO</t>
  </si>
  <si>
    <t xml:space="preserve">PAGO DE MATERIALES PARA OBRAS </t>
  </si>
  <si>
    <t xml:space="preserve">TELEFONOS DE MEXICO SA DE CV </t>
  </si>
  <si>
    <t xml:space="preserve">PAGO DE TELEFONIA TRADICIONAL DE LAS DIFERENTES DEPENDENCIAS DE ESTE HAYUNTAMIENTO </t>
  </si>
  <si>
    <t>JUAN RAMON LUPERCIO HERRERA</t>
  </si>
  <si>
    <t>TORNEO</t>
  </si>
  <si>
    <t xml:space="preserve">SAMTRAC SA DE CV </t>
  </si>
  <si>
    <t xml:space="preserve">REFACCIONES PARA RETROEXCAVADORA </t>
  </si>
  <si>
    <t>PIO BARAJAS MORALES</t>
  </si>
  <si>
    <t xml:space="preserve">PARA EVENTO DEL DIA DE  STA CECILIA </t>
  </si>
  <si>
    <t>CFE</t>
  </si>
  <si>
    <t>ISAIAS PEÑA ANAYA</t>
  </si>
  <si>
    <t xml:space="preserve">APOYO ASILO ANCIANOS </t>
  </si>
  <si>
    <t>ELIZABETH CARDENAS HERNANDEZ</t>
  </si>
  <si>
    <t>PAGO A MAESTRA DE ESCARAMUZAS</t>
  </si>
  <si>
    <t>FINIQUITO</t>
  </si>
  <si>
    <t>FRANCISCO DELGADILLO</t>
  </si>
  <si>
    <t>DAVID HERNANDEZ</t>
  </si>
  <si>
    <t>DAVID CISNEROS</t>
  </si>
  <si>
    <t>JOSE ARNULFO SANCHEZ QUIROZ</t>
  </si>
  <si>
    <t xml:space="preserve">PAGO DE 3 QUINCENAS </t>
  </si>
  <si>
    <t>GERMAN RODRIGUEZ GUDIÑO</t>
  </si>
  <si>
    <t>MUSICA PARA AMENIZAR DESFILE DEL 20-NOV-12</t>
  </si>
  <si>
    <t>RUFINO ALEJANDRO RODRIGUEZ MONTOYA</t>
  </si>
  <si>
    <t>PARA LLANTAS DE LA URVAN (CAMION ESCOLAR)</t>
  </si>
  <si>
    <t>TESORERIA DEL ESTADO</t>
  </si>
  <si>
    <t xml:space="preserve">MULTA DE TESOERERIA DE LA FEDERACION </t>
  </si>
  <si>
    <t xml:space="preserve">PARA GASOLINA </t>
  </si>
  <si>
    <t>SERGIO ALEJANDRO MOLINA</t>
  </si>
  <si>
    <t>PARA PAGO DEL MES DE OCTUBRE 2012</t>
  </si>
  <si>
    <t>LLANTAS PARA LA AMBULANCIA</t>
  </si>
  <si>
    <t>PAPELERIA CATASTRO</t>
  </si>
  <si>
    <t>PARA GASOLINAS DE GONZALO</t>
  </si>
  <si>
    <t>EDGAR IVAN BERROSPE MENDOZA</t>
  </si>
  <si>
    <t xml:space="preserve">IDA AL TROMPO MAGICO </t>
  </si>
  <si>
    <t xml:space="preserve">IVA COM CHQ LIBRADOS PAGADOS </t>
  </si>
  <si>
    <t>SALDO FINAL BANCO</t>
  </si>
  <si>
    <t xml:space="preserve">SALDO FINAL TESORERIA </t>
  </si>
  <si>
    <t>SISTEMA</t>
  </si>
  <si>
    <t>INGRESOS 28 NOV 2012</t>
  </si>
  <si>
    <t>INGRESOS 29 NOV 2012</t>
  </si>
  <si>
    <t>INGRESOS 30 NOV 2012</t>
  </si>
  <si>
    <t xml:space="preserve">  </t>
  </si>
  <si>
    <t xml:space="preserve">               DEPOSITOS </t>
  </si>
  <si>
    <t>DAVID GUTIERREZ ZAMBRANO</t>
  </si>
  <si>
    <t xml:space="preserve">NOMINA POLICIA </t>
  </si>
  <si>
    <t>JESUS MILLAN AVILES</t>
  </si>
  <si>
    <t>PIEZA TORNO CATERPILAR</t>
  </si>
  <si>
    <t xml:space="preserve">SANTIAGO RAMIREZ LOPEZ </t>
  </si>
  <si>
    <t>PAGO MANTENIMIENTO A RETROEXCAVADORA</t>
  </si>
  <si>
    <t xml:space="preserve">NANCY  GABRIELA CHAVARRIA </t>
  </si>
  <si>
    <t>PARA POZO DE AGUA POTABLE</t>
  </si>
  <si>
    <t xml:space="preserve">MARIA DOLOREZ ACEVES MARTINEZ </t>
  </si>
  <si>
    <t xml:space="preserve">FLECHA PARA BOMBA DE AGUA </t>
  </si>
  <si>
    <t xml:space="preserve">PAGO DE POLIZA DE SEGURO PARA VEHICULOS Y MOTOCICLETA </t>
  </si>
  <si>
    <t>PAGO DE LA PARTE PROPORCIONAL DE AGUINALDO A POLICIA MPAL</t>
  </si>
  <si>
    <t xml:space="preserve">PAGO DE NOTAS GONZALO </t>
  </si>
  <si>
    <t xml:space="preserve">PAGO DE FACTURAS VARIAS GONZALO </t>
  </si>
  <si>
    <t xml:space="preserve">ANTONIO QUIÑONEZ CHAVEZ </t>
  </si>
  <si>
    <t>PAGO DE 6 DIAS A INSTRUCTOR DE CHARRERIA DE ESTE MPIO</t>
  </si>
  <si>
    <t>IMPRENTA UNIVERSO GRAFICA</t>
  </si>
  <si>
    <t xml:space="preserve">COMPLEMENTO NOMINA </t>
  </si>
  <si>
    <t xml:space="preserve">1ERA QUINCENA DE NOVIEMBRE </t>
  </si>
  <si>
    <t>PAGO DE ENERGIA ELECTRICA (AGUA POTABLE)</t>
  </si>
  <si>
    <t xml:space="preserve">HECTOR ESEQUIEL OCAMPO ORTIZ </t>
  </si>
  <si>
    <t xml:space="preserve">PAGO DE MARCHA A RETROEXCAVADORA </t>
  </si>
  <si>
    <t xml:space="preserve">CORPORATIVO ELECTRICO TAPATIO SA DE CV </t>
  </si>
  <si>
    <t xml:space="preserve">MATERIAL ELECTRICO PARA ALUMBRADO PUBLICO </t>
  </si>
  <si>
    <t xml:space="preserve">EDIFICIOD PUBLICOS </t>
  </si>
  <si>
    <t>PAGO DE FINIQUITOS LABORALES (DEBIAN A GONZALO)</t>
  </si>
  <si>
    <t xml:space="preserve">SERGIO ALBERTO PADILLA PEREZ </t>
  </si>
  <si>
    <t>ABOGADOS JUCIOS LABORALES</t>
  </si>
  <si>
    <t>ELECTRODOMESTICOS POZADA</t>
  </si>
  <si>
    <t>MANEJO DE RESIDUOS</t>
  </si>
  <si>
    <t>DAVID ALBERTO PEÑA CHAVEZ</t>
  </si>
  <si>
    <t>SINDICATURA "MANTENIMIENTO A SISTEMAS DE COMPUTO DE ESTE H.AUYUNTAMIENTO "</t>
  </si>
  <si>
    <t xml:space="preserve">DAVD ALBERTO PEÑA CHAVEZ </t>
  </si>
  <si>
    <t>CATASTRO  "MANTENIMIENTO A SISTEMAS DE COMPUTO DE ESTE H.AUYUNTAMIENTO "</t>
  </si>
  <si>
    <t>COMANDANCIA  "MANTENIMIENTO A SISTEMAS DE COMPUTO DE ESTE H.AUYUNTAMIENTO "</t>
  </si>
  <si>
    <t>DIF   "MANTENIMIENTO A SISTEMAS DE COMPUTO DE ESTE H.AUYUNTAMIENTO "</t>
  </si>
  <si>
    <t>REGIDURIA   "MANTENIMIENTO A SISTEMAS DE COMPUTO DE ESTE H.AUYUNTAMIENTO "</t>
  </si>
  <si>
    <t>TESORERIA   "MANTENIMIENTO A SISTEMAS DE COMPUTO DE ESTE H.AUYUNTAMIENTO "</t>
  </si>
  <si>
    <t>JOSE ANTONIO CASTAÑEDA DE LA ROSA ESTUDIOS POZO PROFUNDO</t>
  </si>
  <si>
    <t xml:space="preserve">DESARROLLO INTEGRAL DE LA FAMILIA </t>
  </si>
  <si>
    <t xml:space="preserve">GUILLERMINA OREGEL CHAVEZ </t>
  </si>
  <si>
    <t xml:space="preserve">ELIZABETH CHAVEZ CARVAJAL </t>
  </si>
  <si>
    <t xml:space="preserve">PAGO A MAESTRA DE ESCARAMUSAS CHARRAS </t>
  </si>
  <si>
    <t xml:space="preserve">SUSANAFREGOSO ISLAS </t>
  </si>
  <si>
    <t>APOYO PARA MANTNIMIENTO CAPILLA DE VELACION CORRESPONDIENTE AL MES DE DIC-2012</t>
  </si>
  <si>
    <t>PAGO A POLICIA CORRESPONDIENTE A LA 1ER QUINCENA DE DIC-12</t>
  </si>
  <si>
    <t xml:space="preserve">PAGO DE ASESORIA LEGAL A ABOGADOS PARA AGUA POTABLE </t>
  </si>
  <si>
    <t>LUIS GUADALUPE AVILA SANCHEZ</t>
  </si>
  <si>
    <t xml:space="preserve">AGUINALDO CORRESPONDIENTE A TRES MESES A ASEADOR DE CALLES DE ESTE MPIO </t>
  </si>
  <si>
    <t>AGUINALDO CORRESPONDIENTE A TRES MESES A CHOFER DE ESTE H.AYUNTAMIENTO</t>
  </si>
  <si>
    <t xml:space="preserve">MARIA DEL CARMEN MORENO ACOSTA </t>
  </si>
  <si>
    <t xml:space="preserve">AGUINALDO CORRESPONDIENTE A TRES MESES  A ENCARGADA DE PROTECCION CIVIL </t>
  </si>
  <si>
    <t xml:space="preserve"> MARIA DE LOS ANGELES JIMENEZ ALVAREZ </t>
  </si>
  <si>
    <t>AGUINALDO CORRESPONDIENTE A TRES MESES  A AUXILIART DE INTENDENTE DEL CENTRO DE SALUD</t>
  </si>
  <si>
    <t>JOSE ROBERTO GONZALEZ TORRES</t>
  </si>
  <si>
    <t xml:space="preserve">AGUINALDO CORRESPONDIENTE A TRES MESES  A PROMOTOR DE SALUD DE ESTE MPIO </t>
  </si>
  <si>
    <t>AGUINALDO CORRESPONDIENTE A TRES MESES  A VELADOR  DE LA ESC TEC</t>
  </si>
  <si>
    <t xml:space="preserve">ENRIQUE FLORES VARGAS </t>
  </si>
  <si>
    <t xml:space="preserve">MEDICAMENTOS PARA AMBULANCIAS </t>
  </si>
  <si>
    <t xml:space="preserve">AGUINALDO CORRESPONDIENTE A 3 MESES DE LA PARTE PROPORCIONAL A CHOFER DEL VOLTEO # 2 </t>
  </si>
  <si>
    <t xml:space="preserve">SALVADOR MALDONADO CARDENAS </t>
  </si>
  <si>
    <t>AGUINALDO CORRESPONDIENTE A 3 MESES DE LA PARTE PROPORCIONAL A CHOFER DEL VOLTEO # 1</t>
  </si>
  <si>
    <t>GUSTAVO LUPERCIO HERERA</t>
  </si>
  <si>
    <t xml:space="preserve">AGUINALDO DE LA PARTE PROPORCIONAL A TRES MESES A OPERADOR DE LA MOTOCONFORMADORA </t>
  </si>
  <si>
    <t xml:space="preserve">PARQUES Y JARDINES </t>
  </si>
  <si>
    <t xml:space="preserve">DISTRIBUIDORA TAMEX  SA DE CV </t>
  </si>
  <si>
    <t>MATERIALES PARA AGUA POTABLE</t>
  </si>
  <si>
    <t>DISCOS CORTE METAL</t>
  </si>
  <si>
    <t>MANTENIMIENTO P/ PILA HERMITA</t>
  </si>
  <si>
    <t>MATERILES P/ ESC BENITO JUAREZ</t>
  </si>
  <si>
    <t>MATERIALES P/VIRGEN ALUMBRADO PUBLICO</t>
  </si>
  <si>
    <t>MATERIALES P/CALLE JUAREZ</t>
  </si>
  <si>
    <t>MATERIALES P/TOLUQUILLA</t>
  </si>
  <si>
    <t>MATERIALES P/PLAZA</t>
  </si>
  <si>
    <t>MATERIALES P/PRESIDENCIA</t>
  </si>
  <si>
    <t xml:space="preserve">PANTALEON GONZALEZ BARAJAS </t>
  </si>
  <si>
    <t>HECHURA DE 1 GABETA EN PANTEON P/SR ASILO SIN FAMILIARES</t>
  </si>
  <si>
    <t xml:space="preserve">IVA COM  CHQ LIBRADOS PAGADOS </t>
  </si>
  <si>
    <t xml:space="preserve">REMBOLSO SERV </t>
  </si>
  <si>
    <t>REMBOLSO IVA SERV</t>
  </si>
  <si>
    <t>PAGO DE AGUINALDO</t>
  </si>
  <si>
    <t>IVA COMICION CERTIFICACION</t>
  </si>
  <si>
    <t>ABONOS</t>
  </si>
  <si>
    <t xml:space="preserve">ABONOS TESORERIA </t>
  </si>
  <si>
    <t>SALDO BANCO</t>
  </si>
  <si>
    <t xml:space="preserve">SALDO TESORERIA </t>
  </si>
  <si>
    <t>NOVIEMBRE</t>
  </si>
  <si>
    <t>DICIEMBRE</t>
  </si>
  <si>
    <t>DEP DE TERCERO</t>
  </si>
  <si>
    <t xml:space="preserve">TRASPASO DE CUENTAS PROPIAS </t>
  </si>
  <si>
    <t xml:space="preserve">S/BANCO </t>
  </si>
  <si>
    <t>JUNIO</t>
  </si>
  <si>
    <t>JESUS ARIAS ORTIZ</t>
  </si>
  <si>
    <t>GUSTAVO LUPERCIO</t>
  </si>
  <si>
    <t>JUAN RAMON LUPERCIO</t>
  </si>
  <si>
    <t>AURELIO SOLIS SILVA</t>
  </si>
  <si>
    <t>JOSE GPE ANAYA CISNEROS</t>
  </si>
  <si>
    <t xml:space="preserve">COMPLEMENTO 1° NOMINA JULIO </t>
  </si>
  <si>
    <t>PRESTAMO A PERSONAL</t>
  </si>
  <si>
    <t>ARTURO ARREDONDO OLIVARES</t>
  </si>
  <si>
    <t>LLANTERA GARROM SA DE CV</t>
  </si>
  <si>
    <t>J JESUS TELLES BERROSPE</t>
  </si>
  <si>
    <t>MIGUEL DIAZ BARAJAS</t>
  </si>
  <si>
    <t xml:space="preserve">ALEJANDRO ROJAS TORRES </t>
  </si>
  <si>
    <t>FERNANDO CERNA ROSARIO</t>
  </si>
  <si>
    <t>JULIO</t>
  </si>
  <si>
    <t xml:space="preserve">COM CHEQUES LIBRADOS PAGADOS </t>
  </si>
  <si>
    <t>IVA COM CHQ LIBRADOS P</t>
  </si>
  <si>
    <t>COMISION CERTIFICAVION</t>
  </si>
  <si>
    <t xml:space="preserve">DEPOSITO DE TERCERO </t>
  </si>
  <si>
    <t>CHEQUES DE OTRO BANCO</t>
  </si>
  <si>
    <t>TRASPASO DE CUENTAS PROPIAS</t>
  </si>
  <si>
    <t>BONIFICACION DE COMISION</t>
  </si>
  <si>
    <t>BONIFICACION IVA DE COMICION</t>
  </si>
  <si>
    <t xml:space="preserve"> </t>
  </si>
  <si>
    <t>AGOSTO</t>
  </si>
  <si>
    <t>OSCAR HURTADO</t>
  </si>
  <si>
    <t xml:space="preserve">JUAN OCHOA CISNEROS </t>
  </si>
  <si>
    <t>GONZALO ZUÑIGA</t>
  </si>
  <si>
    <t>FABIOLA LLAMAS</t>
  </si>
  <si>
    <t>RAMONA URIBE BUENROSTRO</t>
  </si>
  <si>
    <t>ANA LUCIA SANCHEZ MORENO</t>
  </si>
  <si>
    <t>GILDARDO OCHOA VARGAS</t>
  </si>
  <si>
    <t>REYNA ITZEL PEÑA RUIZ</t>
  </si>
  <si>
    <t>AURELIO SOLIS</t>
  </si>
  <si>
    <t>ARMANDO LOPEZ VARGAS</t>
  </si>
  <si>
    <t xml:space="preserve">JOSE DE JESUS MAYA OLIVO </t>
  </si>
  <si>
    <t>ANGELICA MENDOZA VALDEZ</t>
  </si>
  <si>
    <t>PAPELERIA CORIBA SA DE CV</t>
  </si>
  <si>
    <t>DAVID SOLIS LOMELI</t>
  </si>
  <si>
    <t>ANDREA ELGADILLO ALVAREZ</t>
  </si>
  <si>
    <t xml:space="preserve">PAGO DE 1° NOMINA DE JUNIO </t>
  </si>
  <si>
    <t>COM CHQ LIBRADOS PAGADOS</t>
  </si>
  <si>
    <t>IVA COM CHQS LIBRADOS</t>
  </si>
  <si>
    <t>RADIO MOVIL DIPSA</t>
  </si>
  <si>
    <t>DEP EFECTIVO</t>
  </si>
  <si>
    <t>DEP TERCERO</t>
  </si>
  <si>
    <t xml:space="preserve">DEP CHQ DE OTRO BANCO </t>
  </si>
  <si>
    <t>JOSE DE JESUS TELLES BERROSPE</t>
  </si>
  <si>
    <t xml:space="preserve">PAGO MAESTRA CURSO DE TEJIDO CON DOS AGUJAS </t>
  </si>
  <si>
    <t xml:space="preserve">INTERESES GANADOS </t>
  </si>
  <si>
    <t>TRASP CUENTAS PROP</t>
  </si>
  <si>
    <t>ARIANA ITZEL BARAJAS VILLA</t>
  </si>
  <si>
    <t xml:space="preserve">MIRIAM MENDOZA CAMPOS </t>
  </si>
  <si>
    <t>COMISION FEDERAL DE ELECTRICIDAD</t>
  </si>
  <si>
    <t>VICTOR MIGUEL BALTAZAR REYES</t>
  </si>
  <si>
    <t>16-31 JUNIO 2014</t>
  </si>
  <si>
    <t xml:space="preserve">PRESTAMO </t>
  </si>
  <si>
    <t>SEPTIEMBRE</t>
  </si>
  <si>
    <t xml:space="preserve">LUIS OCHOA HERMOSILLO </t>
  </si>
  <si>
    <t>SILVESTRE BUNROSTRO</t>
  </si>
  <si>
    <t>FAUSTINO BARAJAS GUDIÑO</t>
  </si>
  <si>
    <t>CESAR ALEJANDRO GUTIERREZ</t>
  </si>
  <si>
    <t xml:space="preserve">COMERCIAL LLANTERA TAPATIA SA DE CV </t>
  </si>
  <si>
    <t>FACT 1049731</t>
  </si>
  <si>
    <t>BAÑOS KINDER ANAHUC</t>
  </si>
  <si>
    <t>PAGO A TRABAJADOR AUXILIAR ADMINISTRATIVO</t>
  </si>
  <si>
    <t>LONAS E INVITACIONES</t>
  </si>
  <si>
    <t>VENTANA OFICINA TAVO</t>
  </si>
  <si>
    <t>PAGO DE FACT 0244 OFFICEE DEPPOT</t>
  </si>
  <si>
    <t>GRUPO NAVGON PINTURAS SA DE CV</t>
  </si>
  <si>
    <t>67011-07800-D1466-3552D</t>
  </si>
  <si>
    <t>565EA-5519F-593CA-E5BFE</t>
  </si>
  <si>
    <t>JOSE INES DIAZ</t>
  </si>
  <si>
    <t>NOMINA KINDER</t>
  </si>
  <si>
    <t>O.P 1313</t>
  </si>
  <si>
    <t>OP 1276</t>
  </si>
  <si>
    <t>REYNA SOLORZANO AHUMADA</t>
  </si>
  <si>
    <t>LETICIA GPE CHAVEZ OCHOA</t>
  </si>
  <si>
    <t>A-546</t>
  </si>
  <si>
    <t>A 541</t>
  </si>
  <si>
    <t>A540 A549 A552</t>
  </si>
  <si>
    <t xml:space="preserve">SALVADOR MORALES CERNA </t>
  </si>
  <si>
    <t>A542-A555</t>
  </si>
  <si>
    <t xml:space="preserve">IVA SERV BANCA INTERNET </t>
  </si>
  <si>
    <t xml:space="preserve">PAGO DE GASOLINA </t>
  </si>
  <si>
    <t xml:space="preserve">SPEI ENVIADO HSBC </t>
  </si>
  <si>
    <t xml:space="preserve">CHEQUES COBRADOS DE OTRO MES </t>
  </si>
  <si>
    <t>OCTUBRE</t>
  </si>
  <si>
    <t xml:space="preserve">HECTOR MAGAÑA PADILLA </t>
  </si>
  <si>
    <t>FELIPE NIÑEZ MORENO</t>
  </si>
  <si>
    <t>O.P 01348</t>
  </si>
  <si>
    <t xml:space="preserve">MIRIAM AIDE CONTRERAS </t>
  </si>
  <si>
    <t xml:space="preserve">AVIGAIL RENTERIA AQUINO </t>
  </si>
  <si>
    <t>FACT 120-121</t>
  </si>
  <si>
    <t>RUBEN MARTINEZ GOMEZ</t>
  </si>
  <si>
    <t>A 12330</t>
  </si>
  <si>
    <t xml:space="preserve">ERIKA MONZZERAT ANGUIANO </t>
  </si>
  <si>
    <t>OP 01392</t>
  </si>
  <si>
    <t xml:space="preserve">TERESA FREGOSO ISLAS </t>
  </si>
  <si>
    <t>DIF FACT</t>
  </si>
  <si>
    <t xml:space="preserve">J ABIGAIL RENTERIA </t>
  </si>
  <si>
    <t xml:space="preserve">LEONEL MAGAÑA SANCHEZ </t>
  </si>
  <si>
    <t xml:space="preserve">SANTIAGO ANGUIANO AGUILAR </t>
  </si>
  <si>
    <t>HILDA BUENRROSTRO</t>
  </si>
  <si>
    <t>CARLOS MEDRANO LARA</t>
  </si>
  <si>
    <t>MIRIAM CONTRERAS LUNA</t>
  </si>
  <si>
    <t xml:space="preserve">ANA ALICIA CARRASCO MORALES </t>
  </si>
  <si>
    <t xml:space="preserve">RAMIORO REYES LOPEZ </t>
  </si>
  <si>
    <t xml:space="preserve">MARIA GPE GOMEZ SANCHES </t>
  </si>
  <si>
    <t>ARMANDO ZAVALA SANCHEZ</t>
  </si>
  <si>
    <t>JUAN CARLOS VILLASEÑOR GOMEZ</t>
  </si>
  <si>
    <t>ADRIAN ALEJANDRO JIMENEZ</t>
  </si>
  <si>
    <t xml:space="preserve">MARUBEN MAX MEXICO SA DE CV </t>
  </si>
  <si>
    <t>RAMON LOPEZ RUIZ</t>
  </si>
  <si>
    <t>LUIS OCHOA HERMOSILLO</t>
  </si>
  <si>
    <t xml:space="preserve"> TANIA EVELIN DIAZ</t>
  </si>
  <si>
    <t>TELEFONOS DE MEXICO SA DE CV</t>
  </si>
  <si>
    <t>SALVADOR GOMEZ SANCHEZ</t>
  </si>
  <si>
    <t xml:space="preserve">SERVANDO PICHARDO ROMERO </t>
  </si>
  <si>
    <t xml:space="preserve">RAMON JACOB GARCIA ESTRADA </t>
  </si>
  <si>
    <t xml:space="preserve">JOSE INES DIAZ DEÑGADILLO </t>
  </si>
  <si>
    <t>DEP EN EFECTIVO</t>
  </si>
  <si>
    <t>TRASP ENTRE CUENTAS PROPIAS</t>
  </si>
  <si>
    <t xml:space="preserve">SPEI ENVIADO IXE </t>
  </si>
  <si>
    <t>RADIO MOVIL DIPSA SA DE CV</t>
  </si>
  <si>
    <t>DEP CHEQ DE OTRO BANCO</t>
  </si>
  <si>
    <t xml:space="preserve">PAGO TIEMPO EXTRA </t>
  </si>
  <si>
    <t>DEPOSITOS DEL MES</t>
  </si>
  <si>
    <t xml:space="preserve">JOSE RAMOS AVALOS </t>
  </si>
  <si>
    <t xml:space="preserve">ELENITA BUENROSTRO </t>
  </si>
  <si>
    <t xml:space="preserve">EMA LOPEZ HERNANDEZ  </t>
  </si>
  <si>
    <t xml:space="preserve">CECILIA CORONA CASTELLANOS </t>
  </si>
  <si>
    <t>DAVID ZEPEDA HERNANDEZ</t>
  </si>
  <si>
    <t>EDGAR DANIEL VALLE</t>
  </si>
  <si>
    <t xml:space="preserve">ALONDRA SUSANA LOPEZ </t>
  </si>
  <si>
    <t>ALONDRA SUSANA LOPEZ</t>
  </si>
  <si>
    <t xml:space="preserve">PIO BARAJAS RAMIREZ </t>
  </si>
  <si>
    <t>SERGIO HDZ ZAMUDIO</t>
  </si>
  <si>
    <t xml:space="preserve">JESUS TELLEZ </t>
  </si>
  <si>
    <t xml:space="preserve">LUIS CARLOS COBARRUBIAS </t>
  </si>
  <si>
    <t>JOSE LUIS VILLA FARIAS</t>
  </si>
  <si>
    <t>GRUPO NAVGON SA DE CV</t>
  </si>
  <si>
    <t>FELIPE DE JESUS CERNA</t>
  </si>
  <si>
    <t>GRACIELA BARAJAS GALVEZ</t>
  </si>
  <si>
    <t>ALEJANDRO JIMENEZ VERGARA</t>
  </si>
  <si>
    <t xml:space="preserve">APORTACION DIF </t>
  </si>
  <si>
    <t>IVA COM CHQ LIBRADOS</t>
  </si>
  <si>
    <t>SERV BCA INTERNET</t>
  </si>
  <si>
    <t>CANCELADO</t>
  </si>
  <si>
    <t>LUIS HUMBERTO ALVAREZ LOPEZ</t>
  </si>
  <si>
    <t>SPEI ENVIADO A BANORTE</t>
  </si>
  <si>
    <t>COM. CHQ. LIBRADOS PAGADOS</t>
  </si>
  <si>
    <t>IVA COM. CHQ LIBRADO</t>
  </si>
  <si>
    <t>TELCEL-RADIOMOVIL DIPSA, SA DE CV</t>
  </si>
  <si>
    <t>COMICION FEDERAL DE ELECTRICIDAD</t>
  </si>
  <si>
    <t>IVA COM SERV BCA INTERNET</t>
  </si>
  <si>
    <t>RAMON URIBE BUENROSTRO</t>
  </si>
  <si>
    <t>TANIA EVELIN DIAZ CASTAÑEDA</t>
  </si>
  <si>
    <t>APOYO A PERSONA DE ESCASOS RECURSOS</t>
  </si>
  <si>
    <t>PAGO A AUXILIAR DE SALUD CORRESPONDIENTE 2DA QUINCENA NOV</t>
  </si>
  <si>
    <t>PAGO DE GASOLINA Y DIESEL</t>
  </si>
  <si>
    <t xml:space="preserve">PAGO A TELEFONIA CELULAR </t>
  </si>
  <si>
    <t>PAGO A LA COMICION FEDERAL DE ELECTRICIDAD</t>
  </si>
  <si>
    <t xml:space="preserve">PAGO POR CUBRIR VACACIONES </t>
  </si>
  <si>
    <t>PAGO A SECRETARIA EN EL AREA DE OBRAS PUBLICAS</t>
  </si>
  <si>
    <t>PAGO DE NOMINA (TEMPLO)</t>
  </si>
  <si>
    <t>PAGO DE NOMINA (POZO SAN ISIDRO)</t>
  </si>
  <si>
    <t>PAGO DE PODADORA HUSQ VARNA</t>
  </si>
  <si>
    <t>PAGO DE 260 FORMAS DE ORDEN DE SACRIFICIO</t>
  </si>
  <si>
    <t>PAGO DE FILTROS TRACTOR DE LA SEDER</t>
  </si>
  <si>
    <t>PAGO DE LIGA Y TABLETAS</t>
  </si>
  <si>
    <t>LUIS ALONSO OCHOA CARDENAZ</t>
  </si>
  <si>
    <t>APOYO A ASILO</t>
  </si>
  <si>
    <t>PAGO DE FACT 170, 168, 169 SEDER</t>
  </si>
  <si>
    <t>PAGO DE FACT 167, 166</t>
  </si>
  <si>
    <t>PAGO DE FACT 382</t>
  </si>
  <si>
    <t xml:space="preserve">PAGO DE HRS EXTRA DURANTE EL MES DE ENERO </t>
  </si>
  <si>
    <t>MARIA NORMA PEREZ BARAJAS</t>
  </si>
  <si>
    <t>PAGO A EMPLEADOS TEMPORALES EN LA PIEDRA</t>
  </si>
  <si>
    <t>PAGO POR CUBRIR VACACIONES DE GUADALUPE BARAJAS</t>
  </si>
  <si>
    <t>PAGO DE DIFERENTES FACT</t>
  </si>
  <si>
    <t>FRANCISCO LOPEZ PLACENCIA</t>
  </si>
  <si>
    <t>GAUDALIA HERRERA ORTIZ</t>
  </si>
  <si>
    <t xml:space="preserve">PAGO DE VARIAS FACTURAS GONZALO </t>
  </si>
  <si>
    <t xml:space="preserve">PAGO POR VIAJE DE VALASTRE DE LA SEDER </t>
  </si>
  <si>
    <t>PAGO POR NOTA DE VENTA 052, 055</t>
  </si>
  <si>
    <t>PAGO DE FACT 173, 177</t>
  </si>
  <si>
    <t xml:space="preserve">PAGO DE FACTURA 174 SEDER </t>
  </si>
  <si>
    <t>PAGO POR NOTA DE VENTA 363</t>
  </si>
  <si>
    <t>PAGO POR ARREGLOS FLORALES</t>
  </si>
  <si>
    <t>PAGO POR NOMINA DE REPARACION DE BACHE EN CALLE VALLARTA ENTRE CONSTITUCION Y CUHAUTEMOC</t>
  </si>
  <si>
    <t>PAGO POR NOTA DE VENTA 79 (CHEVY JHZ 1038)</t>
  </si>
  <si>
    <t>PAGO POR NOTA DE VENTA 129, 128, 127, 130</t>
  </si>
  <si>
    <t>PAGO POR NOTA DE VENTA 68, 70, 67, 69, 71</t>
  </si>
  <si>
    <t xml:space="preserve">PAGO POR SERVICIO DE LLANTAS DE MOD DE LA SEDER </t>
  </si>
  <si>
    <t>PAGO POR ELABORACION DE COMIDA DE MOD DE LA SEDER</t>
  </si>
  <si>
    <t>PAGO POR ELABORACION DE ALIMENTOS A POLICIAS</t>
  </si>
  <si>
    <t xml:space="preserve">PAGO DE VIATICOS A MOD DE SEDER </t>
  </si>
  <si>
    <t>CARLOS LOPEZ RODRIGUEZ</t>
  </si>
  <si>
    <t xml:space="preserve">COMOPLEMENTO DE PAGO POR COMPENSACION DE POLICIAS </t>
  </si>
  <si>
    <t>PAGO POR HRS EXTRA A TRABAJADORES DE SEDER</t>
  </si>
  <si>
    <t>PAGO DE NOMINA POR APOYO A VIVIENDA AL SR. RAFAEL SOTO LOPEZ</t>
  </si>
  <si>
    <t>O.P 540414</t>
  </si>
  <si>
    <t xml:space="preserve">                                                                                      </t>
  </si>
  <si>
    <t>JUAN OCHOA RIVERA</t>
  </si>
  <si>
    <t>PAGO DE PIEZAS DE SENTRA 2008</t>
  </si>
  <si>
    <t>LUIS ALONSO OCHOA CARDENAS</t>
  </si>
  <si>
    <t>PAGO POR 4 CUBETAS DE ACEITE Y 1 CUBETA DE GRASA PARA RETRO-EXCAVADORA</t>
  </si>
  <si>
    <t>PAGO POR DERECHO DE AGUAS</t>
  </si>
  <si>
    <t>PAGO DE GASOLINA Y DIESEL REF1303</t>
  </si>
  <si>
    <t xml:space="preserve">PAGO DE SEGURO DE LA URBAN </t>
  </si>
  <si>
    <t xml:space="preserve">PAGO DE LLANTAS DE CAMIONETA DE AGUA POTABLE </t>
  </si>
  <si>
    <t>PAGO POR HONORARIOS DEL JUICIO LLEVADO A MAZAMITLA</t>
  </si>
  <si>
    <t>PAGO DE GASTOS DE TRASLADO PARA LITIGIO</t>
  </si>
  <si>
    <t xml:space="preserve">PAGO DE MATERIALES PARA MANTENIMIENTO DE LAS DIFERENTES AREAS DE ESTE AYUNTAMIENTO </t>
  </si>
  <si>
    <t xml:space="preserve">PAGO DE ALIMENTOS PARA TRABAJADORES DE SEDER </t>
  </si>
  <si>
    <t xml:space="preserve">PAGO DE DIFERENTES PRODUCTOS DE LIMPIEZA Y CAFETERIA </t>
  </si>
  <si>
    <t>DAVID DIAZ MEJIA</t>
  </si>
  <si>
    <t>FRANCISCO LOPEZ PLASENCIA</t>
  </si>
  <si>
    <t>AGUSTIN ZAMORA SANCHEZ</t>
  </si>
  <si>
    <t xml:space="preserve">PAGO DE SERVICIOS DE LLANTAS A MAQUINARIA DEL MOD DE SEDER </t>
  </si>
  <si>
    <t>PAGO DE BALONES DE FUT-BOL</t>
  </si>
  <si>
    <t>APOYO A TERESA LLAMAS</t>
  </si>
  <si>
    <t>PAGO POR JUEGO DE BALATAS Y SERVICIO DE VEHICULO DEL AYUNTAMIENTO</t>
  </si>
  <si>
    <t xml:space="preserve">PAGO POR SEÑALAMIENTO DE TOPES DE LOS ARCOS </t>
  </si>
  <si>
    <t xml:space="preserve">PAGO POR PINTURA EN EL ESPACIO PODER JOVEN </t>
  </si>
  <si>
    <t>PAGO POR 4 CUBETAS DE PINTURA PARA EL CENTRO DE SALUD PARA LA COL LAZARO CARDENAZ</t>
  </si>
  <si>
    <t>COMPLEMENTO DE NOMINA DE 2DA QUINCENA DE FEBRERO</t>
  </si>
  <si>
    <t>PAGO DE NOMINA DE SEGUNDA QUINCENA DEL MES DE FEBRERO</t>
  </si>
  <si>
    <t>PAGO DE VIATICOS PARA EMPLEADOS DE SEDER</t>
  </si>
  <si>
    <t>PAGO DE CUBETA DE ACEITE HIDRAULICO</t>
  </si>
  <si>
    <t>PAGO DE NOMINA (RED DE ELECTRIFICACION DE PLAZA PRINCIPAL)</t>
  </si>
  <si>
    <t>PAGO DE NOMINA A EMPLEADOS TEMPORALES DEL CENTRO DEL CENTRO DE SALUD LAZARO CARDENAS</t>
  </si>
  <si>
    <t>MOTO BOMBAS Y MAQUINARIA SA DE CV</t>
  </si>
  <si>
    <t xml:space="preserve">PAGO DE NOMINA DE EMPLEADOS TEMPORALES DE LA REPARACION DE ESPACIO PODER JOVEN </t>
  </si>
  <si>
    <t xml:space="preserve">PAGO DE MOTOR HONDA Y 3 METROS DE MANGUERA </t>
  </si>
  <si>
    <t>PAGO POR MANO DE OBRA PARA LA CONSTRUCCION DE VIVIENDA DEL SR.SOTO LOPEZ</t>
  </si>
  <si>
    <t>PAGO DE NOMINA PARA TOPES ENTRADA PRINCIPAL</t>
  </si>
  <si>
    <t xml:space="preserve">PAGO DE DIFERENTES NOTAS INES </t>
  </si>
  <si>
    <t>PAGO DE DIFERENTES FACT RAUL PEÑA</t>
  </si>
  <si>
    <t>PAGO DE DIFERENTES FACT GONZALO</t>
  </si>
  <si>
    <t>PAGO DE FACT 335, 334, 333 GUSTAVO LOPEZ DIAZ</t>
  </si>
  <si>
    <t>PAGO DE NOMINA APOYO A LA VIVIENDA RAFAEL SOTO</t>
  </si>
  <si>
    <t>PAGO DE NOTAS DE VENTA 562, 563, 564</t>
  </si>
  <si>
    <t>PAGO DE NOTAS 34 Y 36</t>
  </si>
  <si>
    <t>PAGO DE NOTAS 32, 31, 26</t>
  </si>
  <si>
    <t>PAGO DE FACTS 337, 338 A NOMBRE DE GUSTAVO LOPEZ DIAZ</t>
  </si>
  <si>
    <t>PAGO POR ELABORACION DE ALIMENTOS A SEDER</t>
  </si>
  <si>
    <t>PAGO DE NOTAS 126, 127, 121, 123, 120</t>
  </si>
  <si>
    <t>DAVID LOPEZ MORENO</t>
  </si>
  <si>
    <t>PAGO DE NOTA DE VENTA 59, 60, 61</t>
  </si>
  <si>
    <t>PAGO OPOR AFINACION DE CAMIONES DE VOLTEON Y AFINACION DE CAMION RECOLECTOR</t>
  </si>
  <si>
    <t>PAGO DE FACT DAVID ALBERTO</t>
  </si>
  <si>
    <t>PAGO POR PRODUCTOS DE LIMPIEZA Y CAFETERIA</t>
  </si>
  <si>
    <t>PAGO DE FACT</t>
  </si>
  <si>
    <t>MARIA DEL CARMEN CONTRERAS CONTRERAS</t>
  </si>
  <si>
    <t>COMPLEMENTO DE NOMINA 2DA QUINCENA DE FEB</t>
  </si>
  <si>
    <t>PAGO DE FACT HECTOR LOPEZ</t>
  </si>
  <si>
    <t xml:space="preserve">PAGO POR DESMONTAR MANGUERA A BULDOCER DE LA SEDER EN BANCO DE BALASTRE </t>
  </si>
  <si>
    <t>PAGO A VELADOR EN PLANTA DE TRATAMIENTO</t>
  </si>
  <si>
    <t>O.P 012161</t>
  </si>
  <si>
    <t>PAGO POR CONSUMO</t>
  </si>
  <si>
    <t>O.P 12226 PAGO POR REPARACIONES A CAMIONES DE SEDER</t>
  </si>
  <si>
    <t>PAGO POR REPARACION Y PINTURA</t>
  </si>
  <si>
    <t>PAGO SIMAR SURESTE</t>
  </si>
  <si>
    <t xml:space="preserve">PAGO POR VELADOR DE PLANTA TRATADORA DE AGUAS RESIDUALES </t>
  </si>
  <si>
    <t>PAGO POR DIFUCION DE FIRMAS DE CONVENIO PARA LA ACREDITACION DE AYUNTAMIENTO</t>
  </si>
  <si>
    <t xml:space="preserve">PAGO DE GASILONA Y DIESEL </t>
  </si>
  <si>
    <t>ELECIO SANCHEZ DELGADILLO</t>
  </si>
  <si>
    <t>PAGO DE DIFERENTES FACTURAS</t>
  </si>
  <si>
    <t xml:space="preserve">APOYO CON MATERIALES A VIVIENDA PARA PERSONA DE ESCASOS RECURSOS </t>
  </si>
  <si>
    <t>PAGO DE DIVERSOS MATERIALES PARA CONSTRUCCION PARA JARDIN DE NIÑOS ANAHUAC</t>
  </si>
  <si>
    <t xml:space="preserve">PAGO DE DIVERSOS MATERIALES PARA CONSTRUCCION PARA MANTENIMIENTO DE CENTRIOS DE SALUD COL. LAZARO CARDENAZ </t>
  </si>
  <si>
    <t>PAGO DE SERVICIO CON FACTURA</t>
  </si>
  <si>
    <t>PAGO DE 2 PUNTAS Y 2 PERNOS PARA MAQUINARIA DE MOD DE LA SEDER</t>
  </si>
  <si>
    <t>PAGO DE TONERS</t>
  </si>
  <si>
    <t xml:space="preserve">PAGO DE VARIAS FACTURAS </t>
  </si>
  <si>
    <t>PAGO DE MATERIAL CON FACTURA</t>
  </si>
  <si>
    <t>PAGO POR REJAS DE MALLA E INSTALACION DE LA MISMA FACTURA</t>
  </si>
  <si>
    <t>PAGO DE SERVICIO MAQ DEL MODULO DE LAS SEDER</t>
  </si>
  <si>
    <t>PAGO DE MATELIA DE MANTENIMIENTO</t>
  </si>
  <si>
    <t>PAGO DE MATERIAL PARA MOD DE SEDER</t>
  </si>
  <si>
    <t>PAGO A AUXILIAR EN PROYECTOS DE OBRAS PUBLICAS CORESPONDIENTE A ENERO</t>
  </si>
  <si>
    <t>PAGO POR ALUMBRADO PUBLICO</t>
  </si>
  <si>
    <t xml:space="preserve">DISTRIBUIDORA ELECTRICA ASCENCION SA DE CV </t>
  </si>
  <si>
    <t>PAGO POR LLANTAS</t>
  </si>
  <si>
    <t>PAGO POR 7 DIAS LABORADOS EN EL AREA DE ASEO PUBLICO</t>
  </si>
  <si>
    <t>PAGO DE COMPRANDE UN ECENARIO</t>
  </si>
  <si>
    <t>PAGO POR VENTANALES Y PUERTAS CASA DE SALUD COL. LAZARO CARDENAZ</t>
  </si>
  <si>
    <t>PAGO POR DIFUCION DE PROGRAMAS FONDEREG</t>
  </si>
  <si>
    <t>PAGO POR LLANTAS DE RETRO</t>
  </si>
  <si>
    <t>PAGO DE LLANTAS</t>
  </si>
  <si>
    <t xml:space="preserve">PAGO POR LLANTAS CAMIONETA DE 3 TONELADAS </t>
  </si>
  <si>
    <t>PAGO POR LLANTAS CAMIONETA DE LOS LUMBREROS</t>
  </si>
  <si>
    <t>PAGO AUXILIZAR EN PROYECTOS DE OBRAS PUBLICAS CORRESPONDIENTE A FEBRERO</t>
  </si>
  <si>
    <t>PAGO DE CENA Y TRANSPORTE A PERSONAL DE LA SECRETARIA DE DESARROLLO RURAL</t>
  </si>
  <si>
    <t>PAGO DE BOMBA DE ALTA PRECION</t>
  </si>
  <si>
    <t>PAGO DE RENTA DE SONIDO Y VIDEO</t>
  </si>
  <si>
    <t>APORTACION PARA EL COMBATE DE INCENDIOS FORESTALES</t>
  </si>
  <si>
    <t>PAGO DE 1 ACUMULADOR LTH PARA CAMION AUTO-TANQUE DE ESTE AYUNTAMIENTO</t>
  </si>
  <si>
    <t>PAGO POR UN DIA DE RENTA CAMION BOLTEO</t>
  </si>
  <si>
    <t>PAGO DE NOMINA A EMPLEADOS TEMPORALES</t>
  </si>
  <si>
    <t>PAGO POR SERVIO DE FACTURA</t>
  </si>
  <si>
    <t xml:space="preserve">MARIA VARGAS GAYTAN </t>
  </si>
  <si>
    <t>JUAQUIN MENDOZA BARAJAS</t>
  </si>
  <si>
    <t>MARTIN GARCIA SANCHEZ</t>
  </si>
  <si>
    <t>MAYRA DIAZ JIMENEZ</t>
  </si>
  <si>
    <t>CECILIA ESCOBAR TORRES</t>
  </si>
  <si>
    <t xml:space="preserve">PAGO PARA ASUXILIAR DE OBRAS PUBLICAS </t>
  </si>
  <si>
    <t>O.P 012327</t>
  </si>
  <si>
    <t xml:space="preserve">PAGO A INTENDENTE A JARDIN DE NIÑOS </t>
  </si>
  <si>
    <t>PAGO POR MATERIAL CON FACTURA</t>
  </si>
  <si>
    <t>PAGO POR 3 BALONES DE FUT-BOL</t>
  </si>
  <si>
    <t>PAGO POR MATERIAL PARA MANTENIMIENTO DEL ESPACIO PODER JOVEN</t>
  </si>
  <si>
    <t>PAGO POR PRODUCTOS DE LIMPIEZA Y DESECHABLE</t>
  </si>
  <si>
    <t xml:space="preserve">PAGO POR REFACCIONES </t>
  </si>
  <si>
    <t xml:space="preserve">PAGO DE ELABORACION DE ALIMENTOS A PERSONAL DE MAQUINARIA DE LA SECRETARIA DE DESARROLLO RURAL </t>
  </si>
  <si>
    <t>PAGO CON MATERIALES CON FACTURA</t>
  </si>
  <si>
    <t>PAGO DE REFACCIONES</t>
  </si>
  <si>
    <t>PAGO POR MATERIAL PARA MANTENIMIENTO DE AGUA POTABLE</t>
  </si>
  <si>
    <t>PAGO AL ASILO CORRESPONDIENTE AL MES DE FEBRERO</t>
  </si>
  <si>
    <t>PAGO DE 2DA QUINCENA DE MARZO Y HRS EXTRAS</t>
  </si>
  <si>
    <t>O.P 012336</t>
  </si>
  <si>
    <t>PAGO POR EMPASTADO COLOR AZUL LIBRO</t>
  </si>
  <si>
    <t xml:space="preserve">PAGO POR BOLETOS DE CAMION </t>
  </si>
  <si>
    <t xml:space="preserve">PAGO POR SERVICIO DE LLANTAS </t>
  </si>
  <si>
    <t>PAGO POR REPARACION DE VEHICULO JHY 1039 CAM RASTRO RANGER</t>
  </si>
  <si>
    <t>PAGO POR REPACION DE CAMIONETA LUMBREROS</t>
  </si>
  <si>
    <t>FACT 369 JARDIN DE IÑOS ANAHUAC</t>
  </si>
  <si>
    <t xml:space="preserve">FACT 323 </t>
  </si>
  <si>
    <t>PAGO DE NOMINS (BAÑOS SANTA GERTRUDIS)</t>
  </si>
  <si>
    <t>PAGO DE NOMINA (JARDIN DE NIÑOS ANAHUAC)</t>
  </si>
  <si>
    <t>PAGO DE NOMINA (DRENAJE RASTRO MUNICIPAL)</t>
  </si>
  <si>
    <t>PAGO DE NOMINS (ESPACIO PODER JOVEN)</t>
  </si>
  <si>
    <t>PAGO DE NOMINA (CENTRO DE SALUD KAZAROM CARDENAS)</t>
  </si>
  <si>
    <t>PAGO DE FACTURA 2865 Y 152</t>
  </si>
  <si>
    <t xml:space="preserve">PAGO DE DIFERENTES FACTURAS </t>
  </si>
  <si>
    <t xml:space="preserve">PAGO A VELADOR EN LA PLANTA TRATADORA DE AGUAS RESIDUALES </t>
  </si>
  <si>
    <t xml:space="preserve">PAGO POR ELABORACION DE ASLIMENTOS A PERSONAL DE COLECTORES NORTE </t>
  </si>
  <si>
    <t>MANUEL DE JESUS VIZCAINO BRICIO</t>
  </si>
  <si>
    <t>RENTA DE EQUIPO DE VIDEO FACT 14</t>
  </si>
  <si>
    <t>JUAN OCHOA CISNEROS</t>
  </si>
  <si>
    <t>PAGO POR ELABORACION DE ALIMENTO A PERSONAL DE SEDER</t>
  </si>
  <si>
    <t xml:space="preserve">PAGO POR HRS EXTRA A OPERADORES TRACTOR SEDER </t>
  </si>
  <si>
    <t xml:space="preserve">PAGO POR PAPELERIA CORNEJO </t>
  </si>
  <si>
    <t xml:space="preserve">PAGO A ELABORACION DE ALIMENTOS A PERSONAS DEL CEA POR INSPECCION DE PLANTA TRATADORA DE AGUAS RESIDUALES </t>
  </si>
  <si>
    <t xml:space="preserve">PAGO A LLANTERA GARROM SA DE CV </t>
  </si>
  <si>
    <t>COMPLEMENTO DE NOMINA 1ER QUINCENA DE ABRIL</t>
  </si>
  <si>
    <t xml:space="preserve">PAGO A EMPLEADO TEMPORAL POR LIMPIEZA EN LA PLAZA PRINCIPAL DURANTE LA SEMANA DE RAMOS </t>
  </si>
  <si>
    <t>PAGO POR  TELEFONIA TRADICIONAL</t>
  </si>
  <si>
    <t>PAGO DE NOMINA (CENTRO DE SALUD LAZARO CARDENAS)</t>
  </si>
  <si>
    <t>PAGO DE NOMINA (BAÑOS EN CENTRO DE SALUD SANTA GERTRUDIS)</t>
  </si>
  <si>
    <t>PAGO POR SERVICIO DE LLANTAS SEDER</t>
  </si>
  <si>
    <t>PAGO A OPERADOR DE AUTOTANQUE CORRESPONDIENTE A LA 2DA QUINCENA DE ABRIL</t>
  </si>
  <si>
    <t>PAGO POR ROTULACION DE LOGOS EN C.P.J</t>
  </si>
  <si>
    <t>PAGO POR 25 HRS EXTRA A OPERADOR DE TRACTOR SEDER</t>
  </si>
  <si>
    <t>PAGO A AUXILIAR TECNICO EN EL AREA DE TESORERIA MES FEBRERO 2014</t>
  </si>
  <si>
    <t>PAGO A AUXILIAR TECNICO EN EL AREA DE TESORERIA MES MARZO 2014</t>
  </si>
  <si>
    <t>PAGO AUXILIAR TECNICO DE TESORERIA CORRESPONDIENTE 1ER QUINCENA DE ABRIL</t>
  </si>
  <si>
    <t>PAGO DE FACTS 3673, 233,2215</t>
  </si>
  <si>
    <t>PAGO DE NOMINA (IMPERMEABILIZACION CASA DE LA CULTURA)</t>
  </si>
  <si>
    <t>PAGO DE NOMINA (BAÑOS JARDIN DE NIÑOS ANAHUAC)</t>
  </si>
  <si>
    <t>PAGO DE NOMINA (CENTRO DE SALUD SANTA GERTRUDIS)</t>
  </si>
  <si>
    <t>PAGO POR REPARACION AUTO DIF</t>
  </si>
  <si>
    <t xml:space="preserve">PAGO DE ELABORACION DE 2 ANAQUELES EN LA BIBLIOTECA </t>
  </si>
  <si>
    <t>PAGO DE FACT A-380, A-381</t>
  </si>
  <si>
    <t xml:space="preserve">PAGO DE FACT 302, 303, 306, 307, 308, 309, 310, 311, 313, </t>
  </si>
  <si>
    <t>PAGO DE FACT NAVIDEÑAS A NIÑOS Y PERSONAL DE AYUNTAMIENTO</t>
  </si>
  <si>
    <t>PAGO DE FACT DIESEL</t>
  </si>
  <si>
    <t>APOYO ASILO MES DE ABRIL</t>
  </si>
  <si>
    <t>PAGO DE REFRENDOS</t>
  </si>
  <si>
    <t>PAGO DE FACT 9386, 120035, AA8655, 3652, 11277, P13702</t>
  </si>
  <si>
    <t>PAGO A SECRETARIA AUXILIAR EN VENTANILLA SAGARPA</t>
  </si>
  <si>
    <t>PAGO A EMPLEADO TEMPORAL EN EL AREA DE ASEO PUBLICO Y COMEDOR TURISTICO</t>
  </si>
  <si>
    <t>PAGO A PERSONAL EVENTUAL COMO AUXILIAR ADMINISTRATIVO CORRESPONDIENTE A NOV Y OCT</t>
  </si>
  <si>
    <t>FACT GONZALO FACT 891 Y 013161</t>
  </si>
  <si>
    <t>LEOPOLDO CONTRERAS DIAZ</t>
  </si>
  <si>
    <t>O.P 012435 PAGO DE RENTA SEDER</t>
  </si>
  <si>
    <t xml:space="preserve">CARMEN LUCIA CHAVEZ OCHOA </t>
  </si>
  <si>
    <t>PAGO DE FACT 003, 004, 005</t>
  </si>
  <si>
    <t>PAGO DE FACT 333</t>
  </si>
  <si>
    <t xml:space="preserve">ALEJANDRO BUENROSTRO LOPEZ </t>
  </si>
  <si>
    <t xml:space="preserve">O.P 012440PAGO POR CUBRIR VACACIONES A RAMON MORENO GALVAN </t>
  </si>
  <si>
    <t>PAGO DE NOMINA (AGUA POTABLE)</t>
  </si>
  <si>
    <t>PAGO DE NOMINA (BAÑOS EN EL JARDIN DE NIÑOS ANAHUAC)</t>
  </si>
  <si>
    <t>PAGO DE NOMINA (IMPERMEABILIZACION DE TECHO CASA DE LA CULTURA)</t>
  </si>
  <si>
    <t>PAGO DE NOMINA (IMPERMEABILIZACION TECHO ESCUELA TLALOC EN LOS SAUCES)</t>
  </si>
  <si>
    <t>PAGODE ORDENES A JOSE LUIS BARAJAS, SILVESTRE BUENROSTRO, ARTURO DIAZ, SIMON MARTINEZ, OSCAR MARTINEZ</t>
  </si>
  <si>
    <t>MARGARITA REINOSO ABARES</t>
  </si>
  <si>
    <t>APOYO PARA EL DIA DEL NIÑO RANCHO VIEJO</t>
  </si>
  <si>
    <t>O.P 012442 PAGO A TRABAJADOR SEDER</t>
  </si>
  <si>
    <t>PAGO DE FACT 2, 9, 4, 3, 6, 8, 7</t>
  </si>
  <si>
    <t>BELEN ALEJANDRA GONZALES TORRES</t>
  </si>
  <si>
    <t>PAGO POR CUBRIR VACACIONES JOSE ROBERTO GONZALEZ TORRES</t>
  </si>
  <si>
    <t>PAGO A VELADOR PLANTA TRATADORA DE AGUAS RESIDUALES</t>
  </si>
  <si>
    <t>MIRIAN GUADALUPE DELGADILLO MORENO</t>
  </si>
  <si>
    <t>PAGO POR CUBRIR VACACIONES A SECRETARIA CASA DE LA CULTURA</t>
  </si>
  <si>
    <t>PAGO A PERSONAL EVENTUAL</t>
  </si>
  <si>
    <t>TERESA SOLEDAD RUIZ ENRIQUE</t>
  </si>
  <si>
    <t>PRISCILIANO SANCHEZ LLAMAS</t>
  </si>
  <si>
    <t>PAGO A TRABAJADOR EVENTUAL EN EL AREA DE ASEO PUBLICO</t>
  </si>
  <si>
    <t>DAVID CONTRERAS SOLIS</t>
  </si>
  <si>
    <t>COMPLEMENTO DE NOMINA 2DA QUINCENA DE ABRIL</t>
  </si>
  <si>
    <t>PAGO A TRABLAJERO RASTRO</t>
  </si>
  <si>
    <t>JOSE LUIS MAGAÑA HERMOSILLO</t>
  </si>
  <si>
    <t>PAGO A LILIANA SECRETARIA DE PROCAMPO</t>
  </si>
  <si>
    <t>PAGO SEGUNDA QUINCENA ABRIL A CHOFER</t>
  </si>
  <si>
    <t>PAGO DE VIATICOS Y HRS EXTRA A OPERADORES DE SEDER</t>
  </si>
  <si>
    <t>ERNESTO JOSE PEÑA VASQUEZ</t>
  </si>
  <si>
    <t>PROGRAMA DE NOMINA VER 2014</t>
  </si>
  <si>
    <t>CAPACITACION GASTOS NOMINA</t>
  </si>
  <si>
    <t>PAGO DE FACT 188, 189, 190, 193</t>
  </si>
  <si>
    <t> PAGO DE NOMINA (BAÑOS JARDIN DE NIÑOS ANAHUAC)</t>
  </si>
  <si>
    <t>PAGO DE FACT 401, 405, 400, 404, 399, 386, 389, 387, 388, 390, 391, 393, 392, 395, 402, 394, 397, 396</t>
  </si>
  <si>
    <t>PAGO DE FACT 602, 601, 603</t>
  </si>
  <si>
    <t>JUAN CARLOS CHAVEZ CONTRERAS</t>
  </si>
  <si>
    <t>PAGO DE FACT 223</t>
  </si>
  <si>
    <t>REMBOLSO DE NOMINA</t>
  </si>
  <si>
    <t>DANIEL CONMTRERAS SOLIS</t>
  </si>
  <si>
    <t>COMPLEMENTO DE NOMINA 1ER QUINCENA MAYO</t>
  </si>
  <si>
    <t>PAGO DE FACT GU419</t>
  </si>
  <si>
    <t>CECILIA PEÑA VARGAS</t>
  </si>
  <si>
    <t>PAGO DE FACT CER7986 Y EC05F9 ABARROTES ANGEL</t>
  </si>
  <si>
    <t xml:space="preserve">PAGO DE VARIAS ORDENES </t>
  </si>
  <si>
    <t>PAGO DE FACT 1723</t>
  </si>
  <si>
    <t>ALBERTO MORALES BRISEÑO</t>
  </si>
  <si>
    <t>PAGO DE FACTURAS LONAS</t>
  </si>
  <si>
    <t>APOYO A ASILO CORRESPONDIENTE AL MES DE MAYO</t>
  </si>
  <si>
    <t>GUADALUPE LOPEZ MORENO</t>
  </si>
  <si>
    <t>PAGO POR ELABORACION DE TRAJES PARA BALLET DE LA 3RA EDAD</t>
  </si>
  <si>
    <t>COMPLEMENTO DE NOMINA</t>
  </si>
  <si>
    <t>ROSARIO ALVAREZ MARIN</t>
  </si>
  <si>
    <t>COMERCIALIZADORA INDUSTRIAL DE ZAPOPAN SA DE CV</t>
  </si>
  <si>
    <t>JOSE MANUEL DELGADILLO OCHOA</t>
  </si>
  <si>
    <t>PAGO DE NOTAS GONZALO</t>
  </si>
  <si>
    <t>O.P 012200</t>
  </si>
  <si>
    <t>PAGO DE FACTURAS 358, 357, 355</t>
  </si>
  <si>
    <t>PAGO A SECRETARIA AUXILIAR DE LA VENTANILLA DE SAGARPA</t>
  </si>
  <si>
    <t>PAGO POR CUBRIR VACACIONES A INTENDENTE CTRO DE SALUD ANGELICA JIMENEZ</t>
  </si>
  <si>
    <t>PAGO DE FACT 74651</t>
  </si>
  <si>
    <t xml:space="preserve">PAGO POR CUBRIR VACACIONES A ENCARGADO DE UNIDAD DEPORTIVA </t>
  </si>
  <si>
    <t>PAGO A INTENDENTE CASA DE SALUD SAUCES</t>
  </si>
  <si>
    <t>COMPLEMENTO DE NOMINA 2DA MAYO 2014</t>
  </si>
  <si>
    <t>PAGO DE NOMINA (COLECTOR DE AGUAS NEGRAS EN TOLUQUILLA)</t>
  </si>
  <si>
    <t>O.P 012638</t>
  </si>
  <si>
    <t>PAGO DE FACT 436, 428, 429, 430, 431, 432, 433, 434, 435</t>
  </si>
  <si>
    <t>PAGO DE NOMINA (DRENAJE DAVID URZUA)</t>
  </si>
  <si>
    <t>PAGO POR HRS EXTRAS A OPERADOR DE LA SEDER</t>
  </si>
  <si>
    <t>MARIA GUADALUPE DELGADILLO M</t>
  </si>
  <si>
    <t xml:space="preserve">PAGO POR CUBRIR VACACIONES A SECRETARIA DE PRESIDENCIA </t>
  </si>
  <si>
    <t>PAGO DE VARIAS FACTURAS</t>
  </si>
  <si>
    <t>PAGO POR ELABORACION DE ALIMENTOS A PERSONAL SEDER</t>
  </si>
  <si>
    <t>APOYO A CAPILLA DE VELACION CORRESPONDIENTE A LOS MESES DE MAYO 2014</t>
  </si>
  <si>
    <t>MARIA GPE URIBE CHAVEZ</t>
  </si>
  <si>
    <t>PAGO DE FACT 27-A</t>
  </si>
  <si>
    <t>ANTONIO CORNEJO ROSALES</t>
  </si>
  <si>
    <t>PAGO POR CUBRIR VACACIONES AUXILIAR DE FONTANERO</t>
  </si>
  <si>
    <t>PAGO DE FACT 32</t>
  </si>
  <si>
    <t>CLEOPATRA RUIZ SOTO</t>
  </si>
  <si>
    <t xml:space="preserve">PAGO A SECRETARIA DE HACIENDA MPAL NOMINA CORRESPONDIENTE A 1ER QUINCENA JUNIO </t>
  </si>
  <si>
    <t>APOYO A PERSONA DE ESCASOS RECURSOS PARA LLEVAR A TERAPIA A SU HIJA</t>
  </si>
  <si>
    <t>PAGO POR PRODUCTOS DE CAFETERIA</t>
  </si>
  <si>
    <t>PAGO DE FACT 369, 368, 367, 366</t>
  </si>
  <si>
    <t>PAGO DE NOTAS 85, 83, 82, 78, 75, 74</t>
  </si>
  <si>
    <t>PAGO DE TELCEL</t>
  </si>
  <si>
    <t>PAGO POR PRODUCTOS DE LIMPIEZA</t>
  </si>
  <si>
    <t>PAGO POR CUBRIR VACACIONES A JEFE DE RASTRO</t>
  </si>
  <si>
    <t>PAGO POR CUBRIR VACACIONES A IRMA LETICIA LOPEZ MORENO</t>
  </si>
  <si>
    <t>LILIANA MARGARITA CARDENAZ BUENROSTRO</t>
  </si>
  <si>
    <t>PAGO A SECRETARIA AUXILIAR EN PROCAMPO</t>
  </si>
  <si>
    <t>PAGO DE LLANTAS PARA CONFORMADORA</t>
  </si>
  <si>
    <t>PAGO A SECRETARIA AUXILIAR EN EL DEPARTAMENTO DE FOMENTO AGROPECUARIO</t>
  </si>
  <si>
    <t>PAGO POR CUBRIR VACACIONES A CHOFER DE CAMION RECOLECTOR</t>
  </si>
  <si>
    <t xml:space="preserve">PAGO POR ELABORACION DE ALIMENTOS COMO ATENCION A DIFERENTES OFICINAS </t>
  </si>
  <si>
    <t>PAGO POR CUBRIR INCAPACIDAD A TRABAJADOR RASTRO</t>
  </si>
  <si>
    <t>PAGO DE REPARACION DE LLANTAS A CAMIONES DE SEDER</t>
  </si>
  <si>
    <t>PAGO A EMPLEADO TEMPORAL EN ASEO PUBLICO DEL 2-06 AL 14-00</t>
  </si>
  <si>
    <t>PAGO DE FACTURA FINAL DE BOLEY-BOL, PODADORA Y REUNION DE SALUD</t>
  </si>
  <si>
    <t>PAGO A TRABAJADOR EVENTUAL EN EL AREA DE ASEO PUBLICO Y RUTA ECOTURISTICA</t>
  </si>
  <si>
    <t>PAGO POR ELABORACION DE ALIMENTOS A PERSONAL DE LA SEDER</t>
  </si>
  <si>
    <t>PAGO DE POLLO PARA EVENTO DEL DIA DEL MAESTRO</t>
  </si>
  <si>
    <t>PAGO DE FACT 23E, 26E, 21E, 27E, 25E, 24E, 19E, 22E, 20E</t>
  </si>
  <si>
    <t>APOYO A ASILO CORRESPODIENTE AL MES DE JUNIO</t>
  </si>
  <si>
    <t>PAGO DE DIFERENTES MATERIALES</t>
  </si>
  <si>
    <t>PAGO DE FACT 443, 442, 444, 445, 446</t>
  </si>
  <si>
    <t>PAGO DE JUEGOS PIROTECNICOS PARA FESTEJO ANIV DEL PUEBLO</t>
  </si>
  <si>
    <t>PAGO DE NOMINA MURO CONTENCION PREPA SEM 1 Y REHABILITACION DE PINTURA DE RASTRO</t>
  </si>
  <si>
    <t xml:space="preserve">PAPELERIA CORIBA SA DE CV </t>
  </si>
  <si>
    <t>SERGIO HERNANDEZ ZAMUDIO</t>
  </si>
  <si>
    <t>PAGO POR HRS EXTRA Y VIATICOS OPERADORES SEDER</t>
  </si>
  <si>
    <t>PAGO DE LAMINAS 454</t>
  </si>
  <si>
    <t>JOSE IGNACIO ARIAS ELIZONDO</t>
  </si>
  <si>
    <t>PAGO DE FACT 1170 COMERCIALIZADORA DE OCCIDENTE, 1035 ADMINISTRACION Y SISTEMAS COMPUTARIZADOS 2313 LA PERLA PROMOTORA Y COMERCIALIZADORA COMPLEMENTO DE CHEQ 1598</t>
  </si>
  <si>
    <t>LUIS MIGUEL HERRERA NAVARRO</t>
  </si>
  <si>
    <t xml:space="preserve">APOYO A EQUIPO DE FUT-BOL </t>
  </si>
  <si>
    <t>PAGO DE AGUA POTABLE Y ALCANTARILLADO EN EL FRACCIONAMIENTO</t>
  </si>
  <si>
    <t>PAGO DE FACT 10, 11, 5, 4, 3, 2, 1, 8, 7, 6</t>
  </si>
  <si>
    <t>PAGO DE DIFERENTES FACT 8077, 8722, 2363, 564</t>
  </si>
  <si>
    <t>SALDO</t>
  </si>
  <si>
    <t>PAGO A AUXILIAR TECNICO CORRESPONDIENTE A LA 2DA QUINCENA DE MAYO</t>
  </si>
  <si>
    <t>PAGO A EMPLEADO TEMPORAL EN EL AREA DE ASEO PUBLICO</t>
  </si>
  <si>
    <t>COMPLEMENTO DE NOMINA 2DA QUINCENA DE JUNIO</t>
  </si>
  <si>
    <t xml:space="preserve">PAGO POR MUSICA DEL FESTEJO DEL ANIVERSARIO DEL PUEBLO </t>
  </si>
  <si>
    <t xml:space="preserve">COMPLEMENTO DE PAGO LLANO SAN SEBASTIAN </t>
  </si>
  <si>
    <t>MARIA TERESA FREGOSO ISLAS</t>
  </si>
  <si>
    <t>PAGO DE FACT 33FE, 4064</t>
  </si>
  <si>
    <t>MIRIAM MENDOZA CAMPOS</t>
  </si>
  <si>
    <t>MALAQUIAS ARIAS BUENROSTRO</t>
  </si>
  <si>
    <t>COMPLEMENTO DE NOMINA 2DA JUNIO 2014</t>
  </si>
  <si>
    <t>PAGO DE QUINCENA 2DA DE JUNIO</t>
  </si>
  <si>
    <t>PAGO DE FACT INES</t>
  </si>
  <si>
    <t>PAGO DE FACT GONZALO</t>
  </si>
  <si>
    <t>PAGO A AUXILIAR TECNICO CORRESPONDIENTE AL MES DE JUNIO 2014</t>
  </si>
  <si>
    <t>PAGO POR FINIQUITO Y CORRESPONDIENTE A JULIO</t>
  </si>
  <si>
    <t>PAGO DE NOMINA (RASTRO SEM 3)</t>
  </si>
  <si>
    <t xml:space="preserve">PAGO DE DIF FACT J. RAMON </t>
  </si>
  <si>
    <t>PAGO DE NOMINA EXTECION DE LINEA DE DRENAJE Y AGUA POTABLE</t>
  </si>
  <si>
    <t>PAGO POR SOLDAR PUERTAS Y CADENA DE VOLTEO N°2</t>
  </si>
  <si>
    <t>PAGO DE NOMINA (PREPARATORIA)</t>
  </si>
  <si>
    <t>CMPLEMENTO DE NOMINA 1ER QUINCENA DE JULIO</t>
  </si>
  <si>
    <t>CORRESPONDIENTE A LA PRIMER QUINCENA DE JULIO</t>
  </si>
  <si>
    <t>HECTOR MAGAÑA CARDENAS BUENROSTRO</t>
  </si>
  <si>
    <t xml:space="preserve">APOYO A LA ESCUELA LAZARO CARDENAS </t>
  </si>
  <si>
    <t>PAGO A SECRETARIA AUXIOLIAR EN PROCAMPO</t>
  </si>
  <si>
    <t>PAGO DE VOLETOS DE AVION GONZALO INTERJET</t>
  </si>
  <si>
    <t>PAGO DE REPARACION DE CAMIONETA CHEVROLET ROJA</t>
  </si>
  <si>
    <t>COMPLEMENTO DE LA 1ER QUINCENA DE JULIO</t>
  </si>
  <si>
    <t>PRESTAMO A PERSONAL QUE LAVORA EN ESTE H. AYUNTAMIENTO</t>
  </si>
  <si>
    <t>PAGO A SECRETARIA AUXILIAR EN EL DEPARTAMENTO DE FOMENTO AGROPEUARIO</t>
  </si>
  <si>
    <t>PAGO A DIRECTOR DE DEPORTES CORRESPONDIENTE A LA 1ER QUINCENA DE JULIO</t>
  </si>
  <si>
    <t>PAGO DE FACT GE-4409</t>
  </si>
  <si>
    <t>PAGO DE FACT 8E5A, 9C14, EDEA, DCC8</t>
  </si>
  <si>
    <t>PAGO DE FACT 5DEE8, 5508A, 86E4B</t>
  </si>
  <si>
    <t xml:space="preserve">PAGO DE FACT 14, 15 </t>
  </si>
  <si>
    <t>PAGO DE FACT 39-E, 35-E, 36-E</t>
  </si>
  <si>
    <t>PAGO DE FACT 7AC2F</t>
  </si>
  <si>
    <t>PAGO DE  FACT F56E, 919D</t>
  </si>
  <si>
    <t>PAGO DE FACT 6646,  31D6, 0209, 8FC0</t>
  </si>
  <si>
    <t>PAGO DE FACT 118E, 4100</t>
  </si>
  <si>
    <t>PAGO DEC FACT 32E, 2363, 335E</t>
  </si>
  <si>
    <t>PAGO DE FACT 432A</t>
  </si>
  <si>
    <t>PAGO DE FACT 951D, AA5D</t>
  </si>
  <si>
    <t>PAGO DE NOMINA (ARREGLOS TOPES STA GERTRUDIS)</t>
  </si>
  <si>
    <t>PAGO POR CUBRIR VACACIONES A SECRETARIA DE OBRAS PUBLICA</t>
  </si>
  <si>
    <t>PAGO DE FACT 9ACOF, CAA2E BOLETOS DE AVION</t>
  </si>
  <si>
    <t>PAGO POR COMPLEMENTO DE 2DA QUINCENA DE JULIO</t>
  </si>
  <si>
    <t>PAGO DE FACT 3D811</t>
  </si>
  <si>
    <t>PAGO DE FACT 7664C, AE344</t>
  </si>
  <si>
    <t>PAGO DE FACT 7044, 3E7E</t>
  </si>
  <si>
    <t>PAGO DE FACT A-468, A-469, A-470</t>
  </si>
  <si>
    <t>ALONDRA SUSANA LOPEZ RAMIREZ</t>
  </si>
  <si>
    <t>FACT 20D92</t>
  </si>
  <si>
    <t>PAGO A SECRETARIA AUXILIAR DE PROCAMPO</t>
  </si>
  <si>
    <t>PAGO A TRABAJADOR AUXILIAR EN EL AREA DE PROMOCION E4CONOMICA</t>
  </si>
  <si>
    <t>PAGO CORRESPONDIENTE A MAYO Y JUNIO</t>
  </si>
  <si>
    <t>PAGO DE RENTA CASA SEDER JUL, AGO, SEP</t>
  </si>
  <si>
    <t>PAGO DE FACT F0A1E</t>
  </si>
  <si>
    <t>FACT 84AF4</t>
  </si>
  <si>
    <t>PAGO DE BOLETOS PISO Y PLAZA</t>
  </si>
  <si>
    <t>FACT 4282</t>
  </si>
  <si>
    <t>COMPLEMENTO DE AVIOS A LA CD DE MEXICO DEL PRESIDENTE</t>
  </si>
  <si>
    <t>BOLETO DE AVION A MEXICO PARA PRESIDENTE</t>
  </si>
  <si>
    <t>FACT A7AEC</t>
  </si>
  <si>
    <t>FACT C06B1, C06B0</t>
  </si>
  <si>
    <t>FACT 498, 494</t>
  </si>
  <si>
    <t>LILIANA MARGARITA CARDENAS BUENROSTRO</t>
  </si>
  <si>
    <t>PAGO A SECRETARIA AUXILIAR EN EL AREA DE PROCAMPO 1RA QUINCENA DE AGOSTO</t>
  </si>
  <si>
    <t>PAGO DE VARIAS FACT</t>
  </si>
  <si>
    <t>PAGO DE 2DA QUINCENA DE AGOSTO</t>
  </si>
  <si>
    <t>FACT 18, 19</t>
  </si>
  <si>
    <t xml:space="preserve">PAGO POR CUBRIR INCAPACIDAD A SECRETARIA DE PRESIDENCIA </t>
  </si>
  <si>
    <t>PAGO 2DA QUINCENA AGOSTO SECRETARIA AUXILIAR EN TESORERIA</t>
  </si>
  <si>
    <t>PAGO DE FACT E9100, DD615, DBFDD</t>
  </si>
  <si>
    <t>FACT C4FD9</t>
  </si>
  <si>
    <t>FACT 7821, 7227, C8867</t>
  </si>
  <si>
    <t>PAGO DE UNIFORMES DE EQUIPO INFANTIL</t>
  </si>
  <si>
    <t>CONTRATO DE ENERGIA PARA PLANTA DE AGUAS TRATADORAS DE AGUAS RESIDUALES</t>
  </si>
  <si>
    <t>PAGO A SECRETARIA AUXILIAR EN FOMENTO AGROPECUARIO</t>
  </si>
  <si>
    <t>PAGO CORRESPONDIENTE A LA 1RA QUINCENA DE AGOSTO</t>
  </si>
  <si>
    <t>O.P 1171, O.P 1100</t>
  </si>
  <si>
    <t>FACT 491, 511</t>
  </si>
  <si>
    <t>FACT 422</t>
  </si>
  <si>
    <t>FACT 500</t>
  </si>
  <si>
    <t>FACT 20</t>
  </si>
  <si>
    <t>FACT 9F257, IE5D6, F4B36</t>
  </si>
  <si>
    <t>REPARACION DE ALTERNADOR</t>
  </si>
  <si>
    <t>O.P 05084, 05107, 05105, 05104</t>
  </si>
  <si>
    <t>PAGO A AUXILIAR EN EL AREA DE JARDINERIA EN UNIDAD DEPORTIVA</t>
  </si>
  <si>
    <t>PAGO DE PISO PARA EL CUARTO DEL SR MANUEL SOLIS</t>
  </si>
  <si>
    <t>PAGO DE PAPELERIA</t>
  </si>
  <si>
    <t>PAGO POR CONVENIO POR LIQUIDACION DEL C. DAVID SOLIS</t>
  </si>
  <si>
    <t>PAGO DE FACT 249D6 BOMBA PARA TELESECUNDARIA</t>
  </si>
  <si>
    <t>PAGO DE DIFERENTES NOTAS</t>
  </si>
  <si>
    <t>FACTS 40E, 41E, 43E, 46E, 47E, 49E, 50, 51E</t>
  </si>
  <si>
    <t>ALEJANDRO MARIN SANCHEZ</t>
  </si>
  <si>
    <t>FACT 58E9, 646E</t>
  </si>
  <si>
    <t>PAGO DE NOMINA (PINTURA UIDAD)</t>
  </si>
  <si>
    <t>PIEDRA ASERRADERO</t>
  </si>
  <si>
    <t>FACT GASILONA</t>
  </si>
  <si>
    <t>PAGO A AUXILIAR EN EL AREA DE TESORERIA</t>
  </si>
  <si>
    <t>TELCEL</t>
  </si>
  <si>
    <t>COMPLEMENTO A SEG QUINCENA DE AGOSTO</t>
  </si>
  <si>
    <t xml:space="preserve">COMPLEMENTO DE SUELDO CORRESPONDIENTE A 2DA QUINCENA </t>
  </si>
  <si>
    <t>FACT GONZALO</t>
  </si>
  <si>
    <t>PAGO A SECRETARIA AUXILIAR EN OFICINA DE PROCAMPO</t>
  </si>
  <si>
    <t>COMPLEMENTO QUINCENA JULIO</t>
  </si>
  <si>
    <t>COMPLEMENTO 1ER QUINCENA AGOSTO</t>
  </si>
  <si>
    <t>COMPLEMENTO 2DA QUINCENA AGOSTO</t>
  </si>
  <si>
    <t>TRASLADO DE MAQUINA DE SEDER</t>
  </si>
  <si>
    <t>FACT Y O.P VARIAS</t>
  </si>
  <si>
    <t>PAGO DE NOMINA (KINDER ANAHUAC)</t>
  </si>
  <si>
    <t>PAGO DE NOMINA (UNIDAD DEPORTIVA)</t>
  </si>
  <si>
    <t>PAGO DE FACT CD1F1 Y D863C</t>
  </si>
  <si>
    <t>FACT 23, 25, 27</t>
  </si>
  <si>
    <t>FACT 24</t>
  </si>
  <si>
    <t>FACT 522, 519, 521, 523, 528</t>
  </si>
  <si>
    <t>FACT 524</t>
  </si>
  <si>
    <t>ABONO DE PINTURA</t>
  </si>
  <si>
    <t>FACT GE-4851</t>
  </si>
  <si>
    <t>FIESTAS PATRIAS</t>
  </si>
  <si>
    <t>PAGO CORRESPONDIENTE AL MES DE AGOSTO</t>
  </si>
  <si>
    <t>FACT GE-4852, GE-4656</t>
  </si>
  <si>
    <t>PAGO A 1RA QUINCENA SEPTIEMBRE</t>
  </si>
  <si>
    <t>O.P 12873</t>
  </si>
  <si>
    <t>PAGO PRIMERA QUINCENA SEPTIEMBRE</t>
  </si>
  <si>
    <t>FACT 06E7D8</t>
  </si>
  <si>
    <t>RADIOMOVIL DIPSA SA</t>
  </si>
  <si>
    <t>PAGO DE MUSICA POR EVENTOS DE FIESTAS PATRIAS</t>
  </si>
  <si>
    <t>PAGO DE NOTAS VARIAS</t>
  </si>
  <si>
    <t>PAGO DE NOMINA CORRESPONDIENTE A 1ER QUINCENA DE SEPTIEMBRE</t>
  </si>
  <si>
    <t xml:space="preserve">FACT 31 </t>
  </si>
  <si>
    <t>PAGO DE RENTA DE CASA PARA PERSONAL DE SEDER</t>
  </si>
  <si>
    <t>LAURA LETICIA ELIZONDO SUAREZ</t>
  </si>
  <si>
    <t xml:space="preserve">INDEMNIZACION </t>
  </si>
  <si>
    <t>FACT 9E404</t>
  </si>
  <si>
    <t>FACT 16B843</t>
  </si>
  <si>
    <t>FACT 1925</t>
  </si>
  <si>
    <t>FACT VARIAS</t>
  </si>
  <si>
    <t>011-010</t>
  </si>
  <si>
    <t>FACT 23936</t>
  </si>
  <si>
    <t xml:space="preserve">ANTONIA Y ASOCIADOS SA DE CV </t>
  </si>
  <si>
    <t>PAGO DE NOMINA (LOS SAUCES)</t>
  </si>
  <si>
    <t>FACT 52775</t>
  </si>
  <si>
    <t>O.P</t>
  </si>
  <si>
    <t>O.P 01366 PAGO A MEDICO MPAL</t>
  </si>
  <si>
    <t>FELIPE NUÑEZ MORENO</t>
  </si>
  <si>
    <t xml:space="preserve">PAGO A EMPLEADO EVENTUAL </t>
  </si>
  <si>
    <t>NOTAS VARIAS RAUL PEÑA</t>
  </si>
  <si>
    <t>ALMA ROSA SOLIS TORRES</t>
  </si>
  <si>
    <t>FACT 0E565A</t>
  </si>
  <si>
    <t>FACT  14463</t>
  </si>
  <si>
    <t>FACT 32, 33</t>
  </si>
  <si>
    <t>O.P 01387</t>
  </si>
  <si>
    <t>FACT A-8</t>
  </si>
  <si>
    <t>PAGO DE VIATICOS Y HRS EXTRA SEDER</t>
  </si>
  <si>
    <t>FACTS 508, 507, 505, 504 PRODUCTOS DE LIMPIEZA Y CAFETERIA</t>
  </si>
  <si>
    <t>PAGO DE NOMINE (REHABILITACION  CANCHA EN LOS SAUCES)</t>
  </si>
  <si>
    <t>PAGO A SECRETARIA AUXILIAR DE TESORERIA</t>
  </si>
  <si>
    <t>COMPLEMENTO DE NOMINA CORRESPONDIENTE 2DA QUINCENA DE SEPTIEMBRE</t>
  </si>
  <si>
    <t>PAGO DE FACT 160, 161, 157</t>
  </si>
  <si>
    <t>PAGO DE FACT 17AE-42F3-D8D9</t>
  </si>
  <si>
    <t>PAGO POR 1ER QUICENA A AUXILIAR TECNICO EN TESORERIA</t>
  </si>
  <si>
    <t>PAGO A AUXILIAR TECNICO EN TESORERIA</t>
  </si>
  <si>
    <t xml:space="preserve">PAGO DE DIF FACT J RAMON </t>
  </si>
  <si>
    <t>FACT 17703 FERNANDO GARZA MAGAÑA DIESEL SEDER</t>
  </si>
  <si>
    <t>PAGO POR ELABORACION DE ALIMENTOS</t>
  </si>
  <si>
    <t>PAGO DE NOMINA (SAN ISIDRO)</t>
  </si>
  <si>
    <t>FACT B24E, 1E51, 431E, 1F36</t>
  </si>
  <si>
    <t>FACT 6C331</t>
  </si>
  <si>
    <t>PAGO DE FINIQUITO LABORAL</t>
  </si>
  <si>
    <t>ADELANTO PARA MURAL DE PRESIDENCIA</t>
  </si>
  <si>
    <t>O.P 1434, 1433, 1432, 1431, 1429</t>
  </si>
  <si>
    <t>COMPLEMENTO DE NOMINA PRIMERA QUINCENA DE OCTUBRE</t>
  </si>
  <si>
    <t>PAGO CORRESPONDIENTE A PRIMER QUINCENA OCTUBRE</t>
  </si>
  <si>
    <t>PAGO CORESPONDIENTE A 3 DIAZ DE TRABAJO DEL MES DE SEPTIEMBRE</t>
  </si>
  <si>
    <t>FACT 155447 MUEBLES DE BAÑO</t>
  </si>
  <si>
    <t>PAGO POR CUBRIR VACACIONES A CHEFER</t>
  </si>
  <si>
    <t>DIFERENTES FACTURAS</t>
  </si>
  <si>
    <t>PAGO POR SERVICIO DE LLANTAS</t>
  </si>
  <si>
    <t>O.P 01461</t>
  </si>
  <si>
    <t>FACT E01F3051</t>
  </si>
  <si>
    <t xml:space="preserve">FACT 573, 575, 571, 578, 576, </t>
  </si>
  <si>
    <t>PAGO DE ROMPOPE PARA ELEMENTO EN INICIO DE LA CARRETERA</t>
  </si>
  <si>
    <t>FACT 514, 516, 509, 515, 517</t>
  </si>
  <si>
    <t>APOYO AL ACILO</t>
  </si>
  <si>
    <t>APOYO A PEDRO NUÑEZ</t>
  </si>
  <si>
    <t>ATAUDEZ MARQUEZ</t>
  </si>
  <si>
    <t>FACT RAUL PEÑA</t>
  </si>
  <si>
    <t>VARIAS FACTURAS</t>
  </si>
  <si>
    <t>FACTURAS INES</t>
  </si>
  <si>
    <t>FACT A-10 CARNE PARA BRIGADA ESTUDIANTES DE MEDICINA</t>
  </si>
  <si>
    <t>PAGO POR IMPARTIR CURSO AGUJA MAGICA</t>
  </si>
  <si>
    <t xml:space="preserve">PAGO A SECRETARIA AUXILIAR </t>
  </si>
  <si>
    <t>PAGO DE GASTOS MEDICOS</t>
  </si>
  <si>
    <t xml:space="preserve">TUBERIAS INDUSTRIALES SA DE CV </t>
  </si>
  <si>
    <t>FACT CD1236, AEC584, DEDE2C, 70935E, 52E546</t>
  </si>
  <si>
    <t>FACT 76E</t>
  </si>
  <si>
    <t>O.P 1501</t>
  </si>
  <si>
    <t>O.P 1499 PAGO POR ELABORACION DE ALIMENTOS</t>
  </si>
  <si>
    <t>PAGO DE NOMINA (CASETA POZO PROFUNDO)</t>
  </si>
  <si>
    <t>PAGO DE NOMINA (CONSTRUCCION DE GYM)</t>
  </si>
  <si>
    <t>PAGO DE NOMINA (PUENTE EN TOLUQUILLA)</t>
  </si>
  <si>
    <t>FACT 434</t>
  </si>
  <si>
    <t>FACT 594, 599</t>
  </si>
  <si>
    <t>FACT 169</t>
  </si>
  <si>
    <t>PAGO DE ANALISIS CLINICOS</t>
  </si>
  <si>
    <t>IVAN JAVIER AYALA OLIVERA</t>
  </si>
  <si>
    <t xml:space="preserve">ELECTRICA VAREDADES DE GUADALAJARA SA DE CV </t>
  </si>
  <si>
    <t>C1FF 38890</t>
  </si>
  <si>
    <t>VENTA DE TORTILLAS</t>
  </si>
  <si>
    <t>JORGE ALEJANDRO RAMIREZ ORTIZ</t>
  </si>
  <si>
    <t>PAGO DE NOMINA (GYM)</t>
  </si>
  <si>
    <t>FACT D5C2, 64C1</t>
  </si>
  <si>
    <t xml:space="preserve">FACT J RAMON </t>
  </si>
  <si>
    <t>FACT 35</t>
  </si>
  <si>
    <t>FACT 11622</t>
  </si>
  <si>
    <t>FACTURAS VARIAS</t>
  </si>
  <si>
    <t xml:space="preserve">O.P </t>
  </si>
  <si>
    <t>O.P 01557 PAGO A MEDICO MUNICIPAL</t>
  </si>
  <si>
    <t>PAGO A AUXILIAR DE TESORERIA</t>
  </si>
  <si>
    <t>PAGO A PESONAL EVENTUAL COMO AUXILIAR ADMINISTRATIVO</t>
  </si>
  <si>
    <t>PAGO AUXILIAR TECNICO EN EL AREA DE TESORERIA</t>
  </si>
  <si>
    <t xml:space="preserve">COMPLEMENTO DE NOMINA </t>
  </si>
  <si>
    <t>PAGO DE FACTURAS</t>
  </si>
  <si>
    <t xml:space="preserve">PAGO POR ELABORACION DE ALIMEMTOS A AGENDA DE LO LOCAL </t>
  </si>
  <si>
    <t>PAGO POR ELABORACION DE ALIMENTOS A PERSONAL DE SEDER</t>
  </si>
  <si>
    <t>FACT 718, 711</t>
  </si>
  <si>
    <t>PAGO DE FACT 522, 523, 524, 525</t>
  </si>
  <si>
    <t>PAGO DE FACT 610, 608</t>
  </si>
  <si>
    <t>PAGO DE FACT 708 (TEMPLO)</t>
  </si>
  <si>
    <t>PAGO DE FACT 38, 37</t>
  </si>
  <si>
    <t>PAGO POR CUBRIR VACACIONES A SECRETARIA DE PROMOCION ECONOMICA</t>
  </si>
  <si>
    <t xml:space="preserve">APOYO A COMITÉ ORGANIZADOR DE CUENTO CULTURAL </t>
  </si>
  <si>
    <t>FUNDACION DE ASISTENCIA DR DAVID URZUA AGUILAR</t>
  </si>
  <si>
    <t>PAGO DE FACT 009, 10</t>
  </si>
  <si>
    <t>PAGO DE DOS AL MILLAR FONDEREG</t>
  </si>
  <si>
    <t>PAGO A AUXILIAR TECNICO EN TESORERIA CORRESPONDIENTE A 1ER QUINCENA NOV</t>
  </si>
  <si>
    <t>FACT 2198 PAPELERIA</t>
  </si>
  <si>
    <t>PAGO POR ARTICULOS DE LIMPIEZA</t>
  </si>
  <si>
    <t xml:space="preserve">FACT 2184 COMERCIALIZADORA SOLUCION EMPRESARIAL SA DE CV </t>
  </si>
  <si>
    <t>FACT 337</t>
  </si>
  <si>
    <t>FACT 635, 634, 629, 625</t>
  </si>
  <si>
    <t>FACT 721, 726</t>
  </si>
  <si>
    <t>PAGO DE FACT F9890, E8D20, FB60</t>
  </si>
  <si>
    <t>FACT 442, 441</t>
  </si>
  <si>
    <t>FACT 722</t>
  </si>
  <si>
    <t xml:space="preserve">O.P 01591 </t>
  </si>
  <si>
    <t>PAGO POR ELABORACION DE COMIDA PARA SEDER</t>
  </si>
  <si>
    <t>O.P 01590</t>
  </si>
  <si>
    <t xml:space="preserve">PAGO DE MUSICA VIVA DESFILE DEL 20 DE NOVIEMBRE </t>
  </si>
  <si>
    <t>PAGO DE VARIAS NOTAS</t>
  </si>
  <si>
    <t>PAGO DE NOMINA (TEMPO)</t>
  </si>
  <si>
    <t xml:space="preserve">PAGO A TRABAJADOR DE SEC DE DES. RURAL HRS EXTRAS Y CENAS </t>
  </si>
  <si>
    <t>PAGO DE HRS EXTRAS Y CENAS A TRABAJADOR DE SEDER</t>
  </si>
  <si>
    <t>PAGO A MEDICO MUNICIPAL</t>
  </si>
  <si>
    <t>FACT</t>
  </si>
  <si>
    <t>PAGO DE CAJA PARA ELOISA TORRES</t>
  </si>
  <si>
    <t xml:space="preserve">FACT JUAN RAMON </t>
  </si>
  <si>
    <t>PAGO POR RENTA DE SONIDO EN EVENTO DE SANTA CECILIA</t>
  </si>
  <si>
    <t>APOYO PARA COMPRA DE 7 TRAJES TIPICOS DE CBA</t>
  </si>
  <si>
    <t>FACT A479C</t>
  </si>
  <si>
    <t>PAGO DE FINIQUITO LABORAL DE POLICIA DE LINEA</t>
  </si>
  <si>
    <t>FACT INES</t>
  </si>
  <si>
    <t>FACT 733</t>
  </si>
  <si>
    <t>PAGO POR CUBRIR VACACIONES DE LA C. ADRIANA LUPERCIO</t>
  </si>
  <si>
    <t>PAGO A SECRETARIA AUXILIAR EN EL AREA DE TESORERIA</t>
  </si>
  <si>
    <t>FACT 3693</t>
  </si>
  <si>
    <t>PAGO D NOMINA (PREPARATORIA)</t>
  </si>
  <si>
    <t>PAGO POR REPARACION DE VEHICULOS</t>
  </si>
  <si>
    <t>PAGO POR TRANSPORTE A ESCOLARES</t>
  </si>
  <si>
    <t>PAGO POR ELABORACION DE PRODUCTOS ARTESANALES COMO AENCION A VISITANTES</t>
  </si>
  <si>
    <t>FACT 182</t>
  </si>
  <si>
    <t>PAGO DE FACT A-618</t>
  </si>
  <si>
    <t>PAGO DE FACT A-67</t>
  </si>
  <si>
    <t>FACT A-658</t>
  </si>
  <si>
    <t>FACT 657, 662, 659</t>
  </si>
  <si>
    <t>FACT A-663</t>
  </si>
  <si>
    <t>FACT 735</t>
  </si>
  <si>
    <t>FACT 737</t>
  </si>
  <si>
    <t>REHABILITACION DE PINTURA EN SEG PUBLICA</t>
  </si>
  <si>
    <t>PAGO A MAESTROS DE MUSICA</t>
  </si>
  <si>
    <t>FACT 2229, G159404, 12264</t>
  </si>
  <si>
    <t xml:space="preserve">PAGO POR SOLDADURA DEL CAMION DE LA BASURA </t>
  </si>
  <si>
    <t>PAGO DE NOMINA (PINTURA PORTALES)</t>
  </si>
  <si>
    <t xml:space="preserve">CARLOS MEDRANO LARA </t>
  </si>
  <si>
    <t>PAGO HRS EXTRA Y CENA A PERSONAL MAD SEDER</t>
  </si>
  <si>
    <t xml:space="preserve">SPEI ENVIADO A BANORTE </t>
  </si>
  <si>
    <t>SPEI ENVIADO A SANTANDER</t>
  </si>
  <si>
    <t xml:space="preserve">PAGO CUANTA DE TERCERO </t>
  </si>
  <si>
    <t xml:space="preserve">IVA SERV BCA INTERNET </t>
  </si>
  <si>
    <t>COMICION DE CERTIFICACION</t>
  </si>
  <si>
    <t>SPEI ENVIADO A BANAMEX</t>
  </si>
  <si>
    <t>RADIO MOVIL DIPSA SA G</t>
  </si>
  <si>
    <t>ABA SEGUROS SA DE CV G</t>
  </si>
  <si>
    <t>INTERESES GANADOS</t>
  </si>
  <si>
    <t>SPEI DEVUELTO SANTANDER</t>
  </si>
  <si>
    <t>TRASPASO CUENTAS PROPIAS</t>
  </si>
  <si>
    <t>PAGO POR HRS EXTRA Y CENA A PERSONAL DE SEDER</t>
  </si>
  <si>
    <t>J. ABIGAIL RENTERIA AQUINO</t>
  </si>
  <si>
    <t>JUAN RAMON HIGAREDA DIAZ</t>
  </si>
  <si>
    <t>PAGO POR HRS EXTRA A OPERADOR DE SEDER</t>
  </si>
  <si>
    <t>DAVID GARCIA SILVA</t>
  </si>
  <si>
    <t>FACT 48 PORTALES, 45 REPARACIONES</t>
  </si>
  <si>
    <t>ARMANDO ZAVALA</t>
  </si>
  <si>
    <t>FACT 7293C</t>
  </si>
  <si>
    <t>FACT CBE8F9, 310772, 7B3B, BA72E37CA</t>
  </si>
  <si>
    <t>FACT 742 (TEMPLO Y PORTALES</t>
  </si>
  <si>
    <t>MARIA DE JESUS VARGAS GAYTAN</t>
  </si>
  <si>
    <t>O.P 01723, 01724, 01721</t>
  </si>
  <si>
    <t>FACT 4543 CAMINO VALLE</t>
  </si>
  <si>
    <t>IGNACIO DE JESUS CHAVEZ BUENROSTRO</t>
  </si>
  <si>
    <t>RAFAEL QUEZADA CORONEL</t>
  </si>
  <si>
    <t>SALVADOR DIAZ VALLEJO</t>
  </si>
  <si>
    <t>FACT 4653</t>
  </si>
  <si>
    <t>PAGO POR RENTA DE SONIDO PARA EVENTO CULTURAL</t>
  </si>
  <si>
    <t>PAGO A TRABAJADOR DE DESARROLLO RURAL</t>
  </si>
  <si>
    <t>SALVADOR ELIZONDO DIAZ</t>
  </si>
  <si>
    <t>MIRIAM AIDE CONTRERAS LUNA</t>
  </si>
  <si>
    <t>BAJA DE VEHICULO FORD EXPLORER VERDE PICK UP BLANCO</t>
  </si>
  <si>
    <t>FACT A13</t>
  </si>
  <si>
    <t>TERESA FREGOSO ISLAS</t>
  </si>
  <si>
    <t>PAGO A AUXILIAR TECNICO EN EL AREA DE TESORERIA</t>
  </si>
  <si>
    <t>PAGO POR ALIMENTO EN EL DIA COMUNITARIO</t>
  </si>
  <si>
    <t>MANUEL GPE PEÑA RUIZ</t>
  </si>
  <si>
    <t xml:space="preserve">TELEFONOS DE MEXICO SAB SA DE CV </t>
  </si>
  <si>
    <t>FACT AB79F</t>
  </si>
  <si>
    <t>PAGO POR ELABORACION DE ALIMENTOS PARA BANDERAZO CARRETERA</t>
  </si>
  <si>
    <t>PAGO POR 27 HRS EXTRA Y VIATICOS A OPERADOR SEDER</t>
  </si>
  <si>
    <t>PAGO POR 20 HRS EXTRAS Y VIATICOS OPERADOR DE SEDER</t>
  </si>
  <si>
    <t>PAGO DE 34 HRS EXTRA Y VIATICOS OPERADOR DE SEDER</t>
  </si>
  <si>
    <t>FACT BCB53, F3B3E</t>
  </si>
  <si>
    <t xml:space="preserve">GRUPO NAVGON SA DE CV </t>
  </si>
  <si>
    <t>FACT 188, 187, 189, 190</t>
  </si>
  <si>
    <t>PAGO POR ELABORACION DE COMMIDA SEDER</t>
  </si>
  <si>
    <t>FACT 3A115</t>
  </si>
  <si>
    <t>PAGO DE NOMINA (PORTALES)</t>
  </si>
  <si>
    <t>PAGO DE FACT GASOLINA GONZALO</t>
  </si>
  <si>
    <t>COMPLEMENTO DE NOMINA 3*1</t>
  </si>
  <si>
    <t>O.P 01761</t>
  </si>
  <si>
    <t>PAGO DE 1ER QUINCENA DE DIC AUXILIAR DE TESORERIA</t>
  </si>
  <si>
    <t>ANDREA DELGADILLO</t>
  </si>
  <si>
    <t xml:space="preserve">FACT 753, 756, 754, 759, </t>
  </si>
  <si>
    <t xml:space="preserve">PAGO A SECRETARIA AUXILIAR EN EL AREA DE OBRAS PUBLICA </t>
  </si>
  <si>
    <t>JOSE GARCIA BARAJAS</t>
  </si>
  <si>
    <t>FACT 632C8 JUAGOS PIROTECNICOS</t>
  </si>
  <si>
    <t>FACT 94, 91, 90, 93, 96, 89, 92, 95, 97</t>
  </si>
  <si>
    <t>PAGO A AUXILIAR DE SALUD</t>
  </si>
  <si>
    <t>ADRIANA DIAZ CASTAÑEDA</t>
  </si>
  <si>
    <t>PAGO POR SERVICIO DE LLANTAS PARA CAMION SEDER</t>
  </si>
  <si>
    <t>AGUSTIN ZAMORO SANCHEZ</t>
  </si>
  <si>
    <t>FACT 9952, 9692, A870</t>
  </si>
  <si>
    <t>PAGO DE VIATICOS A OPERADOR DE SEDER</t>
  </si>
  <si>
    <t xml:space="preserve">NANCY GABRIELA CHAVARRIA ZAMBRANO </t>
  </si>
  <si>
    <t xml:space="preserve">PAGO DE DIFERENTES FACT </t>
  </si>
  <si>
    <t>FACT 2489</t>
  </si>
  <si>
    <t>FACT 53, 52, 51</t>
  </si>
  <si>
    <t>LETICIA GPE DIAZ OCHOA</t>
  </si>
  <si>
    <t>LUIS NANDO GUEVARA</t>
  </si>
  <si>
    <t>O.P 01781, 01753</t>
  </si>
  <si>
    <t>FACT 680, 674</t>
  </si>
  <si>
    <t>FACT 194, 197, 193</t>
  </si>
  <si>
    <t>FACT INTERMEDIA</t>
  </si>
  <si>
    <t>PAGO 2DA QUINCENA</t>
  </si>
  <si>
    <t>ARACELI GONZALEZ BARAJAS</t>
  </si>
  <si>
    <t>FERNANDO URIBE CISNEROS</t>
  </si>
  <si>
    <t>O.P 1807 PAGO POR ELABORACION DE EXHIBIDORES EN LA CASA DE LA CULTURA</t>
  </si>
  <si>
    <t xml:space="preserve">COMPLEMENTO DE AGUINALDO </t>
  </si>
  <si>
    <t>PARQUE ECOTURISTICO ABBA S DE RL DE CV</t>
  </si>
  <si>
    <t>PAGO DE FACT 30831</t>
  </si>
  <si>
    <t>MARIA ISABEL MARIN MARTINEZ</t>
  </si>
  <si>
    <t>PAGO A TRABAJADOR EVENTUAL EN PLANTA DE AGUAS RESIDUALES</t>
  </si>
  <si>
    <t>JAIR ALEXANDER CISNEROS ALVAREZ</t>
  </si>
  <si>
    <t>FACT VARIAS POSADA INFANTIL</t>
  </si>
  <si>
    <t>COMPLEMENTO DE FACT 607 CHEQ 13 CTA 0746</t>
  </si>
  <si>
    <t xml:space="preserve">PAGO POR ELABORACION DE ALIMENTOS PARA POSADA </t>
  </si>
  <si>
    <t xml:space="preserve">JOSE LUIS PLASCENCIA </t>
  </si>
  <si>
    <t>FRANCISCO DANIEL MEJIA MARTINEZ</t>
  </si>
  <si>
    <t>MARIA GUADALUPE GOMEZ SANCHEZ</t>
  </si>
  <si>
    <t>CELINA DEL ROSARIO DIAZ LOPEZ</t>
  </si>
  <si>
    <t>FACT 95A3</t>
  </si>
  <si>
    <t>PAGO POR HRS EXTRAS Y VIATICOS SEDER</t>
  </si>
  <si>
    <t xml:space="preserve">PAGO POR IMPARTIR CURSO DE BOMBONES </t>
  </si>
  <si>
    <t>COMPLEMENTO DEL CHEQ 2815</t>
  </si>
  <si>
    <t>FACT ELY</t>
  </si>
  <si>
    <t>PAGO DE AGUINALDO EVENTUALES</t>
  </si>
  <si>
    <t>PAGO POR ELABORACION DE ALIMENTOS SEDER</t>
  </si>
  <si>
    <t>PAGO POR ELABORACION DE MURAL</t>
  </si>
  <si>
    <t>FACT VARIAS 3*1 A613-A631-745, 749, 740 ALONDRA A567-A501-A503-A612</t>
  </si>
  <si>
    <t>PAGO DE NOMINA ENTRE CONSTITUCION Y CALLE CERRADA DRENAJE 3X1</t>
  </si>
  <si>
    <t>A-592 3X1</t>
  </si>
  <si>
    <t>FACT A586 FERREACEROS 3X1</t>
  </si>
  <si>
    <t>PAGO DE NOMINA DONATO GUERRA 3X1</t>
  </si>
  <si>
    <t>PAGO DE NOMINA (DONATO GUERRA DRENAJE) 3X1</t>
  </si>
  <si>
    <t>O.P 1816</t>
  </si>
  <si>
    <t xml:space="preserve">PAGO DE VARIAS FACT </t>
  </si>
  <si>
    <t>PAGO DE NOMINA (DAVID URZUA AGUA POTABLE)</t>
  </si>
  <si>
    <t>PAGO DE NOMINA (NERY ENTRE CONSTITUCION Y CORONA 3X1)</t>
  </si>
  <si>
    <t>PAGO DE NOMINA 3X1</t>
  </si>
  <si>
    <t>ALEJANDRA SUSANA LOPEZ RAMIREZ</t>
  </si>
  <si>
    <t>OSCAR LUIS HURTADO VARGAS</t>
  </si>
  <si>
    <t>PAGO AUXILIAR ADMINISTRATIVO</t>
  </si>
  <si>
    <t>REPARACION DE CHEVY</t>
  </si>
  <si>
    <t>FACT 765, 766, 767, 768, 769</t>
  </si>
  <si>
    <t>COMPLEMENTO DE FACT (PET)</t>
  </si>
  <si>
    <t>FACT 6ED5, E029, BE20</t>
  </si>
  <si>
    <t>JOSE DE JESUS VARGAS FLORES</t>
  </si>
  <si>
    <t>OLGA GUADALUPE CISNEROS</t>
  </si>
  <si>
    <t>COMPLEMENTO DE NOMINA 2DA QUINCENA</t>
  </si>
  <si>
    <t>PAGO DE FACT VARIAS</t>
  </si>
  <si>
    <t>COMPLEMENTO DE FACT 514 FONDEREG</t>
  </si>
  <si>
    <t>SPEIN ENVIADO A BANORTE</t>
  </si>
  <si>
    <t>RADIOMOVIL DIPSA SA DE G</t>
  </si>
  <si>
    <t xml:space="preserve">COMICION CERTIFICACION </t>
  </si>
  <si>
    <t>SPEI ENVIADO A HSBC</t>
  </si>
  <si>
    <t xml:space="preserve">COMPRA DE CAMION </t>
  </si>
  <si>
    <t>3X1 MIGRANTE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</si>
</sst>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5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b/>
      <i/>
      <sz val="11"/>
      <color theme="1" tint="0.249977111117893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Arial"/>
      <family val="2"/>
    </font>
    <font>
      <sz val="11"/>
      <name val="Calibri"/>
      <family val="2"/>
    </font>
    <font>
      <b/>
      <sz val="1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</font>
    <font>
      <b/>
      <sz val="11"/>
      <name val="Calibri"/>
      <family val="2"/>
    </font>
    <font>
      <sz val="16"/>
      <color rgb="FFFF0000"/>
      <name val="Calibri"/>
      <family val="2"/>
      <scheme val="minor"/>
    </font>
    <font>
      <b/>
      <sz val="16"/>
      <name val="Calibri"/>
      <family val="2"/>
      <scheme val="minor"/>
    </font>
    <font>
      <b/>
      <sz val="18"/>
      <name val="Calibri"/>
      <family val="2"/>
      <scheme val="minor"/>
    </font>
    <font>
      <b/>
      <sz val="18"/>
      <color rgb="FFFF0000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0"/>
      <name val="Calibri"/>
      <family val="2"/>
      <scheme val="minor"/>
    </font>
    <font>
      <sz val="11"/>
      <color rgb="FFFF5050"/>
      <name val="Calibri"/>
      <family val="2"/>
      <scheme val="minor"/>
    </font>
    <font>
      <b/>
      <sz val="11"/>
      <color rgb="FFFF505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2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505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EA9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0">
    <xf numFmtId="0" fontId="0" fillId="0" borderId="0" xfId="0"/>
    <xf numFmtId="0" fontId="2" fillId="0" borderId="1" xfId="0" applyFont="1" applyBorder="1" applyAlignment="1"/>
    <xf numFmtId="0" fontId="2" fillId="0" borderId="1" xfId="0" applyFont="1" applyBorder="1" applyAlignment="1">
      <alignment wrapText="1"/>
    </xf>
    <xf numFmtId="44" fontId="2" fillId="0" borderId="1" xfId="1" applyFont="1" applyBorder="1"/>
    <xf numFmtId="0" fontId="2" fillId="0" borderId="1" xfId="0" applyFont="1" applyBorder="1"/>
    <xf numFmtId="0" fontId="2" fillId="0" borderId="1" xfId="1" applyNumberFormat="1" applyFont="1" applyBorder="1"/>
    <xf numFmtId="44" fontId="2" fillId="2" borderId="1" xfId="1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44" fontId="0" fillId="0" borderId="0" xfId="1" applyFont="1"/>
    <xf numFmtId="14" fontId="0" fillId="0" borderId="1" xfId="0" applyNumberFormat="1" applyBorder="1"/>
    <xf numFmtId="0" fontId="0" fillId="0" borderId="1" xfId="0" applyBorder="1"/>
    <xf numFmtId="44" fontId="0" fillId="0" borderId="1" xfId="1" applyFont="1" applyFill="1" applyBorder="1"/>
    <xf numFmtId="44" fontId="0" fillId="0" borderId="1" xfId="0" applyNumberFormat="1" applyBorder="1"/>
    <xf numFmtId="14" fontId="0" fillId="0" borderId="1" xfId="0" applyNumberFormat="1" applyFont="1" applyBorder="1"/>
    <xf numFmtId="44" fontId="3" fillId="0" borderId="1" xfId="1" applyFont="1" applyFill="1" applyBorder="1"/>
    <xf numFmtId="0" fontId="0" fillId="0" borderId="1" xfId="0" applyFont="1" applyBorder="1"/>
    <xf numFmtId="0" fontId="3" fillId="0" borderId="1" xfId="0" applyFont="1" applyFill="1" applyBorder="1"/>
    <xf numFmtId="44" fontId="7" fillId="0" borderId="1" xfId="0" applyNumberFormat="1" applyFont="1" applyBorder="1"/>
    <xf numFmtId="44" fontId="0" fillId="0" borderId="1" xfId="1" applyFont="1" applyBorder="1"/>
    <xf numFmtId="44" fontId="5" fillId="0" borderId="1" xfId="0" applyNumberFormat="1" applyFont="1" applyBorder="1"/>
    <xf numFmtId="0" fontId="4" fillId="0" borderId="1" xfId="0" applyFont="1" applyBorder="1"/>
    <xf numFmtId="44" fontId="4" fillId="0" borderId="1" xfId="1" applyFont="1" applyBorder="1"/>
    <xf numFmtId="0" fontId="0" fillId="0" borderId="0" xfId="0" applyFont="1"/>
    <xf numFmtId="44" fontId="1" fillId="0" borderId="0" xfId="1" applyFont="1"/>
    <xf numFmtId="0" fontId="0" fillId="0" borderId="0" xfId="0" applyFont="1" applyAlignment="1">
      <alignment wrapText="1"/>
    </xf>
    <xf numFmtId="0" fontId="0" fillId="0" borderId="1" xfId="0" applyFont="1" applyBorder="1" applyAlignment="1">
      <alignment wrapText="1"/>
    </xf>
    <xf numFmtId="44" fontId="1" fillId="0" borderId="1" xfId="1" applyFont="1" applyFill="1" applyBorder="1"/>
    <xf numFmtId="0" fontId="0" fillId="0" borderId="1" xfId="0" applyFont="1" applyFill="1" applyBorder="1"/>
    <xf numFmtId="0" fontId="0" fillId="0" borderId="1" xfId="0" applyFill="1" applyBorder="1"/>
    <xf numFmtId="14" fontId="0" fillId="0" borderId="1" xfId="1" applyNumberFormat="1" applyFont="1" applyBorder="1"/>
    <xf numFmtId="44" fontId="4" fillId="0" borderId="1" xfId="0" applyNumberFormat="1" applyFont="1" applyFill="1" applyBorder="1"/>
    <xf numFmtId="164" fontId="0" fillId="0" borderId="1" xfId="0" applyNumberFormat="1" applyBorder="1"/>
    <xf numFmtId="14" fontId="0" fillId="0" borderId="1" xfId="0" applyNumberFormat="1" applyFont="1" applyFill="1" applyBorder="1"/>
    <xf numFmtId="164" fontId="4" fillId="0" borderId="1" xfId="0" applyNumberFormat="1" applyFont="1" applyBorder="1"/>
    <xf numFmtId="0" fontId="3" fillId="0" borderId="0" xfId="0" applyFont="1"/>
    <xf numFmtId="0" fontId="3" fillId="0" borderId="1" xfId="0" applyFont="1" applyBorder="1"/>
    <xf numFmtId="14" fontId="3" fillId="0" borderId="1" xfId="0" applyNumberFormat="1" applyFont="1" applyBorder="1"/>
    <xf numFmtId="44" fontId="1" fillId="0" borderId="1" xfId="1" applyFont="1" applyBorder="1"/>
    <xf numFmtId="44" fontId="4" fillId="0" borderId="1" xfId="0" applyNumberFormat="1" applyFont="1" applyBorder="1"/>
    <xf numFmtId="0" fontId="2" fillId="0" borderId="1" xfId="0" applyFont="1" applyFill="1" applyBorder="1"/>
    <xf numFmtId="0" fontId="11" fillId="0" borderId="1" xfId="0" applyFont="1" applyFill="1" applyBorder="1"/>
    <xf numFmtId="0" fontId="2" fillId="0" borderId="1" xfId="0" applyFont="1" applyFill="1" applyBorder="1" applyAlignment="1">
      <alignment wrapText="1"/>
    </xf>
    <xf numFmtId="44" fontId="2" fillId="0" borderId="1" xfId="1" applyFont="1" applyFill="1" applyBorder="1"/>
    <xf numFmtId="44" fontId="11" fillId="0" borderId="1" xfId="1" applyFont="1" applyFill="1" applyBorder="1"/>
    <xf numFmtId="44" fontId="4" fillId="0" borderId="1" xfId="1" applyFont="1" applyFill="1" applyBorder="1"/>
    <xf numFmtId="0" fontId="0" fillId="0" borderId="0" xfId="0" applyFill="1"/>
    <xf numFmtId="0" fontId="11" fillId="0" borderId="1" xfId="0" applyFont="1" applyFill="1" applyBorder="1" applyAlignment="1">
      <alignment wrapText="1"/>
    </xf>
    <xf numFmtId="0" fontId="4" fillId="0" borderId="1" xfId="0" applyFont="1" applyFill="1" applyBorder="1"/>
    <xf numFmtId="44" fontId="2" fillId="0" borderId="0" xfId="1" applyFont="1" applyBorder="1"/>
    <xf numFmtId="44" fontId="11" fillId="0" borderId="0" xfId="1" applyFont="1" applyBorder="1"/>
    <xf numFmtId="44" fontId="0" fillId="0" borderId="0" xfId="0" applyNumberFormat="1"/>
    <xf numFmtId="14" fontId="9" fillId="0" borderId="0" xfId="0" applyNumberFormat="1" applyFont="1"/>
    <xf numFmtId="0" fontId="14" fillId="0" borderId="0" xfId="0" applyFont="1"/>
    <xf numFmtId="0" fontId="15" fillId="0" borderId="0" xfId="0" applyFont="1"/>
    <xf numFmtId="0" fontId="16" fillId="0" borderId="1" xfId="0" applyFont="1" applyFill="1" applyBorder="1"/>
    <xf numFmtId="44" fontId="19" fillId="0" borderId="1" xfId="1" applyFont="1" applyFill="1" applyBorder="1"/>
    <xf numFmtId="0" fontId="17" fillId="0" borderId="1" xfId="0" applyFont="1" applyFill="1" applyBorder="1"/>
    <xf numFmtId="0" fontId="16" fillId="0" borderId="1" xfId="0" applyFont="1" applyBorder="1"/>
    <xf numFmtId="44" fontId="0" fillId="0" borderId="1" xfId="0" applyNumberFormat="1" applyFont="1" applyBorder="1"/>
    <xf numFmtId="0" fontId="4" fillId="0" borderId="1" xfId="0" applyFont="1" applyBorder="1" applyAlignment="1"/>
    <xf numFmtId="0" fontId="4" fillId="0" borderId="1" xfId="0" applyFont="1" applyBorder="1" applyAlignment="1">
      <alignment wrapText="1"/>
    </xf>
    <xf numFmtId="0" fontId="4" fillId="0" borderId="1" xfId="1" applyNumberFormat="1" applyFont="1" applyBorder="1"/>
    <xf numFmtId="44" fontId="4" fillId="2" borderId="1" xfId="1" applyFont="1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left"/>
    </xf>
    <xf numFmtId="0" fontId="0" fillId="0" borderId="0" xfId="0" applyFont="1" applyFill="1"/>
    <xf numFmtId="44" fontId="4" fillId="0" borderId="0" xfId="1" applyFont="1"/>
    <xf numFmtId="0" fontId="0" fillId="0" borderId="0" xfId="0" applyFont="1" applyBorder="1"/>
    <xf numFmtId="0" fontId="0" fillId="0" borderId="0" xfId="0" applyFont="1" applyFill="1" applyBorder="1"/>
    <xf numFmtId="14" fontId="12" fillId="0" borderId="1" xfId="0" applyNumberFormat="1" applyFont="1" applyBorder="1"/>
    <xf numFmtId="0" fontId="12" fillId="0" borderId="1" xfId="0" applyFont="1" applyBorder="1"/>
    <xf numFmtId="0" fontId="4" fillId="0" borderId="1" xfId="0" applyFont="1" applyFill="1" applyBorder="1" applyAlignment="1">
      <alignment wrapText="1"/>
    </xf>
    <xf numFmtId="44" fontId="0" fillId="0" borderId="1" xfId="0" applyNumberFormat="1" applyFont="1" applyFill="1" applyBorder="1"/>
    <xf numFmtId="0" fontId="18" fillId="0" borderId="1" xfId="0" applyFont="1" applyBorder="1"/>
    <xf numFmtId="2" fontId="4" fillId="0" borderId="1" xfId="1" applyNumberFormat="1" applyFont="1" applyBorder="1"/>
    <xf numFmtId="0" fontId="4" fillId="0" borderId="1" xfId="0" applyFont="1" applyFill="1" applyBorder="1" applyAlignment="1"/>
    <xf numFmtId="0" fontId="0" fillId="0" borderId="1" xfId="0" applyFont="1" applyFill="1" applyBorder="1" applyAlignment="1">
      <alignment wrapText="1"/>
    </xf>
    <xf numFmtId="0" fontId="4" fillId="3" borderId="1" xfId="0" applyFont="1" applyFill="1" applyBorder="1"/>
    <xf numFmtId="0" fontId="4" fillId="3" borderId="1" xfId="0" applyFont="1" applyFill="1" applyBorder="1" applyAlignment="1">
      <alignment wrapText="1"/>
    </xf>
    <xf numFmtId="44" fontId="4" fillId="3" borderId="1" xfId="1" applyFont="1" applyFill="1" applyBorder="1"/>
    <xf numFmtId="0" fontId="4" fillId="0" borderId="1" xfId="1" applyNumberFormat="1" applyFont="1" applyFill="1" applyBorder="1"/>
    <xf numFmtId="0" fontId="4" fillId="0" borderId="1" xfId="0" applyFont="1" applyFill="1" applyBorder="1" applyAlignment="1">
      <alignment horizontal="left" indent="11"/>
    </xf>
    <xf numFmtId="44" fontId="6" fillId="0" borderId="0" xfId="1" applyFont="1"/>
    <xf numFmtId="44" fontId="24" fillId="0" borderId="1" xfId="1" applyFont="1" applyFill="1" applyBorder="1"/>
    <xf numFmtId="44" fontId="24" fillId="3" borderId="1" xfId="1" applyFont="1" applyFill="1" applyBorder="1"/>
    <xf numFmtId="0" fontId="3" fillId="0" borderId="0" xfId="0" applyFont="1" applyFill="1"/>
    <xf numFmtId="0" fontId="0" fillId="0" borderId="1" xfId="0" applyBorder="1" applyAlignment="1">
      <alignment vertical="center"/>
    </xf>
    <xf numFmtId="44" fontId="0" fillId="4" borderId="1" xfId="1" applyFont="1" applyFill="1" applyBorder="1"/>
    <xf numFmtId="0" fontId="28" fillId="0" borderId="0" xfId="0" applyFont="1"/>
    <xf numFmtId="0" fontId="0" fillId="4" borderId="1" xfId="0" applyFont="1" applyFill="1" applyBorder="1"/>
    <xf numFmtId="44" fontId="5" fillId="4" borderId="1" xfId="0" applyNumberFormat="1" applyFont="1" applyFill="1" applyBorder="1"/>
    <xf numFmtId="0" fontId="2" fillId="0" borderId="1" xfId="0" applyFont="1" applyBorder="1" applyAlignment="1">
      <alignment horizontal="center"/>
    </xf>
    <xf numFmtId="44" fontId="0" fillId="0" borderId="0" xfId="1" applyFont="1" applyFill="1" applyBorder="1"/>
    <xf numFmtId="44" fontId="24" fillId="0" borderId="1" xfId="0" applyNumberFormat="1" applyFont="1" applyBorder="1"/>
    <xf numFmtId="0" fontId="4" fillId="0" borderId="1" xfId="0" applyFont="1" applyBorder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44" fontId="2" fillId="0" borderId="1" xfId="1" applyFont="1" applyBorder="1" applyAlignment="1"/>
    <xf numFmtId="44" fontId="2" fillId="0" borderId="1" xfId="1" applyFont="1" applyFill="1" applyBorder="1" applyAlignment="1"/>
    <xf numFmtId="0" fontId="2" fillId="0" borderId="1" xfId="1" applyNumberFormat="1" applyFont="1" applyBorder="1" applyAlignment="1"/>
    <xf numFmtId="44" fontId="2" fillId="2" borderId="1" xfId="1" applyFont="1" applyFill="1" applyBorder="1" applyAlignment="1"/>
    <xf numFmtId="0" fontId="2" fillId="2" borderId="1" xfId="0" applyFont="1" applyFill="1" applyBorder="1" applyAlignment="1"/>
    <xf numFmtId="44" fontId="4" fillId="0" borderId="1" xfId="0" applyNumberFormat="1" applyFont="1" applyBorder="1" applyAlignment="1"/>
    <xf numFmtId="14" fontId="11" fillId="0" borderId="1" xfId="0" applyNumberFormat="1" applyFont="1" applyFill="1" applyBorder="1" applyAlignment="1"/>
    <xf numFmtId="0" fontId="0" fillId="0" borderId="1" xfId="0" applyFont="1" applyBorder="1" applyAlignment="1"/>
    <xf numFmtId="44" fontId="0" fillId="0" borderId="1" xfId="1" applyFont="1" applyFill="1" applyBorder="1" applyAlignment="1"/>
    <xf numFmtId="44" fontId="0" fillId="0" borderId="1" xfId="0" applyNumberFormat="1" applyFont="1" applyBorder="1" applyAlignment="1"/>
    <xf numFmtId="0" fontId="11" fillId="0" borderId="1" xfId="0" applyFont="1" applyFill="1" applyBorder="1" applyAlignment="1"/>
    <xf numFmtId="44" fontId="11" fillId="0" borderId="1" xfId="1" applyFont="1" applyFill="1" applyBorder="1" applyAlignment="1"/>
    <xf numFmtId="14" fontId="12" fillId="0" borderId="1" xfId="0" applyNumberFormat="1" applyFont="1" applyBorder="1" applyAlignment="1"/>
    <xf numFmtId="44" fontId="23" fillId="0" borderId="1" xfId="1" applyFont="1" applyFill="1" applyBorder="1" applyAlignment="1"/>
    <xf numFmtId="0" fontId="12" fillId="0" borderId="1" xfId="0" applyFont="1" applyBorder="1" applyAlignment="1"/>
    <xf numFmtId="44" fontId="9" fillId="0" borderId="1" xfId="1" applyFont="1" applyFill="1" applyBorder="1" applyAlignment="1"/>
    <xf numFmtId="0" fontId="0" fillId="0" borderId="1" xfId="0" applyBorder="1" applyAlignment="1"/>
    <xf numFmtId="44" fontId="22" fillId="0" borderId="1" xfId="1" applyFont="1" applyFill="1" applyBorder="1" applyAlignment="1"/>
    <xf numFmtId="0" fontId="12" fillId="0" borderId="1" xfId="0" applyFont="1" applyFill="1" applyBorder="1" applyAlignment="1"/>
    <xf numFmtId="0" fontId="0" fillId="0" borderId="1" xfId="0" applyFont="1" applyFill="1" applyBorder="1" applyAlignment="1"/>
    <xf numFmtId="0" fontId="0" fillId="0" borderId="1" xfId="0" applyFill="1" applyBorder="1" applyAlignment="1"/>
    <xf numFmtId="44" fontId="0" fillId="0" borderId="1" xfId="1" applyFont="1" applyBorder="1" applyAlignment="1"/>
    <xf numFmtId="44" fontId="12" fillId="0" borderId="1" xfId="1" applyFont="1" applyFill="1" applyBorder="1" applyAlignment="1"/>
    <xf numFmtId="14" fontId="12" fillId="0" borderId="1" xfId="0" applyNumberFormat="1" applyFont="1" applyFill="1" applyBorder="1" applyAlignment="1"/>
    <xf numFmtId="44" fontId="16" fillId="0" borderId="1" xfId="0" applyNumberFormat="1" applyFont="1" applyBorder="1" applyAlignment="1"/>
    <xf numFmtId="44" fontId="4" fillId="0" borderId="1" xfId="1" applyFont="1" applyFill="1" applyBorder="1" applyAlignment="1"/>
    <xf numFmtId="44" fontId="4" fillId="0" borderId="1" xfId="1" applyFont="1" applyBorder="1" applyAlignment="1"/>
    <xf numFmtId="44" fontId="9" fillId="0" borderId="1" xfId="1" applyFont="1" applyBorder="1" applyAlignment="1"/>
    <xf numFmtId="0" fontId="0" fillId="0" borderId="0" xfId="0" applyAlignment="1"/>
    <xf numFmtId="44" fontId="0" fillId="0" borderId="1" xfId="1" applyFont="1" applyBorder="1" applyAlignment="1">
      <alignment horizontal="left"/>
    </xf>
    <xf numFmtId="14" fontId="12" fillId="0" borderId="1" xfId="0" applyNumberFormat="1" applyFont="1" applyFill="1" applyBorder="1"/>
    <xf numFmtId="0" fontId="12" fillId="0" borderId="1" xfId="0" applyFont="1" applyFill="1" applyBorder="1"/>
    <xf numFmtId="44" fontId="18" fillId="0" borderId="1" xfId="1" applyFont="1" applyFill="1" applyBorder="1"/>
    <xf numFmtId="44" fontId="16" fillId="0" borderId="1" xfId="1" applyFont="1" applyFill="1" applyBorder="1" applyAlignment="1"/>
    <xf numFmtId="44" fontId="31" fillId="0" borderId="1" xfId="0" applyNumberFormat="1" applyFont="1" applyFill="1" applyBorder="1" applyAlignment="1"/>
    <xf numFmtId="44" fontId="32" fillId="0" borderId="1" xfId="0" applyNumberFormat="1" applyFont="1" applyBorder="1" applyAlignment="1"/>
    <xf numFmtId="44" fontId="32" fillId="0" borderId="1" xfId="0" applyNumberFormat="1" applyFont="1" applyBorder="1"/>
    <xf numFmtId="44" fontId="0" fillId="0" borderId="0" xfId="1" applyFont="1" applyFill="1"/>
    <xf numFmtId="0" fontId="5" fillId="0" borderId="1" xfId="0" applyFont="1" applyFill="1" applyBorder="1"/>
    <xf numFmtId="14" fontId="0" fillId="0" borderId="0" xfId="0" applyNumberFormat="1"/>
    <xf numFmtId="0" fontId="0" fillId="0" borderId="0" xfId="0" applyAlignment="1">
      <alignment wrapText="1"/>
    </xf>
    <xf numFmtId="0" fontId="4" fillId="0" borderId="1" xfId="1" applyNumberFormat="1" applyFont="1" applyFill="1" applyBorder="1" applyAlignment="1">
      <alignment horizontal="center"/>
    </xf>
    <xf numFmtId="0" fontId="0" fillId="0" borderId="0" xfId="0" applyBorder="1"/>
    <xf numFmtId="0" fontId="0" fillId="0" borderId="1" xfId="0" applyBorder="1" applyAlignment="1">
      <alignment wrapText="1"/>
    </xf>
    <xf numFmtId="0" fontId="0" fillId="6" borderId="1" xfId="0" applyFill="1" applyBorder="1"/>
    <xf numFmtId="0" fontId="0" fillId="6" borderId="1" xfId="0" applyFill="1" applyBorder="1" applyAlignment="1">
      <alignment wrapText="1"/>
    </xf>
    <xf numFmtId="44" fontId="0" fillId="6" borderId="1" xfId="1" applyFont="1" applyFill="1" applyBorder="1"/>
    <xf numFmtId="44" fontId="3" fillId="6" borderId="1" xfId="1" applyFont="1" applyFill="1" applyBorder="1"/>
    <xf numFmtId="0" fontId="0" fillId="7" borderId="1" xfId="0" applyFill="1" applyBorder="1"/>
    <xf numFmtId="0" fontId="0" fillId="7" borderId="1" xfId="0" applyFill="1" applyBorder="1" applyAlignment="1">
      <alignment wrapText="1"/>
    </xf>
    <xf numFmtId="44" fontId="0" fillId="7" borderId="1" xfId="1" applyFont="1" applyFill="1" applyBorder="1"/>
    <xf numFmtId="14" fontId="0" fillId="6" borderId="1" xfId="0" applyNumberFormat="1" applyFont="1" applyFill="1" applyBorder="1"/>
    <xf numFmtId="0" fontId="4" fillId="0" borderId="0" xfId="0" applyFont="1"/>
    <xf numFmtId="0" fontId="3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8" borderId="1" xfId="0" applyFill="1" applyBorder="1"/>
    <xf numFmtId="0" fontId="0" fillId="8" borderId="1" xfId="0" applyFill="1" applyBorder="1" applyAlignment="1">
      <alignment wrapText="1"/>
    </xf>
    <xf numFmtId="44" fontId="3" fillId="8" borderId="1" xfId="1" applyFont="1" applyFill="1" applyBorder="1"/>
    <xf numFmtId="0" fontId="0" fillId="0" borderId="2" xfId="0" applyFill="1" applyBorder="1"/>
    <xf numFmtId="0" fontId="12" fillId="0" borderId="1" xfId="0" applyFont="1" applyBorder="1" applyAlignment="1">
      <alignment horizontal="right" wrapText="1"/>
    </xf>
    <xf numFmtId="44" fontId="12" fillId="0" borderId="1" xfId="1" applyFont="1" applyBorder="1" applyAlignment="1">
      <alignment horizontal="right" wrapText="1"/>
    </xf>
    <xf numFmtId="0" fontId="0" fillId="0" borderId="3" xfId="0" applyBorder="1" applyAlignment="1">
      <alignment wrapText="1"/>
    </xf>
    <xf numFmtId="0" fontId="12" fillId="0" borderId="5" xfId="0" applyFont="1" applyBorder="1" applyAlignment="1">
      <alignment horizontal="right" wrapText="1"/>
    </xf>
    <xf numFmtId="44" fontId="12" fillId="0" borderId="5" xfId="1" applyFont="1" applyBorder="1" applyAlignment="1">
      <alignment horizontal="right" wrapText="1"/>
    </xf>
    <xf numFmtId="0" fontId="4" fillId="0" borderId="5" xfId="0" applyFont="1" applyBorder="1"/>
    <xf numFmtId="0" fontId="0" fillId="5" borderId="0" xfId="0" applyFill="1" applyBorder="1"/>
    <xf numFmtId="44" fontId="0" fillId="5" borderId="0" xfId="1" applyFont="1" applyFill="1" applyBorder="1"/>
    <xf numFmtId="0" fontId="4" fillId="5" borderId="0" xfId="0" applyFont="1" applyFill="1" applyBorder="1"/>
    <xf numFmtId="44" fontId="24" fillId="8" borderId="1" xfId="0" applyNumberFormat="1" applyFont="1" applyFill="1" applyBorder="1"/>
    <xf numFmtId="0" fontId="33" fillId="5" borderId="1" xfId="0" applyFont="1" applyFill="1" applyBorder="1"/>
    <xf numFmtId="0" fontId="28" fillId="5" borderId="1" xfId="0" applyFont="1" applyFill="1" applyBorder="1"/>
    <xf numFmtId="0" fontId="28" fillId="5" borderId="1" xfId="0" applyFont="1" applyFill="1" applyBorder="1" applyAlignment="1">
      <alignment wrapText="1"/>
    </xf>
    <xf numFmtId="44" fontId="28" fillId="5" borderId="1" xfId="1" applyFont="1" applyFill="1" applyBorder="1"/>
    <xf numFmtId="44" fontId="28" fillId="5" borderId="5" xfId="1" applyFont="1" applyFill="1" applyBorder="1" applyAlignment="1">
      <alignment wrapText="1"/>
    </xf>
    <xf numFmtId="0" fontId="13" fillId="8" borderId="1" xfId="0" applyFont="1" applyFill="1" applyBorder="1"/>
    <xf numFmtId="0" fontId="2" fillId="0" borderId="1" xfId="1" applyNumberFormat="1" applyFont="1" applyBorder="1" applyAlignment="1">
      <alignment horizontal="center"/>
    </xf>
    <xf numFmtId="44" fontId="2" fillId="0" borderId="1" xfId="1" applyFont="1" applyBorder="1" applyAlignment="1">
      <alignment horizontal="center"/>
    </xf>
    <xf numFmtId="44" fontId="2" fillId="3" borderId="1" xfId="1" applyFont="1" applyFill="1" applyBorder="1"/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4" fontId="2" fillId="3" borderId="1" xfId="1" applyFont="1" applyFill="1" applyBorder="1" applyAlignment="1">
      <alignment horizontal="center" vertical="center"/>
    </xf>
    <xf numFmtId="14" fontId="0" fillId="7" borderId="1" xfId="0" applyNumberFormat="1" applyFont="1" applyFill="1" applyBorder="1"/>
    <xf numFmtId="0" fontId="0" fillId="9" borderId="1" xfId="0" applyFill="1" applyBorder="1"/>
    <xf numFmtId="0" fontId="6" fillId="9" borderId="1" xfId="0" applyFont="1" applyFill="1" applyBorder="1"/>
    <xf numFmtId="0" fontId="0" fillId="9" borderId="1" xfId="0" applyFill="1" applyBorder="1" applyAlignment="1">
      <alignment wrapText="1"/>
    </xf>
    <xf numFmtId="44" fontId="0" fillId="9" borderId="1" xfId="1" applyFont="1" applyFill="1" applyBorder="1"/>
    <xf numFmtId="0" fontId="0" fillId="5" borderId="1" xfId="0" applyFill="1" applyBorder="1"/>
    <xf numFmtId="0" fontId="0" fillId="0" borderId="5" xfId="0" applyBorder="1"/>
    <xf numFmtId="44" fontId="4" fillId="0" borderId="5" xfId="1" applyFont="1" applyBorder="1"/>
    <xf numFmtId="164" fontId="4" fillId="0" borderId="5" xfId="1" applyNumberFormat="1" applyFont="1" applyBorder="1" applyAlignment="1">
      <alignment wrapText="1"/>
    </xf>
    <xf numFmtId="0" fontId="0" fillId="5" borderId="6" xfId="0" applyFill="1" applyBorder="1"/>
    <xf numFmtId="0" fontId="0" fillId="0" borderId="5" xfId="0" applyFill="1" applyBorder="1"/>
    <xf numFmtId="44" fontId="4" fillId="0" borderId="5" xfId="1" applyFont="1" applyFill="1" applyBorder="1"/>
    <xf numFmtId="164" fontId="4" fillId="0" borderId="7" xfId="1" applyNumberFormat="1" applyFont="1" applyFill="1" applyBorder="1" applyAlignment="1">
      <alignment wrapText="1"/>
    </xf>
    <xf numFmtId="44" fontId="0" fillId="0" borderId="5" xfId="1" applyFont="1" applyBorder="1"/>
    <xf numFmtId="0" fontId="0" fillId="10" borderId="1" xfId="0" applyFont="1" applyFill="1" applyBorder="1"/>
    <xf numFmtId="14" fontId="11" fillId="0" borderId="1" xfId="0" applyNumberFormat="1" applyFont="1" applyFill="1" applyBorder="1"/>
    <xf numFmtId="44" fontId="7" fillId="0" borderId="1" xfId="0" applyNumberFormat="1" applyFont="1" applyFill="1" applyBorder="1"/>
    <xf numFmtId="14" fontId="4" fillId="0" borderId="1" xfId="0" applyNumberFormat="1" applyFont="1" applyFill="1" applyBorder="1"/>
    <xf numFmtId="14" fontId="4" fillId="0" borderId="1" xfId="1" applyNumberFormat="1" applyFont="1" applyFill="1" applyBorder="1"/>
    <xf numFmtId="44" fontId="0" fillId="11" borderId="0" xfId="1" applyFont="1" applyFill="1"/>
    <xf numFmtId="44" fontId="0" fillId="11" borderId="1" xfId="1" applyFont="1" applyFill="1" applyBorder="1"/>
    <xf numFmtId="44" fontId="3" fillId="11" borderId="1" xfId="1" applyFont="1" applyFill="1" applyBorder="1"/>
    <xf numFmtId="0" fontId="0" fillId="11" borderId="1" xfId="0" applyFill="1" applyBorder="1" applyAlignment="1">
      <alignment wrapText="1"/>
    </xf>
    <xf numFmtId="0" fontId="0" fillId="11" borderId="1" xfId="0" applyFill="1" applyBorder="1"/>
    <xf numFmtId="0" fontId="3" fillId="11" borderId="1" xfId="0" applyFont="1" applyFill="1" applyBorder="1"/>
    <xf numFmtId="0" fontId="0" fillId="11" borderId="1" xfId="0" applyFont="1" applyFill="1" applyBorder="1"/>
    <xf numFmtId="44" fontId="24" fillId="11" borderId="1" xfId="0" applyNumberFormat="1" applyFont="1" applyFill="1" applyBorder="1"/>
    <xf numFmtId="44" fontId="1" fillId="11" borderId="1" xfId="1" applyFont="1" applyFill="1" applyBorder="1"/>
    <xf numFmtId="0" fontId="2" fillId="0" borderId="1" xfId="0" applyFont="1" applyBorder="1" applyAlignment="1">
      <alignment horizontal="center" wrapText="1"/>
    </xf>
    <xf numFmtId="0" fontId="0" fillId="10" borderId="1" xfId="0" applyFill="1" applyBorder="1"/>
    <xf numFmtId="0" fontId="6" fillId="10" borderId="1" xfId="0" applyFont="1" applyFill="1" applyBorder="1"/>
    <xf numFmtId="0" fontId="0" fillId="12" borderId="1" xfId="0" applyFill="1" applyBorder="1"/>
    <xf numFmtId="0" fontId="6" fillId="12" borderId="1" xfId="0" applyFont="1" applyFill="1" applyBorder="1"/>
    <xf numFmtId="44" fontId="0" fillId="12" borderId="1" xfId="1" applyFont="1" applyFill="1" applyBorder="1"/>
    <xf numFmtId="0" fontId="7" fillId="12" borderId="1" xfId="0" applyFont="1" applyFill="1" applyBorder="1"/>
    <xf numFmtId="0" fontId="0" fillId="13" borderId="1" xfId="0" applyFill="1" applyBorder="1"/>
    <xf numFmtId="44" fontId="4" fillId="13" borderId="1" xfId="1" applyFont="1" applyFill="1" applyBorder="1"/>
    <xf numFmtId="0" fontId="0" fillId="0" borderId="11" xfId="0" applyBorder="1"/>
    <xf numFmtId="44" fontId="0" fillId="0" borderId="11" xfId="1" applyFont="1" applyFill="1" applyBorder="1"/>
    <xf numFmtId="44" fontId="4" fillId="0" borderId="11" xfId="0" applyNumberFormat="1" applyFont="1" applyFill="1" applyBorder="1"/>
    <xf numFmtId="44" fontId="0" fillId="10" borderId="0" xfId="1" applyFont="1" applyFill="1" applyBorder="1"/>
    <xf numFmtId="44" fontId="0" fillId="10" borderId="12" xfId="1" applyFont="1" applyFill="1" applyBorder="1"/>
    <xf numFmtId="0" fontId="0" fillId="10" borderId="13" xfId="0" applyFill="1" applyBorder="1"/>
    <xf numFmtId="0" fontId="4" fillId="10" borderId="8" xfId="0" applyFont="1" applyFill="1" applyBorder="1"/>
    <xf numFmtId="0" fontId="4" fillId="10" borderId="9" xfId="0" applyFont="1" applyFill="1" applyBorder="1"/>
    <xf numFmtId="0" fontId="0" fillId="10" borderId="14" xfId="0" applyFill="1" applyBorder="1"/>
    <xf numFmtId="44" fontId="0" fillId="10" borderId="6" xfId="1" applyFont="1" applyFill="1" applyBorder="1"/>
    <xf numFmtId="0" fontId="4" fillId="10" borderId="10" xfId="0" applyFont="1" applyFill="1" applyBorder="1"/>
    <xf numFmtId="44" fontId="6" fillId="10" borderId="1" xfId="1" applyFont="1" applyFill="1" applyBorder="1"/>
    <xf numFmtId="14" fontId="11" fillId="7" borderId="1" xfId="0" applyNumberFormat="1" applyFont="1" applyFill="1" applyBorder="1"/>
    <xf numFmtId="0" fontId="0" fillId="7" borderId="1" xfId="0" applyFont="1" applyFill="1" applyBorder="1"/>
    <xf numFmtId="0" fontId="11" fillId="7" borderId="1" xfId="0" applyFont="1" applyFill="1" applyBorder="1"/>
    <xf numFmtId="0" fontId="11" fillId="7" borderId="1" xfId="0" applyFont="1" applyFill="1" applyBorder="1" applyAlignment="1">
      <alignment wrapText="1"/>
    </xf>
    <xf numFmtId="44" fontId="11" fillId="7" borderId="1" xfId="1" applyFont="1" applyFill="1" applyBorder="1"/>
    <xf numFmtId="0" fontId="0" fillId="7" borderId="1" xfId="0" applyFont="1" applyFill="1" applyBorder="1" applyAlignment="1">
      <alignment wrapText="1"/>
    </xf>
    <xf numFmtId="44" fontId="1" fillId="7" borderId="1" xfId="1" applyFont="1" applyFill="1" applyBorder="1"/>
    <xf numFmtId="0" fontId="0" fillId="0" borderId="1" xfId="0" applyFill="1" applyBorder="1" applyAlignment="1">
      <alignment wrapText="1"/>
    </xf>
    <xf numFmtId="0" fontId="0" fillId="12" borderId="1" xfId="0" applyFill="1" applyBorder="1" applyAlignment="1">
      <alignment wrapText="1"/>
    </xf>
    <xf numFmtId="0" fontId="6" fillId="10" borderId="3" xfId="0" applyFont="1" applyFill="1" applyBorder="1" applyAlignment="1">
      <alignment wrapText="1"/>
    </xf>
    <xf numFmtId="44" fontId="6" fillId="10" borderId="3" xfId="1" applyFont="1" applyFill="1" applyBorder="1" applyAlignment="1">
      <alignment wrapText="1"/>
    </xf>
    <xf numFmtId="44" fontId="4" fillId="13" borderId="3" xfId="1" applyFont="1" applyFill="1" applyBorder="1" applyAlignment="1">
      <alignment wrapText="1"/>
    </xf>
    <xf numFmtId="14" fontId="0" fillId="7" borderId="1" xfId="0" applyNumberFormat="1" applyFill="1" applyBorder="1"/>
    <xf numFmtId="44" fontId="35" fillId="0" borderId="1" xfId="1" applyFont="1" applyBorder="1"/>
    <xf numFmtId="0" fontId="13" fillId="10" borderId="7" xfId="0" applyFont="1" applyFill="1" applyBorder="1" applyAlignment="1">
      <alignment horizontal="left" vertical="center"/>
    </xf>
    <xf numFmtId="44" fontId="11" fillId="11" borderId="1" xfId="1" applyFont="1" applyFill="1" applyBorder="1"/>
    <xf numFmtId="0" fontId="0" fillId="11" borderId="0" xfId="0" applyFill="1"/>
    <xf numFmtId="0" fontId="0" fillId="11" borderId="0" xfId="0" applyFill="1" applyAlignment="1">
      <alignment wrapText="1"/>
    </xf>
    <xf numFmtId="44" fontId="7" fillId="11" borderId="1" xfId="0" applyNumberFormat="1" applyFont="1" applyFill="1" applyBorder="1"/>
    <xf numFmtId="44" fontId="4" fillId="11" borderId="0" xfId="1" applyFont="1" applyFill="1"/>
    <xf numFmtId="44" fontId="4" fillId="9" borderId="1" xfId="0" applyNumberFormat="1" applyFont="1" applyFill="1" applyBorder="1"/>
    <xf numFmtId="0" fontId="4" fillId="5" borderId="8" xfId="0" applyFont="1" applyFill="1" applyBorder="1"/>
    <xf numFmtId="0" fontId="4" fillId="5" borderId="9" xfId="0" applyFont="1" applyFill="1" applyBorder="1"/>
    <xf numFmtId="44" fontId="36" fillId="0" borderId="1" xfId="1" applyFont="1" applyBorder="1"/>
    <xf numFmtId="0" fontId="6" fillId="5" borderId="1" xfId="0" applyFont="1" applyFill="1" applyBorder="1"/>
    <xf numFmtId="0" fontId="6" fillId="5" borderId="1" xfId="0" applyFont="1" applyFill="1" applyBorder="1" applyAlignment="1">
      <alignment wrapText="1"/>
    </xf>
    <xf numFmtId="44" fontId="6" fillId="5" borderId="1" xfId="1" applyFont="1" applyFill="1" applyBorder="1"/>
    <xf numFmtId="164" fontId="6" fillId="5" borderId="1" xfId="1" applyNumberFormat="1" applyFont="1" applyFill="1" applyBorder="1" applyAlignment="1">
      <alignment wrapText="1"/>
    </xf>
    <xf numFmtId="44" fontId="2" fillId="0" borderId="3" xfId="1" applyFont="1" applyBorder="1"/>
    <xf numFmtId="44" fontId="2" fillId="2" borderId="3" xfId="1" applyFont="1" applyFill="1" applyBorder="1"/>
    <xf numFmtId="44" fontId="0" fillId="0" borderId="3" xfId="1" applyFont="1" applyFill="1" applyBorder="1"/>
    <xf numFmtId="0" fontId="0" fillId="0" borderId="2" xfId="0" applyFont="1" applyFill="1" applyBorder="1"/>
    <xf numFmtId="44" fontId="0" fillId="7" borderId="3" xfId="1" applyFont="1" applyFill="1" applyBorder="1"/>
    <xf numFmtId="0" fontId="0" fillId="0" borderId="3" xfId="0" applyFont="1" applyFill="1" applyBorder="1"/>
    <xf numFmtId="0" fontId="0" fillId="4" borderId="1" xfId="0" applyFont="1" applyFill="1" applyBorder="1" applyAlignment="1">
      <alignment wrapText="1"/>
    </xf>
    <xf numFmtId="0" fontId="0" fillId="8" borderId="1" xfId="0" applyFont="1" applyFill="1" applyBorder="1"/>
    <xf numFmtId="0" fontId="0" fillId="8" borderId="1" xfId="0" applyFont="1" applyFill="1" applyBorder="1" applyAlignment="1">
      <alignment wrapText="1"/>
    </xf>
    <xf numFmtId="44" fontId="0" fillId="0" borderId="1" xfId="1" applyFont="1" applyBorder="1" applyAlignment="1">
      <alignment wrapText="1"/>
    </xf>
    <xf numFmtId="44" fontId="5" fillId="0" borderId="1" xfId="1" applyFont="1" applyFill="1" applyBorder="1"/>
    <xf numFmtId="44" fontId="0" fillId="0" borderId="1" xfId="1" applyFont="1" applyFill="1" applyBorder="1" applyAlignment="1">
      <alignment wrapText="1"/>
    </xf>
    <xf numFmtId="44" fontId="0" fillId="7" borderId="1" xfId="1" applyFont="1" applyFill="1" applyBorder="1" applyAlignment="1">
      <alignment wrapText="1"/>
    </xf>
    <xf numFmtId="44" fontId="0" fillId="0" borderId="0" xfId="1" applyFont="1" applyAlignment="1"/>
    <xf numFmtId="14" fontId="0" fillId="0" borderId="1" xfId="0" applyNumberFormat="1" applyFont="1" applyFill="1" applyBorder="1" applyAlignment="1">
      <alignment horizontal="right" wrapText="1"/>
    </xf>
    <xf numFmtId="0" fontId="0" fillId="0" borderId="1" xfId="0" applyFont="1" applyFill="1" applyBorder="1" applyAlignment="1">
      <alignment horizontal="right" wrapText="1"/>
    </xf>
    <xf numFmtId="14" fontId="0" fillId="7" borderId="1" xfId="0" applyNumberFormat="1" applyFont="1" applyFill="1" applyBorder="1" applyAlignment="1">
      <alignment horizontal="right" wrapText="1"/>
    </xf>
    <xf numFmtId="0" fontId="0" fillId="7" borderId="1" xfId="0" applyFont="1" applyFill="1" applyBorder="1" applyAlignment="1">
      <alignment horizontal="right" wrapText="1"/>
    </xf>
    <xf numFmtId="14" fontId="0" fillId="0" borderId="1" xfId="0" applyNumberFormat="1" applyFont="1" applyFill="1" applyBorder="1" applyAlignment="1"/>
    <xf numFmtId="0" fontId="0" fillId="0" borderId="0" xfId="0" applyFont="1" applyAlignment="1"/>
    <xf numFmtId="14" fontId="0" fillId="0" borderId="1" xfId="0" applyNumberFormat="1" applyFont="1" applyFill="1" applyBorder="1" applyAlignment="1">
      <alignment wrapText="1"/>
    </xf>
    <xf numFmtId="0" fontId="0" fillId="12" borderId="1" xfId="0" applyFont="1" applyFill="1" applyBorder="1"/>
    <xf numFmtId="0" fontId="33" fillId="12" borderId="1" xfId="0" applyFont="1" applyFill="1" applyBorder="1"/>
    <xf numFmtId="0" fontId="33" fillId="12" borderId="1" xfId="0" applyFont="1" applyFill="1" applyBorder="1" applyAlignment="1">
      <alignment wrapText="1"/>
    </xf>
    <xf numFmtId="44" fontId="33" fillId="12" borderId="3" xfId="1" applyFont="1" applyFill="1" applyBorder="1"/>
    <xf numFmtId="44" fontId="37" fillId="12" borderId="1" xfId="1" applyFont="1" applyFill="1" applyBorder="1"/>
    <xf numFmtId="0" fontId="28" fillId="12" borderId="1" xfId="0" applyFont="1" applyFill="1" applyBorder="1"/>
    <xf numFmtId="44" fontId="11" fillId="11" borderId="3" xfId="1" applyFont="1" applyFill="1" applyBorder="1"/>
    <xf numFmtId="44" fontId="0" fillId="11" borderId="3" xfId="1" applyFont="1" applyFill="1" applyBorder="1"/>
    <xf numFmtId="44" fontId="33" fillId="12" borderId="1" xfId="1" applyFont="1" applyFill="1" applyBorder="1"/>
    <xf numFmtId="44" fontId="1" fillId="11" borderId="3" xfId="1" applyFont="1" applyFill="1" applyBorder="1"/>
    <xf numFmtId="44" fontId="0" fillId="0" borderId="11" xfId="1" applyFont="1" applyBorder="1"/>
    <xf numFmtId="0" fontId="0" fillId="0" borderId="11" xfId="0" applyFont="1" applyBorder="1"/>
    <xf numFmtId="44" fontId="13" fillId="10" borderId="5" xfId="1" applyFont="1" applyFill="1" applyBorder="1"/>
    <xf numFmtId="0" fontId="0" fillId="10" borderId="5" xfId="0" applyFont="1" applyFill="1" applyBorder="1"/>
    <xf numFmtId="0" fontId="0" fillId="10" borderId="0" xfId="0" applyFont="1" applyFill="1" applyBorder="1"/>
    <xf numFmtId="0" fontId="0" fillId="10" borderId="12" xfId="0" applyFont="1" applyFill="1" applyBorder="1"/>
    <xf numFmtId="44" fontId="0" fillId="10" borderId="13" xfId="1" applyFont="1" applyFill="1" applyBorder="1"/>
    <xf numFmtId="44" fontId="0" fillId="10" borderId="14" xfId="1" applyFont="1" applyFill="1" applyBorder="1"/>
    <xf numFmtId="0" fontId="0" fillId="10" borderId="8" xfId="0" applyFont="1" applyFill="1" applyBorder="1"/>
    <xf numFmtId="0" fontId="0" fillId="10" borderId="9" xfId="0" applyFont="1" applyFill="1" applyBorder="1"/>
    <xf numFmtId="0" fontId="0" fillId="0" borderId="3" xfId="0" applyFont="1" applyBorder="1" applyAlignment="1">
      <alignment wrapText="1"/>
    </xf>
    <xf numFmtId="44" fontId="0" fillId="0" borderId="0" xfId="1" applyFont="1" applyBorder="1"/>
    <xf numFmtId="0" fontId="0" fillId="0" borderId="0" xfId="0" applyBorder="1" applyAlignment="1">
      <alignment wrapText="1"/>
    </xf>
    <xf numFmtId="0" fontId="0" fillId="0" borderId="1" xfId="1" applyNumberFormat="1" applyFont="1" applyBorder="1"/>
    <xf numFmtId="0" fontId="0" fillId="0" borderId="1" xfId="0" applyNumberFormat="1" applyFont="1" applyBorder="1"/>
    <xf numFmtId="0" fontId="3" fillId="8" borderId="1" xfId="0" applyFont="1" applyFill="1" applyBorder="1"/>
    <xf numFmtId="44" fontId="0" fillId="8" borderId="1" xfId="1" applyFont="1" applyFill="1" applyBorder="1"/>
    <xf numFmtId="44" fontId="7" fillId="8" borderId="1" xfId="0" applyNumberFormat="1" applyFont="1" applyFill="1" applyBorder="1"/>
    <xf numFmtId="0" fontId="3" fillId="8" borderId="1" xfId="0" applyFont="1" applyFill="1" applyBorder="1" applyAlignment="1">
      <alignment wrapText="1"/>
    </xf>
    <xf numFmtId="0" fontId="39" fillId="8" borderId="1" xfId="0" applyFont="1" applyFill="1" applyBorder="1"/>
    <xf numFmtId="0" fontId="0" fillId="11" borderId="0" xfId="0" applyFill="1" applyBorder="1"/>
    <xf numFmtId="0" fontId="0" fillId="11" borderId="0" xfId="0" applyFill="1" applyBorder="1" applyAlignment="1">
      <alignment wrapText="1"/>
    </xf>
    <xf numFmtId="44" fontId="0" fillId="11" borderId="0" xfId="1" applyFont="1" applyFill="1" applyBorder="1"/>
    <xf numFmtId="44" fontId="4" fillId="0" borderId="11" xfId="0" applyNumberFormat="1" applyFont="1" applyBorder="1"/>
    <xf numFmtId="44" fontId="24" fillId="0" borderId="1" xfId="1" applyFont="1" applyBorder="1"/>
    <xf numFmtId="44" fontId="7" fillId="0" borderId="1" xfId="1" applyFont="1" applyBorder="1"/>
    <xf numFmtId="0" fontId="0" fillId="7" borderId="1" xfId="0" applyFont="1" applyFill="1" applyBorder="1" applyAlignment="1"/>
    <xf numFmtId="44" fontId="7" fillId="0" borderId="1" xfId="1" applyFont="1" applyFill="1" applyBorder="1"/>
    <xf numFmtId="44" fontId="0" fillId="7" borderId="1" xfId="1" applyFont="1" applyFill="1" applyBorder="1" applyAlignment="1"/>
    <xf numFmtId="14" fontId="0" fillId="7" borderId="1" xfId="0" applyNumberFormat="1" applyFont="1" applyFill="1" applyBorder="1" applyAlignment="1"/>
    <xf numFmtId="0" fontId="0" fillId="10" borderId="1" xfId="0" applyFont="1" applyFill="1" applyBorder="1" applyAlignment="1"/>
    <xf numFmtId="0" fontId="25" fillId="8" borderId="1" xfId="0" applyFont="1" applyFill="1" applyBorder="1" applyAlignment="1"/>
    <xf numFmtId="0" fontId="25" fillId="8" borderId="1" xfId="0" applyFont="1" applyFill="1" applyBorder="1" applyAlignment="1">
      <alignment wrapText="1"/>
    </xf>
    <xf numFmtId="0" fontId="25" fillId="8" borderId="1" xfId="0" applyFont="1" applyFill="1" applyBorder="1"/>
    <xf numFmtId="44" fontId="25" fillId="8" borderId="1" xfId="1" applyFont="1" applyFill="1" applyBorder="1" applyAlignment="1"/>
    <xf numFmtId="44" fontId="40" fillId="8" borderId="1" xfId="1" applyFont="1" applyFill="1" applyBorder="1"/>
    <xf numFmtId="0" fontId="41" fillId="12" borderId="1" xfId="0" applyFont="1" applyFill="1" applyBorder="1" applyAlignment="1"/>
    <xf numFmtId="0" fontId="34" fillId="12" borderId="1" xfId="0" applyFont="1" applyFill="1" applyBorder="1"/>
    <xf numFmtId="0" fontId="41" fillId="12" borderId="1" xfId="0" applyFont="1" applyFill="1" applyBorder="1" applyAlignment="1">
      <alignment wrapText="1"/>
    </xf>
    <xf numFmtId="0" fontId="41" fillId="12" borderId="1" xfId="0" applyFont="1" applyFill="1" applyBorder="1"/>
    <xf numFmtId="44" fontId="41" fillId="12" borderId="1" xfId="1" applyFont="1" applyFill="1" applyBorder="1" applyAlignment="1"/>
    <xf numFmtId="44" fontId="34" fillId="12" borderId="1" xfId="1" applyFont="1" applyFill="1" applyBorder="1"/>
    <xf numFmtId="14" fontId="0" fillId="0" borderId="1" xfId="0" applyNumberFormat="1" applyFont="1" applyBorder="1" applyAlignment="1"/>
    <xf numFmtId="0" fontId="4" fillId="3" borderId="1" xfId="0" applyFont="1" applyFill="1" applyBorder="1" applyAlignment="1"/>
    <xf numFmtId="44" fontId="4" fillId="3" borderId="1" xfId="1" applyFont="1" applyFill="1" applyBorder="1" applyAlignment="1"/>
    <xf numFmtId="44" fontId="0" fillId="11" borderId="1" xfId="1" applyFont="1" applyFill="1" applyBorder="1" applyAlignment="1"/>
    <xf numFmtId="44" fontId="0" fillId="11" borderId="1" xfId="1" applyFont="1" applyFill="1" applyBorder="1" applyAlignment="1">
      <alignment wrapText="1"/>
    </xf>
    <xf numFmtId="0" fontId="0" fillId="0" borderId="1" xfId="0" applyFont="1" applyFill="1" applyBorder="1" applyAlignment="1">
      <alignment horizontal="right" vertical="center" wrapText="1"/>
    </xf>
    <xf numFmtId="0" fontId="0" fillId="11" borderId="1" xfId="0" applyFont="1" applyFill="1" applyBorder="1" applyAlignment="1"/>
    <xf numFmtId="0" fontId="0" fillId="11" borderId="0" xfId="0" applyFont="1" applyFill="1" applyAlignment="1"/>
    <xf numFmtId="0" fontId="0" fillId="11" borderId="0" xfId="0" applyFont="1" applyFill="1"/>
    <xf numFmtId="0" fontId="0" fillId="11" borderId="0" xfId="0" applyFont="1" applyFill="1" applyAlignment="1">
      <alignment wrapText="1"/>
    </xf>
    <xf numFmtId="44" fontId="0" fillId="11" borderId="0" xfId="1" applyFont="1" applyFill="1" applyAlignment="1"/>
    <xf numFmtId="44" fontId="7" fillId="11" borderId="1" xfId="1" applyFont="1" applyFill="1" applyBorder="1"/>
    <xf numFmtId="0" fontId="27" fillId="12" borderId="1" xfId="0" applyFont="1" applyFill="1" applyBorder="1"/>
    <xf numFmtId="0" fontId="27" fillId="12" borderId="1" xfId="0" applyFont="1" applyFill="1" applyBorder="1" applyAlignment="1">
      <alignment wrapText="1"/>
    </xf>
    <xf numFmtId="44" fontId="27" fillId="12" borderId="1" xfId="1" applyFont="1" applyFill="1" applyBorder="1"/>
    <xf numFmtId="0" fontId="43" fillId="12" borderId="1" xfId="0" applyFont="1" applyFill="1" applyBorder="1"/>
    <xf numFmtId="44" fontId="8" fillId="0" borderId="1" xfId="0" applyNumberFormat="1" applyFont="1" applyFill="1" applyBorder="1"/>
    <xf numFmtId="0" fontId="0" fillId="10" borderId="0" xfId="0" applyFont="1" applyFill="1"/>
    <xf numFmtId="0" fontId="0" fillId="0" borderId="5" xfId="0" applyFont="1" applyFill="1" applyBorder="1"/>
    <xf numFmtId="0" fontId="0" fillId="10" borderId="10" xfId="0" applyFont="1" applyFill="1" applyBorder="1"/>
    <xf numFmtId="44" fontId="28" fillId="10" borderId="14" xfId="1" applyFont="1" applyFill="1" applyBorder="1"/>
    <xf numFmtId="0" fontId="28" fillId="10" borderId="1" xfId="0" applyFont="1" applyFill="1" applyBorder="1"/>
    <xf numFmtId="0" fontId="28" fillId="10" borderId="3" xfId="0" applyFont="1" applyFill="1" applyBorder="1" applyAlignment="1">
      <alignment wrapText="1"/>
    </xf>
    <xf numFmtId="44" fontId="28" fillId="10" borderId="1" xfId="1" applyFont="1" applyFill="1" applyBorder="1"/>
    <xf numFmtId="44" fontId="28" fillId="10" borderId="1" xfId="1" applyFont="1" applyFill="1" applyBorder="1" applyAlignment="1">
      <alignment wrapText="1"/>
    </xf>
    <xf numFmtId="0" fontId="26" fillId="8" borderId="1" xfId="0" applyFont="1" applyFill="1" applyBorder="1" applyAlignment="1">
      <alignment horizontal="left" indent="9"/>
    </xf>
    <xf numFmtId="0" fontId="26" fillId="8" borderId="1" xfId="0" applyFont="1" applyFill="1" applyBorder="1" applyAlignment="1">
      <alignment horizontal="left" wrapText="1"/>
    </xf>
    <xf numFmtId="44" fontId="26" fillId="8" borderId="1" xfId="1" applyFont="1" applyFill="1" applyBorder="1" applyAlignment="1">
      <alignment horizontal="left" indent="9"/>
    </xf>
    <xf numFmtId="0" fontId="38" fillId="8" borderId="1" xfId="0" applyFont="1" applyFill="1" applyBorder="1" applyAlignment="1">
      <alignment horizontal="left" indent="9"/>
    </xf>
    <xf numFmtId="0" fontId="39" fillId="8" borderId="1" xfId="0" applyFont="1" applyFill="1" applyBorder="1" applyAlignment="1">
      <alignment horizontal="left" indent="9"/>
    </xf>
    <xf numFmtId="44" fontId="44" fillId="0" borderId="1" xfId="0" applyNumberFormat="1" applyFont="1" applyFill="1" applyBorder="1"/>
    <xf numFmtId="44" fontId="6" fillId="0" borderId="5" xfId="1" applyFont="1" applyFill="1" applyBorder="1"/>
    <xf numFmtId="44" fontId="6" fillId="0" borderId="7" xfId="1" applyFont="1" applyFill="1" applyBorder="1" applyAlignment="1">
      <alignment wrapText="1"/>
    </xf>
    <xf numFmtId="44" fontId="28" fillId="10" borderId="1" xfId="0" applyNumberFormat="1" applyFont="1" applyFill="1" applyBorder="1" applyAlignment="1">
      <alignment wrapText="1"/>
    </xf>
    <xf numFmtId="44" fontId="0" fillId="10" borderId="0" xfId="1" applyFont="1" applyFill="1" applyBorder="1" applyAlignment="1"/>
    <xf numFmtId="0" fontId="28" fillId="10" borderId="1" xfId="0" applyFont="1" applyFill="1" applyBorder="1" applyAlignment="1">
      <alignment wrapText="1"/>
    </xf>
    <xf numFmtId="0" fontId="0" fillId="10" borderId="13" xfId="0" applyFont="1" applyFill="1" applyBorder="1"/>
    <xf numFmtId="44" fontId="0" fillId="10" borderId="12" xfId="1" applyFont="1" applyFill="1" applyBorder="1" applyAlignment="1"/>
    <xf numFmtId="0" fontId="0" fillId="10" borderId="14" xfId="0" applyFont="1" applyFill="1" applyBorder="1"/>
    <xf numFmtId="44" fontId="13" fillId="10" borderId="7" xfId="1" applyFont="1" applyFill="1" applyBorder="1"/>
    <xf numFmtId="0" fontId="0" fillId="10" borderId="6" xfId="0" applyFont="1" applyFill="1" applyBorder="1"/>
    <xf numFmtId="0" fontId="0" fillId="0" borderId="1" xfId="1" applyNumberFormat="1" applyFont="1" applyFill="1" applyBorder="1"/>
    <xf numFmtId="44" fontId="45" fillId="0" borderId="1" xfId="1" applyFont="1" applyFill="1" applyBorder="1"/>
    <xf numFmtId="0" fontId="3" fillId="12" borderId="1" xfId="0" applyFont="1" applyFill="1" applyBorder="1"/>
    <xf numFmtId="0" fontId="42" fillId="12" borderId="1" xfId="0" applyFont="1" applyFill="1" applyBorder="1" applyAlignment="1">
      <alignment horizontal="left"/>
    </xf>
    <xf numFmtId="0" fontId="13" fillId="12" borderId="1" xfId="0" applyFont="1" applyFill="1" applyBorder="1" applyAlignment="1">
      <alignment horizontal="left" wrapText="1"/>
    </xf>
    <xf numFmtId="44" fontId="24" fillId="12" borderId="1" xfId="0" applyNumberFormat="1" applyFont="1" applyFill="1" applyBorder="1"/>
    <xf numFmtId="0" fontId="5" fillId="0" borderId="1" xfId="0" applyFont="1" applyFill="1" applyBorder="1" applyAlignment="1">
      <alignment horizontal="left" indent="11"/>
    </xf>
    <xf numFmtId="0" fontId="5" fillId="0" borderId="1" xfId="0" applyFont="1" applyFill="1" applyBorder="1" applyAlignment="1"/>
    <xf numFmtId="0" fontId="5" fillId="0" borderId="1" xfId="0" applyFont="1" applyFill="1" applyBorder="1" applyAlignment="1">
      <alignment wrapText="1"/>
    </xf>
    <xf numFmtId="44" fontId="46" fillId="0" borderId="1" xfId="1" applyFont="1" applyFill="1" applyBorder="1"/>
    <xf numFmtId="0" fontId="5" fillId="0" borderId="1" xfId="1" applyNumberFormat="1" applyFont="1" applyFill="1" applyBorder="1"/>
    <xf numFmtId="44" fontId="5" fillId="3" borderId="1" xfId="1" applyFont="1" applyFill="1" applyBorder="1"/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44" fontId="46" fillId="3" borderId="1" xfId="1" applyFont="1" applyFill="1" applyBorder="1"/>
    <xf numFmtId="44" fontId="12" fillId="0" borderId="1" xfId="1" applyFont="1" applyBorder="1"/>
    <xf numFmtId="0" fontId="47" fillId="0" borderId="1" xfId="0" applyFont="1" applyFill="1" applyBorder="1"/>
    <xf numFmtId="44" fontId="47" fillId="0" borderId="1" xfId="1" applyFont="1" applyFill="1" applyBorder="1"/>
    <xf numFmtId="0" fontId="47" fillId="0" borderId="1" xfId="0" applyFont="1" applyFill="1" applyBorder="1" applyAlignment="1">
      <alignment wrapText="1"/>
    </xf>
    <xf numFmtId="0" fontId="12" fillId="0" borderId="0" xfId="0" applyFont="1"/>
    <xf numFmtId="14" fontId="12" fillId="0" borderId="1" xfId="0" applyNumberFormat="1" applyFont="1" applyFill="1" applyBorder="1" applyAlignment="1">
      <alignment horizontal="left" indent="1"/>
    </xf>
    <xf numFmtId="44" fontId="46" fillId="0" borderId="1" xfId="0" applyNumberFormat="1" applyFont="1" applyFill="1" applyBorder="1"/>
    <xf numFmtId="0" fontId="46" fillId="0" borderId="1" xfId="0" applyFont="1" applyFill="1" applyBorder="1"/>
    <xf numFmtId="44" fontId="5" fillId="0" borderId="1" xfId="1" applyFont="1" applyBorder="1"/>
    <xf numFmtId="0" fontId="28" fillId="5" borderId="0" xfId="0" applyFont="1" applyFill="1" applyBorder="1" applyAlignment="1">
      <alignment horizontal="center" vertical="center"/>
    </xf>
    <xf numFmtId="0" fontId="10" fillId="0" borderId="1" xfId="0" applyFont="1" applyBorder="1" applyAlignment="1">
      <alignment vertical="top"/>
    </xf>
    <xf numFmtId="0" fontId="28" fillId="5" borderId="0" xfId="0" applyFont="1" applyFill="1" applyBorder="1" applyAlignment="1">
      <alignment horizontal="left"/>
    </xf>
    <xf numFmtId="44" fontId="44" fillId="4" borderId="1" xfId="0" applyNumberFormat="1" applyFont="1" applyFill="1" applyBorder="1"/>
    <xf numFmtId="0" fontId="0" fillId="0" borderId="1" xfId="0" applyBorder="1" applyAlignment="1">
      <alignment vertical="center" wrapText="1"/>
    </xf>
    <xf numFmtId="14" fontId="12" fillId="7" borderId="1" xfId="0" applyNumberFormat="1" applyFont="1" applyFill="1" applyBorder="1"/>
    <xf numFmtId="0" fontId="12" fillId="7" borderId="1" xfId="0" applyFont="1" applyFill="1" applyBorder="1"/>
    <xf numFmtId="44" fontId="3" fillId="7" borderId="1" xfId="1" applyFont="1" applyFill="1" applyBorder="1"/>
    <xf numFmtId="44" fontId="4" fillId="7" borderId="1" xfId="1" applyFont="1" applyFill="1" applyBorder="1"/>
    <xf numFmtId="0" fontId="3" fillId="7" borderId="1" xfId="0" applyFont="1" applyFill="1" applyBorder="1"/>
    <xf numFmtId="14" fontId="47" fillId="7" borderId="1" xfId="0" applyNumberFormat="1" applyFont="1" applyFill="1" applyBorder="1"/>
    <xf numFmtId="0" fontId="47" fillId="7" borderId="1" xfId="0" applyFont="1" applyFill="1" applyBorder="1"/>
    <xf numFmtId="0" fontId="3" fillId="7" borderId="1" xfId="0" applyFont="1" applyFill="1" applyBorder="1" applyAlignment="1">
      <alignment wrapText="1"/>
    </xf>
    <xf numFmtId="44" fontId="44" fillId="0" borderId="1" xfId="0" applyNumberFormat="1" applyFont="1" applyBorder="1"/>
    <xf numFmtId="44" fontId="3" fillId="0" borderId="1" xfId="0" applyNumberFormat="1" applyFont="1" applyFill="1" applyBorder="1"/>
    <xf numFmtId="14" fontId="0" fillId="0" borderId="11" xfId="0" applyNumberFormat="1" applyBorder="1"/>
    <xf numFmtId="0" fontId="0" fillId="0" borderId="11" xfId="0" applyBorder="1" applyAlignment="1">
      <alignment vertical="center"/>
    </xf>
    <xf numFmtId="0" fontId="0" fillId="0" borderId="11" xfId="0" applyBorder="1" applyAlignment="1">
      <alignment wrapText="1"/>
    </xf>
    <xf numFmtId="44" fontId="0" fillId="11" borderId="11" xfId="1" applyFont="1" applyFill="1" applyBorder="1"/>
    <xf numFmtId="0" fontId="0" fillId="10" borderId="5" xfId="0" applyFont="1" applyFill="1" applyBorder="1" applyAlignment="1"/>
    <xf numFmtId="44" fontId="28" fillId="10" borderId="5" xfId="1" applyFont="1" applyFill="1" applyBorder="1"/>
    <xf numFmtId="44" fontId="28" fillId="10" borderId="5" xfId="0" applyNumberFormat="1" applyFont="1" applyFill="1" applyBorder="1" applyAlignment="1">
      <alignment wrapText="1"/>
    </xf>
    <xf numFmtId="0" fontId="0" fillId="10" borderId="15" xfId="0" applyFont="1" applyFill="1" applyBorder="1"/>
    <xf numFmtId="0" fontId="28" fillId="10" borderId="15" xfId="0" applyFont="1" applyFill="1" applyBorder="1"/>
    <xf numFmtId="0" fontId="28" fillId="10" borderId="15" xfId="0" applyFont="1" applyFill="1" applyBorder="1" applyAlignment="1">
      <alignment wrapText="1"/>
    </xf>
    <xf numFmtId="0" fontId="0" fillId="10" borderId="3" xfId="0" applyFont="1" applyFill="1" applyBorder="1"/>
    <xf numFmtId="44" fontId="44" fillId="11" borderId="1" xfId="0" applyNumberFormat="1" applyFont="1" applyFill="1" applyBorder="1"/>
    <xf numFmtId="0" fontId="44" fillId="12" borderId="1" xfId="0" applyFont="1" applyFill="1" applyBorder="1"/>
    <xf numFmtId="0" fontId="30" fillId="0" borderId="0" xfId="0" applyFont="1" applyFill="1" applyBorder="1"/>
    <xf numFmtId="0" fontId="29" fillId="0" borderId="0" xfId="0" applyFont="1" applyFill="1" applyBorder="1"/>
    <xf numFmtId="10" fontId="0" fillId="0" borderId="0" xfId="2" applyNumberFormat="1" applyFont="1" applyFill="1" applyBorder="1"/>
    <xf numFmtId="9" fontId="0" fillId="0" borderId="0" xfId="2" applyFont="1" applyFill="1" applyBorder="1"/>
    <xf numFmtId="0" fontId="0" fillId="12" borderId="1" xfId="0" applyFont="1" applyFill="1" applyBorder="1" applyAlignment="1">
      <alignment wrapText="1"/>
    </xf>
    <xf numFmtId="0" fontId="0" fillId="7" borderId="0" xfId="0" applyFont="1" applyFill="1" applyAlignment="1">
      <alignment wrapText="1"/>
    </xf>
    <xf numFmtId="44" fontId="3" fillId="11" borderId="1" xfId="1" applyFont="1" applyFill="1" applyBorder="1" applyAlignment="1"/>
    <xf numFmtId="44" fontId="3" fillId="0" borderId="1" xfId="1" applyFont="1" applyBorder="1"/>
    <xf numFmtId="0" fontId="0" fillId="11" borderId="1" xfId="0" applyFont="1" applyFill="1" applyBorder="1" applyAlignment="1">
      <alignment wrapText="1"/>
    </xf>
    <xf numFmtId="44" fontId="8" fillId="0" borderId="1" xfId="0" applyNumberFormat="1" applyFont="1" applyBorder="1"/>
    <xf numFmtId="44" fontId="8" fillId="11" borderId="1" xfId="0" applyNumberFormat="1" applyFont="1" applyFill="1" applyBorder="1"/>
    <xf numFmtId="44" fontId="0" fillId="12" borderId="1" xfId="0" applyNumberFormat="1" applyFill="1" applyBorder="1"/>
    <xf numFmtId="44" fontId="7" fillId="12" borderId="1" xfId="0" applyNumberFormat="1" applyFont="1" applyFill="1" applyBorder="1"/>
    <xf numFmtId="44" fontId="47" fillId="7" borderId="1" xfId="1" applyFont="1" applyFill="1" applyBorder="1"/>
    <xf numFmtId="0" fontId="47" fillId="7" borderId="1" xfId="0" applyFont="1" applyFill="1" applyBorder="1" applyAlignment="1">
      <alignment wrapText="1"/>
    </xf>
    <xf numFmtId="0" fontId="12" fillId="0" borderId="1" xfId="0" applyFont="1" applyFill="1" applyBorder="1" applyAlignment="1">
      <alignment wrapText="1"/>
    </xf>
    <xf numFmtId="0" fontId="12" fillId="0" borderId="0" xfId="0" applyFont="1" applyAlignment="1">
      <alignment wrapText="1"/>
    </xf>
    <xf numFmtId="0" fontId="12" fillId="11" borderId="1" xfId="0" applyFont="1" applyFill="1" applyBorder="1"/>
    <xf numFmtId="0" fontId="47" fillId="11" borderId="1" xfId="0" applyFont="1" applyFill="1" applyBorder="1" applyAlignment="1">
      <alignment wrapText="1"/>
    </xf>
    <xf numFmtId="0" fontId="47" fillId="11" borderId="1" xfId="0" applyFont="1" applyFill="1" applyBorder="1"/>
    <xf numFmtId="0" fontId="48" fillId="12" borderId="1" xfId="0" applyFont="1" applyFill="1" applyBorder="1" applyAlignment="1">
      <alignment wrapText="1"/>
    </xf>
    <xf numFmtId="0" fontId="48" fillId="12" borderId="1" xfId="0" applyFont="1" applyFill="1" applyBorder="1"/>
    <xf numFmtId="0" fontId="12" fillId="10" borderId="1" xfId="0" applyFont="1" applyFill="1" applyBorder="1"/>
    <xf numFmtId="44" fontId="46" fillId="0" borderId="11" xfId="1" applyFont="1" applyFill="1" applyBorder="1"/>
    <xf numFmtId="44" fontId="46" fillId="0" borderId="11" xfId="0" applyNumberFormat="1" applyFont="1" applyFill="1" applyBorder="1"/>
    <xf numFmtId="0" fontId="47" fillId="0" borderId="5" xfId="0" applyFont="1" applyFill="1" applyBorder="1"/>
    <xf numFmtId="44" fontId="49" fillId="10" borderId="0" xfId="1" applyFont="1" applyFill="1" applyBorder="1"/>
    <xf numFmtId="44" fontId="49" fillId="10" borderId="12" xfId="1" applyFont="1" applyFill="1" applyBorder="1"/>
    <xf numFmtId="0" fontId="33" fillId="10" borderId="1" xfId="0" applyFont="1" applyFill="1" applyBorder="1"/>
    <xf numFmtId="0" fontId="38" fillId="10" borderId="3" xfId="0" applyFont="1" applyFill="1" applyBorder="1" applyAlignment="1">
      <alignment wrapText="1"/>
    </xf>
    <xf numFmtId="44" fontId="38" fillId="10" borderId="1" xfId="0" applyNumberFormat="1" applyFont="1" applyFill="1" applyBorder="1" applyAlignment="1">
      <alignment wrapText="1"/>
    </xf>
    <xf numFmtId="0" fontId="41" fillId="8" borderId="1" xfId="0" applyFont="1" applyFill="1" applyBorder="1"/>
    <xf numFmtId="0" fontId="34" fillId="8" borderId="1" xfId="0" applyFont="1" applyFill="1" applyBorder="1"/>
    <xf numFmtId="0" fontId="48" fillId="8" borderId="1" xfId="0" applyFont="1" applyFill="1" applyBorder="1" applyAlignment="1">
      <alignment wrapText="1"/>
    </xf>
    <xf numFmtId="0" fontId="48" fillId="8" borderId="1" xfId="0" applyFont="1" applyFill="1" applyBorder="1"/>
    <xf numFmtId="44" fontId="47" fillId="11" borderId="1" xfId="1" applyFont="1" applyFill="1" applyBorder="1"/>
    <xf numFmtId="0" fontId="12" fillId="0" borderId="1" xfId="0" applyFont="1" applyBorder="1" applyAlignment="1">
      <alignment wrapText="1"/>
    </xf>
    <xf numFmtId="0" fontId="47" fillId="0" borderId="1" xfId="1" applyNumberFormat="1" applyFont="1" applyFill="1" applyBorder="1"/>
    <xf numFmtId="0" fontId="12" fillId="0" borderId="0" xfId="0" applyNumberFormat="1" applyFont="1"/>
    <xf numFmtId="44" fontId="46" fillId="11" borderId="1" xfId="0" applyNumberFormat="1" applyFont="1" applyFill="1" applyBorder="1"/>
    <xf numFmtId="44" fontId="12" fillId="0" borderId="1" xfId="1" applyFont="1" applyFill="1" applyBorder="1"/>
    <xf numFmtId="44" fontId="5" fillId="0" borderId="1" xfId="0" applyNumberFormat="1" applyFont="1" applyFill="1" applyBorder="1"/>
    <xf numFmtId="44" fontId="12" fillId="0" borderId="0" xfId="1" applyFont="1"/>
    <xf numFmtId="44" fontId="12" fillId="0" borderId="1" xfId="1" applyFont="1" applyFill="1" applyBorder="1" applyAlignment="1">
      <alignment wrapText="1"/>
    </xf>
    <xf numFmtId="14" fontId="12" fillId="0" borderId="1" xfId="0" applyNumberFormat="1" applyFont="1" applyBorder="1" applyAlignment="1">
      <alignment vertical="top"/>
    </xf>
    <xf numFmtId="0" fontId="12" fillId="0" borderId="1" xfId="0" applyFont="1" applyBorder="1" applyAlignment="1">
      <alignment vertical="top"/>
    </xf>
    <xf numFmtId="0" fontId="12" fillId="0" borderId="1" xfId="0" applyFont="1" applyFill="1" applyBorder="1" applyAlignment="1">
      <alignment vertical="top"/>
    </xf>
    <xf numFmtId="0" fontId="12" fillId="7" borderId="1" xfId="0" applyFont="1" applyFill="1" applyBorder="1" applyAlignment="1">
      <alignment wrapText="1"/>
    </xf>
    <xf numFmtId="44" fontId="12" fillId="7" borderId="1" xfId="1" applyFont="1" applyFill="1" applyBorder="1"/>
    <xf numFmtId="0" fontId="12" fillId="11" borderId="1" xfId="0" applyFont="1" applyFill="1" applyBorder="1" applyAlignment="1">
      <alignment wrapText="1"/>
    </xf>
    <xf numFmtId="0" fontId="13" fillId="10" borderId="1" xfId="0" applyFont="1" applyFill="1" applyBorder="1"/>
    <xf numFmtId="44" fontId="13" fillId="10" borderId="1" xfId="1" applyFont="1" applyFill="1" applyBorder="1"/>
    <xf numFmtId="44" fontId="13" fillId="10" borderId="1" xfId="1" applyFont="1" applyFill="1" applyBorder="1" applyAlignment="1">
      <alignment wrapText="1"/>
    </xf>
    <xf numFmtId="0" fontId="13" fillId="10" borderId="3" xfId="0" applyFont="1" applyFill="1" applyBorder="1" applyAlignment="1">
      <alignment wrapText="1"/>
    </xf>
    <xf numFmtId="44" fontId="5" fillId="0" borderId="11" xfId="0" applyNumberFormat="1" applyFont="1" applyFill="1" applyBorder="1"/>
    <xf numFmtId="44" fontId="12" fillId="0" borderId="11" xfId="1" applyFont="1" applyFill="1" applyBorder="1"/>
    <xf numFmtId="0" fontId="12" fillId="0" borderId="5" xfId="0" applyFont="1" applyFill="1" applyBorder="1"/>
    <xf numFmtId="44" fontId="12" fillId="0" borderId="5" xfId="1" applyFont="1" applyFill="1" applyBorder="1"/>
    <xf numFmtId="0" fontId="12" fillId="10" borderId="0" xfId="0" applyFont="1" applyFill="1" applyBorder="1"/>
    <xf numFmtId="44" fontId="12" fillId="10" borderId="0" xfId="1" applyFont="1" applyFill="1" applyBorder="1"/>
    <xf numFmtId="0" fontId="12" fillId="10" borderId="12" xfId="0" applyFont="1" applyFill="1" applyBorder="1"/>
    <xf numFmtId="44" fontId="12" fillId="10" borderId="12" xfId="1" applyFont="1" applyFill="1" applyBorder="1"/>
    <xf numFmtId="0" fontId="13" fillId="10" borderId="6" xfId="0" applyFont="1" applyFill="1" applyBorder="1"/>
    <xf numFmtId="44" fontId="12" fillId="10" borderId="6" xfId="1" applyFont="1" applyFill="1" applyBorder="1"/>
    <xf numFmtId="44" fontId="12" fillId="11" borderId="1" xfId="1" applyFont="1" applyFill="1" applyBorder="1"/>
    <xf numFmtId="44" fontId="12" fillId="11" borderId="1" xfId="1" applyFont="1" applyFill="1" applyBorder="1" applyAlignment="1">
      <alignment vertical="top"/>
    </xf>
    <xf numFmtId="44" fontId="49" fillId="0" borderId="1" xfId="0" applyNumberFormat="1" applyFont="1" applyFill="1" applyBorder="1"/>
    <xf numFmtId="0" fontId="49" fillId="10" borderId="8" xfId="0" applyFont="1" applyFill="1" applyBorder="1"/>
    <xf numFmtId="0" fontId="49" fillId="10" borderId="9" xfId="0" applyFont="1" applyFill="1" applyBorder="1"/>
    <xf numFmtId="0" fontId="46" fillId="0" borderId="5" xfId="0" applyFont="1" applyFill="1" applyBorder="1"/>
    <xf numFmtId="0" fontId="43" fillId="8" borderId="1" xfId="0" applyFont="1" applyFill="1" applyBorder="1"/>
    <xf numFmtId="44" fontId="49" fillId="11" borderId="1" xfId="0" applyNumberFormat="1" applyFont="1" applyFill="1" applyBorder="1"/>
    <xf numFmtId="0" fontId="5" fillId="0" borderId="0" xfId="0" applyFont="1"/>
    <xf numFmtId="44" fontId="49" fillId="0" borderId="1" xfId="1" applyFont="1" applyFill="1" applyBorder="1"/>
    <xf numFmtId="44" fontId="49" fillId="0" borderId="1" xfId="1" applyFont="1" applyFill="1" applyBorder="1" applyAlignment="1">
      <alignment vertical="top"/>
    </xf>
    <xf numFmtId="44" fontId="49" fillId="0" borderId="1" xfId="1" applyFont="1" applyFill="1" applyBorder="1" applyAlignment="1"/>
    <xf numFmtId="0" fontId="5" fillId="0" borderId="11" xfId="0" applyFont="1" applyFill="1" applyBorder="1"/>
    <xf numFmtId="0" fontId="5" fillId="10" borderId="8" xfId="0" applyFont="1" applyFill="1" applyBorder="1"/>
    <xf numFmtId="0" fontId="5" fillId="10" borderId="9" xfId="0" applyFont="1" applyFill="1" applyBorder="1"/>
    <xf numFmtId="0" fontId="5" fillId="10" borderId="10" xfId="0" applyFont="1" applyFill="1" applyBorder="1"/>
    <xf numFmtId="0" fontId="5" fillId="0" borderId="5" xfId="0" applyFont="1" applyFill="1" applyBorder="1"/>
    <xf numFmtId="44" fontId="12" fillId="11" borderId="1" xfId="1" applyFont="1" applyFill="1" applyBorder="1" applyAlignment="1"/>
    <xf numFmtId="44" fontId="50" fillId="0" borderId="1" xfId="0" applyNumberFormat="1" applyFont="1" applyBorder="1"/>
    <xf numFmtId="44" fontId="50" fillId="11" borderId="1" xfId="0" applyNumberFormat="1" applyFont="1" applyFill="1" applyBorder="1"/>
    <xf numFmtId="44" fontId="4" fillId="0" borderId="1" xfId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3" fillId="5" borderId="7" xfId="0" applyFont="1" applyFill="1" applyBorder="1" applyAlignment="1">
      <alignment horizontal="center" vertical="center"/>
    </xf>
    <xf numFmtId="0" fontId="13" fillId="5" borderId="6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43" fillId="10" borderId="7" xfId="0" applyFont="1" applyFill="1" applyBorder="1" applyAlignment="1">
      <alignment horizontal="center" wrapText="1"/>
    </xf>
    <xf numFmtId="0" fontId="43" fillId="10" borderId="6" xfId="0" applyFont="1" applyFill="1" applyBorder="1" applyAlignment="1">
      <alignment horizontal="center" wrapText="1"/>
    </xf>
    <xf numFmtId="0" fontId="43" fillId="10" borderId="10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4" fontId="45" fillId="0" borderId="1" xfId="0" applyNumberFormat="1" applyFont="1" applyBorder="1"/>
    <xf numFmtId="0" fontId="12" fillId="0" borderId="3" xfId="0" applyFont="1" applyFill="1" applyBorder="1" applyAlignment="1">
      <alignment wrapText="1"/>
    </xf>
    <xf numFmtId="44" fontId="13" fillId="10" borderId="3" xfId="1" applyFont="1" applyFill="1" applyBorder="1" applyAlignment="1">
      <alignment wrapText="1"/>
    </xf>
    <xf numFmtId="0" fontId="13" fillId="10" borderId="5" xfId="0" applyFont="1" applyFill="1" applyBorder="1"/>
    <xf numFmtId="44" fontId="12" fillId="10" borderId="5" xfId="1" applyFont="1" applyFill="1" applyBorder="1"/>
    <xf numFmtId="0" fontId="5" fillId="10" borderId="5" xfId="0" applyFont="1" applyFill="1" applyBorder="1"/>
    <xf numFmtId="0" fontId="12" fillId="10" borderId="14" xfId="0" applyFont="1" applyFill="1" applyBorder="1"/>
    <xf numFmtId="44" fontId="12" fillId="0" borderId="1" xfId="1" applyFont="1" applyFill="1" applyBorder="1" applyAlignment="1">
      <alignment vertical="top"/>
    </xf>
    <xf numFmtId="44" fontId="45" fillId="0" borderId="1" xfId="1" applyFont="1" applyBorder="1"/>
    <xf numFmtId="44" fontId="45" fillId="11" borderId="1" xfId="1" applyFont="1" applyFill="1" applyBorder="1"/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Medium9"/>
  <colors>
    <mruColors>
      <color rgb="FFFF5050"/>
      <color rgb="FFDEA900"/>
      <color rgb="FF996633"/>
      <color rgb="FF7E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189</xdr:row>
      <xdr:rowOff>0</xdr:rowOff>
    </xdr:from>
    <xdr:to>
      <xdr:col>12</xdr:col>
      <xdr:colOff>3095625</xdr:colOff>
      <xdr:row>208</xdr:row>
      <xdr:rowOff>103717</xdr:rowOff>
    </xdr:to>
    <xdr:sp macro="" textlink="">
      <xdr:nvSpPr>
        <xdr:cNvPr id="21505" name="AutoShape 1" descr="data:image/jpeg;base64,/9j/4AAQSkZJRgABAQAAAQABAAD/2wCEAAkGBxMTEhUUEhQUFhUXFh0bGBUXGRwcGhwgGxgaGB4dHBsYHCghGxwlHhocITEiJSkrLi4uHB8zODMsNyktLisBCgoKDg0OGxAQGzQkICQsLCwsNDQsLCwsLCwsLywsNC8sLywsLCwvLCwsLCwsLCwsLCwsNCwsLCwsLC8sLCwsLP/AABEIAMsA+AMBEQACEQEDEQH/xAAbAAEAAwEBAQEAAAAAAAAAAAAABQYHBAMCAf/EAEMQAAIAAwUFBQUFBQgCAwAAAAECAAMRBAUSITEGQVFhcQcTIjKBFEKRobFSYnKCkiMzU6KyFUOTwcLR4fAW0nPj8f/EABoBAQADAQEBAAAAAAAAAAAAAAADBAUCAQb/xAA1EQACAQIDBQYGAgIDAQEAAAAAAQIDEQQhMQUSE0FRIoGRodHwMmFxscHhFEIVMyNS8VMk/9oADAMBAAIRAxEAPwDcYAQAgBACAEAIAQAgBACAEAIAQBDbW3s1mszTEAL1CrXQFjSp6R3CO87FbF13RpOa1M9uO7rTeLOWtJGGlcTEnxV8qAgAZconk4w5GNQpVsW23PT3od96bJWuyy2myrSzBBiYKWRgBmSPEQaDPWOVUjJ2aJauCr0YucZ3t9V+SR2C2smTn9nnsGbCSj5VNNVamuWYPI1jmpTSzRPs/GyqS4c83yZe4hNYQAgBACAEAIAQAgBACAEAIAQAgBACAEAIAQAgDivm8PZ5LzSjOEFSq0rrSue4anlHsVd2Iq1XhQc7XsVnZPbFrTaGlTVVMS1lAV92pIJPmNM9B5TEs6e6roo4THutUcZK3QucQmmIAQAgDlvKwJPlNKmCqsM+PEEcwc49Tad0cVKcakXCWjM8tuwdqlNjs0wPTQhu7mD1rT1qOkTqrF6mLPZtaDvSd/Jngb+vSyfvQ5UfxUxL+tdf1R7uQlocfycZQ+PzV14r1LbsptelrPduvdzQKgVqrAa4Tx5H550inTcczRwmOjXe61ZlniMviAEAIAQAgBACAEAIAQAgBACAEAIAQAgBACAEAfE2WGUqwBBBBB0IOREDxpNWZi152V7FayqnxSnDS2O8aqTxqMj6iLialE+Wqwlh61lyd178mbFdduWfKSanldQenEHmDUekVGrOx9NSqKpBTXM6o8JBACAKpt/s+1plK8oVmSq+H7StSoHPIEesS0p7rzM/aGFdaCcdUVXZfa1rEDInS2KBiQPK6E5kYWpUVzplqfSSdPezRnYXHPDrhzWXmvEl727QpLynSXJcllK/tMIXMUzAY16ZRzGi75lmrtSDg1GLz62t9yI7OromPaEn0IlS8XjOjEqUwjjrU9OcdVZK1its2hKVRVOS8+RqsVj6EQAgBAEfft7pZZLTX3ZKu9mOgH/cgCY6jFydiGvXjRg5y/8ATMrs20tMuc0xz3iuavLPlG7wfZoKDnvrrFh0k1ZGDS2hVhNylmnqvToadc97yrTLxymqN6nJlPBhuPy4VivKLi7M3qNeFaO9BnfHJMIAQAgBACAEAIAQAgBACAEAIAQBSu0y6McpbQo8UrJ+aE/6W+TNE1GVnYytqUN6CqLVa/T9epwdmF8UL2ZjrV5fX3lH9VPxR7WjzItl183Sf1X59fE0SIDaEAIAQB4WmyS5gpMRHHBlDfUR6m0cyhGStJXOZLjsoNRZ5APES0B+ke70upGsPRTuoLwR3gRyTH7ACAEAedonqis7kKqgkk6ACGp5KSirvQxzaa+3ts+oDYAcMqWMzmdaDVmy+Q3RbhHdR8zisRLEVMtOS982WHs9tNkKPImKO9mGjY6FXG5V4U+yc6557uKqlqXdnTo7rpyXafXn8v0L52an2GZ7TYWYoPMmpUbwR76fMa7qhGakrSPK2EqYaXFoadPeq8/uWXZXaqXaxhIwTgKlNxH2lO8ctR8zHOm4l7CYyNdW0l09CwxGXRACAEAIAQAgBACAEAIAQAgBAHnPkq6sjCqsCCDvBFCIHkoqSsziui45FmFJMsA72ObHqxz9NI6lJy1IqOHp0VaC9SRjkmEAIAQAgBACAEAIAQBXNuLpn2mQFkt5TiaXpjpoMXI50ORNNKCJKclF5lLHUKlWnaD7upTNg50iTaW9pBSaPChcUVToQa5qx0FcteMS1btZGXs+VOnVfEylyvy/ZbNq9jktNZkqkudx91/xU0P3h613RwqOOTNHF4CNbtRyl9/r6nBsntFaFnCx2tHL6BzmwoK+P7S098fOtY9nBW3kQ4PFVVPgVU7+9fUtljumTKmPMly1V5nmI305aDiaanOInJtWZowo04Scoqzep2x4SiAEAIAQAgBACAIHa3aJbJKqKNNbJFOnNm+6PnpzHcIbzKmMxSoQvzehmlpvi3BlmvNtC4s1JxKh/CMlI6CkWVGOhhSr4i6nJtX01S9DU9lbza0WWXNcDEahqaEqxWvrSvrFWcd2Vj6DCVnVpKb19MiWjksCAEAIAQAgBACAEAcCX1ZzM7oTpZmVphxCteHXlrHW67XsQrEUnLcUlf6nfHJMIAQAgBACAIDafZaVa1r5JoGUwDXkw94fMbufcJuJTxWDhXXR9fUq103/AGi75gs9sVml+62pA4offTlqPSkSygpq8ShRxNXCy4dZZe9Oq815Gg2aZLmBZqYWBXwuOBzpXWlQMuUQO6yNmLjJKSzPePDoQAgBACAEAIAQBy3nb0kSmmzDRVFTxPADmTlHqV3ZEdWpGnFzloigbOWB7xtTWq0D9kpyXcSM1QcVXU8SeZieb3Fuox8NSli6rrVNF7t9Fz+Z1dqF6phSzChfEHb7ooQB1Nfh1jyjHmSbVrRsqS11+nv7EJZdtZsmSkmzpLVEWmJ6sxOpbIgCpJNM+sdukm7sqx2hOnBQppJLqTmx97W62TatNwyUzfCieI7kBIJz300HCojipGMUWsHXxGIndvsrXJZ/Iv0QGwIAQAgBAENem1NlkVDzQWHuJ4m6HDp60jtQk9CtVxlGllKWfiVyb2hlzhs1mdzzOf6UDfWJODbVlF7UcnalBv38rnLbr8vV5UwmR3SYGxMEKsq0NT43rUDeBHqjTvqR1MTjXBvdsrdM0u9/gomnKJjIL/Jvu90RSbOHWgIOAkkU4I9a+kQbtPqbKxGOiruF+70f4PaV2hMhw2myuh5Eg/pcD6w4N9GdLaji7VYNe/nYsN17V2SfQJNCsfcfwnoK5E9CYjdOSLtLG0amSln88ibjgtCAEAIA470uyVaEwTkDLqNxB4gjMHpHqk1miOrRhVjuzV0dUuWFAVQAAKADIADIADhHh2kkrI+oHogBACAEAIAQAgCm9ol0WmeiNK8ctKkygPET9ofayyprrStcpaUknmZm0qFWpFOOaXLn9fn9Cn7O7WT7ICgAeXnSW2WEmuYOozzI66E1iadNSMzDY2pQW6s106E3sZs+lrx2m1N3pLnwYt+8vhNRyXSnIinFSbjki3gsLGverVd89PX8LoXaRcNlTy2eSDxwLX4kViFyk+Zqxw1GOkV4I75csKKKABwApHJKklofUD0QAgCE2h2nkWQUc4plMpa69TuUcz6VjuMHIq4nGU6C7WvQqii8byzr3FnPUAj+qZl0UxL2IfNmev5WLz+GPvvfkidunYSyyqFwZzcX8vogyp1rEcqsmWqOzaMNVd/P0LLIkqgwoqqo0CgAfARGX1FRVkj7IgelTTZ67FtFKy+8xZSTMFK60wV/l05RLvzsZywuEVXlfpf8FtiI0T4nSlYYWUMDqCKj4GB40mrMrd67DWSbUqplNxl+X1Q+GnSkSRqyRRq7Oo1NFZ/L00IBpF43bmp7+zjdmQB+HzS/QlRviS8J/JlTdxWE07Uffeu66LTs7tVItYopwTKZy21/KdGHTPiBEU6biX8NjKdfJZPp6dSdjgtiAEAIAQAgBACAEAIAQAgBAFZ2o2PlWmrpSXO+17rfjA/qGfXSJIVHEoYrAwrdpZS+/wBfUzke1WCf70uYN2quPo6n/tDFjszRif8ANhqnR+T9ffM2O7ZsxpSNOUJMKgsoNQDw/wCN3E6xUdr5H09NycE5qzOmPDsQBB7U7SJY0UlS7vXCgNNNSTuAqPj1p3CDkVMVi44eKurt6FUnbfT5yd1Ik4ZzmgIOL9IIHi65DWJeElm3kZ72nUqLchHtPvJfZvYpZZ761ftZxNaE4lU8TXztzOXDjHE6l8kWcNs9Q7dXOXvxZcIiNI+XcAEkgAak6QDdivXjtvY5VQHMwjdKGIfqNF+cSKlJlGptGhDnf6Z+enmV639obOjrIkMPCR3hapTLzUVSMtczHao2ebKdTajlFqnHv6fPn9yhGJzHL3dvaC0uXLWfIZqKB3uLNqb6MtCfWIXRu8ma9LajhFKpHv6+PqWG7tubHNoC5lE7pgoP1Cq/ExG6UkXaW0aE+dvr66FjlzAwBUgg6EGoPqIjLqaeaPqB6VHaXYtJp72z0lTga5ZKx1rl5W+8PXjEsKrWTM7FbPjU7dPKXvwfzOfZjaxw/stuGCaDhDtlU7g26p3MMm+vs6eW9E4wuNlvcKtlL3r66P73aITUEAIAQAgCMva/7PZv3sxQ32Bm5/KM/XSOowctCCtiaVL436lJvftEmNVbMglj7b0Lei+UHriiaNFczKrbUk8qat83r4afcs2wl8NabNWYazEYqzcd4OXI06gxHUjusv4DEOtSvLVZMscRl0QAgBACAPG0WSW5UuisUYMpIBwkaEcDHqbRzKEZW3lex7R4dCAEAZd2oT0NpQBqssujD7NTUepB06cYs0VkYG1ZRdVJPRZkdsLYnm2yWyg4ZZxO24ChoK8ScqdeEdVXaJBs+m5101os2a89oQEKWUMdASAT0G+Kh9K5JOzZXNptsZVmJlyx3s7TCPKp+8Rv+6M+kSQpuWZRxWPhR7Mc5e9fQgpOz1ut5D2yYZUvUS6Z+kvRerVblHe/GHwlRYXEYntVnZdP165lmu3ZCySaUlB2+1M8Z60PhHoBEbqSZfpYGhT0jf65k00lSpQqMJFCtMqHIinCOC04pq3IprdnEjvKibMEuv7vKvTHw9K84m4zsZn+Kp717u3T9lxlWdVQIqgIAFC7gAKARDc01FJbq0Ii8tkrJOrWUqN9qX4D1yyPqDHaqSRVq4KhU1jb6ZFYn7NW2wkzLFNaYmpl7/VPK/UUbhEm/GWUihLCV8M96hK66frR+TJrZrbOXaCJc0d1O0ofKx0opOYP3Tn1jidNrNFrDY+NV7sspe/di0xGaBWNvbnlTbO81spkpCVcDM0zwHiCfgTXiDJTk07FDaFCE6Tm9UvaM7kbTWtCpE+Z4QAATVaDcQcj1OfOLG5HoYscZXi0955GuXDePtFnlzqUxrmOBBKsOlQYqyVnY+joVeLTU+p3xyTCAKd2kWq0SpctpMxklklXw5GpzU4tQMiMiN0S0km8zM2lOrCCcHZaMpdy7K2m1eNVCoT+8c5HPOgzZj8ucTSqRiZdDBVa3aSsur93LzdGwVmlUM2s5vvZJ+ga/mJiGVVvQ1qOzaUM5dp+Xh63LVKlhQFUAAaACgHQCIjQSSVkfUD0QAgBACAEAIAQBD7VX0LJIZ8i58MtTvY7zyGp6U3x3CO87FbF4hUKblz5fUg9grhIU2qeMU2bUrizIVsyx5t9OpjupP8Aqips/DWXGn8T+z9fsWyaFlS2KKAFUthUUGQruiLU0naMXZGFWq0NNdpkw4nY1JP/AHTlui6lbJHyEpOo96WbZofZpdUoyjaGWs3GyhmzpSma8Ca5nXWK9WTvY29mUYOHEazu/aL1EJrELfO1Fms1RMerj+7TxN67l9SI7jCUtCrXxlKjlJ59Fr7+pW229nzSRZbIz03+J/iEGXxiThJaso/5OpP/AFU7+L+3qP8AyC99fZF/w3+neVhuU+o/k47/AOfl+z8G3lolU9qsjKOPiT4Bxn8YcJPRj/JVIf7advFff1LHc21dltJCo+Fz/dv4W9NzehMRypyiXaGNo1sovPo/f2JyOC2VzanZKVagWWiTqZPTJuTgajnqOekSQqOJRxeChXV1lLr6lcu7bKdZA0i2S3eYmSmorT7xOopowrX5xI6alnEp08fOgnTrJtr37ZZLtveReUibLGJCVKuppiGIEBhuI/2ziNxcHcu0q9PF05RWXJ95n9v2OtkrGe7xIgJxqy0IGdQCcXpSsTqpFmPUwFeF8rpc/eZfez63S5ljREyMrwuvMknF0atfiN0QVU1I19nVIyoJR5ZP389SyxGXhAHDfl3C0SJko+8uR4EZqfQgGPYuzuRV6Sq03B8yp9mV4kCbZZmTSyWUHUZ0dfRs/wAxiWsv7Iztl1XaVKWq9vz+5eohNYQAgBACAEAIAQAgBAGdWsf2jeXd6yJFa8CFIxfqai/hFYsLsQvzZiz/AP14rd/rH35vL6I0QCK5tFZ262g9mlCXLP7abktNVGhanHcOfSJKcN55lDH4rgw3Y/E9Pf2K5YuziYyIzzghIqyYKleVcWZp8+MSOsuhShsqTinKVuqt+y/XZYJdmkrLTJEGpPqWJ4k1MQNtu5r0qcaUFGOiKXe+0s+2TfZrvBw+9NGRI0ri9xOep3c5owUVeRmVsXUrz4WH7370Xn0JS4thZEkBpwE6ZvxDwDou/q1fSOZVW9Cehs2lDOfafl4epakQAUAAA0A0iI0UrH1AH4ygihFQdxgCr37sNZ5wJlgSZnFR4D1TT1FD1iSNVoz8Rs6lUzj2X5eBDXXtDaLDNFnt9WT3ZupA4g6un8w+UduCkrxK1LFVcNLh4jTk/eq8zQJbhgCpBBFQRmCDoQd4iA2E01dGSdoVmdbbMZgaOFZDuICqpHoQflxi1SfZPnNowlGu2+dreB2dl6E2pzUZSTUVzNXTdwy+nGPK3wkuyl/zN/L8o1GKxvmclf7NvIUys8/duAJ/0N8FMWPjh80Ytv4mKy+GXvyfkzRorm0IAQBn992CbZ7zlT5Et3WYasqAngswZciGqd55RPFpwszHr0p0sXGpBXvr9n6/U0CIDYEAIA5LyvKVZ0xznCLxOpPAAZk8hHqTeSI6tWFKO9N2R0y3BAI0IqPWPCRO55SrZLZ2lq6l0piWuYqARUcCDHtmcqcW3FPNanvHh0IAQBFbUXj7PZZsweYLRfxN4R8Ca+kdQV5WK+Kq8KlKXh9SH7Nrs7qy94R4pxr+VclH1b80d1ZXlYrbMo7lHe5v7cvXvLXMmBQWY0AFSTuAzMRGg3ZXZn2y8k263TLXMH7OWR3YPH3B+UeI/eIMTz7Ed1GNhY/ya7rS0Wn48NfqaHEBtFE24vWZOmrYLNmzEd4fSuEncoHiblQcRE1OKS3mZGOrSqTWHp6vX0/LLRs/csuyyhLTM6u+9jxPLgN0Ryk5O5oYfDxow3Y9/wAyTjknEAIAQAgCPvy6JdqlGXMHNW3qdxH/AHOOoycXdENehGtDdl/4VHYy8plmntYLRuJ7s7q60H3WGY4HLflLUSkt5GbgqsqNR4ep3e+j5eBdrbYZU1cM2WjjWjAGnMV0MQptaGrOnCatJXKFtXYvYLVJtdnULLJwsiigqBmKaeJK+qkxPB78XFmPi6f8WtGtTVlzXvqvNGg2ecrqrqaqwDA8QRUH4RXNqMlJJrmVvtFuzvbIXA8Uo4x+HRx0pn+URJSlaRR2lR4lFvms/U7tj7y7+ySnJqwGBuq5VPUUPrHk1aRLg6vFoxk9dH3E1HBaEAIAQAgBAGUbQGbeFvaVLzCEotfKoU0dj1bfv8Ii1G0I3Z89id/FYhwjyy+ltX4/g1CwySktEY1Koqk6VIABNIrPU34RcYpMyraFbTY7cZ7eZnZ0YHwstfJ6CikdORizHdlGx89iOLh8RxHzd18108MjV7LPExFdfK6hh0IqIqtWPoYyUoqS5nrA6EAUXtQnlhZ5C6u5NOYoi/Nz8ImorVmTtWTahTXN/r8l0slnEtElr5UUKOgFBETdzUhFRiorkV7tEt/dWNlBoZpCehqW/lBHrHdJXkUtpVdyg11y9fI7djru7iySlpRmGNurZ59BRfSPJyvIlwdLh0Yrnq/qzvva3CRJmTToik04ncPU0HrHKV3Ymq1FTg5vkio9mt3lhMtczN5jEKTwrVz6tl+WJar/AKozdmUm060tX7fn9i8xCawgDwttslykLzXVFGpY0H/J5R6k3ocTnGC3pOyK8dvbFipien2sDU+lflHfCkU/8lh72v5MsFht0ucgeU6up3g/I8DyMcNNalyFSNRb0XdHRHh2IApXaXdpMtLVLyeUwBYa0J8J6q9KfiMTUZZ7rMradHsqrHWPvyf5LPcd4C0WeXNHvrUjgRkw9GBERyVnY0KFXi01PqeG1N3d/ZZsulWw4l/EviHxIp6wg7O5xiqXFpSj4fUiOza8O8smAnOUxX8p8S/Uj0juqrSK2zKu/Rt0y/JaZ0oOrKwqGBBHIihiI0Gk1ZlF7M5hlvabMxzR6+oJlt/SsT1s7Mydltxc6T5P9fhF9iA1xACAEAIAQBnPZ0R7ZaQ3no1P8TxfPDFir8KMXZ1uPUvrn98/waNFc2ik9qrr3EoHzd7UdAjV+ZX5RNR1MrazXDj9fwyy7OIRZLODqJMuv6BEcviZfwyaowT6L7EjHJMfhNMzAGZX3fMifechxMHcyygLmoWquzV6VwiunpFiMWoMwa9enUxcJX7Kt45/r5GmgxXN4zPb2+JNonyZavWXLYiYwrh8TKDQ76AHMcYsUotJswtoV6dWpGKeSefl+LmlynBAKkFSAQRoQdCKborm4mmroqXafacNkCj35ig9AC/1URLRXaM7as92hbq/3+Ce2esndWaSn2Za16kVPzJjiTu2y5h4blKMeiRIxyTCAMZ2tvxrVPY1/ZISJa7qaYura9KCLcI7qPmMZiHWqPotPXvISOyoS2zF9tZJ6uCe7JAmLuK8acV1Hw3mOZx3kWcLiHQqb3Ln9P0bUDFM+pP2AIzaUy/ZZwmsFQy2FTxIoKcTWlBHUL3ViDE7vClvuysVXszvmWJZsztSZjJRTvBAJAOla4jSJa0Xe5n7Lrx3OFJ53y9+JfGYAEkgAZknQRAa+hmOxt8yLNa7QpcCTMaiPQ4fC7Ya8BhbU5RZqRcoowcFXp0q0032W8umr9TT4rG8ZjYb5kSb1nTcY7l8S4wCRVsDE5bsQOem/SLDi3BIwadenTxkp37L5+H5NMRgQCCCCKgjQxXN5O59QB+EwBBtthYR/fr6Bj9Fjvhy6FR47D/90eR23sP8Y/4cz/0j3hS6HP8AkcP/ANvJ+h8jbmxEgCYxJNP3b7+ohwpHi2jh27J+TKbtZY5tithnyiVV2Lo40q2bofWppwPLKWDUo2ZmYunPD1+JDnmvyjrldpE4DxSZZPEFgPhn9Y84K6ki2tUtnFeJG2bv70tS955R5sIoqJXOnNtN5J5DLp2pxyII8TG1lvac+iX796GuKKZDSKp9IfsAQ+2CsbFPCa92dOHvfy1juHxIrYxN0J26GLRbPljXrvlzf7LAFe99mOEb64DhHWlIqu2/3n0tNT/iJf23fwZAItHzRsWwSsLDJx194iv2S7FfSmnKkVKnxM+m2emsPG/tXITtZ/cyfxt/THdDVlTa/wDrj9fwXiV5RTgIhNZaH3A9PG2A92+HXCadaGkEcy+F2MDXQRfPj1ofseA/Gj0PQ3e6Ae4k4vN3SV64RWKL1PrqV9yN+iOuPCQpHaordzJI8gmHF1wnD/q+MTUdTK2snw49L/gz67FYzpQTz94mHriFInlozGpJupHd1uvua5tsrmwz8Fa4RWn2QwL/AMuKKtP4kfR47e/jy3enlz8jGjFs+YNeRJv9lU8Xe+y0p737vTjip61irlv959KlP+Jbnu9+n3MhEWj5o2TYcOLDIx1rhNK/ZLMV9MNPSKlT4mfT4He/jx3va5eROxwWz8YQBl8vs4tW+ZIHQuf9AizxkYC2VV5tefoey9m87fOlegYx5xl0O1smf/ZeB7S+zeYCCbQuR/hn/wBocZdDpbJknff8v2aBarMkxSkxVdTqrCo+BiBOxsSjGStJXRAPsLYia92w5B3p/VHfFkU3s7Dt33fN+pNXfd8qQmCSiovAb+ZOpPMxw23qWqdKFNbsFZHVHhIIAQBms665KXykru17pvFgp4a92x00piFaaRY3m6dzDlRhHHKNsnnblo/yjSorm4ZttPdspL0s47te7mlC67mZpjKcv01//YsQbcGYeKpQji4ZZO1/m7v9GkKoAoMgNAIrm4VLtOsuOx4v4cxSehqn1YRLRfaM3akN6hfo16fknNm7X3tlkvWpMta9QMLfMGOJq0mi3hqnEoxl8iSjknEAY9tjcLWWcxA/YuxKNuFcyh4EbuIpzpbpz3kfNY3DOjUb/q9PT3yK/HZSJvZO4WtU4Ch7pSDMbdTXD1OnIZxxOe6i3hMM68/ktfQ2aKh9OIAjdpHQWWcZiqyiWxwtoSBkOtaesdRvdWIMS4qlJyV1YrHZjdKCSbQyAzC5CMdQoABpwNcQrrElaWdihsuhHh8RrO+X093LwREJrGb3Ldkl72nJ3a93LxMEp4QVKLpp5ictIsSk+GjDoUqcsbKNsl+jSYrm4ZrPu2S98iV3a93q6U8JPdF6kdSuWkWE2qdzDlShLHblsufhf0NJAiubh+wAgBACAEAIAQAgBACAEAUDbP8AZXlZJ2gOEH8syjfyvE9PODRj43sYqnPu8/2X+IDYKJ2oSivs89dUcj1ydf6D8Yno80ZG1U47lRcn+/wXezTw6K65qyhgeRFREDyNWMlJJrmeN52MTpUyU2jqVrwqNeoOcep2dzmrTVSDg+asU7s4t5QzbHNydGJUetHA6HxDjiPCJaqv2kZmzaji5UJ6r2/XvL3EJriAPO0SFdSrqrKdVYVB9DBOx5KKkrNXRBHYqw1r3PpjenwxU9Ik4supT/x+Hvfd836k5ZbMktQktVRRoqgAfARw3ctxjGKtFWR6x4dCAKP2lXkSsuyS83msCVHCtFHq1P0xNSj/AGZlbTquyox1fteLLXc1gEiRLlD3FAJ4nUn1NT6xFJ3dzQo0lSpqC5HXMmBQWJoAKk8hnHhI3ZXZROzRDMmWq0kedqDqxMxh81ietkkjJ2Yt+U6vV/v8ovsQGuUDZg99e1qm7kDAHoyyx8QpieeUEjHwvbxlSfS6+y/Bf4gNgQAgBACAEAIAQAgBACAEAU7tQsOOzLMGst8z91/Cf5sMS0XaVjM2rT3qO90f3y9CxXBb+/s8qbvZBX8QyYejAiOJKzsXcPU4lOM+qOfau7faLLNlgVamJPxL4gPWlPWEJWlc4xdHi0ZRWvL6oiuze9O9svdk+KScP5Tmp+q/ljurG0rlfZlbfo7vOOXdy9O4tkRGiUfbq53R1t1nyeXQzKcBkHpvFPCw+z0MTU5J9lmVj6EoyWIp6rX19fkWHZq/pdrlYlycZOm9T/mp3H/MERxODiy5hsTGvC615roS8cFkQAgBACAIvaG+5dklF3zY5Im9jw5Did3wEdRi5OxXxOIjQhvS7l1KxsRdMydNa32nNmJMsHmKYgNygeFeWfAxJUkkt1FDA0ZVJvEVNXp6/hF7iE1ysdod6CTZGQHxTvAOnvnphy/MIkpRvIobRrcOi1zll6+R17GXZ3FklqRR28b9WzoeYFB6R5UleRLgqPCopPXV9/uxIXvbRJkTJp9xCeppkPU0EcxV3YmrVFTg5vkirdl1iKyJk5tZj0rxCb/1FvhEtZ52M/ZVO1NzfN/b93LrEJqCAEAIAQAgBACAEAIAQAgDmvGxrOlPKbR1KnlUUr1Gsep2dzipBTg4vmU3s3trI06xzcnRiyjocLgcq0I44jEtVXtJGZsyo4uVCWq9v17y9xCaxnV5qbtvATlB7idXEBuqasOoPiHI04xYXbjbmjFq3wmJ4i+GWv59fIt127TWWe/dypoL7lIZa04YgK+kROElmzRpYujUluxlmS5jgslDvzZSbIme03eSpGZlD54Qcip+wfTcBPGomrSMivgp0pcXD+Hp8vl4HVcm3sp/Bah3MwZE0OCv1Q8jpxjmVJrQkobShLs1ey/L9d5brPaEdcSMrKdGUgj4iIrWNGMlJXTuekDo8589UUs7KqjVmIAHqYHkpKKu3Yqd97eyZfgs476YcgRXAD11bouvERLGk3qZ1faVOOVPtPy/fccNzbLTrTN9pvAn7so603Aj3F+7qd++vUpqKtEho4OpWnxcR4e9F8vEvqigoMhwiA2CEvvauzWV8Ewsz6lUFSAdK5gDprHcabloVK+NpUXuyefyKpZib0vDGQfZ5NKA7wDUAji7Cp+6KRK+xG3NmfC+MxO9/WPvzfkaPFc2yj9pd4ErKskvN5rAlRvFaIPV/wCmJqK/szK2nVdo0Y6v2vF/Ytl0WESJMuUuiKBXid59TU+sRSd3c0aNNU4KC5HZHhIIAQAgBACAEAIAQAgBACAEAUDbmyPZrRKt0ke8A45gUFeTLVSem8xPTe8t1mPj4So1I4iHf7+ay8C7XdbUnSkmyzVXFR/mDzByPMRC1Z2Zq06kakVOOjKr2pYvZpdPL3wr+hqf5xLR1M7at+Evr+GZpImMrKyZMGBU8waj5xYZhxbUk468jfoon2AgCLvfZ+z2n97LBb7Yyb9QzI5HKOozcdCCthqVX416lYndnWFsVntLoeYz/UhX6RLxuqM97K3XenNr38rHx/4heGntz0/+Sb9Kw4kOh5/AxP8A9fN+p9SuzvEcVotLv0Gf6nLfSHG6I9Wyt53qTb9/O5Z7n2ds1mzlSxi+23ib4nToKCIpTctS/RwtKj8Cz68yVjksCAMNv9y1qnknFWc+YNQRiNKHhSkXY/Cj5PEO9Wb+bLl2UK1LQc8FUA4YhirTnQrXqIhrcjU2Sn23yy8fdi8221pKltMmGioCSen1PKIUruxrTnGEXKWiKNsbZntdrmW6aPCppLG6tKADkq/M13RNUe7HdRkYKLr1niJd3v5LzZoEQGyIAQAgBACAEAIAQAgBACAEAIA474lI0iaJi4kwNiHICuXA5ZHjHq1yI60Yyg1LSxhsm0OtMLsKZijEUPEUOUXWkfJRnJJWb8TWdl7QLdYQLQA+ZR6+9hORy0NKGo3iuUVZrclkfR4WX8nD/wDJnyfv3mcto7PLKUcIZgY+Vi1QvplUdc+Yj1VpEctl0XFpXv8AYibsv+0Xe4s9tVml+44zIH3SfOo4aj4CO3BTziV6WJq4V8OusuT9Oq80X2w22XOQPKdXU7wfkeB5GIGmtTXhUjNb0XdHRHh2IAQAgBAHhbLZLlIXmuqKNWY0H/J5R6k3ocznGC3pOyKHeu0c+3ObPYVYIfPMORI4k+4n8x05GZQUM5GPVxdTEy4dBZc370XmTN37B2VZQWavePqXqy+gwkUXlHLqyvkWqezaMYWkrvrp7R1bQzRYrC5s6hMICoAMgWYLi5nOuep1jmK3pZkmJksPh3w1a2neZBNmsxJZmLNqSSSepOsWz5ptvNs2zZlEFkkd2uFTKVgPxAManeakmsU5/E7n1WGUVRjuqysiTjknEAIAQAgBACAEAIAQAgBACAEAfjqCCDmDkRAGbW3s5nd4e5mS+6JyxlgyjgQFNacaivKLCrK2Zhz2VPe7DVvnyPbZe+2sLmx2tQi4qrM3DEdSd6Hc27Q/d8nHf7UTrC4h4aXArKy5P3y+fj8tDU1zGkQG0eFvsMuchSagdTuP1G8HmM49Ta0OKlONSO7JXRSrZsVPkOZtgnMD9hjQ9K+VxyYepiZVU8pIy57PqUpb+Hl3e9e/xPhNtLXZ/DbbMeGMApX1zRj0Ihwov4WeLaFallWh36fp+JIr2h2UoxpMDAGisuppkKqSBU7zHPBkTLalFxvnf6FMO2Vt7zH3tM/JhGDpSmm7WvOJuHGxl/z8Rvb293ci5L2h2YS1LCYXKjEirod4xMQCK74h4Mrmp/lKO6m736e7Ee+29qtBK2KzHhjNXp1pRV9SY64UV8TIP8jWq5UYfn9LxP2y7GWi0uJl4Tm/ACCRyqPCnRQesHUUcoo9hgKtV72Il3e8l3F1u675UhAklAijcN/Mk5k8zELbepqU6UKcd2CsjqJjwkM+2rv82tvY7GO8DEY3GYNCD4TuUEAlvhznhDd7UjGxeJdd8CjnfV+/v4HNZuzidjAmTZYl7ymLGeQBFB1qeh0j11lbJEcdkz3u1JW+Wpo8mUEVVUUVQAANwAoBFc3ElFWR9wPRACAEAIAQAgBACAEAIAQAgBACAEARd/3FKtaYZgzHlceZTy5cRofhHUZOOhBiMNCvG0u580UuRbbZdTBJy97Zq0UjQfhJ8p+4cuHGJrRqaamXGpXwT3Zq8Pfh9H3F3ue+5FpWslwTvU5MvVdfXSIZRcdTVo4inWV4P1JGOSY/CK5GAIi8tmbNORwZMtWYECYqAMCRkajUiO1OS5larhKNRNOKu+dszN22KtveYO6Bz/eYhgpxrWtOVK8oscWNjD/x+I3t23ffL1NFurZezSUQGVKd1ArMZASTvOdaZxXlNs26ODpU4pbqbXOxNKoAoBQcBHBaP2AOC975k2ZcU5wvBdWboozP0jqMXLQhrV6dFXm7FHtN5Wu9GMqzqZVnrRmO/wDGw1/AvHPLMTKMaeb1MqVatjHu01aPP9+i7y47PbPyrImGWKsfPMPmb/YcB9TnEMpuTzNPDYaFCNo6831JaOSwIAQAgBACAEAIAQAgBACAEAIAQAgBACAEAfE6UrKVYBlIoVIqCOBB1geNKSsym3tsCpbvLHMMlxmFqcNfusPEnz6RNGrykZlbZkb71F7r99695HEL/vKx5WmT3qD3/wD7EBA/MKx7uQloyL+Ti8P/ALY3XX9r8olLD2hWR/P3ks81xD0KVPyEcujJE9PalCWt13X+1yYk7TWNtLTJH4nC/JqRxuS6FpYug/7rxOj+2LP/AB5P+Iv+8ebr6HfHp/8AZeKPCdtLY11tMn0cN8lrHu5LocPF0F/deJEW3tBsieTvJh+6uEepen0MdqjJlae1KEdLvu9bESdorxtmVlkd2h9+lf53AX4AmOtyEdWV/wCViq/+qNl1/by8mdl1bBAt3lsmGc51UE0/Mx8TfKPHV5RJKWzVferPefvvZcpElUUKihVAoFUUA6ARCakYqKstD0geiAEAIAQAgBACAEAIAQAgBACAEAIAQAgBACAEAIAQBG224LLNzmSJZJ97CA36hQ/OOlKS0ZBUw1Kp8UUUnaTZ6zSie7l0/O5+rRLGcmZuIwdGGi836lNMoYqUyia+Rl7i3rFv2b2fs80jvJdfzOPo0QynJGnh8JRn8S836l4sWz1llUMuRLBGjEVb9TVMROcnqzTp4ajD4Yok45JxACAEAIAQAgBACAEAIAQAgD//2Q=="/>
        <xdr:cNvSpPr>
          <a:spLocks noChangeAspect="1" noChangeArrowheads="1"/>
        </xdr:cNvSpPr>
      </xdr:nvSpPr>
      <xdr:spPr bwMode="auto">
        <a:xfrm>
          <a:off x="11249025" y="34299525"/>
          <a:ext cx="4800600" cy="392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3527136</xdr:colOff>
      <xdr:row>38</xdr:row>
      <xdr:rowOff>49107</xdr:rowOff>
    </xdr:from>
    <xdr:ext cx="184730" cy="937629"/>
    <xdr:sp macro="" textlink="">
      <xdr:nvSpPr>
        <xdr:cNvPr id="2" name="Rectángulo 1"/>
        <xdr:cNvSpPr/>
      </xdr:nvSpPr>
      <xdr:spPr>
        <a:xfrm>
          <a:off x="7908636" y="7878657"/>
          <a:ext cx="184730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0" cap="none" spc="0">
            <a:ln w="0"/>
            <a:gradFill>
              <a:gsLst>
                <a:gs pos="0">
                  <a:schemeClr val="accent5">
                    <a:lumMod val="50000"/>
                  </a:schemeClr>
                </a:gs>
                <a:gs pos="50000">
                  <a:schemeClr val="accent5"/>
                </a:gs>
                <a:gs pos="100000">
                  <a:schemeClr val="accent5">
                    <a:lumMod val="60000"/>
                    <a:lumOff val="40000"/>
                  </a:schemeClr>
                </a:gs>
              </a:gsLst>
              <a:lin ang="5400000"/>
            </a:gradFill>
            <a:effectLst>
              <a:reflection blurRad="6350" stA="53000" endA="300" endPos="35500" dir="5400000" sy="-90000" algn="bl" rotWithShape="0"/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M242"/>
  <sheetViews>
    <sheetView topLeftCell="A172" workbookViewId="0">
      <selection activeCell="C123" sqref="C123"/>
    </sheetView>
  </sheetViews>
  <sheetFormatPr baseColWidth="10" defaultRowHeight="15" x14ac:dyDescent="0.25"/>
  <cols>
    <col min="1" max="1" width="11.85546875" bestFit="1" customWidth="1"/>
    <col min="3" max="3" width="39.5703125" customWidth="1"/>
    <col min="4" max="4" width="63.42578125" style="138" customWidth="1"/>
    <col min="5" max="5" width="13.85546875" customWidth="1"/>
    <col min="6" max="6" width="14.7109375" style="9" customWidth="1"/>
    <col min="7" max="7" width="15.85546875" style="150" customWidth="1"/>
    <col min="8" max="8" width="12.5703125" bestFit="1" customWidth="1"/>
    <col min="13" max="13" width="12.5703125" bestFit="1" customWidth="1"/>
    <col min="15" max="15" width="14.140625" bestFit="1" customWidth="1"/>
  </cols>
  <sheetData>
    <row r="1" spans="1:7" x14ac:dyDescent="0.25">
      <c r="A1" s="508" t="s">
        <v>0</v>
      </c>
      <c r="B1" s="508"/>
      <c r="C1" s="508"/>
      <c r="D1" s="508"/>
      <c r="E1" s="508"/>
      <c r="F1" s="508"/>
      <c r="G1" s="508"/>
    </row>
    <row r="2" spans="1:7" x14ac:dyDescent="0.25">
      <c r="A2" s="1" t="s">
        <v>1</v>
      </c>
      <c r="B2" s="1"/>
      <c r="C2" s="1"/>
      <c r="D2" s="2"/>
      <c r="E2" s="3"/>
      <c r="F2" s="3"/>
      <c r="G2" s="3"/>
    </row>
    <row r="3" spans="1:7" x14ac:dyDescent="0.25">
      <c r="A3" s="4" t="s">
        <v>2</v>
      </c>
      <c r="B3" s="4">
        <v>191508490</v>
      </c>
      <c r="C3" s="4"/>
      <c r="D3" s="152" t="s">
        <v>3</v>
      </c>
      <c r="E3" s="174" t="s">
        <v>285</v>
      </c>
      <c r="F3" s="3"/>
      <c r="G3" s="3"/>
    </row>
    <row r="4" spans="1:7" x14ac:dyDescent="0.25">
      <c r="A4" s="4" t="s">
        <v>4</v>
      </c>
      <c r="B4" s="509" t="s">
        <v>5</v>
      </c>
      <c r="C4" s="510"/>
      <c r="D4" s="152" t="s">
        <v>6</v>
      </c>
      <c r="E4" s="173">
        <v>2014</v>
      </c>
      <c r="F4" s="3"/>
      <c r="G4" s="3"/>
    </row>
    <row r="5" spans="1:7" x14ac:dyDescent="0.25">
      <c r="A5" s="4"/>
      <c r="B5" s="4"/>
      <c r="C5" s="4"/>
      <c r="D5" s="2"/>
      <c r="E5" s="3"/>
      <c r="F5" s="3"/>
      <c r="G5" s="175" t="s">
        <v>7</v>
      </c>
    </row>
    <row r="6" spans="1:7" x14ac:dyDescent="0.25">
      <c r="A6" s="176" t="s">
        <v>8</v>
      </c>
      <c r="B6" s="176" t="s">
        <v>9</v>
      </c>
      <c r="C6" s="176" t="s">
        <v>10</v>
      </c>
      <c r="D6" s="177" t="s">
        <v>11</v>
      </c>
      <c r="E6" s="178" t="s">
        <v>12</v>
      </c>
      <c r="F6" s="178" t="s">
        <v>13</v>
      </c>
      <c r="G6" s="3">
        <v>876261.15</v>
      </c>
    </row>
    <row r="7" spans="1:7" x14ac:dyDescent="0.25">
      <c r="A7" s="10">
        <v>41641</v>
      </c>
      <c r="B7" s="11"/>
      <c r="C7" s="11" t="s">
        <v>275</v>
      </c>
      <c r="D7" s="141"/>
      <c r="E7" s="11"/>
      <c r="F7" s="199">
        <v>1512</v>
      </c>
      <c r="G7" s="39">
        <f>G6-F7</f>
        <v>874749.15</v>
      </c>
    </row>
    <row r="8" spans="1:7" x14ac:dyDescent="0.25">
      <c r="A8" s="10">
        <v>41641</v>
      </c>
      <c r="B8" s="11"/>
      <c r="C8" s="11" t="s">
        <v>140</v>
      </c>
      <c r="D8" s="141"/>
      <c r="E8" s="11"/>
      <c r="F8" s="199">
        <v>241.92</v>
      </c>
      <c r="G8" s="39">
        <f>G7-F8</f>
        <v>874507.23</v>
      </c>
    </row>
    <row r="9" spans="1:7" x14ac:dyDescent="0.25">
      <c r="A9" s="10">
        <v>41641</v>
      </c>
      <c r="B9" s="11"/>
      <c r="C9" s="11" t="s">
        <v>363</v>
      </c>
      <c r="D9" s="141"/>
      <c r="E9" s="11"/>
      <c r="F9" s="198">
        <v>285096.83</v>
      </c>
      <c r="G9" s="39">
        <f t="shared" ref="G9:G71" si="0">G8-F9</f>
        <v>589410.39999999991</v>
      </c>
    </row>
    <row r="10" spans="1:7" x14ac:dyDescent="0.25">
      <c r="A10" s="14">
        <v>41645</v>
      </c>
      <c r="B10" s="11"/>
      <c r="C10" s="11" t="s">
        <v>364</v>
      </c>
      <c r="D10" s="141"/>
      <c r="E10" s="11"/>
      <c r="F10" s="199">
        <v>16.239999999999998</v>
      </c>
      <c r="G10" s="39">
        <f>G9-F10</f>
        <v>589394.15999999992</v>
      </c>
    </row>
    <row r="11" spans="1:7" x14ac:dyDescent="0.25">
      <c r="A11" s="14">
        <v>41645</v>
      </c>
      <c r="B11" s="11"/>
      <c r="C11" s="11" t="s">
        <v>147</v>
      </c>
      <c r="D11" s="141"/>
      <c r="E11" s="11"/>
      <c r="F11" s="199">
        <v>610</v>
      </c>
      <c r="G11" s="39">
        <f t="shared" si="0"/>
        <v>588784.15999999992</v>
      </c>
    </row>
    <row r="12" spans="1:7" x14ac:dyDescent="0.25">
      <c r="A12" s="14">
        <v>41645</v>
      </c>
      <c r="B12" s="11"/>
      <c r="C12" s="11" t="s">
        <v>147</v>
      </c>
      <c r="D12" s="141"/>
      <c r="E12" s="11"/>
      <c r="F12" s="199">
        <v>148.5</v>
      </c>
      <c r="G12" s="39">
        <f t="shared" si="0"/>
        <v>588635.65999999992</v>
      </c>
    </row>
    <row r="13" spans="1:7" x14ac:dyDescent="0.25">
      <c r="A13" s="149"/>
      <c r="B13" s="142">
        <v>1507</v>
      </c>
      <c r="C13" s="142" t="s">
        <v>938</v>
      </c>
      <c r="D13" s="143"/>
      <c r="E13" s="142"/>
      <c r="F13" s="144"/>
      <c r="G13" s="39">
        <f t="shared" si="0"/>
        <v>588635.65999999992</v>
      </c>
    </row>
    <row r="14" spans="1:7" x14ac:dyDescent="0.25">
      <c r="A14" s="149"/>
      <c r="B14" s="142">
        <v>1508</v>
      </c>
      <c r="C14" s="142" t="s">
        <v>938</v>
      </c>
      <c r="D14" s="143"/>
      <c r="E14" s="142"/>
      <c r="F14" s="144"/>
      <c r="G14" s="39">
        <f t="shared" si="0"/>
        <v>588635.65999999992</v>
      </c>
    </row>
    <row r="15" spans="1:7" x14ac:dyDescent="0.25">
      <c r="A15" s="14">
        <v>41645</v>
      </c>
      <c r="B15" s="11">
        <v>1509</v>
      </c>
      <c r="C15" s="11" t="s">
        <v>19</v>
      </c>
      <c r="D15" s="141" t="s">
        <v>288</v>
      </c>
      <c r="E15" s="11"/>
      <c r="F15" s="200">
        <v>1806.2</v>
      </c>
      <c r="G15" s="39">
        <f t="shared" si="0"/>
        <v>586829.46</v>
      </c>
    </row>
    <row r="16" spans="1:7" x14ac:dyDescent="0.25">
      <c r="A16" s="14">
        <v>41645</v>
      </c>
      <c r="B16" s="11">
        <v>1510</v>
      </c>
      <c r="C16" s="11" t="s">
        <v>289</v>
      </c>
      <c r="D16" s="141" t="s">
        <v>290</v>
      </c>
      <c r="E16" s="11"/>
      <c r="F16" s="200">
        <v>1970</v>
      </c>
      <c r="G16" s="39">
        <f t="shared" si="0"/>
        <v>584859.46</v>
      </c>
    </row>
    <row r="17" spans="1:7" x14ac:dyDescent="0.25">
      <c r="A17" s="14">
        <v>41646</v>
      </c>
      <c r="B17" s="11">
        <v>1511</v>
      </c>
      <c r="C17" s="11" t="s">
        <v>291</v>
      </c>
      <c r="D17" s="141" t="s">
        <v>292</v>
      </c>
      <c r="E17" s="11"/>
      <c r="F17" s="200">
        <v>2500</v>
      </c>
      <c r="G17" s="39">
        <f t="shared" si="0"/>
        <v>582359.46</v>
      </c>
    </row>
    <row r="18" spans="1:7" x14ac:dyDescent="0.25">
      <c r="A18" s="149"/>
      <c r="B18" s="142">
        <v>1512</v>
      </c>
      <c r="C18" s="142" t="s">
        <v>938</v>
      </c>
      <c r="D18" s="143"/>
      <c r="E18" s="142"/>
      <c r="F18" s="145"/>
      <c r="G18" s="39">
        <f t="shared" si="0"/>
        <v>582359.46</v>
      </c>
    </row>
    <row r="19" spans="1:7" s="35" customFormat="1" x14ac:dyDescent="0.25">
      <c r="A19" s="14">
        <v>41646</v>
      </c>
      <c r="B19" s="36"/>
      <c r="C19" s="36" t="s">
        <v>148</v>
      </c>
      <c r="D19" s="151"/>
      <c r="E19" s="36"/>
      <c r="F19" s="200">
        <v>121.36</v>
      </c>
      <c r="G19" s="39">
        <f t="shared" si="0"/>
        <v>582238.1</v>
      </c>
    </row>
    <row r="20" spans="1:7" x14ac:dyDescent="0.25">
      <c r="A20" s="14">
        <v>41646</v>
      </c>
      <c r="B20" s="11"/>
      <c r="C20" s="11" t="s">
        <v>365</v>
      </c>
      <c r="D20" s="141"/>
      <c r="E20" s="11"/>
      <c r="F20" s="200">
        <v>34307</v>
      </c>
      <c r="G20" s="39">
        <f t="shared" si="0"/>
        <v>547931.1</v>
      </c>
    </row>
    <row r="21" spans="1:7" ht="30" x14ac:dyDescent="0.25">
      <c r="A21" s="14">
        <v>41646</v>
      </c>
      <c r="B21" s="11">
        <v>1513</v>
      </c>
      <c r="C21" s="11" t="s">
        <v>37</v>
      </c>
      <c r="D21" s="141" t="s">
        <v>293</v>
      </c>
      <c r="E21" s="11"/>
      <c r="F21" s="200">
        <v>13598</v>
      </c>
      <c r="G21" s="39">
        <f t="shared" si="0"/>
        <v>534333.1</v>
      </c>
    </row>
    <row r="22" spans="1:7" x14ac:dyDescent="0.25">
      <c r="A22" s="14">
        <v>41646</v>
      </c>
      <c r="B22" s="11">
        <v>1514</v>
      </c>
      <c r="C22" s="11" t="s">
        <v>18</v>
      </c>
      <c r="D22" s="141" t="s">
        <v>294</v>
      </c>
      <c r="E22" s="11"/>
      <c r="F22" s="200">
        <v>1400</v>
      </c>
      <c r="G22" s="39">
        <f t="shared" si="0"/>
        <v>532933.1</v>
      </c>
    </row>
    <row r="23" spans="1:7" x14ac:dyDescent="0.25">
      <c r="A23" s="14">
        <v>41646</v>
      </c>
      <c r="B23" s="11">
        <v>1515</v>
      </c>
      <c r="C23" s="11" t="s">
        <v>295</v>
      </c>
      <c r="D23" s="141" t="s">
        <v>294</v>
      </c>
      <c r="E23" s="11"/>
      <c r="F23" s="200">
        <v>600</v>
      </c>
      <c r="G23" s="39">
        <f t="shared" si="0"/>
        <v>532333.1</v>
      </c>
    </row>
    <row r="24" spans="1:7" x14ac:dyDescent="0.25">
      <c r="A24" s="14">
        <v>41647</v>
      </c>
      <c r="B24" s="11">
        <v>1516</v>
      </c>
      <c r="C24" s="11" t="s">
        <v>296</v>
      </c>
      <c r="D24" s="141" t="s">
        <v>297</v>
      </c>
      <c r="E24" s="11"/>
      <c r="F24" s="200">
        <v>3000</v>
      </c>
      <c r="G24" s="39">
        <f t="shared" si="0"/>
        <v>529333.1</v>
      </c>
    </row>
    <row r="25" spans="1:7" x14ac:dyDescent="0.25">
      <c r="A25" s="14">
        <v>41647</v>
      </c>
      <c r="B25" s="11">
        <v>1517</v>
      </c>
      <c r="C25" s="11" t="s">
        <v>19</v>
      </c>
      <c r="D25" s="141" t="s">
        <v>63</v>
      </c>
      <c r="E25" s="11"/>
      <c r="F25" s="200">
        <v>4218</v>
      </c>
      <c r="G25" s="39">
        <f t="shared" si="0"/>
        <v>525115.1</v>
      </c>
    </row>
    <row r="26" spans="1:7" x14ac:dyDescent="0.25">
      <c r="A26" s="14">
        <v>41648</v>
      </c>
      <c r="B26" s="11">
        <v>1518</v>
      </c>
      <c r="C26" s="11" t="s">
        <v>298</v>
      </c>
      <c r="D26" s="141" t="s">
        <v>299</v>
      </c>
      <c r="E26" s="11"/>
      <c r="F26" s="200">
        <v>7026.09</v>
      </c>
      <c r="G26" s="39">
        <f t="shared" si="0"/>
        <v>518089.00999999995</v>
      </c>
    </row>
    <row r="27" spans="1:7" x14ac:dyDescent="0.25">
      <c r="A27" s="14">
        <v>41648</v>
      </c>
      <c r="B27" s="11"/>
      <c r="C27" s="11" t="s">
        <v>141</v>
      </c>
      <c r="D27" s="141"/>
      <c r="E27" s="11"/>
      <c r="F27" s="200">
        <v>30000</v>
      </c>
      <c r="G27" s="39">
        <f t="shared" si="0"/>
        <v>488089.00999999995</v>
      </c>
    </row>
    <row r="28" spans="1:7" x14ac:dyDescent="0.25">
      <c r="A28" s="14">
        <v>41649</v>
      </c>
      <c r="B28" s="11">
        <v>1519</v>
      </c>
      <c r="C28" s="11" t="s">
        <v>19</v>
      </c>
      <c r="D28" s="141" t="s">
        <v>300</v>
      </c>
      <c r="E28" s="11"/>
      <c r="F28" s="200">
        <v>2000</v>
      </c>
      <c r="G28" s="39">
        <f t="shared" si="0"/>
        <v>486089.00999999995</v>
      </c>
    </row>
    <row r="29" spans="1:7" ht="30" x14ac:dyDescent="0.25">
      <c r="A29" s="14">
        <v>41649</v>
      </c>
      <c r="B29" s="11">
        <v>1520</v>
      </c>
      <c r="C29" s="11" t="s">
        <v>19</v>
      </c>
      <c r="D29" s="141" t="s">
        <v>301</v>
      </c>
      <c r="E29" s="11"/>
      <c r="F29" s="200">
        <v>3000</v>
      </c>
      <c r="G29" s="39">
        <f t="shared" si="0"/>
        <v>483089.00999999995</v>
      </c>
    </row>
    <row r="30" spans="1:7" ht="30" x14ac:dyDescent="0.25">
      <c r="A30" s="14">
        <v>41652</v>
      </c>
      <c r="B30" s="11">
        <v>1521</v>
      </c>
      <c r="C30" s="11" t="s">
        <v>33</v>
      </c>
      <c r="D30" s="141" t="s">
        <v>302</v>
      </c>
      <c r="E30" s="11"/>
      <c r="F30" s="200">
        <v>4487.51</v>
      </c>
      <c r="G30" s="39">
        <f t="shared" si="0"/>
        <v>478601.49999999994</v>
      </c>
    </row>
    <row r="31" spans="1:7" x14ac:dyDescent="0.25">
      <c r="A31" s="14">
        <v>41648</v>
      </c>
      <c r="B31" s="11">
        <v>1522</v>
      </c>
      <c r="C31" s="11" t="s">
        <v>202</v>
      </c>
      <c r="D31" s="141"/>
      <c r="E31" s="11"/>
      <c r="F31" s="200">
        <v>1289</v>
      </c>
      <c r="G31" s="39">
        <f t="shared" si="0"/>
        <v>477312.49999999994</v>
      </c>
    </row>
    <row r="32" spans="1:7" x14ac:dyDescent="0.25">
      <c r="A32" s="14">
        <v>41653</v>
      </c>
      <c r="B32" s="11">
        <v>1523</v>
      </c>
      <c r="C32" s="11" t="s">
        <v>303</v>
      </c>
      <c r="D32" s="141" t="s">
        <v>304</v>
      </c>
      <c r="E32" s="11"/>
      <c r="F32" s="200">
        <v>1040.6400000000001</v>
      </c>
      <c r="G32" s="39">
        <f t="shared" si="0"/>
        <v>476271.85999999993</v>
      </c>
    </row>
    <row r="33" spans="1:7" x14ac:dyDescent="0.25">
      <c r="A33" s="14">
        <v>41653</v>
      </c>
      <c r="B33" s="11">
        <v>1524</v>
      </c>
      <c r="C33" s="11" t="s">
        <v>305</v>
      </c>
      <c r="D33" s="141" t="s">
        <v>306</v>
      </c>
      <c r="E33" s="11"/>
      <c r="F33" s="200">
        <v>2320</v>
      </c>
      <c r="G33" s="39">
        <f t="shared" si="0"/>
        <v>473951.85999999993</v>
      </c>
    </row>
    <row r="34" spans="1:7" x14ac:dyDescent="0.25">
      <c r="A34" s="14">
        <v>41653</v>
      </c>
      <c r="B34" s="11">
        <v>1525</v>
      </c>
      <c r="C34" s="11" t="s">
        <v>25</v>
      </c>
      <c r="D34" s="141" t="s">
        <v>307</v>
      </c>
      <c r="E34" s="11"/>
      <c r="F34" s="200">
        <v>300</v>
      </c>
      <c r="G34" s="39">
        <f>G33-F34</f>
        <v>473651.85999999993</v>
      </c>
    </row>
    <row r="35" spans="1:7" ht="45" x14ac:dyDescent="0.25">
      <c r="A35" s="14">
        <v>41653</v>
      </c>
      <c r="B35" s="11">
        <v>1526</v>
      </c>
      <c r="C35" s="11" t="s">
        <v>308</v>
      </c>
      <c r="D35" s="141" t="s">
        <v>309</v>
      </c>
      <c r="E35" s="11"/>
      <c r="F35" s="200">
        <v>5000</v>
      </c>
      <c r="G35" s="39">
        <f t="shared" si="0"/>
        <v>468651.85999999993</v>
      </c>
    </row>
    <row r="36" spans="1:7" x14ac:dyDescent="0.25">
      <c r="A36" s="14">
        <v>41653</v>
      </c>
      <c r="B36" s="11">
        <v>1527</v>
      </c>
      <c r="C36" s="11" t="s">
        <v>23</v>
      </c>
      <c r="D36" s="141"/>
      <c r="E36" s="11"/>
      <c r="F36" s="200">
        <v>2390</v>
      </c>
      <c r="G36" s="39">
        <f t="shared" si="0"/>
        <v>466261.85999999993</v>
      </c>
    </row>
    <row r="37" spans="1:7" x14ac:dyDescent="0.25">
      <c r="A37" s="14">
        <v>41653</v>
      </c>
      <c r="B37" s="11">
        <v>1528</v>
      </c>
      <c r="C37" s="11" t="s">
        <v>19</v>
      </c>
      <c r="D37" s="141" t="s">
        <v>310</v>
      </c>
      <c r="E37" s="11"/>
      <c r="F37" s="200">
        <v>1870</v>
      </c>
      <c r="G37" s="39">
        <f t="shared" si="0"/>
        <v>464391.85999999993</v>
      </c>
    </row>
    <row r="38" spans="1:7" x14ac:dyDescent="0.25">
      <c r="A38" s="149"/>
      <c r="B38" s="142">
        <v>1529</v>
      </c>
      <c r="C38" s="142" t="s">
        <v>938</v>
      </c>
      <c r="D38" s="143"/>
      <c r="E38" s="142"/>
      <c r="F38" s="145"/>
      <c r="G38" s="39">
        <f t="shared" si="0"/>
        <v>464391.85999999993</v>
      </c>
    </row>
    <row r="39" spans="1:7" x14ac:dyDescent="0.25">
      <c r="A39" s="14">
        <v>41653</v>
      </c>
      <c r="B39" s="11">
        <v>1530</v>
      </c>
      <c r="C39" s="11" t="s">
        <v>311</v>
      </c>
      <c r="D39" s="141" t="s">
        <v>312</v>
      </c>
      <c r="E39" s="11"/>
      <c r="F39" s="200">
        <v>294.32</v>
      </c>
      <c r="G39" s="39">
        <f t="shared" si="0"/>
        <v>464097.53999999992</v>
      </c>
    </row>
    <row r="40" spans="1:7" x14ac:dyDescent="0.25">
      <c r="A40" s="14">
        <v>41653</v>
      </c>
      <c r="B40" s="11">
        <v>1531</v>
      </c>
      <c r="C40" s="11" t="s">
        <v>18</v>
      </c>
      <c r="D40" s="141" t="s">
        <v>313</v>
      </c>
      <c r="E40" s="11"/>
      <c r="F40" s="200">
        <v>1400</v>
      </c>
      <c r="G40" s="39">
        <f t="shared" si="0"/>
        <v>462697.53999999992</v>
      </c>
    </row>
    <row r="41" spans="1:7" x14ac:dyDescent="0.25">
      <c r="A41" s="14">
        <v>41653</v>
      </c>
      <c r="B41" s="11">
        <v>1532</v>
      </c>
      <c r="C41" s="11" t="s">
        <v>295</v>
      </c>
      <c r="D41" s="141" t="s">
        <v>313</v>
      </c>
      <c r="E41" s="11"/>
      <c r="F41" s="200">
        <v>1400</v>
      </c>
      <c r="G41" s="39">
        <f t="shared" si="0"/>
        <v>461297.53999999992</v>
      </c>
    </row>
    <row r="42" spans="1:7" x14ac:dyDescent="0.25">
      <c r="A42" s="14">
        <v>41654</v>
      </c>
      <c r="B42" s="11"/>
      <c r="C42" s="11" t="s">
        <v>142</v>
      </c>
      <c r="D42" s="141"/>
      <c r="E42" s="11"/>
      <c r="F42" s="200">
        <v>986</v>
      </c>
      <c r="G42" s="39">
        <f t="shared" si="0"/>
        <v>460311.53999999992</v>
      </c>
    </row>
    <row r="43" spans="1:7" x14ac:dyDescent="0.25">
      <c r="A43" s="14">
        <v>41654</v>
      </c>
      <c r="B43" s="11"/>
      <c r="C43" s="11" t="s">
        <v>282</v>
      </c>
      <c r="D43" s="141"/>
      <c r="E43" s="11"/>
      <c r="F43" s="200">
        <v>8625</v>
      </c>
      <c r="G43" s="39">
        <f t="shared" si="0"/>
        <v>451686.53999999992</v>
      </c>
    </row>
    <row r="44" spans="1:7" x14ac:dyDescent="0.25">
      <c r="A44" s="14">
        <v>41654</v>
      </c>
      <c r="B44" s="11">
        <v>1533</v>
      </c>
      <c r="C44" s="11" t="s">
        <v>19</v>
      </c>
      <c r="D44" s="141" t="s">
        <v>314</v>
      </c>
      <c r="E44" s="11"/>
      <c r="F44" s="200">
        <v>6786</v>
      </c>
      <c r="G44" s="39">
        <f t="shared" si="0"/>
        <v>444900.53999999992</v>
      </c>
    </row>
    <row r="45" spans="1:7" x14ac:dyDescent="0.25">
      <c r="A45" s="14">
        <v>41654</v>
      </c>
      <c r="B45" s="11">
        <v>1534</v>
      </c>
      <c r="C45" s="11" t="s">
        <v>34</v>
      </c>
      <c r="D45" s="141" t="s">
        <v>315</v>
      </c>
      <c r="E45" s="11"/>
      <c r="F45" s="200">
        <v>875</v>
      </c>
      <c r="G45" s="39">
        <f t="shared" si="0"/>
        <v>444025.53999999992</v>
      </c>
    </row>
    <row r="46" spans="1:7" x14ac:dyDescent="0.25">
      <c r="A46" s="14">
        <v>41654</v>
      </c>
      <c r="B46" s="11">
        <v>1535</v>
      </c>
      <c r="C46" s="11" t="s">
        <v>247</v>
      </c>
      <c r="D46" s="141"/>
      <c r="E46" s="11"/>
      <c r="F46" s="200">
        <v>13804</v>
      </c>
      <c r="G46" s="39">
        <f t="shared" si="0"/>
        <v>430221.53999999992</v>
      </c>
    </row>
    <row r="47" spans="1:7" x14ac:dyDescent="0.25">
      <c r="A47" s="14">
        <v>41654</v>
      </c>
      <c r="B47" s="11">
        <v>1536</v>
      </c>
      <c r="C47" s="11" t="s">
        <v>19</v>
      </c>
      <c r="D47" s="141" t="s">
        <v>316</v>
      </c>
      <c r="E47" s="11"/>
      <c r="F47" s="200">
        <v>5110.2299999999996</v>
      </c>
      <c r="G47" s="39">
        <f t="shared" si="0"/>
        <v>425111.30999999994</v>
      </c>
    </row>
    <row r="48" spans="1:7" x14ac:dyDescent="0.25">
      <c r="A48" s="14">
        <v>41289</v>
      </c>
      <c r="B48" s="11">
        <v>1537</v>
      </c>
      <c r="C48" s="11" t="s">
        <v>19</v>
      </c>
      <c r="D48" s="141" t="s">
        <v>63</v>
      </c>
      <c r="E48" s="11"/>
      <c r="F48" s="200">
        <v>9761.02</v>
      </c>
      <c r="G48" s="39">
        <f t="shared" si="0"/>
        <v>415350.28999999992</v>
      </c>
    </row>
    <row r="49" spans="1:7" ht="30" x14ac:dyDescent="0.25">
      <c r="A49" s="14">
        <v>41654</v>
      </c>
      <c r="B49" s="11">
        <v>1538</v>
      </c>
      <c r="C49" s="11" t="s">
        <v>317</v>
      </c>
      <c r="D49" s="141" t="s">
        <v>318</v>
      </c>
      <c r="E49" s="11"/>
      <c r="F49" s="200">
        <v>1784</v>
      </c>
      <c r="G49" s="39">
        <f t="shared" si="0"/>
        <v>413566.28999999992</v>
      </c>
    </row>
    <row r="50" spans="1:7" x14ac:dyDescent="0.25">
      <c r="A50" s="149"/>
      <c r="B50" s="142">
        <v>1539</v>
      </c>
      <c r="C50" s="142" t="s">
        <v>938</v>
      </c>
      <c r="D50" s="143"/>
      <c r="E50" s="142"/>
      <c r="F50" s="145"/>
      <c r="G50" s="39">
        <f t="shared" si="0"/>
        <v>413566.28999999992</v>
      </c>
    </row>
    <row r="51" spans="1:7" x14ac:dyDescent="0.25">
      <c r="A51" s="14">
        <v>41654</v>
      </c>
      <c r="B51" s="11">
        <v>1540</v>
      </c>
      <c r="C51" s="11" t="s">
        <v>19</v>
      </c>
      <c r="D51" s="141" t="s">
        <v>319</v>
      </c>
      <c r="E51" s="11"/>
      <c r="F51" s="200">
        <v>7540</v>
      </c>
      <c r="G51" s="39">
        <f t="shared" si="0"/>
        <v>406026.28999999992</v>
      </c>
    </row>
    <row r="52" spans="1:7" ht="30" x14ac:dyDescent="0.25">
      <c r="A52" s="14">
        <v>41655</v>
      </c>
      <c r="B52" s="11">
        <v>1541</v>
      </c>
      <c r="C52" s="11" t="s">
        <v>320</v>
      </c>
      <c r="D52" s="141" t="s">
        <v>321</v>
      </c>
      <c r="E52" s="11"/>
      <c r="F52" s="200">
        <v>9960</v>
      </c>
      <c r="G52" s="39">
        <f t="shared" si="0"/>
        <v>396066.28999999992</v>
      </c>
    </row>
    <row r="53" spans="1:7" x14ac:dyDescent="0.25">
      <c r="A53" s="14">
        <v>41655</v>
      </c>
      <c r="B53" s="11">
        <v>1542</v>
      </c>
      <c r="C53" s="11" t="s">
        <v>19</v>
      </c>
      <c r="D53" s="141" t="s">
        <v>322</v>
      </c>
      <c r="E53" s="11"/>
      <c r="F53" s="200">
        <v>13000</v>
      </c>
      <c r="G53" s="39">
        <f t="shared" si="0"/>
        <v>383066.28999999992</v>
      </c>
    </row>
    <row r="54" spans="1:7" x14ac:dyDescent="0.25">
      <c r="A54" s="14">
        <v>41655</v>
      </c>
      <c r="B54" s="11">
        <v>1543</v>
      </c>
      <c r="C54" s="11" t="s">
        <v>44</v>
      </c>
      <c r="D54" s="141" t="s">
        <v>323</v>
      </c>
      <c r="E54" s="11"/>
      <c r="F54" s="200">
        <v>1900</v>
      </c>
      <c r="G54" s="39">
        <f t="shared" si="0"/>
        <v>381166.28999999992</v>
      </c>
    </row>
    <row r="55" spans="1:7" x14ac:dyDescent="0.25">
      <c r="A55" s="149"/>
      <c r="B55" s="142">
        <v>1544</v>
      </c>
      <c r="C55" s="142" t="s">
        <v>938</v>
      </c>
      <c r="D55" s="143"/>
      <c r="E55" s="142"/>
      <c r="F55" s="145"/>
      <c r="G55" s="39">
        <f t="shared" si="0"/>
        <v>381166.28999999992</v>
      </c>
    </row>
    <row r="56" spans="1:7" x14ac:dyDescent="0.25">
      <c r="A56" s="14">
        <v>41655</v>
      </c>
      <c r="B56" s="11">
        <v>1545</v>
      </c>
      <c r="C56" s="11" t="s">
        <v>324</v>
      </c>
      <c r="D56" s="141" t="s">
        <v>325</v>
      </c>
      <c r="E56" s="11"/>
      <c r="F56" s="200">
        <v>100</v>
      </c>
      <c r="G56" s="39">
        <f t="shared" si="0"/>
        <v>381066.28999999992</v>
      </c>
    </row>
    <row r="57" spans="1:7" x14ac:dyDescent="0.25">
      <c r="A57" s="14">
        <v>41655</v>
      </c>
      <c r="B57" s="11">
        <v>1546</v>
      </c>
      <c r="C57" s="11" t="s">
        <v>326</v>
      </c>
      <c r="D57" s="141" t="s">
        <v>313</v>
      </c>
      <c r="E57" s="11"/>
      <c r="F57" s="200">
        <v>850</v>
      </c>
      <c r="G57" s="39">
        <f t="shared" si="0"/>
        <v>380216.28999999992</v>
      </c>
    </row>
    <row r="58" spans="1:7" x14ac:dyDescent="0.25">
      <c r="A58" s="14">
        <v>41655</v>
      </c>
      <c r="B58" s="11">
        <v>1547</v>
      </c>
      <c r="C58" s="11" t="s">
        <v>327</v>
      </c>
      <c r="D58" s="141" t="s">
        <v>328</v>
      </c>
      <c r="E58" s="11"/>
      <c r="F58" s="200">
        <v>3486.77</v>
      </c>
      <c r="G58" s="39">
        <f t="shared" si="0"/>
        <v>376729.5199999999</v>
      </c>
    </row>
    <row r="59" spans="1:7" x14ac:dyDescent="0.25">
      <c r="A59" s="10">
        <v>41655</v>
      </c>
      <c r="B59" s="11"/>
      <c r="C59" s="11" t="s">
        <v>363</v>
      </c>
      <c r="D59" s="141"/>
      <c r="E59" s="11"/>
      <c r="F59" s="200">
        <v>280082.01</v>
      </c>
      <c r="G59" s="39">
        <f t="shared" si="0"/>
        <v>96647.509999999893</v>
      </c>
    </row>
    <row r="60" spans="1:7" x14ac:dyDescent="0.25">
      <c r="A60" s="10">
        <v>41655</v>
      </c>
      <c r="B60" s="11"/>
      <c r="C60" s="11" t="s">
        <v>279</v>
      </c>
      <c r="D60" s="141"/>
      <c r="E60" s="11"/>
      <c r="F60" s="200">
        <v>90000</v>
      </c>
      <c r="G60" s="39">
        <f t="shared" si="0"/>
        <v>6647.5099999998929</v>
      </c>
    </row>
    <row r="61" spans="1:7" x14ac:dyDescent="0.25">
      <c r="A61" s="10">
        <v>41655</v>
      </c>
      <c r="B61" s="11"/>
      <c r="C61" s="11" t="s">
        <v>142</v>
      </c>
      <c r="D61" s="141"/>
      <c r="E61" s="11"/>
      <c r="F61" s="200">
        <v>17972</v>
      </c>
      <c r="G61" s="18">
        <f t="shared" ref="G61:G68" si="1">G60-F61</f>
        <v>-11324.490000000107</v>
      </c>
    </row>
    <row r="62" spans="1:7" x14ac:dyDescent="0.25">
      <c r="A62" s="10">
        <v>41656</v>
      </c>
      <c r="B62" s="11"/>
      <c r="C62" s="11" t="s">
        <v>141</v>
      </c>
      <c r="D62" s="141"/>
      <c r="E62" s="11"/>
      <c r="F62" s="200">
        <v>30000</v>
      </c>
      <c r="G62" s="18">
        <f t="shared" si="1"/>
        <v>-41324.490000000107</v>
      </c>
    </row>
    <row r="63" spans="1:7" x14ac:dyDescent="0.25">
      <c r="A63" s="10">
        <v>41656</v>
      </c>
      <c r="B63" s="11"/>
      <c r="C63" s="11" t="s">
        <v>157</v>
      </c>
      <c r="D63" s="141"/>
      <c r="E63" s="11"/>
      <c r="F63" s="200">
        <v>2632.62</v>
      </c>
      <c r="G63" s="18">
        <f t="shared" si="1"/>
        <v>-43957.11000000011</v>
      </c>
    </row>
    <row r="64" spans="1:7" x14ac:dyDescent="0.25">
      <c r="A64" s="10">
        <v>41656</v>
      </c>
      <c r="B64" s="11"/>
      <c r="C64" s="11" t="s">
        <v>157</v>
      </c>
      <c r="D64" s="141"/>
      <c r="E64" s="11"/>
      <c r="F64" s="200">
        <v>2360</v>
      </c>
      <c r="G64" s="18">
        <f t="shared" si="1"/>
        <v>-46317.11000000011</v>
      </c>
    </row>
    <row r="65" spans="1:7" x14ac:dyDescent="0.25">
      <c r="A65" s="14">
        <v>41656</v>
      </c>
      <c r="B65" s="11">
        <v>1548</v>
      </c>
      <c r="C65" s="11" t="s">
        <v>19</v>
      </c>
      <c r="D65" s="141" t="s">
        <v>329</v>
      </c>
      <c r="E65" s="11"/>
      <c r="F65" s="200">
        <v>2000</v>
      </c>
      <c r="G65" s="18">
        <f t="shared" si="1"/>
        <v>-48317.11000000011</v>
      </c>
    </row>
    <row r="66" spans="1:7" ht="30" x14ac:dyDescent="0.25">
      <c r="A66" s="14">
        <v>41656</v>
      </c>
      <c r="B66" s="11">
        <v>1549</v>
      </c>
      <c r="C66" s="11" t="s">
        <v>19</v>
      </c>
      <c r="D66" s="141" t="s">
        <v>330</v>
      </c>
      <c r="E66" s="11"/>
      <c r="F66" s="200">
        <v>2500</v>
      </c>
      <c r="G66" s="18">
        <f t="shared" si="1"/>
        <v>-50817.11000000011</v>
      </c>
    </row>
    <row r="67" spans="1:7" x14ac:dyDescent="0.25">
      <c r="A67" s="14">
        <v>41656</v>
      </c>
      <c r="B67" s="11">
        <v>1550</v>
      </c>
      <c r="C67" s="11" t="s">
        <v>35</v>
      </c>
      <c r="D67" s="141" t="s">
        <v>331</v>
      </c>
      <c r="E67" s="11"/>
      <c r="F67" s="200">
        <v>119545</v>
      </c>
      <c r="G67" s="18">
        <f t="shared" si="1"/>
        <v>-170362.1100000001</v>
      </c>
    </row>
    <row r="68" spans="1:7" x14ac:dyDescent="0.25">
      <c r="A68" s="14">
        <v>41656</v>
      </c>
      <c r="B68" s="11">
        <v>1551</v>
      </c>
      <c r="C68" s="11" t="s">
        <v>262</v>
      </c>
      <c r="D68" s="141" t="s">
        <v>332</v>
      </c>
      <c r="E68" s="11"/>
      <c r="F68" s="200">
        <v>4450</v>
      </c>
      <c r="G68" s="18">
        <f t="shared" si="1"/>
        <v>-174812.1100000001</v>
      </c>
    </row>
    <row r="69" spans="1:7" x14ac:dyDescent="0.25">
      <c r="A69" s="14">
        <v>41656</v>
      </c>
      <c r="B69" s="11">
        <v>1552</v>
      </c>
      <c r="C69" s="11" t="s">
        <v>30</v>
      </c>
      <c r="D69" s="141" t="s">
        <v>333</v>
      </c>
      <c r="E69" s="11"/>
      <c r="F69" s="200">
        <v>2729</v>
      </c>
      <c r="G69" s="18">
        <f t="shared" si="0"/>
        <v>-177541.1100000001</v>
      </c>
    </row>
    <row r="70" spans="1:7" x14ac:dyDescent="0.25">
      <c r="A70" s="14">
        <v>41656</v>
      </c>
      <c r="B70" s="11">
        <v>1553</v>
      </c>
      <c r="C70" s="11" t="s">
        <v>54</v>
      </c>
      <c r="D70" s="141" t="s">
        <v>334</v>
      </c>
      <c r="E70" s="11"/>
      <c r="F70" s="200">
        <v>380</v>
      </c>
      <c r="G70" s="18">
        <f t="shared" si="0"/>
        <v>-177921.1100000001</v>
      </c>
    </row>
    <row r="71" spans="1:7" x14ac:dyDescent="0.25">
      <c r="A71" s="14">
        <v>41656</v>
      </c>
      <c r="B71" s="11">
        <v>1554</v>
      </c>
      <c r="C71" s="11" t="s">
        <v>23</v>
      </c>
      <c r="D71" s="141" t="s">
        <v>335</v>
      </c>
      <c r="E71" s="11"/>
      <c r="F71" s="200">
        <v>2390</v>
      </c>
      <c r="G71" s="18">
        <f t="shared" si="0"/>
        <v>-180311.1100000001</v>
      </c>
    </row>
    <row r="72" spans="1:7" x14ac:dyDescent="0.25">
      <c r="A72" s="14">
        <v>41656</v>
      </c>
      <c r="B72" s="11">
        <v>1555</v>
      </c>
      <c r="C72" s="11" t="s">
        <v>336</v>
      </c>
      <c r="D72" s="141" t="s">
        <v>337</v>
      </c>
      <c r="E72" s="11"/>
      <c r="F72" s="200">
        <v>561.16</v>
      </c>
      <c r="G72" s="18">
        <f>G71-F72</f>
        <v>-180872.27000000011</v>
      </c>
    </row>
    <row r="73" spans="1:7" x14ac:dyDescent="0.25">
      <c r="A73" s="14">
        <v>41291</v>
      </c>
      <c r="B73" s="11">
        <v>1556</v>
      </c>
      <c r="C73" s="11" t="s">
        <v>31</v>
      </c>
      <c r="D73" s="141"/>
      <c r="E73" s="11"/>
      <c r="F73" s="200">
        <v>4033</v>
      </c>
      <c r="G73" s="18">
        <f t="shared" ref="G73:G96" si="2">G72-F73</f>
        <v>-184905.27000000011</v>
      </c>
    </row>
    <row r="74" spans="1:7" x14ac:dyDescent="0.25">
      <c r="A74" s="14">
        <v>41659</v>
      </c>
      <c r="B74" s="11">
        <v>1557</v>
      </c>
      <c r="C74" s="11" t="s">
        <v>18</v>
      </c>
      <c r="D74" s="141" t="s">
        <v>338</v>
      </c>
      <c r="E74" s="11"/>
      <c r="F74" s="200">
        <v>1400</v>
      </c>
      <c r="G74" s="18">
        <f t="shared" si="2"/>
        <v>-186305.27000000011</v>
      </c>
    </row>
    <row r="75" spans="1:7" x14ac:dyDescent="0.25">
      <c r="A75" s="14">
        <v>41659</v>
      </c>
      <c r="B75" s="11">
        <v>1558</v>
      </c>
      <c r="C75" s="11" t="s">
        <v>339</v>
      </c>
      <c r="D75" s="141" t="s">
        <v>62</v>
      </c>
      <c r="E75" s="11"/>
      <c r="F75" s="200">
        <v>1356</v>
      </c>
      <c r="G75" s="18">
        <f t="shared" si="2"/>
        <v>-187661.27000000011</v>
      </c>
    </row>
    <row r="76" spans="1:7" x14ac:dyDescent="0.25">
      <c r="A76" s="10">
        <v>41659</v>
      </c>
      <c r="B76" s="11"/>
      <c r="C76" s="11" t="s">
        <v>366</v>
      </c>
      <c r="D76" s="141"/>
      <c r="E76" s="11"/>
      <c r="F76" s="200">
        <v>9550</v>
      </c>
      <c r="G76" s="18">
        <f t="shared" si="2"/>
        <v>-197211.27000000011</v>
      </c>
    </row>
    <row r="77" spans="1:7" x14ac:dyDescent="0.25">
      <c r="A77" s="10">
        <v>41659</v>
      </c>
      <c r="B77" s="11"/>
      <c r="C77" s="11" t="s">
        <v>367</v>
      </c>
      <c r="D77" s="141"/>
      <c r="E77" s="11"/>
      <c r="F77" s="200">
        <v>155</v>
      </c>
      <c r="G77" s="18">
        <f t="shared" si="2"/>
        <v>-197366.27000000011</v>
      </c>
    </row>
    <row r="78" spans="1:7" x14ac:dyDescent="0.25">
      <c r="A78" s="10">
        <v>41659</v>
      </c>
      <c r="B78" s="11"/>
      <c r="C78" s="11" t="s">
        <v>281</v>
      </c>
      <c r="D78" s="141"/>
      <c r="E78" s="11"/>
      <c r="F78" s="200">
        <v>24.8</v>
      </c>
      <c r="G78" s="18">
        <f t="shared" si="2"/>
        <v>-197391.07000000009</v>
      </c>
    </row>
    <row r="79" spans="1:7" x14ac:dyDescent="0.25">
      <c r="A79" s="10">
        <v>41660</v>
      </c>
      <c r="B79" s="11"/>
      <c r="C79" s="11" t="s">
        <v>141</v>
      </c>
      <c r="D79" s="141"/>
      <c r="E79" s="11"/>
      <c r="F79" s="200">
        <v>30000</v>
      </c>
      <c r="G79" s="18">
        <f t="shared" si="2"/>
        <v>-227391.07000000009</v>
      </c>
    </row>
    <row r="80" spans="1:7" x14ac:dyDescent="0.25">
      <c r="A80" s="14">
        <v>41660</v>
      </c>
      <c r="B80" s="11">
        <v>1559</v>
      </c>
      <c r="C80" s="11" t="s">
        <v>295</v>
      </c>
      <c r="D80" s="141" t="s">
        <v>62</v>
      </c>
      <c r="E80" s="11"/>
      <c r="F80" s="200">
        <v>600</v>
      </c>
      <c r="G80" s="18">
        <f t="shared" si="2"/>
        <v>-227991.07000000009</v>
      </c>
    </row>
    <row r="81" spans="1:13" x14ac:dyDescent="0.25">
      <c r="A81" s="149"/>
      <c r="B81" s="142">
        <v>1560</v>
      </c>
      <c r="C81" s="142" t="s">
        <v>938</v>
      </c>
      <c r="D81" s="143"/>
      <c r="E81" s="142"/>
      <c r="F81" s="145"/>
      <c r="G81" s="18">
        <f t="shared" si="2"/>
        <v>-227991.07000000009</v>
      </c>
    </row>
    <row r="82" spans="1:13" x14ac:dyDescent="0.25">
      <c r="A82" s="14">
        <v>41660</v>
      </c>
      <c r="B82" s="11">
        <v>1561</v>
      </c>
      <c r="C82" s="11" t="s">
        <v>19</v>
      </c>
      <c r="D82" s="141" t="s">
        <v>340</v>
      </c>
      <c r="E82" s="11"/>
      <c r="F82" s="200">
        <v>3870</v>
      </c>
      <c r="G82" s="18">
        <f t="shared" si="2"/>
        <v>-231861.07000000009</v>
      </c>
    </row>
    <row r="83" spans="1:13" x14ac:dyDescent="0.25">
      <c r="A83" s="14">
        <v>41660</v>
      </c>
      <c r="B83" s="11">
        <v>1562</v>
      </c>
      <c r="C83" s="11" t="s">
        <v>19</v>
      </c>
      <c r="D83" s="138" t="s">
        <v>958</v>
      </c>
      <c r="E83" s="11"/>
      <c r="F83" s="200">
        <v>2400</v>
      </c>
      <c r="G83" s="18">
        <f t="shared" si="2"/>
        <v>-234261.07000000009</v>
      </c>
      <c r="M83" s="9"/>
    </row>
    <row r="84" spans="1:13" x14ac:dyDescent="0.25">
      <c r="A84" s="14">
        <v>41661</v>
      </c>
      <c r="B84" s="11">
        <v>1563</v>
      </c>
      <c r="C84" s="11" t="s">
        <v>19</v>
      </c>
      <c r="D84" s="141" t="s">
        <v>341</v>
      </c>
      <c r="E84" s="11"/>
      <c r="F84" s="200">
        <v>4453</v>
      </c>
      <c r="G84" s="18">
        <f t="shared" si="2"/>
        <v>-238714.07000000009</v>
      </c>
    </row>
    <row r="85" spans="1:13" x14ac:dyDescent="0.25">
      <c r="A85" s="14">
        <v>41662</v>
      </c>
      <c r="B85" s="11">
        <v>1564</v>
      </c>
      <c r="C85" s="11" t="s">
        <v>342</v>
      </c>
      <c r="D85" s="141" t="s">
        <v>957</v>
      </c>
      <c r="E85" s="11"/>
      <c r="F85" s="200">
        <v>6612</v>
      </c>
      <c r="G85" s="18">
        <f t="shared" si="2"/>
        <v>-245326.07000000009</v>
      </c>
    </row>
    <row r="86" spans="1:13" x14ac:dyDescent="0.25">
      <c r="A86" s="149"/>
      <c r="B86" s="142">
        <v>1565</v>
      </c>
      <c r="C86" s="142" t="s">
        <v>938</v>
      </c>
      <c r="D86" s="143"/>
      <c r="E86" s="142"/>
      <c r="F86" s="145"/>
      <c r="G86" s="18">
        <f t="shared" si="2"/>
        <v>-245326.07000000009</v>
      </c>
    </row>
    <row r="87" spans="1:13" x14ac:dyDescent="0.25">
      <c r="A87" s="14">
        <v>38008</v>
      </c>
      <c r="B87" s="11">
        <v>1566</v>
      </c>
      <c r="C87" s="11" t="s">
        <v>19</v>
      </c>
      <c r="D87" s="141" t="s">
        <v>63</v>
      </c>
      <c r="E87" s="11"/>
      <c r="F87" s="200">
        <v>11484</v>
      </c>
      <c r="G87" s="18">
        <f t="shared" si="2"/>
        <v>-256810.07000000009</v>
      </c>
    </row>
    <row r="88" spans="1:13" x14ac:dyDescent="0.25">
      <c r="A88" s="10">
        <v>41662</v>
      </c>
      <c r="B88" s="11"/>
      <c r="C88" s="11" t="s">
        <v>157</v>
      </c>
      <c r="D88" s="78" t="s">
        <v>935</v>
      </c>
      <c r="E88" s="11"/>
      <c r="F88" s="200">
        <v>74779</v>
      </c>
      <c r="G88" s="18">
        <f t="shared" si="2"/>
        <v>-331589.07000000007</v>
      </c>
    </row>
    <row r="89" spans="1:13" x14ac:dyDescent="0.25">
      <c r="A89" s="10">
        <v>41662</v>
      </c>
      <c r="B89" s="11"/>
      <c r="C89" s="11" t="s">
        <v>157</v>
      </c>
      <c r="D89" s="141"/>
      <c r="E89" s="11"/>
      <c r="F89" s="200">
        <v>6600.01</v>
      </c>
      <c r="G89" s="18">
        <f t="shared" si="2"/>
        <v>-338189.08000000007</v>
      </c>
    </row>
    <row r="90" spans="1:13" x14ac:dyDescent="0.25">
      <c r="A90" s="14">
        <v>41662</v>
      </c>
      <c r="B90" s="11">
        <v>1567</v>
      </c>
      <c r="C90" s="11" t="s">
        <v>19</v>
      </c>
      <c r="D90" s="141" t="s">
        <v>63</v>
      </c>
      <c r="E90" s="11"/>
      <c r="F90" s="200">
        <v>9080.85</v>
      </c>
      <c r="G90" s="18">
        <f t="shared" si="2"/>
        <v>-347269.93000000005</v>
      </c>
    </row>
    <row r="91" spans="1:13" x14ac:dyDescent="0.25">
      <c r="A91" s="14">
        <v>41662</v>
      </c>
      <c r="B91" s="11">
        <v>1568</v>
      </c>
      <c r="C91" s="11" t="s">
        <v>19</v>
      </c>
      <c r="D91" s="141" t="s">
        <v>959</v>
      </c>
      <c r="E91" s="11"/>
      <c r="F91" s="200">
        <v>1212.83</v>
      </c>
      <c r="G91" s="18">
        <f t="shared" si="2"/>
        <v>-348482.76000000007</v>
      </c>
    </row>
    <row r="92" spans="1:13" x14ac:dyDescent="0.25">
      <c r="A92" s="149"/>
      <c r="B92" s="142">
        <v>1569</v>
      </c>
      <c r="C92" s="142" t="s">
        <v>938</v>
      </c>
      <c r="D92" s="143"/>
      <c r="E92" s="142"/>
      <c r="F92" s="145"/>
      <c r="G92" s="18">
        <f t="shared" si="2"/>
        <v>-348482.76000000007</v>
      </c>
    </row>
    <row r="93" spans="1:13" x14ac:dyDescent="0.25">
      <c r="A93" s="14">
        <v>41966</v>
      </c>
      <c r="B93" s="11">
        <v>1570</v>
      </c>
      <c r="C93" s="11" t="s">
        <v>19</v>
      </c>
      <c r="D93" s="141" t="s">
        <v>343</v>
      </c>
      <c r="E93" s="11"/>
      <c r="F93" s="200">
        <v>3000</v>
      </c>
      <c r="G93" s="18">
        <f t="shared" si="2"/>
        <v>-351482.76000000007</v>
      </c>
    </row>
    <row r="94" spans="1:13" x14ac:dyDescent="0.25">
      <c r="A94" s="14">
        <v>41663</v>
      </c>
      <c r="B94" s="11">
        <v>1571</v>
      </c>
      <c r="C94" s="11" t="s">
        <v>344</v>
      </c>
      <c r="D94" s="141" t="s">
        <v>960</v>
      </c>
      <c r="E94" s="11"/>
      <c r="F94" s="200">
        <v>3466.7</v>
      </c>
      <c r="G94" s="18">
        <f>G93-F94</f>
        <v>-354949.46000000008</v>
      </c>
    </row>
    <row r="95" spans="1:13" ht="30" x14ac:dyDescent="0.25">
      <c r="A95" s="14">
        <v>41663</v>
      </c>
      <c r="B95" s="11">
        <v>1572</v>
      </c>
      <c r="C95" s="11" t="s">
        <v>345</v>
      </c>
      <c r="D95" s="141" t="s">
        <v>346</v>
      </c>
      <c r="E95" s="11"/>
      <c r="F95" s="200">
        <v>958.5</v>
      </c>
      <c r="G95" s="18">
        <f>G94-F95</f>
        <v>-355907.96000000008</v>
      </c>
    </row>
    <row r="96" spans="1:13" x14ac:dyDescent="0.25">
      <c r="A96" s="14">
        <v>41663</v>
      </c>
      <c r="B96" s="11">
        <v>1573</v>
      </c>
      <c r="C96" s="11" t="s">
        <v>44</v>
      </c>
      <c r="D96" s="141" t="s">
        <v>196</v>
      </c>
      <c r="E96" s="11"/>
      <c r="F96" s="200">
        <v>1520</v>
      </c>
      <c r="G96" s="18">
        <f t="shared" si="2"/>
        <v>-357427.96000000008</v>
      </c>
    </row>
    <row r="97" spans="1:8" x14ac:dyDescent="0.25">
      <c r="A97" s="14">
        <v>41663</v>
      </c>
      <c r="B97" s="11">
        <v>1574</v>
      </c>
      <c r="C97" s="11" t="s">
        <v>231</v>
      </c>
      <c r="D97" s="141" t="s">
        <v>964</v>
      </c>
      <c r="E97" s="11"/>
      <c r="F97" s="15">
        <v>2111.9899999999998</v>
      </c>
      <c r="G97" s="18">
        <f>G96-F97</f>
        <v>-359539.95000000007</v>
      </c>
    </row>
    <row r="98" spans="1:8" x14ac:dyDescent="0.25">
      <c r="A98" s="14">
        <v>41663</v>
      </c>
      <c r="B98" s="11">
        <v>1575</v>
      </c>
      <c r="C98" s="11" t="s">
        <v>231</v>
      </c>
      <c r="D98" s="141" t="s">
        <v>963</v>
      </c>
      <c r="E98" s="11"/>
      <c r="F98" s="15">
        <v>4080.06</v>
      </c>
      <c r="G98" s="18">
        <f>G97-F98</f>
        <v>-363620.01000000007</v>
      </c>
    </row>
    <row r="99" spans="1:8" x14ac:dyDescent="0.25">
      <c r="A99" s="14">
        <v>41663</v>
      </c>
      <c r="B99" s="11">
        <v>1576</v>
      </c>
      <c r="C99" s="11" t="s">
        <v>19</v>
      </c>
      <c r="D99" s="141" t="s">
        <v>316</v>
      </c>
      <c r="E99" s="11"/>
      <c r="F99" s="200">
        <v>4706.93</v>
      </c>
      <c r="G99" s="18">
        <f>G98-F99</f>
        <v>-368326.94000000006</v>
      </c>
      <c r="H99" s="51"/>
    </row>
    <row r="100" spans="1:8" x14ac:dyDescent="0.25">
      <c r="A100" s="14">
        <v>41663</v>
      </c>
      <c r="B100" s="11">
        <v>1577</v>
      </c>
      <c r="C100" s="11" t="s">
        <v>961</v>
      </c>
      <c r="D100" s="141" t="s">
        <v>962</v>
      </c>
      <c r="E100" s="11"/>
      <c r="F100" s="15">
        <v>5000</v>
      </c>
      <c r="G100" s="18">
        <f t="shared" ref="G100:G154" si="3">G99-F100</f>
        <v>-373326.94000000006</v>
      </c>
    </row>
    <row r="101" spans="1:8" x14ac:dyDescent="0.25">
      <c r="A101" s="14">
        <v>41663</v>
      </c>
      <c r="B101" s="11">
        <v>1578</v>
      </c>
      <c r="C101" s="11" t="s">
        <v>347</v>
      </c>
      <c r="D101" s="141" t="s">
        <v>348</v>
      </c>
      <c r="E101" s="11"/>
      <c r="F101" s="200">
        <v>1500</v>
      </c>
      <c r="G101" s="18">
        <f t="shared" si="3"/>
        <v>-374826.94000000006</v>
      </c>
    </row>
    <row r="102" spans="1:8" x14ac:dyDescent="0.25">
      <c r="A102" s="14">
        <v>41663</v>
      </c>
      <c r="B102" s="11">
        <v>1579</v>
      </c>
      <c r="C102" s="11" t="s">
        <v>25</v>
      </c>
      <c r="D102" s="141" t="s">
        <v>349</v>
      </c>
      <c r="E102" s="11"/>
      <c r="F102" s="200">
        <v>3580</v>
      </c>
      <c r="G102" s="18">
        <f t="shared" si="3"/>
        <v>-378406.94000000006</v>
      </c>
    </row>
    <row r="103" spans="1:8" x14ac:dyDescent="0.25">
      <c r="A103" s="14">
        <v>41663</v>
      </c>
      <c r="B103" s="11">
        <v>1580</v>
      </c>
      <c r="C103" s="11" t="s">
        <v>30</v>
      </c>
      <c r="D103" s="141" t="s">
        <v>350</v>
      </c>
      <c r="E103" s="11"/>
      <c r="F103" s="200">
        <v>2186</v>
      </c>
      <c r="G103" s="18">
        <f t="shared" si="3"/>
        <v>-380592.94000000006</v>
      </c>
    </row>
    <row r="104" spans="1:8" x14ac:dyDescent="0.25">
      <c r="A104" s="14">
        <v>41663</v>
      </c>
      <c r="B104" s="11">
        <v>1581</v>
      </c>
      <c r="C104" s="11" t="s">
        <v>19</v>
      </c>
      <c r="D104" s="141" t="s">
        <v>63</v>
      </c>
      <c r="E104" s="11"/>
      <c r="F104" s="200">
        <v>3122</v>
      </c>
      <c r="G104" s="18">
        <f t="shared" si="3"/>
        <v>-383714.94000000006</v>
      </c>
    </row>
    <row r="105" spans="1:8" x14ac:dyDescent="0.25">
      <c r="A105" s="14">
        <v>41663</v>
      </c>
      <c r="B105" s="11">
        <v>1582</v>
      </c>
      <c r="C105" s="11" t="s">
        <v>23</v>
      </c>
      <c r="D105" s="141" t="s">
        <v>351</v>
      </c>
      <c r="E105" s="11"/>
      <c r="F105" s="200">
        <v>2690</v>
      </c>
      <c r="G105" s="18">
        <f t="shared" si="3"/>
        <v>-386404.94000000006</v>
      </c>
    </row>
    <row r="106" spans="1:8" x14ac:dyDescent="0.25">
      <c r="A106" s="10">
        <v>41663</v>
      </c>
      <c r="B106" s="11"/>
      <c r="C106" s="11" t="s">
        <v>368</v>
      </c>
      <c r="D106" s="141"/>
      <c r="E106" s="11"/>
      <c r="F106" s="200">
        <v>7854.76</v>
      </c>
      <c r="G106" s="18">
        <f t="shared" si="3"/>
        <v>-394259.70000000007</v>
      </c>
    </row>
    <row r="107" spans="1:8" x14ac:dyDescent="0.25">
      <c r="A107" s="10">
        <v>41663</v>
      </c>
      <c r="B107" s="11"/>
      <c r="C107" s="11" t="s">
        <v>368</v>
      </c>
      <c r="D107" s="141"/>
      <c r="E107" s="11"/>
      <c r="F107" s="200">
        <v>9831.32</v>
      </c>
      <c r="G107" s="18">
        <f t="shared" si="3"/>
        <v>-404091.02000000008</v>
      </c>
    </row>
    <row r="108" spans="1:8" x14ac:dyDescent="0.25">
      <c r="A108" s="10">
        <v>41666</v>
      </c>
      <c r="B108" s="11"/>
      <c r="C108" s="11" t="s">
        <v>142</v>
      </c>
      <c r="D108" s="141"/>
      <c r="E108" s="11"/>
      <c r="F108" s="200">
        <v>2036.96</v>
      </c>
      <c r="G108" s="18">
        <f t="shared" si="3"/>
        <v>-406127.9800000001</v>
      </c>
    </row>
    <row r="109" spans="1:8" x14ac:dyDescent="0.25">
      <c r="A109" s="10">
        <v>41666</v>
      </c>
      <c r="B109" s="11"/>
      <c r="C109" s="11" t="s">
        <v>153</v>
      </c>
      <c r="D109" s="141"/>
      <c r="E109" s="11"/>
      <c r="F109" s="200">
        <v>8050</v>
      </c>
      <c r="G109" s="18">
        <f t="shared" si="3"/>
        <v>-414177.9800000001</v>
      </c>
    </row>
    <row r="110" spans="1:8" x14ac:dyDescent="0.25">
      <c r="A110" s="14">
        <v>41666</v>
      </c>
      <c r="B110" s="11">
        <v>1583</v>
      </c>
      <c r="C110" s="11" t="s">
        <v>352</v>
      </c>
      <c r="D110" s="141" t="s">
        <v>187</v>
      </c>
      <c r="E110" s="11"/>
      <c r="F110" s="200">
        <v>9135</v>
      </c>
      <c r="G110" s="18">
        <f t="shared" si="3"/>
        <v>-423312.9800000001</v>
      </c>
    </row>
    <row r="111" spans="1:8" x14ac:dyDescent="0.25">
      <c r="A111" s="14">
        <v>41666</v>
      </c>
      <c r="B111" s="11">
        <v>1584</v>
      </c>
      <c r="C111" s="11" t="s">
        <v>19</v>
      </c>
      <c r="D111" s="141" t="s">
        <v>353</v>
      </c>
      <c r="E111" s="11"/>
      <c r="F111" s="200">
        <v>8500</v>
      </c>
      <c r="G111" s="18">
        <f t="shared" si="3"/>
        <v>-431812.9800000001</v>
      </c>
    </row>
    <row r="112" spans="1:8" x14ac:dyDescent="0.25">
      <c r="A112" s="14">
        <v>41667</v>
      </c>
      <c r="B112" s="11">
        <v>1585</v>
      </c>
      <c r="C112" s="11" t="s">
        <v>354</v>
      </c>
      <c r="D112" s="141" t="s">
        <v>965</v>
      </c>
      <c r="E112" s="11"/>
      <c r="F112" s="200">
        <v>870</v>
      </c>
      <c r="G112" s="18">
        <f>G111-F112</f>
        <v>-432682.9800000001</v>
      </c>
    </row>
    <row r="113" spans="1:7" x14ac:dyDescent="0.25">
      <c r="A113" s="14">
        <v>41668</v>
      </c>
      <c r="B113" s="11">
        <v>1586</v>
      </c>
      <c r="C113" s="11" t="s">
        <v>18</v>
      </c>
      <c r="D113" s="141" t="s">
        <v>62</v>
      </c>
      <c r="E113" s="11"/>
      <c r="F113" s="200">
        <v>1400</v>
      </c>
      <c r="G113" s="18">
        <f t="shared" si="3"/>
        <v>-434082.9800000001</v>
      </c>
    </row>
    <row r="114" spans="1:7" x14ac:dyDescent="0.25">
      <c r="A114" s="14">
        <v>41668</v>
      </c>
      <c r="B114" s="11">
        <v>1587</v>
      </c>
      <c r="C114" s="11" t="s">
        <v>19</v>
      </c>
      <c r="D114" s="141" t="s">
        <v>355</v>
      </c>
      <c r="E114" s="11"/>
      <c r="F114" s="200">
        <v>13862</v>
      </c>
      <c r="G114" s="18">
        <f t="shared" si="3"/>
        <v>-447944.9800000001</v>
      </c>
    </row>
    <row r="115" spans="1:7" x14ac:dyDescent="0.25">
      <c r="A115" s="14">
        <v>41668</v>
      </c>
      <c r="B115" s="11">
        <v>1588</v>
      </c>
      <c r="C115" s="11" t="s">
        <v>356</v>
      </c>
      <c r="D115" s="141" t="s">
        <v>357</v>
      </c>
      <c r="E115" s="11"/>
      <c r="F115" s="200">
        <v>1146.6600000000001</v>
      </c>
      <c r="G115" s="18">
        <f t="shared" si="3"/>
        <v>-449091.64000000007</v>
      </c>
    </row>
    <row r="116" spans="1:7" x14ac:dyDescent="0.25">
      <c r="A116" s="149"/>
      <c r="B116" s="142">
        <v>1589</v>
      </c>
      <c r="C116" s="142" t="s">
        <v>938</v>
      </c>
      <c r="D116" s="143"/>
      <c r="E116" s="142"/>
      <c r="F116" s="145"/>
      <c r="G116" s="18">
        <f t="shared" si="3"/>
        <v>-449091.64000000007</v>
      </c>
    </row>
    <row r="117" spans="1:7" x14ac:dyDescent="0.25">
      <c r="A117" s="14">
        <v>41668</v>
      </c>
      <c r="B117" s="11">
        <v>1590</v>
      </c>
      <c r="C117" s="11" t="s">
        <v>19</v>
      </c>
      <c r="D117" s="141" t="s">
        <v>316</v>
      </c>
      <c r="E117" s="11"/>
      <c r="F117" s="200">
        <v>6946</v>
      </c>
      <c r="G117" s="18">
        <f t="shared" si="3"/>
        <v>-456037.64000000007</v>
      </c>
    </row>
    <row r="118" spans="1:7" x14ac:dyDescent="0.25">
      <c r="A118" s="14">
        <v>41668</v>
      </c>
      <c r="B118" s="11">
        <v>1591</v>
      </c>
      <c r="C118" s="11" t="s">
        <v>358</v>
      </c>
      <c r="D118" s="141"/>
      <c r="E118" s="11"/>
      <c r="F118" s="200">
        <v>2500.4299999999998</v>
      </c>
      <c r="G118" s="18">
        <f t="shared" si="3"/>
        <v>-458538.07000000007</v>
      </c>
    </row>
    <row r="119" spans="1:7" x14ac:dyDescent="0.25">
      <c r="A119" s="14">
        <v>41668</v>
      </c>
      <c r="B119" s="11">
        <v>1592</v>
      </c>
      <c r="C119" s="11" t="s">
        <v>19</v>
      </c>
      <c r="D119" s="141" t="s">
        <v>359</v>
      </c>
      <c r="E119" s="11"/>
      <c r="F119" s="200">
        <v>2556.5100000000002</v>
      </c>
      <c r="G119" s="18">
        <f t="shared" si="3"/>
        <v>-461094.58000000007</v>
      </c>
    </row>
    <row r="120" spans="1:7" x14ac:dyDescent="0.25">
      <c r="A120" s="14">
        <v>41668</v>
      </c>
      <c r="B120" s="11">
        <v>1593</v>
      </c>
      <c r="C120" s="11" t="s">
        <v>19</v>
      </c>
      <c r="D120" s="141" t="s">
        <v>360</v>
      </c>
      <c r="E120" s="11"/>
      <c r="F120" s="200">
        <v>5500</v>
      </c>
      <c r="G120" s="18">
        <f t="shared" si="3"/>
        <v>-466594.58000000007</v>
      </c>
    </row>
    <row r="121" spans="1:7" x14ac:dyDescent="0.25">
      <c r="A121" s="14">
        <v>41668</v>
      </c>
      <c r="B121" s="11">
        <v>1594</v>
      </c>
      <c r="C121" s="11" t="s">
        <v>150</v>
      </c>
      <c r="D121" s="141" t="s">
        <v>966</v>
      </c>
      <c r="E121" s="11"/>
      <c r="F121" s="15">
        <v>1384.06</v>
      </c>
      <c r="G121" s="18">
        <f>G120-F121</f>
        <v>-467978.64000000007</v>
      </c>
    </row>
    <row r="122" spans="1:7" x14ac:dyDescent="0.25">
      <c r="A122" s="14">
        <v>41668</v>
      </c>
      <c r="B122" s="11"/>
      <c r="C122" s="11" t="s">
        <v>279</v>
      </c>
      <c r="D122" s="141"/>
      <c r="E122" s="11"/>
      <c r="F122" s="200">
        <v>40092.04</v>
      </c>
      <c r="G122" s="18">
        <f t="shared" si="3"/>
        <v>-508070.68000000005</v>
      </c>
    </row>
    <row r="123" spans="1:7" x14ac:dyDescent="0.25">
      <c r="A123" s="14">
        <v>41668</v>
      </c>
      <c r="B123" s="11"/>
      <c r="C123" s="11" t="s">
        <v>142</v>
      </c>
      <c r="D123" s="141"/>
      <c r="E123" s="11"/>
      <c r="F123" s="200">
        <v>15180.01</v>
      </c>
      <c r="G123" s="18">
        <f t="shared" si="3"/>
        <v>-523250.69000000006</v>
      </c>
    </row>
    <row r="124" spans="1:7" x14ac:dyDescent="0.25">
      <c r="A124" s="14">
        <v>41668</v>
      </c>
      <c r="B124" s="11"/>
      <c r="C124" s="11" t="s">
        <v>157</v>
      </c>
      <c r="D124" s="141"/>
      <c r="E124" s="11"/>
      <c r="F124" s="200">
        <v>10780.04</v>
      </c>
      <c r="G124" s="18">
        <f t="shared" si="3"/>
        <v>-534030.7300000001</v>
      </c>
    </row>
    <row r="125" spans="1:7" x14ac:dyDescent="0.25">
      <c r="A125" s="14">
        <v>41668</v>
      </c>
      <c r="B125" s="11"/>
      <c r="C125" s="11" t="s">
        <v>153</v>
      </c>
      <c r="D125" s="141"/>
      <c r="E125" s="11"/>
      <c r="F125" s="200">
        <v>30000</v>
      </c>
      <c r="G125" s="18">
        <f t="shared" si="3"/>
        <v>-564030.7300000001</v>
      </c>
    </row>
    <row r="126" spans="1:7" x14ac:dyDescent="0.25">
      <c r="A126" s="14">
        <v>41668</v>
      </c>
      <c r="B126" s="11"/>
      <c r="C126" s="11" t="s">
        <v>369</v>
      </c>
      <c r="D126" s="141"/>
      <c r="E126" s="11"/>
      <c r="F126" s="200">
        <v>14573.64</v>
      </c>
      <c r="G126" s="18">
        <f t="shared" si="3"/>
        <v>-578604.37000000011</v>
      </c>
    </row>
    <row r="127" spans="1:7" x14ac:dyDescent="0.25">
      <c r="A127" s="14">
        <v>41668</v>
      </c>
      <c r="B127" s="11"/>
      <c r="C127" s="11" t="s">
        <v>369</v>
      </c>
      <c r="D127" s="141"/>
      <c r="E127" s="11"/>
      <c r="F127" s="200">
        <v>11494.28</v>
      </c>
      <c r="G127" s="18">
        <f t="shared" si="3"/>
        <v>-590098.65000000014</v>
      </c>
    </row>
    <row r="128" spans="1:7" x14ac:dyDescent="0.25">
      <c r="A128" s="14">
        <v>41669</v>
      </c>
      <c r="B128" s="11">
        <v>1595</v>
      </c>
      <c r="C128" s="11" t="s">
        <v>381</v>
      </c>
      <c r="D128" s="141" t="s">
        <v>968</v>
      </c>
      <c r="E128" s="11"/>
      <c r="F128" s="15">
        <v>5400</v>
      </c>
      <c r="G128" s="18">
        <f t="shared" si="3"/>
        <v>-595498.65000000014</v>
      </c>
    </row>
    <row r="129" spans="1:7" x14ac:dyDescent="0.25">
      <c r="A129" s="14">
        <v>41669</v>
      </c>
      <c r="B129" s="11">
        <v>1596</v>
      </c>
      <c r="C129" s="11" t="s">
        <v>967</v>
      </c>
      <c r="D129" s="141" t="s">
        <v>969</v>
      </c>
      <c r="E129" s="11"/>
      <c r="F129" s="15">
        <v>526.72</v>
      </c>
      <c r="G129" s="18">
        <f t="shared" si="3"/>
        <v>-596025.37000000011</v>
      </c>
    </row>
    <row r="130" spans="1:7" x14ac:dyDescent="0.25">
      <c r="A130" s="14">
        <v>41669</v>
      </c>
      <c r="B130" s="11">
        <v>1597</v>
      </c>
      <c r="C130" s="11" t="s">
        <v>381</v>
      </c>
      <c r="D130" s="141" t="s">
        <v>970</v>
      </c>
      <c r="E130" s="11"/>
      <c r="F130" s="15">
        <v>1226</v>
      </c>
      <c r="G130" s="18">
        <f t="shared" si="3"/>
        <v>-597251.37000000011</v>
      </c>
    </row>
    <row r="131" spans="1:7" x14ac:dyDescent="0.25">
      <c r="A131" s="14">
        <v>41669</v>
      </c>
      <c r="B131" s="11">
        <v>1598</v>
      </c>
      <c r="C131" s="11" t="s">
        <v>361</v>
      </c>
      <c r="D131" s="141" t="s">
        <v>362</v>
      </c>
      <c r="E131" s="11"/>
      <c r="F131" s="200">
        <v>10000</v>
      </c>
      <c r="G131" s="18">
        <f>G130-F131</f>
        <v>-607251.37000000011</v>
      </c>
    </row>
    <row r="132" spans="1:7" x14ac:dyDescent="0.25">
      <c r="A132" s="14">
        <v>41669</v>
      </c>
      <c r="B132" s="11"/>
      <c r="C132" s="11" t="s">
        <v>363</v>
      </c>
      <c r="D132" s="141"/>
      <c r="E132" s="11"/>
      <c r="F132" s="200">
        <v>305586.06</v>
      </c>
      <c r="G132" s="18">
        <f t="shared" si="3"/>
        <v>-912837.43000000017</v>
      </c>
    </row>
    <row r="133" spans="1:7" x14ac:dyDescent="0.25">
      <c r="A133" s="14">
        <v>41669</v>
      </c>
      <c r="B133" s="11"/>
      <c r="C133" s="11" t="s">
        <v>368</v>
      </c>
      <c r="D133" s="141"/>
      <c r="E133" s="11"/>
      <c r="F133" s="200">
        <v>12137.88</v>
      </c>
      <c r="G133" s="18">
        <f t="shared" si="3"/>
        <v>-924975.31000000017</v>
      </c>
    </row>
    <row r="134" spans="1:7" x14ac:dyDescent="0.25">
      <c r="A134" s="14">
        <v>41669</v>
      </c>
      <c r="B134" s="11"/>
      <c r="C134" s="11" t="s">
        <v>368</v>
      </c>
      <c r="D134" s="141"/>
      <c r="E134" s="11"/>
      <c r="F134" s="200">
        <v>7925.72</v>
      </c>
      <c r="G134" s="18">
        <f t="shared" si="3"/>
        <v>-932901.03000000014</v>
      </c>
    </row>
    <row r="135" spans="1:7" x14ac:dyDescent="0.25">
      <c r="A135" s="14">
        <v>41669</v>
      </c>
      <c r="B135" s="11"/>
      <c r="C135" s="11" t="s">
        <v>142</v>
      </c>
      <c r="D135" s="141"/>
      <c r="E135" s="11"/>
      <c r="F135" s="200">
        <v>2262</v>
      </c>
      <c r="G135" s="18">
        <f t="shared" si="3"/>
        <v>-935163.03000000014</v>
      </c>
    </row>
    <row r="136" spans="1:7" x14ac:dyDescent="0.25">
      <c r="A136" s="14">
        <v>41669</v>
      </c>
      <c r="B136" s="11">
        <v>1599</v>
      </c>
      <c r="C136" s="11" t="s">
        <v>381</v>
      </c>
      <c r="D136" s="141" t="s">
        <v>973</v>
      </c>
      <c r="E136" s="11"/>
      <c r="F136" s="15">
        <v>3715.24</v>
      </c>
      <c r="G136" s="18">
        <f t="shared" si="3"/>
        <v>-938878.27000000014</v>
      </c>
    </row>
    <row r="137" spans="1:7" x14ac:dyDescent="0.25">
      <c r="A137" s="14">
        <v>41669</v>
      </c>
      <c r="B137" s="11">
        <v>1600</v>
      </c>
      <c r="C137" s="11" t="s">
        <v>247</v>
      </c>
      <c r="D137" s="141" t="s">
        <v>974</v>
      </c>
      <c r="E137" s="11"/>
      <c r="F137" s="15">
        <v>5568</v>
      </c>
      <c r="G137" s="18">
        <f t="shared" si="3"/>
        <v>-944446.27000000014</v>
      </c>
    </row>
    <row r="138" spans="1:7" x14ac:dyDescent="0.25">
      <c r="A138" s="14">
        <v>41669</v>
      </c>
      <c r="B138" s="11">
        <v>1601</v>
      </c>
      <c r="C138" s="11" t="s">
        <v>54</v>
      </c>
      <c r="D138" s="141" t="s">
        <v>975</v>
      </c>
      <c r="E138" s="11"/>
      <c r="F138" s="15">
        <v>3190</v>
      </c>
      <c r="G138" s="18">
        <f t="shared" si="3"/>
        <v>-947636.27000000014</v>
      </c>
    </row>
    <row r="139" spans="1:7" x14ac:dyDescent="0.25">
      <c r="A139" s="14">
        <v>41669</v>
      </c>
      <c r="B139" s="11">
        <v>1602</v>
      </c>
      <c r="C139" s="11" t="s">
        <v>231</v>
      </c>
      <c r="D139" s="141" t="s">
        <v>976</v>
      </c>
      <c r="E139" s="11"/>
      <c r="F139" s="15">
        <v>2052.0300000000002</v>
      </c>
      <c r="G139" s="18">
        <f t="shared" si="3"/>
        <v>-949688.30000000016</v>
      </c>
    </row>
    <row r="140" spans="1:7" x14ac:dyDescent="0.25">
      <c r="A140" s="14">
        <v>41669</v>
      </c>
      <c r="B140" s="11">
        <v>1603</v>
      </c>
      <c r="C140" s="11" t="s">
        <v>231</v>
      </c>
      <c r="D140" s="141" t="s">
        <v>977</v>
      </c>
      <c r="E140" s="11"/>
      <c r="F140" s="15">
        <v>1069</v>
      </c>
      <c r="G140" s="18">
        <f t="shared" si="3"/>
        <v>-950757.30000000016</v>
      </c>
    </row>
    <row r="141" spans="1:7" x14ac:dyDescent="0.25">
      <c r="A141" s="14">
        <v>41669</v>
      </c>
      <c r="B141" s="11">
        <v>1604</v>
      </c>
      <c r="C141" s="11" t="s">
        <v>154</v>
      </c>
      <c r="D141" s="141" t="s">
        <v>978</v>
      </c>
      <c r="E141" s="11"/>
      <c r="F141" s="15">
        <v>229</v>
      </c>
      <c r="G141" s="18">
        <f t="shared" si="3"/>
        <v>-950986.30000000016</v>
      </c>
    </row>
    <row r="142" spans="1:7" x14ac:dyDescent="0.25">
      <c r="A142" s="14">
        <v>41669</v>
      </c>
      <c r="B142" s="11">
        <v>1605</v>
      </c>
      <c r="C142" s="11" t="s">
        <v>971</v>
      </c>
      <c r="D142" s="141" t="s">
        <v>979</v>
      </c>
      <c r="E142" s="11"/>
      <c r="F142" s="15">
        <v>400</v>
      </c>
      <c r="G142" s="18">
        <f t="shared" si="3"/>
        <v>-951386.30000000016</v>
      </c>
    </row>
    <row r="143" spans="1:7" ht="30" x14ac:dyDescent="0.25">
      <c r="A143" s="14">
        <v>41669</v>
      </c>
      <c r="B143" s="11">
        <v>1606</v>
      </c>
      <c r="C143" s="11" t="s">
        <v>381</v>
      </c>
      <c r="D143" s="141" t="s">
        <v>980</v>
      </c>
      <c r="E143" s="11"/>
      <c r="F143" s="15">
        <v>4500</v>
      </c>
      <c r="G143" s="18">
        <f t="shared" si="3"/>
        <v>-955886.30000000016</v>
      </c>
    </row>
    <row r="144" spans="1:7" x14ac:dyDescent="0.25">
      <c r="A144" s="14">
        <v>41669</v>
      </c>
      <c r="B144" s="11">
        <v>1607</v>
      </c>
      <c r="C144" s="156" t="s">
        <v>25</v>
      </c>
      <c r="D144" s="141" t="s">
        <v>981</v>
      </c>
      <c r="E144" s="11"/>
      <c r="F144" s="15">
        <v>150</v>
      </c>
      <c r="G144" s="18">
        <f>G143-F144</f>
        <v>-956036.30000000016</v>
      </c>
    </row>
    <row r="145" spans="1:7" x14ac:dyDescent="0.25">
      <c r="A145" s="14">
        <v>41669</v>
      </c>
      <c r="B145" s="11">
        <v>1608</v>
      </c>
      <c r="C145" s="11" t="s">
        <v>163</v>
      </c>
      <c r="D145" s="141" t="s">
        <v>982</v>
      </c>
      <c r="E145" s="11"/>
      <c r="F145" s="15">
        <v>2045</v>
      </c>
      <c r="G145" s="18">
        <f t="shared" si="3"/>
        <v>-958081.30000000016</v>
      </c>
    </row>
    <row r="146" spans="1:7" x14ac:dyDescent="0.25">
      <c r="A146" s="14">
        <v>41669</v>
      </c>
      <c r="B146" s="11">
        <v>1609</v>
      </c>
      <c r="C146" s="11" t="s">
        <v>972</v>
      </c>
      <c r="D146" s="141" t="s">
        <v>983</v>
      </c>
      <c r="E146" s="11"/>
      <c r="F146" s="15">
        <v>2416</v>
      </c>
      <c r="G146" s="18">
        <f t="shared" si="3"/>
        <v>-960497.30000000016</v>
      </c>
    </row>
    <row r="147" spans="1:7" x14ac:dyDescent="0.25">
      <c r="A147" s="14">
        <v>41669</v>
      </c>
      <c r="B147" s="11">
        <v>1610</v>
      </c>
      <c r="C147" s="11" t="s">
        <v>44</v>
      </c>
      <c r="D147" s="141" t="s">
        <v>984</v>
      </c>
      <c r="E147" s="11"/>
      <c r="F147" s="15">
        <v>1560</v>
      </c>
      <c r="G147" s="18">
        <f t="shared" si="3"/>
        <v>-962057.30000000016</v>
      </c>
    </row>
    <row r="148" spans="1:7" x14ac:dyDescent="0.25">
      <c r="A148" s="14">
        <v>41669</v>
      </c>
      <c r="B148" s="11">
        <v>1611</v>
      </c>
      <c r="C148" s="11" t="s">
        <v>30</v>
      </c>
      <c r="D148" s="141" t="s">
        <v>985</v>
      </c>
      <c r="E148" s="11"/>
      <c r="F148" s="15">
        <v>2497</v>
      </c>
      <c r="G148" s="18">
        <f t="shared" si="3"/>
        <v>-964554.30000000016</v>
      </c>
    </row>
    <row r="149" spans="1:7" x14ac:dyDescent="0.25">
      <c r="A149" s="14">
        <v>41669</v>
      </c>
      <c r="B149" s="11">
        <v>1612</v>
      </c>
      <c r="C149" s="11" t="s">
        <v>146</v>
      </c>
      <c r="D149" s="141" t="s">
        <v>986</v>
      </c>
      <c r="E149" s="11"/>
      <c r="F149" s="15">
        <v>1980</v>
      </c>
      <c r="G149" s="18">
        <f t="shared" si="3"/>
        <v>-966534.30000000016</v>
      </c>
    </row>
    <row r="150" spans="1:7" x14ac:dyDescent="0.25">
      <c r="A150" s="14">
        <v>41669</v>
      </c>
      <c r="B150" s="11">
        <v>1613</v>
      </c>
      <c r="C150" s="11" t="s">
        <v>23</v>
      </c>
      <c r="D150" s="141" t="s">
        <v>987</v>
      </c>
      <c r="E150" s="11"/>
      <c r="F150" s="15">
        <v>2690</v>
      </c>
      <c r="G150" s="18">
        <f t="shared" si="3"/>
        <v>-969224.30000000016</v>
      </c>
    </row>
    <row r="151" spans="1:7" x14ac:dyDescent="0.25">
      <c r="A151" s="14">
        <v>41669</v>
      </c>
      <c r="B151" s="11">
        <v>1614</v>
      </c>
      <c r="C151" s="11" t="s">
        <v>151</v>
      </c>
      <c r="D151" s="141" t="s">
        <v>992</v>
      </c>
      <c r="E151" s="11"/>
      <c r="F151" s="15">
        <v>650</v>
      </c>
      <c r="G151" s="18">
        <f t="shared" si="3"/>
        <v>-969874.30000000016</v>
      </c>
    </row>
    <row r="152" spans="1:7" ht="30" x14ac:dyDescent="0.25">
      <c r="A152" s="14">
        <v>41670</v>
      </c>
      <c r="B152" s="11">
        <v>1615</v>
      </c>
      <c r="C152" s="11" t="s">
        <v>381</v>
      </c>
      <c r="D152" s="141" t="s">
        <v>991</v>
      </c>
      <c r="E152" s="11"/>
      <c r="F152" s="15">
        <v>1500</v>
      </c>
      <c r="G152" s="18">
        <f t="shared" si="3"/>
        <v>-971374.30000000016</v>
      </c>
    </row>
    <row r="153" spans="1:7" x14ac:dyDescent="0.25">
      <c r="A153" s="14">
        <v>41670</v>
      </c>
      <c r="B153" s="11">
        <v>1616</v>
      </c>
      <c r="C153" s="11" t="s">
        <v>988</v>
      </c>
      <c r="D153" s="141" t="s">
        <v>990</v>
      </c>
      <c r="E153" s="11"/>
      <c r="F153" s="15">
        <v>1600</v>
      </c>
      <c r="G153" s="18">
        <f>G152-F153</f>
        <v>-972974.30000000016</v>
      </c>
    </row>
    <row r="154" spans="1:7" x14ac:dyDescent="0.25">
      <c r="A154" s="14">
        <v>41670</v>
      </c>
      <c r="B154" s="11">
        <v>1617</v>
      </c>
      <c r="C154" s="11" t="s">
        <v>381</v>
      </c>
      <c r="D154" s="141" t="s">
        <v>989</v>
      </c>
      <c r="E154" s="11"/>
      <c r="F154" s="15">
        <v>1227</v>
      </c>
      <c r="G154" s="18">
        <f t="shared" si="3"/>
        <v>-974201.30000000016</v>
      </c>
    </row>
    <row r="155" spans="1:7" ht="26.25" x14ac:dyDescent="0.4">
      <c r="A155" s="210"/>
      <c r="B155" s="210"/>
      <c r="C155" s="324" t="s">
        <v>283</v>
      </c>
      <c r="D155" s="236"/>
      <c r="E155" s="210"/>
      <c r="F155" s="433"/>
      <c r="G155" s="434"/>
    </row>
    <row r="156" spans="1:7" x14ac:dyDescent="0.25">
      <c r="A156" s="10">
        <v>41642</v>
      </c>
      <c r="B156" s="11"/>
      <c r="C156" s="11" t="s">
        <v>166</v>
      </c>
      <c r="D156" s="141"/>
      <c r="E156" s="199">
        <v>4669</v>
      </c>
      <c r="F156" s="19"/>
      <c r="G156" s="18">
        <f>G154+E156</f>
        <v>-969532.30000000016</v>
      </c>
    </row>
    <row r="157" spans="1:7" x14ac:dyDescent="0.25">
      <c r="A157" s="10">
        <v>41647</v>
      </c>
      <c r="B157" s="11"/>
      <c r="C157" s="11" t="s">
        <v>166</v>
      </c>
      <c r="D157" s="141"/>
      <c r="E157" s="199">
        <v>17789</v>
      </c>
      <c r="F157" s="19"/>
      <c r="G157" s="18">
        <f>G156+E157</f>
        <v>-951743.30000000016</v>
      </c>
    </row>
    <row r="158" spans="1:7" x14ac:dyDescent="0.25">
      <c r="A158" s="10">
        <v>41647</v>
      </c>
      <c r="B158" s="11"/>
      <c r="C158" s="11" t="s">
        <v>166</v>
      </c>
      <c r="D158" s="141"/>
      <c r="E158" s="199">
        <v>49984.959999999999</v>
      </c>
      <c r="F158" s="19"/>
      <c r="G158" s="18">
        <f>G157+E158</f>
        <v>-901758.3400000002</v>
      </c>
    </row>
    <row r="159" spans="1:7" x14ac:dyDescent="0.25">
      <c r="A159" s="10">
        <v>41647</v>
      </c>
      <c r="B159" s="11"/>
      <c r="C159" s="11" t="s">
        <v>166</v>
      </c>
      <c r="D159" s="141"/>
      <c r="E159" s="199">
        <v>15923.8</v>
      </c>
      <c r="F159" s="19"/>
      <c r="G159" s="18">
        <f t="shared" ref="G159:G164" si="4">G158+E159</f>
        <v>-885834.54000000015</v>
      </c>
    </row>
    <row r="160" spans="1:7" x14ac:dyDescent="0.25">
      <c r="A160" s="10">
        <v>41649</v>
      </c>
      <c r="B160" s="11"/>
      <c r="C160" s="11" t="s">
        <v>166</v>
      </c>
      <c r="D160" s="141"/>
      <c r="E160" s="199">
        <v>41113.1</v>
      </c>
      <c r="F160" s="19"/>
      <c r="G160" s="18">
        <f>G159+E160</f>
        <v>-844721.44000000018</v>
      </c>
    </row>
    <row r="161" spans="1:7" x14ac:dyDescent="0.25">
      <c r="A161" s="10">
        <v>41654</v>
      </c>
      <c r="B161" s="11"/>
      <c r="C161" s="11" t="s">
        <v>168</v>
      </c>
      <c r="D161" s="141"/>
      <c r="E161" s="199">
        <v>1139302.1399999999</v>
      </c>
      <c r="F161" s="19"/>
      <c r="G161" s="95">
        <f>G160+E161</f>
        <v>294580.69999999972</v>
      </c>
    </row>
    <row r="162" spans="1:7" x14ac:dyDescent="0.25">
      <c r="A162" s="10">
        <v>41654</v>
      </c>
      <c r="B162" s="11"/>
      <c r="C162" s="11" t="s">
        <v>166</v>
      </c>
      <c r="D162" s="141"/>
      <c r="E162" s="199">
        <v>57674.01</v>
      </c>
      <c r="F162" s="19"/>
      <c r="G162" s="95">
        <f t="shared" si="4"/>
        <v>352254.70999999973</v>
      </c>
    </row>
    <row r="163" spans="1:7" x14ac:dyDescent="0.25">
      <c r="A163" s="10">
        <v>41654</v>
      </c>
      <c r="B163" s="11"/>
      <c r="C163" s="11" t="s">
        <v>166</v>
      </c>
      <c r="D163" s="141"/>
      <c r="E163" s="199">
        <v>50601.72</v>
      </c>
      <c r="F163" s="19"/>
      <c r="G163" s="95">
        <f>G162+E163</f>
        <v>402856.4299999997</v>
      </c>
    </row>
    <row r="164" spans="1:7" x14ac:dyDescent="0.25">
      <c r="A164" s="10">
        <v>41654</v>
      </c>
      <c r="B164" s="11"/>
      <c r="C164" s="11" t="s">
        <v>166</v>
      </c>
      <c r="D164" s="141"/>
      <c r="E164" s="199">
        <v>40911.97</v>
      </c>
      <c r="F164" s="19"/>
      <c r="G164" s="95">
        <f t="shared" si="4"/>
        <v>443768.39999999967</v>
      </c>
    </row>
    <row r="165" spans="1:7" x14ac:dyDescent="0.25">
      <c r="A165" s="10">
        <v>41655</v>
      </c>
      <c r="B165" s="11"/>
      <c r="C165" s="11" t="s">
        <v>364</v>
      </c>
      <c r="D165" s="141"/>
      <c r="E165" s="199">
        <v>959.42</v>
      </c>
      <c r="F165" s="19"/>
      <c r="G165" s="95">
        <f t="shared" ref="G165:G177" si="5">G164+E165</f>
        <v>444727.81999999966</v>
      </c>
    </row>
    <row r="166" spans="1:7" x14ac:dyDescent="0.25">
      <c r="A166" s="10">
        <v>41656</v>
      </c>
      <c r="B166" s="11"/>
      <c r="C166" s="11" t="s">
        <v>168</v>
      </c>
      <c r="D166" s="141"/>
      <c r="E166" s="199">
        <v>65390.44</v>
      </c>
      <c r="F166" s="19"/>
      <c r="G166" s="95">
        <f>G165+E166</f>
        <v>510118.25999999966</v>
      </c>
    </row>
    <row r="167" spans="1:7" x14ac:dyDescent="0.25">
      <c r="A167" s="10">
        <v>41663</v>
      </c>
      <c r="B167" s="11"/>
      <c r="C167" s="11" t="s">
        <v>166</v>
      </c>
      <c r="D167" s="141"/>
      <c r="E167" s="199">
        <v>64052</v>
      </c>
      <c r="F167" s="19"/>
      <c r="G167" s="95">
        <f>G166+E167</f>
        <v>574170.25999999966</v>
      </c>
    </row>
    <row r="168" spans="1:7" x14ac:dyDescent="0.25">
      <c r="A168" s="10">
        <v>41663</v>
      </c>
      <c r="B168" s="11"/>
      <c r="C168" s="11" t="s">
        <v>166</v>
      </c>
      <c r="D168" s="141"/>
      <c r="E168" s="199">
        <v>37705.949999999997</v>
      </c>
      <c r="F168" s="19"/>
      <c r="G168" s="95">
        <f t="shared" ref="G168:G170" si="6">G167+E168</f>
        <v>611876.20999999961</v>
      </c>
    </row>
    <row r="169" spans="1:7" x14ac:dyDescent="0.25">
      <c r="A169" s="10">
        <v>41663</v>
      </c>
      <c r="B169" s="11"/>
      <c r="C169" s="11" t="s">
        <v>166</v>
      </c>
      <c r="D169" s="141"/>
      <c r="E169" s="199">
        <v>43634.28</v>
      </c>
      <c r="F169" s="19"/>
      <c r="G169" s="95">
        <f t="shared" si="6"/>
        <v>655510.48999999964</v>
      </c>
    </row>
    <row r="170" spans="1:7" x14ac:dyDescent="0.25">
      <c r="A170" s="10">
        <v>41663</v>
      </c>
      <c r="B170" s="11"/>
      <c r="C170" s="11" t="s">
        <v>166</v>
      </c>
      <c r="D170" s="141"/>
      <c r="E170" s="199">
        <v>12910.2</v>
      </c>
      <c r="F170" s="19"/>
      <c r="G170" s="95">
        <f t="shared" si="6"/>
        <v>668420.68999999959</v>
      </c>
    </row>
    <row r="171" spans="1:7" x14ac:dyDescent="0.25">
      <c r="A171" s="10">
        <v>41663</v>
      </c>
      <c r="B171" s="11"/>
      <c r="C171" s="11" t="s">
        <v>166</v>
      </c>
      <c r="D171" s="141"/>
      <c r="E171" s="199">
        <v>45284.69</v>
      </c>
      <c r="F171" s="19"/>
      <c r="G171" s="95">
        <f>G170+E171</f>
        <v>713705.37999999966</v>
      </c>
    </row>
    <row r="172" spans="1:7" x14ac:dyDescent="0.25">
      <c r="A172" s="10">
        <v>41663</v>
      </c>
      <c r="B172" s="11"/>
      <c r="C172" s="11" t="s">
        <v>166</v>
      </c>
      <c r="D172" s="141"/>
      <c r="E172" s="199">
        <v>55248.59</v>
      </c>
      <c r="F172" s="19"/>
      <c r="G172" s="95">
        <f t="shared" si="5"/>
        <v>768953.96999999962</v>
      </c>
    </row>
    <row r="173" spans="1:7" x14ac:dyDescent="0.25">
      <c r="A173" s="10">
        <v>41669</v>
      </c>
      <c r="B173" s="11"/>
      <c r="C173" s="395" t="s">
        <v>166</v>
      </c>
      <c r="D173" s="141"/>
      <c r="E173" s="199">
        <v>44761.77</v>
      </c>
      <c r="F173" s="19"/>
      <c r="G173" s="95">
        <f t="shared" si="5"/>
        <v>813715.73999999964</v>
      </c>
    </row>
    <row r="174" spans="1:7" x14ac:dyDescent="0.25">
      <c r="A174" s="10">
        <v>41669</v>
      </c>
      <c r="B174" s="11"/>
      <c r="C174" s="11" t="s">
        <v>166</v>
      </c>
      <c r="D174" s="141"/>
      <c r="E174" s="199">
        <v>42721.79</v>
      </c>
      <c r="F174" s="19"/>
      <c r="G174" s="95">
        <f t="shared" si="5"/>
        <v>856437.52999999968</v>
      </c>
    </row>
    <row r="175" spans="1:7" x14ac:dyDescent="0.25">
      <c r="A175" s="10">
        <v>41669</v>
      </c>
      <c r="B175" s="11"/>
      <c r="C175" s="11" t="s">
        <v>168</v>
      </c>
      <c r="D175" s="141"/>
      <c r="E175" s="199">
        <v>4811.67</v>
      </c>
      <c r="F175" s="19"/>
      <c r="G175" s="95">
        <f t="shared" si="5"/>
        <v>861249.19999999972</v>
      </c>
    </row>
    <row r="176" spans="1:7" x14ac:dyDescent="0.25">
      <c r="A176" s="10">
        <v>41669</v>
      </c>
      <c r="B176" s="11"/>
      <c r="C176" s="11" t="s">
        <v>166</v>
      </c>
      <c r="D176" s="141"/>
      <c r="E176" s="199">
        <v>37086.03</v>
      </c>
      <c r="F176" s="19"/>
      <c r="G176" s="95">
        <f t="shared" si="5"/>
        <v>898335.22999999975</v>
      </c>
    </row>
    <row r="177" spans="1:7" x14ac:dyDescent="0.25">
      <c r="A177" s="10">
        <v>41669</v>
      </c>
      <c r="B177" s="11"/>
      <c r="C177" s="11" t="s">
        <v>166</v>
      </c>
      <c r="D177" s="141"/>
      <c r="E177" s="199">
        <v>51611.31</v>
      </c>
      <c r="F177" s="19"/>
      <c r="G177" s="95">
        <f t="shared" si="5"/>
        <v>949946.5399999998</v>
      </c>
    </row>
    <row r="178" spans="1:7" x14ac:dyDescent="0.25">
      <c r="A178" s="10">
        <v>41669</v>
      </c>
      <c r="B178" s="11"/>
      <c r="C178" s="11" t="s">
        <v>166</v>
      </c>
      <c r="D178" s="141"/>
      <c r="E178" s="199">
        <v>47810</v>
      </c>
      <c r="F178" s="19"/>
      <c r="G178" s="39">
        <f>G177+E178</f>
        <v>997756.5399999998</v>
      </c>
    </row>
    <row r="179" spans="1:7" ht="15.75" x14ac:dyDescent="0.25">
      <c r="A179" s="11"/>
      <c r="B179" s="11"/>
      <c r="C179" s="11"/>
      <c r="D179" s="141"/>
      <c r="E179" s="19"/>
      <c r="F179" s="19"/>
      <c r="G179" s="20">
        <f>G178+E179</f>
        <v>997756.5399999998</v>
      </c>
    </row>
    <row r="180" spans="1:7" ht="21" x14ac:dyDescent="0.35">
      <c r="A180" s="167"/>
      <c r="B180" s="167"/>
      <c r="C180" s="168" t="s">
        <v>170</v>
      </c>
      <c r="D180" s="169" t="s">
        <v>171</v>
      </c>
      <c r="E180" s="163"/>
      <c r="F180" s="164"/>
      <c r="G180" s="165"/>
    </row>
    <row r="181" spans="1:7" ht="21" x14ac:dyDescent="0.35">
      <c r="A181" s="167"/>
      <c r="B181" s="167"/>
      <c r="C181" s="170">
        <v>463122.53</v>
      </c>
      <c r="D181" s="171">
        <f>G179-F209</f>
        <v>938988.46999999986</v>
      </c>
      <c r="E181" s="163"/>
      <c r="F181" s="164"/>
      <c r="G181" s="165"/>
    </row>
    <row r="182" spans="1:7" ht="30" customHeight="1" x14ac:dyDescent="0.35">
      <c r="A182" s="11"/>
      <c r="B182" s="11"/>
      <c r="C182" s="11"/>
      <c r="D182" s="159"/>
      <c r="E182" s="396" t="s">
        <v>387</v>
      </c>
      <c r="F182" s="394"/>
      <c r="G182" s="394"/>
    </row>
    <row r="183" spans="1:7" ht="15" customHeight="1" x14ac:dyDescent="0.25">
      <c r="A183" s="11"/>
      <c r="B183" s="11"/>
      <c r="C183" s="11"/>
      <c r="D183" s="141"/>
      <c r="E183" s="160">
        <v>1574</v>
      </c>
      <c r="F183" s="161">
        <v>2111.9899999999998</v>
      </c>
      <c r="G183" s="162"/>
    </row>
    <row r="184" spans="1:7" ht="15" customHeight="1" x14ac:dyDescent="0.25">
      <c r="A184" s="11"/>
      <c r="B184" s="11"/>
      <c r="C184" s="11" t="s">
        <v>993</v>
      </c>
      <c r="D184" s="141"/>
      <c r="E184" s="157">
        <v>1575</v>
      </c>
      <c r="F184" s="158">
        <v>4080.06</v>
      </c>
      <c r="G184" s="21"/>
    </row>
    <row r="185" spans="1:7" x14ac:dyDescent="0.25">
      <c r="A185" s="11"/>
      <c r="B185" s="11"/>
      <c r="C185" s="11"/>
      <c r="D185" s="141"/>
      <c r="E185" s="141">
        <v>1577</v>
      </c>
      <c r="F185" s="38">
        <v>5000</v>
      </c>
      <c r="G185" s="21"/>
    </row>
    <row r="186" spans="1:7" x14ac:dyDescent="0.25">
      <c r="A186" s="11"/>
      <c r="B186" s="11"/>
      <c r="C186" s="11"/>
      <c r="D186" s="141"/>
      <c r="E186" s="141">
        <v>1594</v>
      </c>
      <c r="F186" s="38">
        <v>1384.06</v>
      </c>
      <c r="G186" s="21"/>
    </row>
    <row r="187" spans="1:7" x14ac:dyDescent="0.25">
      <c r="A187" s="11"/>
      <c r="B187" s="11"/>
      <c r="C187" s="11"/>
      <c r="D187" s="141"/>
      <c r="E187" s="141">
        <v>1595</v>
      </c>
      <c r="F187" s="38">
        <v>5400</v>
      </c>
      <c r="G187" s="21"/>
    </row>
    <row r="188" spans="1:7" x14ac:dyDescent="0.25">
      <c r="A188" s="11"/>
      <c r="B188" s="11"/>
      <c r="C188" s="11"/>
      <c r="D188" s="141"/>
      <c r="E188" s="141">
        <v>1596</v>
      </c>
      <c r="F188" s="38">
        <v>526.72</v>
      </c>
      <c r="G188" s="21"/>
    </row>
    <row r="189" spans="1:7" x14ac:dyDescent="0.25">
      <c r="A189" s="11"/>
      <c r="B189" s="11"/>
      <c r="C189" s="11"/>
      <c r="D189" s="141"/>
      <c r="E189" s="141">
        <v>1597</v>
      </c>
      <c r="F189" s="38">
        <v>1226</v>
      </c>
      <c r="G189" s="21"/>
    </row>
    <row r="190" spans="1:7" x14ac:dyDescent="0.25">
      <c r="A190" s="11"/>
      <c r="B190" s="11"/>
      <c r="C190" s="11"/>
      <c r="D190" s="141"/>
      <c r="E190" s="141">
        <v>1599</v>
      </c>
      <c r="F190" s="38">
        <v>3715.24</v>
      </c>
      <c r="G190" s="21"/>
    </row>
    <row r="191" spans="1:7" x14ac:dyDescent="0.25">
      <c r="A191" s="11"/>
      <c r="B191" s="11"/>
      <c r="C191" s="11"/>
      <c r="D191" s="141"/>
      <c r="E191" s="141">
        <v>1600</v>
      </c>
      <c r="F191" s="38">
        <v>5568</v>
      </c>
      <c r="G191" s="21"/>
    </row>
    <row r="192" spans="1:7" x14ac:dyDescent="0.25">
      <c r="A192" s="11"/>
      <c r="B192" s="11"/>
      <c r="C192" s="11"/>
      <c r="D192" s="141"/>
      <c r="E192" s="141">
        <v>1601</v>
      </c>
      <c r="F192" s="38">
        <v>3190</v>
      </c>
      <c r="G192" s="21"/>
    </row>
    <row r="193" spans="1:7" x14ac:dyDescent="0.25">
      <c r="A193" s="11"/>
      <c r="B193" s="11"/>
      <c r="C193" s="11"/>
      <c r="D193" s="141"/>
      <c r="E193" s="141">
        <v>1602</v>
      </c>
      <c r="F193" s="38">
        <v>2052.0300000000002</v>
      </c>
      <c r="G193" s="21"/>
    </row>
    <row r="194" spans="1:7" x14ac:dyDescent="0.25">
      <c r="A194" s="11"/>
      <c r="B194" s="11"/>
      <c r="C194" s="11"/>
      <c r="D194" s="141"/>
      <c r="E194" s="141">
        <v>1603</v>
      </c>
      <c r="F194" s="38">
        <v>1069.97</v>
      </c>
      <c r="G194" s="21"/>
    </row>
    <row r="195" spans="1:7" x14ac:dyDescent="0.25">
      <c r="A195" s="11"/>
      <c r="B195" s="11"/>
      <c r="C195" s="11"/>
      <c r="D195" s="141"/>
      <c r="E195" s="141">
        <v>1604</v>
      </c>
      <c r="F195" s="38">
        <v>229</v>
      </c>
      <c r="G195" s="21"/>
    </row>
    <row r="196" spans="1:7" x14ac:dyDescent="0.25">
      <c r="A196" s="11"/>
      <c r="B196" s="11"/>
      <c r="C196" s="11"/>
      <c r="D196" s="141"/>
      <c r="E196" s="141">
        <v>1605</v>
      </c>
      <c r="F196" s="38">
        <v>400</v>
      </c>
      <c r="G196" s="21"/>
    </row>
    <row r="197" spans="1:7" x14ac:dyDescent="0.25">
      <c r="A197" s="11"/>
      <c r="B197" s="11"/>
      <c r="C197" s="11"/>
      <c r="D197" s="141"/>
      <c r="E197" s="141">
        <v>1606</v>
      </c>
      <c r="F197" s="38">
        <v>4500</v>
      </c>
      <c r="G197" s="21"/>
    </row>
    <row r="198" spans="1:7" x14ac:dyDescent="0.25">
      <c r="A198" s="11"/>
      <c r="B198" s="11"/>
      <c r="C198" s="11"/>
      <c r="D198" s="141"/>
      <c r="E198" s="141">
        <v>1607</v>
      </c>
      <c r="F198" s="38">
        <v>150</v>
      </c>
      <c r="G198" s="21"/>
    </row>
    <row r="199" spans="1:7" x14ac:dyDescent="0.25">
      <c r="A199" s="11"/>
      <c r="B199" s="11"/>
      <c r="C199" s="11"/>
      <c r="D199" s="141"/>
      <c r="E199" s="141">
        <v>1608</v>
      </c>
      <c r="F199" s="15">
        <v>2045</v>
      </c>
      <c r="G199" s="21"/>
    </row>
    <row r="200" spans="1:7" x14ac:dyDescent="0.25">
      <c r="A200" s="11"/>
      <c r="B200" s="11"/>
      <c r="C200" s="11"/>
      <c r="D200" s="141"/>
      <c r="E200" s="141">
        <v>1609</v>
      </c>
      <c r="F200" s="38">
        <v>2416</v>
      </c>
      <c r="G200" s="21"/>
    </row>
    <row r="201" spans="1:7" x14ac:dyDescent="0.25">
      <c r="A201" s="11"/>
      <c r="B201" s="11"/>
      <c r="C201" s="11"/>
      <c r="D201" s="141"/>
      <c r="E201" s="141">
        <v>1610</v>
      </c>
      <c r="F201" s="38">
        <v>1560</v>
      </c>
      <c r="G201" s="21"/>
    </row>
    <row r="202" spans="1:7" x14ac:dyDescent="0.25">
      <c r="A202" s="11"/>
      <c r="B202" s="11"/>
      <c r="C202" s="11"/>
      <c r="D202" s="141"/>
      <c r="E202" s="141">
        <v>1611</v>
      </c>
      <c r="F202" s="38">
        <v>2497</v>
      </c>
      <c r="G202" s="21"/>
    </row>
    <row r="203" spans="1:7" x14ac:dyDescent="0.25">
      <c r="A203" s="11"/>
      <c r="B203" s="11"/>
      <c r="C203" s="11"/>
      <c r="D203" s="141"/>
      <c r="E203" s="141">
        <v>1612</v>
      </c>
      <c r="F203" s="38">
        <v>1980</v>
      </c>
      <c r="G203" s="21"/>
    </row>
    <row r="204" spans="1:7" x14ac:dyDescent="0.25">
      <c r="A204" s="11"/>
      <c r="B204" s="11"/>
      <c r="C204" s="11"/>
      <c r="D204" s="141"/>
      <c r="E204" s="141">
        <v>1613</v>
      </c>
      <c r="F204" s="38">
        <v>2690</v>
      </c>
      <c r="G204" s="21"/>
    </row>
    <row r="205" spans="1:7" x14ac:dyDescent="0.25">
      <c r="A205" s="11"/>
      <c r="B205" s="11"/>
      <c r="C205" s="11"/>
      <c r="D205" s="141"/>
      <c r="E205" s="141">
        <v>1614</v>
      </c>
      <c r="F205" s="38">
        <v>650</v>
      </c>
      <c r="G205" s="21"/>
    </row>
    <row r="206" spans="1:7" x14ac:dyDescent="0.25">
      <c r="A206" s="11"/>
      <c r="B206" s="11"/>
      <c r="C206" s="11"/>
      <c r="D206" s="141"/>
      <c r="E206" s="141">
        <v>1615</v>
      </c>
      <c r="F206" s="38">
        <v>1500</v>
      </c>
      <c r="G206" s="21"/>
    </row>
    <row r="207" spans="1:7" x14ac:dyDescent="0.25">
      <c r="A207" s="11"/>
      <c r="B207" s="11"/>
      <c r="C207" s="11"/>
      <c r="D207" s="141"/>
      <c r="E207" s="141">
        <v>1616</v>
      </c>
      <c r="F207" s="38">
        <v>1600</v>
      </c>
      <c r="G207" s="21"/>
    </row>
    <row r="208" spans="1:7" x14ac:dyDescent="0.25">
      <c r="A208" s="11"/>
      <c r="B208" s="11"/>
      <c r="C208" s="11"/>
      <c r="D208" s="141"/>
      <c r="E208" s="141">
        <v>1617</v>
      </c>
      <c r="F208" s="38">
        <v>1227</v>
      </c>
      <c r="G208" s="21"/>
    </row>
    <row r="209" spans="1:7" x14ac:dyDescent="0.25">
      <c r="A209" s="11"/>
      <c r="B209" s="11"/>
      <c r="C209" s="11"/>
      <c r="D209" s="141"/>
      <c r="E209" s="141"/>
      <c r="F209" s="39">
        <f>SUM(F183:F208)</f>
        <v>58768.07</v>
      </c>
      <c r="G209" s="21"/>
    </row>
    <row r="210" spans="1:7" ht="23.25" x14ac:dyDescent="0.35">
      <c r="A210" s="153"/>
      <c r="B210" s="153"/>
      <c r="C210" s="172" t="s">
        <v>164</v>
      </c>
      <c r="D210" s="154"/>
      <c r="E210" s="153"/>
      <c r="F210" s="155"/>
      <c r="G210" s="166">
        <f>G150-F210</f>
        <v>-969224.30000000016</v>
      </c>
    </row>
    <row r="211" spans="1:7" x14ac:dyDescent="0.25">
      <c r="A211" s="10">
        <v>41642</v>
      </c>
      <c r="B211" s="202">
        <v>1471</v>
      </c>
      <c r="C211" s="16" t="s">
        <v>370</v>
      </c>
      <c r="D211" s="141"/>
      <c r="E211" s="11"/>
      <c r="F211" s="15">
        <v>3000</v>
      </c>
      <c r="G211" s="18">
        <f t="shared" ref="G211:G228" si="7">G210-F211</f>
        <v>-972224.30000000016</v>
      </c>
    </row>
    <row r="212" spans="1:7" x14ac:dyDescent="0.25">
      <c r="A212" s="10">
        <v>41642</v>
      </c>
      <c r="B212" s="202">
        <v>1477</v>
      </c>
      <c r="C212" s="16" t="s">
        <v>371</v>
      </c>
      <c r="D212" s="141"/>
      <c r="E212" s="11"/>
      <c r="F212" s="15">
        <v>5296</v>
      </c>
      <c r="G212" s="18">
        <f t="shared" si="7"/>
        <v>-977520.30000000016</v>
      </c>
    </row>
    <row r="213" spans="1:7" x14ac:dyDescent="0.25">
      <c r="A213" s="10">
        <v>41642</v>
      </c>
      <c r="B213" s="202">
        <v>1479</v>
      </c>
      <c r="C213" s="16" t="s">
        <v>371</v>
      </c>
      <c r="D213" s="141"/>
      <c r="E213" s="11"/>
      <c r="F213" s="15">
        <v>35.99</v>
      </c>
      <c r="G213" s="18">
        <f t="shared" si="7"/>
        <v>-977556.29000000015</v>
      </c>
    </row>
    <row r="214" spans="1:7" x14ac:dyDescent="0.25">
      <c r="A214" s="10">
        <v>41642</v>
      </c>
      <c r="B214" s="202">
        <v>1492</v>
      </c>
      <c r="C214" s="16" t="s">
        <v>372</v>
      </c>
      <c r="D214" s="141"/>
      <c r="E214" s="11"/>
      <c r="F214" s="15">
        <v>1000</v>
      </c>
      <c r="G214" s="18">
        <f t="shared" si="7"/>
        <v>-978556.29000000015</v>
      </c>
    </row>
    <row r="215" spans="1:7" x14ac:dyDescent="0.25">
      <c r="A215" s="10">
        <v>41642</v>
      </c>
      <c r="B215" s="202">
        <v>1493</v>
      </c>
      <c r="C215" s="16" t="s">
        <v>372</v>
      </c>
      <c r="D215" s="141"/>
      <c r="E215" s="11"/>
      <c r="F215" s="15">
        <v>1500</v>
      </c>
      <c r="G215" s="18">
        <f t="shared" si="7"/>
        <v>-980056.29000000015</v>
      </c>
    </row>
    <row r="216" spans="1:7" x14ac:dyDescent="0.25">
      <c r="A216" s="10">
        <v>41642</v>
      </c>
      <c r="B216" s="202">
        <v>1482</v>
      </c>
      <c r="C216" s="16" t="s">
        <v>372</v>
      </c>
      <c r="D216" s="141"/>
      <c r="E216" s="11"/>
      <c r="F216" s="15">
        <v>1600</v>
      </c>
      <c r="G216" s="18">
        <f t="shared" si="7"/>
        <v>-981656.29000000015</v>
      </c>
    </row>
    <row r="217" spans="1:7" x14ac:dyDescent="0.25">
      <c r="A217" s="10">
        <v>41642</v>
      </c>
      <c r="B217" s="202">
        <v>1481</v>
      </c>
      <c r="C217" s="16" t="s">
        <v>373</v>
      </c>
      <c r="D217" s="141"/>
      <c r="E217" s="11"/>
      <c r="F217" s="15">
        <v>700</v>
      </c>
      <c r="G217" s="18">
        <f t="shared" si="7"/>
        <v>-982356.29000000015</v>
      </c>
    </row>
    <row r="218" spans="1:7" x14ac:dyDescent="0.25">
      <c r="A218" s="10">
        <v>41642</v>
      </c>
      <c r="B218" s="202">
        <v>1483</v>
      </c>
      <c r="C218" s="16" t="s">
        <v>372</v>
      </c>
      <c r="D218" s="141"/>
      <c r="E218" s="11"/>
      <c r="F218" s="15">
        <v>2300</v>
      </c>
      <c r="G218" s="18">
        <f t="shared" si="7"/>
        <v>-984656.29000000015</v>
      </c>
    </row>
    <row r="219" spans="1:7" x14ac:dyDescent="0.25">
      <c r="A219" s="10">
        <v>41642</v>
      </c>
      <c r="B219" s="202">
        <v>1491</v>
      </c>
      <c r="C219" s="16" t="s">
        <v>372</v>
      </c>
      <c r="D219" s="141"/>
      <c r="E219" s="11"/>
      <c r="F219" s="15">
        <v>3587.02</v>
      </c>
      <c r="G219" s="18">
        <f t="shared" si="7"/>
        <v>-988243.31000000017</v>
      </c>
    </row>
    <row r="220" spans="1:7" x14ac:dyDescent="0.25">
      <c r="A220" s="37">
        <v>41645</v>
      </c>
      <c r="B220" s="203">
        <v>1486</v>
      </c>
      <c r="C220" s="16" t="s">
        <v>374</v>
      </c>
      <c r="D220" s="151"/>
      <c r="E220" s="36"/>
      <c r="F220" s="15">
        <v>16517</v>
      </c>
      <c r="G220" s="18">
        <f t="shared" si="7"/>
        <v>-1004760.3100000002</v>
      </c>
    </row>
    <row r="221" spans="1:7" x14ac:dyDescent="0.25">
      <c r="A221" s="10">
        <v>41645</v>
      </c>
      <c r="B221" s="202">
        <v>1494</v>
      </c>
      <c r="C221" s="16" t="s">
        <v>374</v>
      </c>
      <c r="D221" s="141"/>
      <c r="E221" s="11"/>
      <c r="F221" s="15">
        <v>30000</v>
      </c>
      <c r="G221" s="18">
        <f t="shared" si="7"/>
        <v>-1034760.3100000002</v>
      </c>
    </row>
    <row r="222" spans="1:7" x14ac:dyDescent="0.25">
      <c r="A222" s="10">
        <v>41645</v>
      </c>
      <c r="B222" s="202">
        <v>1490</v>
      </c>
      <c r="C222" s="16" t="s">
        <v>375</v>
      </c>
      <c r="D222" s="141"/>
      <c r="E222" s="11"/>
      <c r="F222" s="15">
        <v>130000</v>
      </c>
      <c r="G222" s="18">
        <f t="shared" si="7"/>
        <v>-1164760.31</v>
      </c>
    </row>
    <row r="223" spans="1:7" x14ac:dyDescent="0.25">
      <c r="A223" s="10">
        <v>41645</v>
      </c>
      <c r="B223" s="202">
        <v>1487</v>
      </c>
      <c r="C223" s="16" t="s">
        <v>375</v>
      </c>
      <c r="D223" s="141"/>
      <c r="E223" s="11"/>
      <c r="F223" s="15">
        <v>20000</v>
      </c>
      <c r="G223" s="18">
        <f t="shared" si="7"/>
        <v>-1184760.31</v>
      </c>
    </row>
    <row r="224" spans="1:7" x14ac:dyDescent="0.25">
      <c r="A224" s="10">
        <v>41645</v>
      </c>
      <c r="B224" s="202">
        <v>1489</v>
      </c>
      <c r="C224" s="16" t="s">
        <v>375</v>
      </c>
      <c r="D224" s="141"/>
      <c r="E224" s="11"/>
      <c r="F224" s="15">
        <v>130000</v>
      </c>
      <c r="G224" s="18">
        <f t="shared" si="7"/>
        <v>-1314760.31</v>
      </c>
    </row>
    <row r="225" spans="1:7" x14ac:dyDescent="0.25">
      <c r="A225" s="10">
        <v>41645</v>
      </c>
      <c r="B225" s="202">
        <v>1488</v>
      </c>
      <c r="C225" s="16" t="s">
        <v>375</v>
      </c>
      <c r="D225" s="141"/>
      <c r="E225" s="11"/>
      <c r="F225" s="15">
        <v>140000</v>
      </c>
      <c r="G225" s="18">
        <f t="shared" si="7"/>
        <v>-1454760.31</v>
      </c>
    </row>
    <row r="226" spans="1:7" x14ac:dyDescent="0.25">
      <c r="A226" s="10">
        <v>41647</v>
      </c>
      <c r="B226" s="202">
        <v>1485</v>
      </c>
      <c r="C226" s="16" t="s">
        <v>372</v>
      </c>
      <c r="D226" s="141"/>
      <c r="E226" s="11"/>
      <c r="F226" s="15">
        <v>5582.94</v>
      </c>
      <c r="G226" s="18">
        <f t="shared" si="7"/>
        <v>-1460343.25</v>
      </c>
    </row>
    <row r="227" spans="1:7" x14ac:dyDescent="0.25">
      <c r="A227" s="10">
        <v>41647</v>
      </c>
      <c r="B227" s="202">
        <v>1496</v>
      </c>
      <c r="C227" s="16" t="s">
        <v>26</v>
      </c>
      <c r="D227" s="141"/>
      <c r="E227" s="11"/>
      <c r="F227" s="15">
        <v>881.15</v>
      </c>
      <c r="G227" s="18">
        <f t="shared" si="7"/>
        <v>-1461224.4</v>
      </c>
    </row>
    <row r="228" spans="1:7" x14ac:dyDescent="0.25">
      <c r="A228" s="10">
        <v>41647</v>
      </c>
      <c r="B228" s="202">
        <v>1503</v>
      </c>
      <c r="C228" s="16" t="s">
        <v>377</v>
      </c>
      <c r="D228" s="141"/>
      <c r="E228" s="11"/>
      <c r="F228" s="15">
        <v>1105</v>
      </c>
      <c r="G228" s="18">
        <f t="shared" si="7"/>
        <v>-1462329.4</v>
      </c>
    </row>
    <row r="229" spans="1:7" x14ac:dyDescent="0.25">
      <c r="A229" s="10">
        <v>41647</v>
      </c>
      <c r="B229" s="202">
        <v>1495</v>
      </c>
      <c r="C229" s="16" t="s">
        <v>289</v>
      </c>
      <c r="D229" s="141"/>
      <c r="E229" s="11"/>
      <c r="F229" s="15">
        <v>3930</v>
      </c>
      <c r="G229" s="18">
        <f t="shared" ref="G229:G242" si="8">G228-F229</f>
        <v>-1466259.4</v>
      </c>
    </row>
    <row r="230" spans="1:7" x14ac:dyDescent="0.25">
      <c r="A230" s="10">
        <v>41647</v>
      </c>
      <c r="B230" s="202">
        <v>1498</v>
      </c>
      <c r="C230" s="16" t="s">
        <v>376</v>
      </c>
      <c r="D230" s="141"/>
      <c r="E230" s="11"/>
      <c r="F230" s="15">
        <v>1282.9000000000001</v>
      </c>
      <c r="G230" s="18">
        <f t="shared" si="8"/>
        <v>-1467542.2999999998</v>
      </c>
    </row>
    <row r="231" spans="1:7" x14ac:dyDescent="0.25">
      <c r="A231" s="10">
        <v>41648</v>
      </c>
      <c r="B231" s="202">
        <v>1454</v>
      </c>
      <c r="C231" s="16" t="s">
        <v>378</v>
      </c>
      <c r="D231" s="141"/>
      <c r="E231" s="11"/>
      <c r="F231" s="15">
        <v>3960</v>
      </c>
      <c r="G231" s="18">
        <f t="shared" si="8"/>
        <v>-1471502.2999999998</v>
      </c>
    </row>
    <row r="232" spans="1:7" x14ac:dyDescent="0.25">
      <c r="A232" s="10">
        <v>41648</v>
      </c>
      <c r="B232" s="202">
        <v>1501</v>
      </c>
      <c r="C232" s="16" t="s">
        <v>379</v>
      </c>
      <c r="D232" s="141"/>
      <c r="E232" s="11"/>
      <c r="F232" s="15">
        <v>8232.5</v>
      </c>
      <c r="G232" s="18">
        <f t="shared" si="8"/>
        <v>-1479734.7999999998</v>
      </c>
    </row>
    <row r="233" spans="1:7" x14ac:dyDescent="0.25">
      <c r="A233" s="10">
        <v>41653</v>
      </c>
      <c r="B233" s="202">
        <v>1480</v>
      </c>
      <c r="C233" s="16" t="s">
        <v>231</v>
      </c>
      <c r="D233" s="141"/>
      <c r="E233" s="11"/>
      <c r="F233" s="15">
        <v>419.97</v>
      </c>
      <c r="G233" s="18">
        <f t="shared" si="8"/>
        <v>-1480154.7699999998</v>
      </c>
    </row>
    <row r="234" spans="1:7" x14ac:dyDescent="0.25">
      <c r="A234" s="10">
        <v>41653</v>
      </c>
      <c r="B234" s="202">
        <v>1478</v>
      </c>
      <c r="C234" s="16" t="s">
        <v>231</v>
      </c>
      <c r="D234" s="141"/>
      <c r="E234" s="11"/>
      <c r="F234" s="15">
        <v>1778</v>
      </c>
      <c r="G234" s="18">
        <f t="shared" si="8"/>
        <v>-1481932.7699999998</v>
      </c>
    </row>
    <row r="235" spans="1:7" x14ac:dyDescent="0.25">
      <c r="A235" s="10">
        <v>41654</v>
      </c>
      <c r="B235" s="202">
        <v>1497</v>
      </c>
      <c r="C235" s="16" t="s">
        <v>380</v>
      </c>
      <c r="D235" s="141"/>
      <c r="E235" s="11"/>
      <c r="F235" s="15">
        <v>402.27</v>
      </c>
      <c r="G235" s="18">
        <f t="shared" si="8"/>
        <v>-1482335.0399999998</v>
      </c>
    </row>
    <row r="236" spans="1:7" x14ac:dyDescent="0.25">
      <c r="A236" s="10">
        <v>41654</v>
      </c>
      <c r="B236" s="202">
        <v>1504</v>
      </c>
      <c r="C236" s="16" t="s">
        <v>381</v>
      </c>
      <c r="D236" s="141"/>
      <c r="E236" s="11"/>
      <c r="F236" s="15">
        <v>5158</v>
      </c>
      <c r="G236" s="18">
        <f t="shared" si="8"/>
        <v>-1487493.0399999998</v>
      </c>
    </row>
    <row r="237" spans="1:7" x14ac:dyDescent="0.25">
      <c r="A237" s="10">
        <v>41659</v>
      </c>
      <c r="B237" s="202">
        <v>1505</v>
      </c>
      <c r="C237" s="16" t="s">
        <v>382</v>
      </c>
      <c r="D237" s="141"/>
      <c r="E237" s="11"/>
      <c r="F237" s="15">
        <v>29839.9</v>
      </c>
      <c r="G237" s="18">
        <f t="shared" si="8"/>
        <v>-1517332.9399999997</v>
      </c>
    </row>
    <row r="238" spans="1:7" x14ac:dyDescent="0.25">
      <c r="A238" s="10">
        <v>41659</v>
      </c>
      <c r="B238" s="202">
        <v>1506</v>
      </c>
      <c r="C238" s="16" t="s">
        <v>383</v>
      </c>
      <c r="D238" s="141"/>
      <c r="E238" s="11"/>
      <c r="F238" s="15">
        <v>40557.99</v>
      </c>
      <c r="G238" s="18">
        <f t="shared" si="8"/>
        <v>-1557890.9299999997</v>
      </c>
    </row>
    <row r="239" spans="1:7" x14ac:dyDescent="0.25">
      <c r="A239" s="10">
        <v>41662</v>
      </c>
      <c r="B239" s="202">
        <v>1409</v>
      </c>
      <c r="C239" s="16" t="s">
        <v>385</v>
      </c>
      <c r="D239" s="141"/>
      <c r="E239" s="11"/>
      <c r="F239" s="15">
        <v>655</v>
      </c>
      <c r="G239" s="18">
        <f t="shared" si="8"/>
        <v>-1558545.9299999997</v>
      </c>
    </row>
    <row r="240" spans="1:7" x14ac:dyDescent="0.25">
      <c r="A240" s="10">
        <v>41663</v>
      </c>
      <c r="B240" s="202">
        <v>1307</v>
      </c>
      <c r="C240" s="16" t="s">
        <v>386</v>
      </c>
      <c r="D240" s="141"/>
      <c r="E240" s="11"/>
      <c r="F240" s="15">
        <v>3024</v>
      </c>
      <c r="G240" s="18">
        <f t="shared" si="8"/>
        <v>-1561569.9299999997</v>
      </c>
    </row>
    <row r="241" spans="1:7" x14ac:dyDescent="0.25">
      <c r="A241" s="10">
        <v>41663</v>
      </c>
      <c r="B241" s="202">
        <v>1499</v>
      </c>
      <c r="C241" s="16" t="s">
        <v>384</v>
      </c>
      <c r="D241" s="141"/>
      <c r="E241" s="11"/>
      <c r="F241" s="15">
        <v>1055.04</v>
      </c>
      <c r="G241" s="18">
        <f t="shared" si="8"/>
        <v>-1562624.9699999997</v>
      </c>
    </row>
    <row r="242" spans="1:7" x14ac:dyDescent="0.25">
      <c r="A242" s="10"/>
      <c r="B242" s="202"/>
      <c r="C242" s="204"/>
      <c r="D242" s="201"/>
      <c r="E242" s="202"/>
      <c r="F242" s="200"/>
      <c r="G242" s="205">
        <f t="shared" si="8"/>
        <v>-1562624.9699999997</v>
      </c>
    </row>
  </sheetData>
  <mergeCells count="2">
    <mergeCell ref="A1:G1"/>
    <mergeCell ref="B4:C4"/>
  </mergeCells>
  <pageMargins left="0.7" right="0.7" top="0.75" bottom="0.75" header="0.3" footer="0.3"/>
  <pageSetup scale="52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M241"/>
  <sheetViews>
    <sheetView topLeftCell="A193" zoomScale="90" zoomScaleNormal="90" workbookViewId="0">
      <selection activeCell="E140" sqref="E140"/>
    </sheetView>
  </sheetViews>
  <sheetFormatPr baseColWidth="10" defaultRowHeight="15.75" x14ac:dyDescent="0.25"/>
  <cols>
    <col min="1" max="1" width="11.85546875" style="389" bestFit="1" customWidth="1"/>
    <col min="2" max="2" width="11.5703125" style="389" bestFit="1" customWidth="1"/>
    <col min="3" max="3" width="34.85546875" style="389" customWidth="1"/>
    <col min="4" max="4" width="43.5703125" style="438" customWidth="1"/>
    <col min="5" max="5" width="15.5703125" style="389" bestFit="1" customWidth="1"/>
    <col min="6" max="6" width="16.42578125" style="464" customWidth="1"/>
    <col min="7" max="7" width="15.85546875" style="494" customWidth="1"/>
    <col min="10" max="10" width="0" hidden="1" customWidth="1"/>
    <col min="11" max="11" width="13.42578125" customWidth="1"/>
    <col min="12" max="12" width="12.140625" bestFit="1" customWidth="1"/>
    <col min="13" max="13" width="66.28515625" style="9" customWidth="1"/>
    <col min="14" max="14" width="12.7109375" bestFit="1" customWidth="1"/>
  </cols>
  <sheetData>
    <row r="1" spans="1:13" x14ac:dyDescent="0.25">
      <c r="A1" s="515" t="s">
        <v>0</v>
      </c>
      <c r="B1" s="515"/>
      <c r="C1" s="515"/>
      <c r="D1" s="515"/>
      <c r="E1" s="515"/>
      <c r="F1" s="515"/>
      <c r="G1" s="515"/>
    </row>
    <row r="2" spans="1:13" x14ac:dyDescent="0.25">
      <c r="A2" s="376" t="s">
        <v>1</v>
      </c>
      <c r="B2" s="377"/>
      <c r="C2" s="377"/>
      <c r="D2" s="378"/>
      <c r="E2" s="266"/>
      <c r="F2" s="379"/>
      <c r="G2" s="266"/>
    </row>
    <row r="3" spans="1:13" x14ac:dyDescent="0.25">
      <c r="A3" s="136" t="s">
        <v>2</v>
      </c>
      <c r="B3" s="136">
        <v>191508490</v>
      </c>
      <c r="C3" s="136"/>
      <c r="D3" s="378" t="s">
        <v>3</v>
      </c>
      <c r="E3" s="266" t="s">
        <v>877</v>
      </c>
      <c r="F3" s="379"/>
      <c r="G3" s="266"/>
    </row>
    <row r="4" spans="1:13" x14ac:dyDescent="0.25">
      <c r="A4" s="136" t="s">
        <v>4</v>
      </c>
      <c r="B4" s="136" t="s">
        <v>5</v>
      </c>
      <c r="C4" s="136"/>
      <c r="D4" s="378" t="s">
        <v>6</v>
      </c>
      <c r="E4" s="380">
        <v>2014</v>
      </c>
      <c r="F4" s="379"/>
      <c r="G4" s="266"/>
    </row>
    <row r="5" spans="1:13" x14ac:dyDescent="0.25">
      <c r="A5" s="136"/>
      <c r="B5" s="136"/>
      <c r="C5" s="136"/>
      <c r="D5" s="378"/>
      <c r="E5" s="266"/>
      <c r="F5" s="379"/>
      <c r="G5" s="381" t="s">
        <v>7</v>
      </c>
    </row>
    <row r="6" spans="1:13" x14ac:dyDescent="0.25">
      <c r="A6" s="382" t="s">
        <v>8</v>
      </c>
      <c r="B6" s="382" t="s">
        <v>9</v>
      </c>
      <c r="C6" s="382" t="s">
        <v>10</v>
      </c>
      <c r="D6" s="383" t="s">
        <v>11</v>
      </c>
      <c r="E6" s="381" t="s">
        <v>12</v>
      </c>
      <c r="F6" s="384" t="s">
        <v>13</v>
      </c>
      <c r="G6" s="393">
        <f>'SEPTIEMBRE 14'!D158</f>
        <v>630933.94000000018</v>
      </c>
    </row>
    <row r="7" spans="1:13" s="46" customFormat="1" x14ac:dyDescent="0.25">
      <c r="A7" s="71">
        <v>41913</v>
      </c>
      <c r="B7" s="136"/>
      <c r="C7" s="129" t="s">
        <v>155</v>
      </c>
      <c r="D7" s="378"/>
      <c r="E7" s="266"/>
      <c r="F7" s="457">
        <v>301227.45</v>
      </c>
      <c r="G7" s="495">
        <f>G6-F7</f>
        <v>329706.49000000017</v>
      </c>
      <c r="M7" s="135"/>
    </row>
    <row r="8" spans="1:13" s="46" customFormat="1" x14ac:dyDescent="0.25">
      <c r="A8" s="71">
        <v>41913</v>
      </c>
      <c r="B8" s="136"/>
      <c r="C8" s="129" t="s">
        <v>156</v>
      </c>
      <c r="D8" s="378"/>
      <c r="E8" s="266"/>
      <c r="F8" s="457">
        <v>7509.46</v>
      </c>
      <c r="G8" s="495">
        <f>G7-F8</f>
        <v>322197.03000000014</v>
      </c>
      <c r="M8" s="135"/>
    </row>
    <row r="9" spans="1:13" s="46" customFormat="1" x14ac:dyDescent="0.25">
      <c r="A9" s="71">
        <v>41913</v>
      </c>
      <c r="B9" s="136"/>
      <c r="C9" s="129" t="s">
        <v>156</v>
      </c>
      <c r="D9" s="378"/>
      <c r="E9" s="266"/>
      <c r="F9" s="457">
        <v>1837.86</v>
      </c>
      <c r="G9" s="495">
        <f>G8-F9</f>
        <v>320359.17000000016</v>
      </c>
      <c r="M9" s="135"/>
    </row>
    <row r="10" spans="1:13" s="46" customFormat="1" x14ac:dyDescent="0.25">
      <c r="A10" s="71">
        <v>41913</v>
      </c>
      <c r="B10" s="136"/>
      <c r="C10" s="129" t="s">
        <v>275</v>
      </c>
      <c r="D10" s="378"/>
      <c r="E10" s="266"/>
      <c r="F10" s="457">
        <v>1170</v>
      </c>
      <c r="G10" s="495">
        <f>G9-F10</f>
        <v>319189.17000000016</v>
      </c>
      <c r="M10" s="135"/>
    </row>
    <row r="11" spans="1:13" s="46" customFormat="1" x14ac:dyDescent="0.25">
      <c r="A11" s="71">
        <v>41913</v>
      </c>
      <c r="B11" s="136"/>
      <c r="C11" s="129" t="s">
        <v>690</v>
      </c>
      <c r="D11" s="378"/>
      <c r="E11" s="266"/>
      <c r="F11" s="457">
        <v>187.2</v>
      </c>
      <c r="G11" s="495">
        <f>G10-F11</f>
        <v>319001.97000000015</v>
      </c>
      <c r="M11" s="135"/>
    </row>
    <row r="12" spans="1:13" s="46" customFormat="1" x14ac:dyDescent="0.25">
      <c r="A12" s="71">
        <v>41913</v>
      </c>
      <c r="B12" s="136"/>
      <c r="C12" s="129" t="s">
        <v>142</v>
      </c>
      <c r="D12" s="378"/>
      <c r="E12" s="266"/>
      <c r="F12" s="457">
        <v>8291.68</v>
      </c>
      <c r="G12" s="495">
        <f>G11-F12</f>
        <v>310710.29000000015</v>
      </c>
      <c r="M12" s="135"/>
    </row>
    <row r="13" spans="1:13" s="46" customFormat="1" x14ac:dyDescent="0.25">
      <c r="A13" s="71">
        <v>41914</v>
      </c>
      <c r="B13" s="136"/>
      <c r="C13" s="129" t="s">
        <v>142</v>
      </c>
      <c r="D13" s="378"/>
      <c r="E13" s="266"/>
      <c r="F13" s="457">
        <v>9512</v>
      </c>
      <c r="G13" s="495">
        <f>G12-F13</f>
        <v>301198.29000000015</v>
      </c>
      <c r="M13" s="135"/>
    </row>
    <row r="14" spans="1:13" s="46" customFormat="1" x14ac:dyDescent="0.25">
      <c r="A14" s="71">
        <v>41915</v>
      </c>
      <c r="B14" s="129"/>
      <c r="C14" s="129" t="s">
        <v>142</v>
      </c>
      <c r="D14" s="437"/>
      <c r="E14" s="129"/>
      <c r="F14" s="486">
        <v>2900</v>
      </c>
      <c r="G14" s="495">
        <f>G13-F14</f>
        <v>298298.29000000015</v>
      </c>
      <c r="M14" s="135"/>
    </row>
    <row r="15" spans="1:13" x14ac:dyDescent="0.25">
      <c r="A15" s="71">
        <v>41915</v>
      </c>
      <c r="B15" s="72">
        <v>2501</v>
      </c>
      <c r="C15" s="129" t="s">
        <v>879</v>
      </c>
      <c r="D15" s="437" t="s">
        <v>880</v>
      </c>
      <c r="E15" s="129"/>
      <c r="F15" s="486">
        <v>1540</v>
      </c>
      <c r="G15" s="495">
        <f>G14-F15</f>
        <v>296758.29000000015</v>
      </c>
    </row>
    <row r="16" spans="1:13" x14ac:dyDescent="0.25">
      <c r="A16" s="71">
        <v>41915</v>
      </c>
      <c r="B16" s="72">
        <v>2502</v>
      </c>
      <c r="C16" s="129" t="s">
        <v>19</v>
      </c>
      <c r="D16" s="437" t="s">
        <v>1440</v>
      </c>
      <c r="E16" s="129"/>
      <c r="F16" s="486">
        <v>4061.16</v>
      </c>
      <c r="G16" s="495">
        <f>G15-F16</f>
        <v>292697.13000000018</v>
      </c>
    </row>
    <row r="17" spans="1:12" x14ac:dyDescent="0.25">
      <c r="A17" s="71">
        <v>41915</v>
      </c>
      <c r="B17" s="72">
        <v>2503</v>
      </c>
      <c r="C17" s="129" t="s">
        <v>26</v>
      </c>
      <c r="D17" s="437" t="s">
        <v>1441</v>
      </c>
      <c r="E17" s="129"/>
      <c r="F17" s="486">
        <v>2912.4</v>
      </c>
      <c r="G17" s="495">
        <f>G16-F17</f>
        <v>289784.73000000016</v>
      </c>
    </row>
    <row r="18" spans="1:12" x14ac:dyDescent="0.25">
      <c r="A18" s="71">
        <v>41915</v>
      </c>
      <c r="B18" s="72">
        <v>2504</v>
      </c>
      <c r="C18" s="129" t="s">
        <v>30</v>
      </c>
      <c r="D18" s="437" t="s">
        <v>1442</v>
      </c>
      <c r="E18" s="129"/>
      <c r="F18" s="486">
        <v>1656</v>
      </c>
      <c r="G18" s="495">
        <f>G17-F18</f>
        <v>288128.73000000016</v>
      </c>
    </row>
    <row r="19" spans="1:12" x14ac:dyDescent="0.25">
      <c r="A19" s="71">
        <v>41915</v>
      </c>
      <c r="B19" s="72">
        <v>2505</v>
      </c>
      <c r="C19" s="129" t="s">
        <v>19</v>
      </c>
      <c r="D19" s="437" t="s">
        <v>63</v>
      </c>
      <c r="E19" s="129"/>
      <c r="F19" s="486">
        <v>19027.57</v>
      </c>
      <c r="G19" s="495">
        <f>G18-F19</f>
        <v>269101.16000000015</v>
      </c>
    </row>
    <row r="20" spans="1:12" x14ac:dyDescent="0.25">
      <c r="A20" s="71">
        <v>41915</v>
      </c>
      <c r="B20" s="72">
        <v>2506</v>
      </c>
      <c r="C20" s="129" t="s">
        <v>881</v>
      </c>
      <c r="D20" s="437" t="s">
        <v>1443</v>
      </c>
      <c r="E20" s="129"/>
      <c r="F20" s="486">
        <v>1275</v>
      </c>
      <c r="G20" s="495">
        <f>G19-F20</f>
        <v>267826.16000000015</v>
      </c>
    </row>
    <row r="21" spans="1:12" x14ac:dyDescent="0.25">
      <c r="A21" s="71">
        <v>41915</v>
      </c>
      <c r="B21" s="72">
        <v>2507</v>
      </c>
      <c r="C21" s="129" t="s">
        <v>882</v>
      </c>
      <c r="D21" s="437" t="s">
        <v>1444</v>
      </c>
      <c r="E21" s="129"/>
      <c r="F21" s="486">
        <v>2319</v>
      </c>
      <c r="G21" s="495">
        <f>G20-F21</f>
        <v>265507.16000000015</v>
      </c>
    </row>
    <row r="22" spans="1:12" ht="31.5" x14ac:dyDescent="0.25">
      <c r="A22" s="71">
        <v>41915</v>
      </c>
      <c r="B22" s="72">
        <v>2508</v>
      </c>
      <c r="C22" s="129" t="s">
        <v>19</v>
      </c>
      <c r="D22" s="437" t="s">
        <v>1446</v>
      </c>
      <c r="E22" s="129"/>
      <c r="F22" s="486">
        <v>6000</v>
      </c>
      <c r="G22" s="495">
        <f>G21-F22</f>
        <v>259507.16000000015</v>
      </c>
    </row>
    <row r="23" spans="1:12" ht="31.5" x14ac:dyDescent="0.25">
      <c r="A23" s="71">
        <v>41915</v>
      </c>
      <c r="B23" s="72">
        <v>2509</v>
      </c>
      <c r="C23" s="129" t="s">
        <v>154</v>
      </c>
      <c r="D23" s="437" t="s">
        <v>1445</v>
      </c>
      <c r="E23" s="129"/>
      <c r="F23" s="486">
        <v>5240</v>
      </c>
      <c r="G23" s="495">
        <f>G22-F23</f>
        <v>254267.16000000015</v>
      </c>
    </row>
    <row r="24" spans="1:12" x14ac:dyDescent="0.25">
      <c r="A24" s="71">
        <v>41915</v>
      </c>
      <c r="B24" s="72">
        <v>2510</v>
      </c>
      <c r="C24" s="129" t="s">
        <v>550</v>
      </c>
      <c r="D24" s="437" t="s">
        <v>883</v>
      </c>
      <c r="E24" s="129"/>
      <c r="F24" s="486">
        <v>1276</v>
      </c>
      <c r="G24" s="495">
        <f>G23-F24</f>
        <v>252991.16000000015</v>
      </c>
    </row>
    <row r="25" spans="1:12" x14ac:dyDescent="0.25">
      <c r="A25" s="71">
        <v>41915</v>
      </c>
      <c r="B25" s="72">
        <v>2511</v>
      </c>
      <c r="C25" s="129" t="s">
        <v>884</v>
      </c>
      <c r="D25" s="437" t="s">
        <v>885</v>
      </c>
      <c r="E25" s="129"/>
      <c r="F25" s="486">
        <v>3100</v>
      </c>
      <c r="G25" s="495">
        <f>G24-F25</f>
        <v>249891.16000000015</v>
      </c>
    </row>
    <row r="26" spans="1:12" x14ac:dyDescent="0.25">
      <c r="A26" s="466">
        <v>41915</v>
      </c>
      <c r="B26" s="467">
        <v>2512</v>
      </c>
      <c r="C26" s="468" t="s">
        <v>829</v>
      </c>
      <c r="D26" s="468" t="s">
        <v>1447</v>
      </c>
      <c r="E26" s="468"/>
      <c r="F26" s="487">
        <v>2263.4299999999998</v>
      </c>
      <c r="G26" s="496">
        <f>G25-F26</f>
        <v>247627.73000000016</v>
      </c>
    </row>
    <row r="27" spans="1:12" x14ac:dyDescent="0.25">
      <c r="A27" s="71">
        <v>41915</v>
      </c>
      <c r="B27" s="72">
        <v>2513</v>
      </c>
      <c r="C27" s="468"/>
      <c r="D27" s="468"/>
      <c r="E27" s="468"/>
      <c r="F27" s="527">
        <v>2263.4299999999998</v>
      </c>
      <c r="G27" s="496">
        <f t="shared" ref="G27:G28" si="0">G26-F27</f>
        <v>245364.30000000016</v>
      </c>
    </row>
    <row r="28" spans="1:12" x14ac:dyDescent="0.25">
      <c r="A28" s="466">
        <v>41915</v>
      </c>
      <c r="B28" s="467">
        <v>2514</v>
      </c>
      <c r="C28" s="468" t="s">
        <v>820</v>
      </c>
      <c r="D28" s="468" t="s">
        <v>1447</v>
      </c>
      <c r="E28" s="468"/>
      <c r="F28" s="487">
        <v>2263.4299999999998</v>
      </c>
      <c r="G28" s="496">
        <f t="shared" si="0"/>
        <v>243100.87000000017</v>
      </c>
    </row>
    <row r="29" spans="1:12" ht="47.25" x14ac:dyDescent="0.25">
      <c r="A29" s="71">
        <v>41915</v>
      </c>
      <c r="B29" s="72">
        <v>2515</v>
      </c>
      <c r="C29" s="129" t="s">
        <v>849</v>
      </c>
      <c r="D29" s="437" t="s">
        <v>1448</v>
      </c>
      <c r="E29" s="129"/>
      <c r="F29" s="486">
        <v>3250</v>
      </c>
      <c r="G29" s="495">
        <f>G28-F29</f>
        <v>239850.87000000017</v>
      </c>
      <c r="L29" s="9"/>
    </row>
    <row r="30" spans="1:12" x14ac:dyDescent="0.25">
      <c r="A30" s="71">
        <v>41915</v>
      </c>
      <c r="B30" s="72">
        <v>2516</v>
      </c>
      <c r="C30" s="129" t="s">
        <v>585</v>
      </c>
      <c r="D30" s="437" t="s">
        <v>1220</v>
      </c>
      <c r="E30" s="129"/>
      <c r="F30" s="486">
        <v>2972</v>
      </c>
      <c r="G30" s="495">
        <f>G29-F30</f>
        <v>236878.87000000017</v>
      </c>
      <c r="L30" s="9"/>
    </row>
    <row r="31" spans="1:12" x14ac:dyDescent="0.25">
      <c r="A31" s="399"/>
      <c r="B31" s="400">
        <v>2517</v>
      </c>
      <c r="C31" s="400" t="s">
        <v>938</v>
      </c>
      <c r="D31" s="469"/>
      <c r="E31" s="400"/>
      <c r="F31" s="470"/>
      <c r="G31" s="495">
        <f>G30-F31</f>
        <v>236878.87000000017</v>
      </c>
      <c r="L31" s="9"/>
    </row>
    <row r="32" spans="1:12" x14ac:dyDescent="0.25">
      <c r="A32" s="71">
        <v>41915</v>
      </c>
      <c r="B32" s="72">
        <v>2518</v>
      </c>
      <c r="C32" s="129" t="s">
        <v>886</v>
      </c>
      <c r="D32" s="437"/>
      <c r="E32" s="129"/>
      <c r="F32" s="486">
        <v>1801</v>
      </c>
      <c r="G32" s="495">
        <f>G31-F32</f>
        <v>235077.87000000017</v>
      </c>
      <c r="L32" s="9"/>
    </row>
    <row r="33" spans="1:12" x14ac:dyDescent="0.25">
      <c r="A33" s="71">
        <v>41915</v>
      </c>
      <c r="B33" s="72">
        <v>2519</v>
      </c>
      <c r="C33" s="129" t="s">
        <v>859</v>
      </c>
      <c r="D33" s="437" t="s">
        <v>1449</v>
      </c>
      <c r="E33" s="129"/>
      <c r="F33" s="486">
        <v>1597.94</v>
      </c>
      <c r="G33" s="495">
        <f>G32-F33</f>
        <v>233479.93000000017</v>
      </c>
      <c r="L33" s="9"/>
    </row>
    <row r="34" spans="1:12" x14ac:dyDescent="0.25">
      <c r="A34" s="71">
        <v>41915</v>
      </c>
      <c r="B34" s="72">
        <v>2520</v>
      </c>
      <c r="C34" s="129" t="s">
        <v>339</v>
      </c>
      <c r="D34" s="437" t="s">
        <v>887</v>
      </c>
      <c r="E34" s="129"/>
      <c r="F34" s="486">
        <v>1404.32</v>
      </c>
      <c r="G34" s="495">
        <f>G33-F34</f>
        <v>232075.61000000016</v>
      </c>
      <c r="L34" s="9"/>
    </row>
    <row r="35" spans="1:12" x14ac:dyDescent="0.25">
      <c r="A35" s="71">
        <v>41918</v>
      </c>
      <c r="B35" s="129"/>
      <c r="C35" s="129" t="s">
        <v>277</v>
      </c>
      <c r="D35" s="437"/>
      <c r="E35" s="129"/>
      <c r="F35" s="486">
        <v>610</v>
      </c>
      <c r="G35" s="495">
        <f>G34-F35</f>
        <v>231465.61000000016</v>
      </c>
      <c r="L35" s="9"/>
    </row>
    <row r="36" spans="1:12" x14ac:dyDescent="0.25">
      <c r="A36" s="71">
        <v>41918</v>
      </c>
      <c r="B36" s="129"/>
      <c r="C36" s="129" t="s">
        <v>277</v>
      </c>
      <c r="D36" s="437"/>
      <c r="E36" s="129"/>
      <c r="F36" s="486">
        <v>95</v>
      </c>
      <c r="G36" s="495">
        <f>G35-F36</f>
        <v>231370.61000000016</v>
      </c>
      <c r="L36" s="9"/>
    </row>
    <row r="37" spans="1:12" x14ac:dyDescent="0.25">
      <c r="A37" s="71">
        <v>41918</v>
      </c>
      <c r="B37" s="129"/>
      <c r="C37" s="129" t="s">
        <v>873</v>
      </c>
      <c r="D37" s="437"/>
      <c r="E37" s="129"/>
      <c r="F37" s="486">
        <v>112.8</v>
      </c>
      <c r="G37" s="495">
        <f>G36-F37</f>
        <v>231257.81000000017</v>
      </c>
      <c r="L37" s="9"/>
    </row>
    <row r="38" spans="1:12" x14ac:dyDescent="0.25">
      <c r="A38" s="71">
        <v>41919</v>
      </c>
      <c r="B38" s="129"/>
      <c r="C38" s="129" t="s">
        <v>141</v>
      </c>
      <c r="D38" s="437"/>
      <c r="E38" s="129"/>
      <c r="F38" s="486">
        <v>40000</v>
      </c>
      <c r="G38" s="495">
        <f>G37-F38</f>
        <v>191257.81000000017</v>
      </c>
    </row>
    <row r="39" spans="1:12" x14ac:dyDescent="0.25">
      <c r="A39" s="71">
        <v>41919</v>
      </c>
      <c r="B39" s="72">
        <v>2521</v>
      </c>
      <c r="C39" s="129" t="s">
        <v>888</v>
      </c>
      <c r="D39" s="437" t="s">
        <v>1450</v>
      </c>
      <c r="E39" s="129"/>
      <c r="F39" s="486">
        <v>4541</v>
      </c>
      <c r="G39" s="495">
        <f>G38-F39</f>
        <v>186716.81000000017</v>
      </c>
      <c r="L39" s="9"/>
    </row>
    <row r="40" spans="1:12" ht="31.5" x14ac:dyDescent="0.25">
      <c r="A40" s="71">
        <v>41919</v>
      </c>
      <c r="B40" s="72">
        <v>2522</v>
      </c>
      <c r="C40" s="129" t="s">
        <v>421</v>
      </c>
      <c r="D40" s="437" t="s">
        <v>1451</v>
      </c>
      <c r="E40" s="129"/>
      <c r="F40" s="486">
        <v>6000</v>
      </c>
      <c r="G40" s="495">
        <f>G39-F40</f>
        <v>180716.81000000017</v>
      </c>
      <c r="L40" s="9"/>
    </row>
    <row r="41" spans="1:12" x14ac:dyDescent="0.25">
      <c r="A41" s="71">
        <v>41919</v>
      </c>
      <c r="B41" s="72">
        <v>2523</v>
      </c>
      <c r="C41" s="129" t="s">
        <v>421</v>
      </c>
      <c r="D41" s="437" t="s">
        <v>1452</v>
      </c>
      <c r="E41" s="129"/>
      <c r="F41" s="486">
        <v>6000</v>
      </c>
      <c r="G41" s="495">
        <f>G40-F41</f>
        <v>174716.81000000017</v>
      </c>
      <c r="L41" s="9"/>
    </row>
    <row r="42" spans="1:12" x14ac:dyDescent="0.25">
      <c r="A42" s="71">
        <v>41919</v>
      </c>
      <c r="B42" s="72">
        <v>2524</v>
      </c>
      <c r="C42" s="129" t="s">
        <v>19</v>
      </c>
      <c r="D42" s="437" t="s">
        <v>1453</v>
      </c>
      <c r="E42" s="129"/>
      <c r="F42" s="486">
        <v>3128.5</v>
      </c>
      <c r="G42" s="495">
        <f>G41-F42</f>
        <v>171588.31000000017</v>
      </c>
      <c r="L42" s="9"/>
    </row>
    <row r="43" spans="1:12" x14ac:dyDescent="0.25">
      <c r="A43" s="399"/>
      <c r="B43" s="400">
        <v>2525</v>
      </c>
      <c r="C43" s="400" t="s">
        <v>938</v>
      </c>
      <c r="D43" s="469"/>
      <c r="E43" s="400"/>
      <c r="F43" s="470"/>
      <c r="G43" s="495">
        <f>G42-F43</f>
        <v>171588.31000000017</v>
      </c>
      <c r="L43" s="9"/>
    </row>
    <row r="44" spans="1:12" x14ac:dyDescent="0.25">
      <c r="A44" s="71">
        <v>41922</v>
      </c>
      <c r="B44" s="72">
        <v>2526</v>
      </c>
      <c r="C44" s="129" t="s">
        <v>19</v>
      </c>
      <c r="D44" s="437" t="s">
        <v>889</v>
      </c>
      <c r="E44" s="129"/>
      <c r="F44" s="486">
        <v>11091</v>
      </c>
      <c r="G44" s="495">
        <f>G43-F44</f>
        <v>160497.31000000017</v>
      </c>
      <c r="L44" s="9"/>
    </row>
    <row r="45" spans="1:12" x14ac:dyDescent="0.25">
      <c r="A45" s="71">
        <v>41920</v>
      </c>
      <c r="B45" s="72">
        <v>2527</v>
      </c>
      <c r="C45" s="129" t="s">
        <v>890</v>
      </c>
      <c r="D45" s="437" t="s">
        <v>1444</v>
      </c>
      <c r="E45" s="129"/>
      <c r="F45" s="486">
        <v>1000</v>
      </c>
      <c r="G45" s="495">
        <f>G44-F45</f>
        <v>159497.31000000017</v>
      </c>
      <c r="L45" s="9"/>
    </row>
    <row r="46" spans="1:12" ht="31.5" x14ac:dyDescent="0.25">
      <c r="A46" s="71">
        <v>41920</v>
      </c>
      <c r="B46" s="72">
        <v>2528</v>
      </c>
      <c r="C46" s="129" t="s">
        <v>18</v>
      </c>
      <c r="D46" s="437" t="s">
        <v>1190</v>
      </c>
      <c r="E46" s="129"/>
      <c r="F46" s="486">
        <v>1800</v>
      </c>
      <c r="G46" s="495">
        <f>G45-F46</f>
        <v>157697.31000000017</v>
      </c>
      <c r="L46" s="9"/>
    </row>
    <row r="47" spans="1:12" ht="31.5" x14ac:dyDescent="0.25">
      <c r="A47" s="71">
        <v>41920</v>
      </c>
      <c r="B47" s="72">
        <v>2529</v>
      </c>
      <c r="C47" s="129" t="s">
        <v>19</v>
      </c>
      <c r="D47" s="437" t="s">
        <v>1454</v>
      </c>
      <c r="E47" s="129"/>
      <c r="F47" s="486">
        <v>4664.8</v>
      </c>
      <c r="G47" s="495">
        <f>G46-F47</f>
        <v>153032.51000000018</v>
      </c>
      <c r="L47" s="9"/>
    </row>
    <row r="48" spans="1:12" x14ac:dyDescent="0.25">
      <c r="A48" s="71">
        <v>41920</v>
      </c>
      <c r="B48" s="72">
        <v>2530</v>
      </c>
      <c r="C48" s="129" t="s">
        <v>424</v>
      </c>
      <c r="D48" s="437" t="s">
        <v>1455</v>
      </c>
      <c r="E48" s="129"/>
      <c r="F48" s="486">
        <v>1329</v>
      </c>
      <c r="G48" s="495">
        <f>G47-F48</f>
        <v>151703.51000000018</v>
      </c>
      <c r="L48" s="9"/>
    </row>
    <row r="49" spans="1:12" x14ac:dyDescent="0.25">
      <c r="A49" s="399"/>
      <c r="B49" s="400">
        <v>2531</v>
      </c>
      <c r="C49" s="400" t="s">
        <v>938</v>
      </c>
      <c r="D49" s="469"/>
      <c r="E49" s="400"/>
      <c r="F49" s="470"/>
      <c r="G49" s="495">
        <f>G48-F49</f>
        <v>151703.51000000018</v>
      </c>
      <c r="L49" s="9"/>
    </row>
    <row r="50" spans="1:12" x14ac:dyDescent="0.25">
      <c r="A50" s="71">
        <v>41920</v>
      </c>
      <c r="B50" s="72">
        <v>2532</v>
      </c>
      <c r="C50" s="129" t="s">
        <v>944</v>
      </c>
      <c r="D50" s="437"/>
      <c r="E50" s="129"/>
      <c r="F50" s="486">
        <v>130568</v>
      </c>
      <c r="G50" s="495">
        <f>G49-F50</f>
        <v>21135.510000000184</v>
      </c>
      <c r="L50" s="9"/>
    </row>
    <row r="51" spans="1:12" x14ac:dyDescent="0.25">
      <c r="A51" s="71">
        <v>41920</v>
      </c>
      <c r="B51" s="72"/>
      <c r="C51" s="129" t="s">
        <v>142</v>
      </c>
      <c r="D51" s="437"/>
      <c r="E51" s="129"/>
      <c r="F51" s="486">
        <v>1145.21</v>
      </c>
      <c r="G51" s="495">
        <f>G50-F51</f>
        <v>19990.300000000185</v>
      </c>
      <c r="L51" s="9"/>
    </row>
    <row r="52" spans="1:12" x14ac:dyDescent="0.25">
      <c r="A52" s="71">
        <v>41922</v>
      </c>
      <c r="B52" s="72"/>
      <c r="C52" s="129" t="s">
        <v>142</v>
      </c>
      <c r="D52" s="437"/>
      <c r="E52" s="129"/>
      <c r="F52" s="486">
        <v>14783.65</v>
      </c>
      <c r="G52" s="495">
        <f>G51-F52</f>
        <v>5206.6500000001852</v>
      </c>
      <c r="L52" s="9"/>
    </row>
    <row r="53" spans="1:12" x14ac:dyDescent="0.25">
      <c r="A53" s="71">
        <v>41922</v>
      </c>
      <c r="B53" s="72"/>
      <c r="C53" s="129" t="s">
        <v>158</v>
      </c>
      <c r="D53" s="437"/>
      <c r="E53" s="129"/>
      <c r="F53" s="486">
        <v>162</v>
      </c>
      <c r="G53" s="495">
        <f>G52-F53</f>
        <v>5044.6500000001852</v>
      </c>
      <c r="L53" s="9"/>
    </row>
    <row r="54" spans="1:12" x14ac:dyDescent="0.25">
      <c r="A54" s="71">
        <v>41922</v>
      </c>
      <c r="B54" s="72"/>
      <c r="C54" s="129" t="s">
        <v>281</v>
      </c>
      <c r="D54" s="437"/>
      <c r="E54" s="129"/>
      <c r="F54" s="486">
        <v>25.92</v>
      </c>
      <c r="G54" s="495">
        <f>G53-F54</f>
        <v>5018.7300000001851</v>
      </c>
      <c r="L54" s="9"/>
    </row>
    <row r="55" spans="1:12" x14ac:dyDescent="0.25">
      <c r="A55" s="71">
        <v>41922</v>
      </c>
      <c r="B55" s="72"/>
      <c r="C55" s="129" t="s">
        <v>158</v>
      </c>
      <c r="D55" s="437"/>
      <c r="E55" s="129"/>
      <c r="F55" s="486">
        <v>162</v>
      </c>
      <c r="G55" s="495">
        <f>G54-F55</f>
        <v>4856.7300000001851</v>
      </c>
      <c r="L55" s="9"/>
    </row>
    <row r="56" spans="1:12" x14ac:dyDescent="0.25">
      <c r="A56" s="71">
        <v>41922</v>
      </c>
      <c r="B56" s="72"/>
      <c r="C56" s="129" t="s">
        <v>281</v>
      </c>
      <c r="D56" s="437"/>
      <c r="E56" s="129"/>
      <c r="F56" s="486">
        <v>25.92</v>
      </c>
      <c r="G56" s="495">
        <f>G55-F56</f>
        <v>4830.810000000185</v>
      </c>
      <c r="L56" s="9"/>
    </row>
    <row r="57" spans="1:12" x14ac:dyDescent="0.25">
      <c r="A57" s="71">
        <v>41922</v>
      </c>
      <c r="B57" s="72">
        <v>2533</v>
      </c>
      <c r="C57" s="129" t="s">
        <v>19</v>
      </c>
      <c r="D57" s="437" t="s">
        <v>1456</v>
      </c>
      <c r="E57" s="129"/>
      <c r="F57" s="486">
        <v>3000</v>
      </c>
      <c r="G57" s="495">
        <f>G56-F57</f>
        <v>1830.810000000185</v>
      </c>
      <c r="L57" s="9"/>
    </row>
    <row r="58" spans="1:12" x14ac:dyDescent="0.25">
      <c r="A58" s="71">
        <v>41922</v>
      </c>
      <c r="B58" s="72">
        <v>2534</v>
      </c>
      <c r="C58" s="129" t="s">
        <v>25</v>
      </c>
      <c r="D58" s="437" t="s">
        <v>1457</v>
      </c>
      <c r="E58" s="129"/>
      <c r="F58" s="486">
        <v>4118</v>
      </c>
      <c r="G58" s="495">
        <f>G57-F58</f>
        <v>-2287.189999999815</v>
      </c>
    </row>
    <row r="59" spans="1:12" x14ac:dyDescent="0.25">
      <c r="A59" s="71">
        <v>41922</v>
      </c>
      <c r="B59" s="72">
        <v>2535</v>
      </c>
      <c r="C59" s="129" t="s">
        <v>891</v>
      </c>
      <c r="D59" s="437" t="s">
        <v>1458</v>
      </c>
      <c r="E59" s="129"/>
      <c r="F59" s="486">
        <v>1500</v>
      </c>
      <c r="G59" s="495">
        <f>G58-F59</f>
        <v>-3787.189999999815</v>
      </c>
    </row>
    <row r="60" spans="1:12" x14ac:dyDescent="0.25">
      <c r="A60" s="71">
        <v>41922</v>
      </c>
      <c r="B60" s="72">
        <v>2536</v>
      </c>
      <c r="C60" s="129" t="s">
        <v>30</v>
      </c>
      <c r="D60" s="437" t="s">
        <v>1455</v>
      </c>
      <c r="E60" s="129"/>
      <c r="F60" s="486">
        <v>1652</v>
      </c>
      <c r="G60" s="495">
        <f>G59-F60</f>
        <v>-5439.189999999815</v>
      </c>
    </row>
    <row r="61" spans="1:12" x14ac:dyDescent="0.25">
      <c r="A61" s="71">
        <v>41922</v>
      </c>
      <c r="B61" s="72">
        <v>2537</v>
      </c>
      <c r="C61" s="129" t="s">
        <v>903</v>
      </c>
      <c r="D61" s="437" t="s">
        <v>1459</v>
      </c>
      <c r="E61" s="129"/>
      <c r="F61" s="486">
        <v>39009.99</v>
      </c>
      <c r="G61" s="495">
        <f>G60-F61</f>
        <v>-44449.179999999811</v>
      </c>
    </row>
    <row r="62" spans="1:12" x14ac:dyDescent="0.25">
      <c r="A62" s="71">
        <v>41922</v>
      </c>
      <c r="B62" s="72">
        <v>2538</v>
      </c>
      <c r="C62" s="129" t="s">
        <v>904</v>
      </c>
      <c r="D62" s="437" t="s">
        <v>1460</v>
      </c>
      <c r="E62" s="129"/>
      <c r="F62" s="486">
        <v>3000</v>
      </c>
      <c r="G62" s="495">
        <f>G61-F62</f>
        <v>-47449.179999999811</v>
      </c>
    </row>
    <row r="63" spans="1:12" x14ac:dyDescent="0.25">
      <c r="A63" s="71">
        <v>41922</v>
      </c>
      <c r="B63" s="72">
        <v>2539</v>
      </c>
      <c r="C63" s="129" t="s">
        <v>944</v>
      </c>
      <c r="D63" s="437"/>
      <c r="E63" s="129"/>
      <c r="F63" s="486">
        <v>6612.13</v>
      </c>
      <c r="G63" s="495">
        <f>G62-F63</f>
        <v>-54061.309999999808</v>
      </c>
    </row>
    <row r="64" spans="1:12" x14ac:dyDescent="0.25">
      <c r="A64" s="71">
        <v>41922</v>
      </c>
      <c r="B64" s="72">
        <v>2540</v>
      </c>
      <c r="C64" s="129" t="s">
        <v>894</v>
      </c>
      <c r="D64" s="437" t="s">
        <v>1444</v>
      </c>
      <c r="E64" s="129"/>
      <c r="F64" s="486">
        <v>1190</v>
      </c>
      <c r="G64" s="495">
        <f>G63-F64</f>
        <v>-55251.309999999808</v>
      </c>
    </row>
    <row r="65" spans="1:7" x14ac:dyDescent="0.25">
      <c r="A65" s="71">
        <v>41922</v>
      </c>
      <c r="B65" s="72">
        <v>2541</v>
      </c>
      <c r="C65" s="129" t="s">
        <v>794</v>
      </c>
      <c r="D65" s="437" t="s">
        <v>1461</v>
      </c>
      <c r="E65" s="129"/>
      <c r="F65" s="486">
        <v>2800</v>
      </c>
      <c r="G65" s="495">
        <f>G64-F65</f>
        <v>-58051.309999999808</v>
      </c>
    </row>
    <row r="66" spans="1:7" x14ac:dyDescent="0.25">
      <c r="A66" s="71">
        <v>41925</v>
      </c>
      <c r="B66" s="72"/>
      <c r="C66" s="129" t="s">
        <v>940</v>
      </c>
      <c r="D66" s="437"/>
      <c r="E66" s="129"/>
      <c r="F66" s="486">
        <v>40000</v>
      </c>
      <c r="G66" s="495">
        <f>G65-F66</f>
        <v>-98051.309999999808</v>
      </c>
    </row>
    <row r="67" spans="1:7" x14ac:dyDescent="0.25">
      <c r="A67" s="71">
        <v>41925</v>
      </c>
      <c r="B67" s="72"/>
      <c r="C67" s="129" t="s">
        <v>940</v>
      </c>
      <c r="D67" s="437"/>
      <c r="E67" s="129"/>
      <c r="F67" s="486">
        <v>40000</v>
      </c>
      <c r="G67" s="495">
        <f>G66-F67</f>
        <v>-138051.30999999982</v>
      </c>
    </row>
    <row r="68" spans="1:7" x14ac:dyDescent="0.25">
      <c r="A68" s="71">
        <v>41926</v>
      </c>
      <c r="B68" s="72">
        <v>2542</v>
      </c>
      <c r="C68" s="129" t="s">
        <v>905</v>
      </c>
      <c r="D68" s="437" t="s">
        <v>63</v>
      </c>
      <c r="E68" s="129"/>
      <c r="F68" s="486">
        <v>7371.5</v>
      </c>
      <c r="G68" s="495">
        <f>G67-F68</f>
        <v>-145422.80999999982</v>
      </c>
    </row>
    <row r="69" spans="1:7" x14ac:dyDescent="0.25">
      <c r="A69" s="71">
        <v>41926</v>
      </c>
      <c r="B69" s="72">
        <v>2543</v>
      </c>
      <c r="C69" s="129" t="s">
        <v>906</v>
      </c>
      <c r="D69" s="437"/>
      <c r="E69" s="129"/>
      <c r="F69" s="486">
        <v>11876</v>
      </c>
      <c r="G69" s="495">
        <f>G68-F69</f>
        <v>-157298.80999999982</v>
      </c>
    </row>
    <row r="70" spans="1:7" x14ac:dyDescent="0.25">
      <c r="A70" s="71">
        <v>41926</v>
      </c>
      <c r="B70" s="72">
        <v>2544</v>
      </c>
      <c r="C70" s="129" t="s">
        <v>421</v>
      </c>
      <c r="D70" s="437" t="s">
        <v>1452</v>
      </c>
      <c r="E70" s="129"/>
      <c r="F70" s="486">
        <v>6000</v>
      </c>
      <c r="G70" s="495">
        <f>G69-F70</f>
        <v>-163298.80999999982</v>
      </c>
    </row>
    <row r="71" spans="1:7" x14ac:dyDescent="0.25">
      <c r="A71" s="71">
        <v>41927</v>
      </c>
      <c r="B71" s="72"/>
      <c r="C71" s="129" t="s">
        <v>142</v>
      </c>
      <c r="D71" s="437"/>
      <c r="E71" s="129"/>
      <c r="F71" s="486">
        <v>14692.56</v>
      </c>
      <c r="G71" s="495">
        <f>G70-F71</f>
        <v>-177991.36999999982</v>
      </c>
    </row>
    <row r="72" spans="1:7" x14ac:dyDescent="0.25">
      <c r="A72" s="71">
        <v>41927</v>
      </c>
      <c r="B72" s="72"/>
      <c r="C72" s="129" t="s">
        <v>142</v>
      </c>
      <c r="D72" s="437"/>
      <c r="E72" s="129"/>
      <c r="F72" s="486">
        <v>8932</v>
      </c>
      <c r="G72" s="495">
        <f>G71-F72</f>
        <v>-186923.36999999982</v>
      </c>
    </row>
    <row r="73" spans="1:7" ht="31.5" x14ac:dyDescent="0.25">
      <c r="A73" s="71">
        <v>41928</v>
      </c>
      <c r="B73" s="72">
        <v>2545</v>
      </c>
      <c r="C73" s="129" t="s">
        <v>907</v>
      </c>
      <c r="D73" s="437" t="s">
        <v>1462</v>
      </c>
      <c r="E73" s="129"/>
      <c r="F73" s="486">
        <v>500</v>
      </c>
      <c r="G73" s="495">
        <f>G72-F73</f>
        <v>-187423.36999999982</v>
      </c>
    </row>
    <row r="74" spans="1:7" ht="31.5" x14ac:dyDescent="0.25">
      <c r="A74" s="71">
        <v>41928</v>
      </c>
      <c r="B74" s="72">
        <v>2546</v>
      </c>
      <c r="C74" s="129" t="s">
        <v>908</v>
      </c>
      <c r="D74" s="437" t="s">
        <v>1463</v>
      </c>
      <c r="E74" s="129"/>
      <c r="F74" s="486">
        <v>3076.57</v>
      </c>
      <c r="G74" s="495">
        <f>G73-F74</f>
        <v>-190499.93999999983</v>
      </c>
    </row>
    <row r="75" spans="1:7" ht="31.5" x14ac:dyDescent="0.25">
      <c r="A75" s="71">
        <v>41928</v>
      </c>
      <c r="B75" s="72">
        <v>2547</v>
      </c>
      <c r="C75" s="129" t="s">
        <v>819</v>
      </c>
      <c r="D75" s="437" t="s">
        <v>1463</v>
      </c>
      <c r="E75" s="129"/>
      <c r="F75" s="462">
        <v>2263.4299999999998</v>
      </c>
      <c r="G75" s="495">
        <f>G74-F75</f>
        <v>-192763.36999999982</v>
      </c>
    </row>
    <row r="76" spans="1:7" ht="31.5" x14ac:dyDescent="0.25">
      <c r="A76" s="71">
        <v>41928</v>
      </c>
      <c r="B76" s="72">
        <v>2548</v>
      </c>
      <c r="C76" s="129" t="s">
        <v>829</v>
      </c>
      <c r="D76" s="437" t="s">
        <v>1463</v>
      </c>
      <c r="E76" s="129"/>
      <c r="F76" s="486">
        <v>2263.4299999999998</v>
      </c>
      <c r="G76" s="495">
        <f>G75-F76</f>
        <v>-195026.79999999981</v>
      </c>
    </row>
    <row r="77" spans="1:7" ht="31.5" x14ac:dyDescent="0.25">
      <c r="A77" s="71">
        <v>41928</v>
      </c>
      <c r="B77" s="72">
        <v>2549</v>
      </c>
      <c r="C77" s="129" t="s">
        <v>909</v>
      </c>
      <c r="D77" s="437" t="s">
        <v>1464</v>
      </c>
      <c r="E77" s="129"/>
      <c r="F77" s="486">
        <v>1862.31</v>
      </c>
      <c r="G77" s="495">
        <f>G76-F77</f>
        <v>-196889.10999999981</v>
      </c>
    </row>
    <row r="78" spans="1:7" x14ac:dyDescent="0.25">
      <c r="A78" s="71">
        <v>41928</v>
      </c>
      <c r="B78" s="72">
        <v>2550</v>
      </c>
      <c r="C78" s="129" t="s">
        <v>879</v>
      </c>
      <c r="D78" s="437" t="s">
        <v>1433</v>
      </c>
      <c r="E78" s="129"/>
      <c r="F78" s="486">
        <v>1560</v>
      </c>
      <c r="G78" s="495">
        <f>G77-F78</f>
        <v>-198449.10999999981</v>
      </c>
    </row>
    <row r="79" spans="1:7" ht="31.5" x14ac:dyDescent="0.25">
      <c r="A79" s="71">
        <v>41928</v>
      </c>
      <c r="B79" s="72">
        <v>2551</v>
      </c>
      <c r="C79" s="129" t="s">
        <v>261</v>
      </c>
      <c r="D79" s="437" t="s">
        <v>1463</v>
      </c>
      <c r="E79" s="129"/>
      <c r="F79" s="486">
        <v>700</v>
      </c>
      <c r="G79" s="495">
        <f>G78-F79</f>
        <v>-199149.10999999981</v>
      </c>
    </row>
    <row r="80" spans="1:7" x14ac:dyDescent="0.25">
      <c r="A80" s="71">
        <v>41928</v>
      </c>
      <c r="B80" s="72"/>
      <c r="C80" s="129" t="s">
        <v>155</v>
      </c>
      <c r="D80" s="437"/>
      <c r="E80" s="129"/>
      <c r="F80" s="486">
        <v>292089.65999999997</v>
      </c>
      <c r="G80" s="495">
        <f>G79-F80</f>
        <v>-491238.76999999979</v>
      </c>
    </row>
    <row r="81" spans="1:13" x14ac:dyDescent="0.25">
      <c r="A81" s="71">
        <v>41928</v>
      </c>
      <c r="B81" s="72"/>
      <c r="C81" s="129" t="s">
        <v>156</v>
      </c>
      <c r="D81" s="437"/>
      <c r="E81" s="129"/>
      <c r="F81" s="486">
        <v>7543.67</v>
      </c>
      <c r="G81" s="495">
        <f>G80-F81</f>
        <v>-498782.43999999977</v>
      </c>
    </row>
    <row r="82" spans="1:13" x14ac:dyDescent="0.25">
      <c r="A82" s="71">
        <v>41928</v>
      </c>
      <c r="B82" s="72"/>
      <c r="C82" s="129" t="s">
        <v>155</v>
      </c>
      <c r="D82" s="437"/>
      <c r="E82" s="129"/>
      <c r="F82" s="486">
        <v>1837.86</v>
      </c>
      <c r="G82" s="495">
        <f>G81-F82</f>
        <v>-500620.29999999976</v>
      </c>
    </row>
    <row r="83" spans="1:13" x14ac:dyDescent="0.25">
      <c r="A83" s="71">
        <v>41928</v>
      </c>
      <c r="B83" s="72"/>
      <c r="C83" s="129" t="s">
        <v>279</v>
      </c>
      <c r="D83" s="437"/>
      <c r="E83" s="129"/>
      <c r="F83" s="486">
        <v>40092.04</v>
      </c>
      <c r="G83" s="495">
        <f>G82-F83</f>
        <v>-540712.33999999973</v>
      </c>
    </row>
    <row r="84" spans="1:13" x14ac:dyDescent="0.25">
      <c r="A84" s="71">
        <v>41928</v>
      </c>
      <c r="B84" s="72"/>
      <c r="C84" s="129" t="s">
        <v>914</v>
      </c>
      <c r="D84" s="437"/>
      <c r="E84" s="129"/>
      <c r="F84" s="486">
        <v>744</v>
      </c>
      <c r="G84" s="495">
        <f>G83-F84</f>
        <v>-541456.33999999973</v>
      </c>
    </row>
    <row r="85" spans="1:13" x14ac:dyDescent="0.25">
      <c r="A85" s="71">
        <v>41928</v>
      </c>
      <c r="B85" s="72"/>
      <c r="C85" s="129" t="s">
        <v>914</v>
      </c>
      <c r="D85" s="437"/>
      <c r="E85" s="129"/>
      <c r="F85" s="486">
        <v>1052</v>
      </c>
      <c r="G85" s="495">
        <f>G84-F85</f>
        <v>-542508.33999999973</v>
      </c>
    </row>
    <row r="86" spans="1:13" x14ac:dyDescent="0.25">
      <c r="A86" s="71">
        <v>41928</v>
      </c>
      <c r="B86" s="72"/>
      <c r="C86" s="129" t="s">
        <v>914</v>
      </c>
      <c r="D86" s="437"/>
      <c r="E86" s="129"/>
      <c r="F86" s="486">
        <v>1445</v>
      </c>
      <c r="G86" s="495">
        <f>G85-F86</f>
        <v>-543953.33999999973</v>
      </c>
    </row>
    <row r="87" spans="1:13" x14ac:dyDescent="0.25">
      <c r="A87" s="71">
        <v>41928</v>
      </c>
      <c r="B87" s="72"/>
      <c r="C87" s="129" t="s">
        <v>875</v>
      </c>
      <c r="D87" s="437"/>
      <c r="E87" s="129"/>
      <c r="F87" s="486">
        <v>3438.63</v>
      </c>
      <c r="G87" s="495">
        <f>G86-F87</f>
        <v>-547391.96999999974</v>
      </c>
    </row>
    <row r="88" spans="1:13" x14ac:dyDescent="0.25">
      <c r="A88" s="71">
        <v>41928</v>
      </c>
      <c r="B88" s="72"/>
      <c r="C88" s="129" t="s">
        <v>142</v>
      </c>
      <c r="D88" s="437" t="s">
        <v>935</v>
      </c>
      <c r="E88" s="129"/>
      <c r="F88" s="486">
        <v>74779</v>
      </c>
      <c r="G88" s="495">
        <f>G87-F88</f>
        <v>-622170.96999999974</v>
      </c>
    </row>
    <row r="89" spans="1:13" x14ac:dyDescent="0.25">
      <c r="A89" s="71">
        <v>41928</v>
      </c>
      <c r="B89" s="72">
        <v>2552</v>
      </c>
      <c r="C89" s="129" t="s">
        <v>871</v>
      </c>
      <c r="D89" s="437" t="s">
        <v>1465</v>
      </c>
      <c r="E89" s="129"/>
      <c r="F89" s="486">
        <v>6380</v>
      </c>
      <c r="G89" s="495">
        <f>G88-F89</f>
        <v>-628550.96999999974</v>
      </c>
    </row>
    <row r="90" spans="1:13" s="46" customFormat="1" x14ac:dyDescent="0.25">
      <c r="A90" s="71">
        <v>41929</v>
      </c>
      <c r="B90" s="129"/>
      <c r="C90" s="129" t="s">
        <v>141</v>
      </c>
      <c r="D90" s="437"/>
      <c r="E90" s="129"/>
      <c r="F90" s="486">
        <v>1856</v>
      </c>
      <c r="G90" s="495">
        <f>G89-F90</f>
        <v>-630406.96999999974</v>
      </c>
      <c r="M90" s="135"/>
    </row>
    <row r="91" spans="1:13" x14ac:dyDescent="0.25">
      <c r="A91" s="71">
        <v>41929</v>
      </c>
      <c r="B91" s="72">
        <v>2553</v>
      </c>
      <c r="C91" s="129" t="s">
        <v>892</v>
      </c>
      <c r="D91" s="437" t="s">
        <v>1466</v>
      </c>
      <c r="E91" s="129"/>
      <c r="F91" s="486">
        <v>1788.33</v>
      </c>
      <c r="G91" s="495">
        <f>G90-F91</f>
        <v>-632195.2999999997</v>
      </c>
    </row>
    <row r="92" spans="1:13" x14ac:dyDescent="0.25">
      <c r="A92" s="71">
        <v>41929</v>
      </c>
      <c r="B92" s="72">
        <v>2554</v>
      </c>
      <c r="C92" s="129" t="s">
        <v>19</v>
      </c>
      <c r="D92" s="437" t="s">
        <v>1467</v>
      </c>
      <c r="E92" s="129"/>
      <c r="F92" s="486">
        <v>7315.28</v>
      </c>
      <c r="G92" s="495">
        <f>G91-F92</f>
        <v>-639510.57999999973</v>
      </c>
    </row>
    <row r="93" spans="1:13" x14ac:dyDescent="0.25">
      <c r="A93" s="71">
        <v>41929</v>
      </c>
      <c r="B93" s="72">
        <v>2555</v>
      </c>
      <c r="C93" s="129" t="s">
        <v>44</v>
      </c>
      <c r="D93" s="437" t="s">
        <v>1468</v>
      </c>
      <c r="E93" s="129"/>
      <c r="F93" s="486">
        <v>1030</v>
      </c>
      <c r="G93" s="495">
        <f>G92-F93</f>
        <v>-640540.57999999973</v>
      </c>
    </row>
    <row r="94" spans="1:13" x14ac:dyDescent="0.25">
      <c r="A94" s="71">
        <v>41929</v>
      </c>
      <c r="B94" s="72">
        <v>2556</v>
      </c>
      <c r="C94" s="129" t="s">
        <v>30</v>
      </c>
      <c r="D94" s="437" t="s">
        <v>1469</v>
      </c>
      <c r="E94" s="129"/>
      <c r="F94" s="486">
        <v>1944</v>
      </c>
      <c r="G94" s="495">
        <f>G93-F94</f>
        <v>-642484.57999999973</v>
      </c>
    </row>
    <row r="95" spans="1:13" x14ac:dyDescent="0.25">
      <c r="A95" s="71">
        <v>41929</v>
      </c>
      <c r="B95" s="72">
        <v>2557</v>
      </c>
      <c r="C95" s="129" t="s">
        <v>19</v>
      </c>
      <c r="D95" s="437"/>
      <c r="E95" s="129"/>
      <c r="F95" s="486">
        <v>5200</v>
      </c>
      <c r="G95" s="495">
        <f>G94-F95</f>
        <v>-647684.57999999973</v>
      </c>
    </row>
    <row r="96" spans="1:13" x14ac:dyDescent="0.25">
      <c r="A96" s="71">
        <v>41929</v>
      </c>
      <c r="B96" s="72">
        <v>2558</v>
      </c>
      <c r="C96" s="129" t="s">
        <v>25</v>
      </c>
      <c r="D96" s="437" t="s">
        <v>1470</v>
      </c>
      <c r="E96" s="129"/>
      <c r="F96" s="486">
        <v>1241.2</v>
      </c>
      <c r="G96" s="495">
        <f>G95-F96</f>
        <v>-648925.77999999968</v>
      </c>
    </row>
    <row r="97" spans="1:13" x14ac:dyDescent="0.25">
      <c r="A97" s="71">
        <v>41929</v>
      </c>
      <c r="B97" s="72">
        <v>2559</v>
      </c>
      <c r="C97" s="129" t="s">
        <v>371</v>
      </c>
      <c r="D97" s="437" t="s">
        <v>1471</v>
      </c>
      <c r="E97" s="129"/>
      <c r="F97" s="486">
        <v>3924.04</v>
      </c>
      <c r="G97" s="495">
        <f>G96-F97</f>
        <v>-652849.81999999972</v>
      </c>
    </row>
    <row r="98" spans="1:13" ht="31.5" x14ac:dyDescent="0.25">
      <c r="A98" s="71">
        <v>41929</v>
      </c>
      <c r="B98" s="72">
        <v>2560</v>
      </c>
      <c r="C98" s="129" t="s">
        <v>893</v>
      </c>
      <c r="D98" s="437" t="s">
        <v>1472</v>
      </c>
      <c r="E98" s="129"/>
      <c r="F98" s="486">
        <v>7000</v>
      </c>
      <c r="G98" s="495">
        <f>G97-F98</f>
        <v>-659849.81999999972</v>
      </c>
    </row>
    <row r="99" spans="1:13" x14ac:dyDescent="0.25">
      <c r="A99" s="71">
        <v>41929</v>
      </c>
      <c r="B99" s="72">
        <v>2561</v>
      </c>
      <c r="C99" s="129" t="s">
        <v>154</v>
      </c>
      <c r="D99" s="437" t="s">
        <v>1473</v>
      </c>
      <c r="E99" s="129"/>
      <c r="F99" s="486">
        <v>4434</v>
      </c>
      <c r="G99" s="495">
        <f>G98-F99</f>
        <v>-664283.81999999972</v>
      </c>
    </row>
    <row r="100" spans="1:13" x14ac:dyDescent="0.25">
      <c r="A100" s="71">
        <v>41929</v>
      </c>
      <c r="B100" s="72">
        <v>2562</v>
      </c>
      <c r="C100" s="129" t="s">
        <v>894</v>
      </c>
      <c r="D100" s="437" t="s">
        <v>1444</v>
      </c>
      <c r="E100" s="129"/>
      <c r="F100" s="486">
        <v>1935</v>
      </c>
      <c r="G100" s="495">
        <f>G99-F100</f>
        <v>-666218.81999999972</v>
      </c>
    </row>
    <row r="101" spans="1:13" s="46" customFormat="1" x14ac:dyDescent="0.25">
      <c r="A101" s="71">
        <v>41929</v>
      </c>
      <c r="B101" s="129"/>
      <c r="C101" s="129" t="s">
        <v>142</v>
      </c>
      <c r="D101" s="437"/>
      <c r="E101" s="129"/>
      <c r="F101" s="486">
        <v>7411.08</v>
      </c>
      <c r="G101" s="495">
        <f>G100-F101</f>
        <v>-673629.89999999967</v>
      </c>
      <c r="M101" s="135"/>
    </row>
    <row r="102" spans="1:13" s="46" customFormat="1" x14ac:dyDescent="0.25">
      <c r="A102" s="71">
        <v>41932</v>
      </c>
      <c r="B102" s="129"/>
      <c r="C102" s="129" t="s">
        <v>142</v>
      </c>
      <c r="D102" s="437"/>
      <c r="E102" s="129"/>
      <c r="F102" s="486">
        <v>15109</v>
      </c>
      <c r="G102" s="495">
        <f>G101-F102</f>
        <v>-688738.89999999967</v>
      </c>
      <c r="M102" s="135"/>
    </row>
    <row r="103" spans="1:13" x14ac:dyDescent="0.25">
      <c r="A103" s="71">
        <v>41932</v>
      </c>
      <c r="B103" s="72">
        <v>2563</v>
      </c>
      <c r="C103" s="129" t="s">
        <v>19</v>
      </c>
      <c r="D103" s="437" t="s">
        <v>1467</v>
      </c>
      <c r="E103" s="129"/>
      <c r="F103" s="486">
        <v>4800.51</v>
      </c>
      <c r="G103" s="495">
        <f>G102-F103</f>
        <v>-693539.40999999968</v>
      </c>
    </row>
    <row r="104" spans="1:13" x14ac:dyDescent="0.25">
      <c r="A104" s="71">
        <v>41932</v>
      </c>
      <c r="B104" s="72">
        <v>2564</v>
      </c>
      <c r="C104" s="129" t="s">
        <v>244</v>
      </c>
      <c r="D104" s="437" t="s">
        <v>1474</v>
      </c>
      <c r="E104" s="129"/>
      <c r="F104" s="486">
        <v>15000</v>
      </c>
      <c r="G104" s="495">
        <f>G103-F104</f>
        <v>-708539.40999999968</v>
      </c>
    </row>
    <row r="105" spans="1:13" x14ac:dyDescent="0.25">
      <c r="A105" s="71">
        <v>41933</v>
      </c>
      <c r="B105" s="72">
        <v>2565</v>
      </c>
      <c r="C105" s="129" t="s">
        <v>1476</v>
      </c>
      <c r="D105" s="437" t="s">
        <v>1475</v>
      </c>
      <c r="E105" s="129"/>
      <c r="F105" s="462">
        <v>4408</v>
      </c>
      <c r="G105" s="495">
        <f>G104-F105</f>
        <v>-712947.40999999968</v>
      </c>
    </row>
    <row r="106" spans="1:13" x14ac:dyDescent="0.25">
      <c r="A106" s="71">
        <v>41934</v>
      </c>
      <c r="B106" s="72">
        <v>2566</v>
      </c>
      <c r="C106" s="129" t="s">
        <v>19</v>
      </c>
      <c r="D106" s="438" t="s">
        <v>1477</v>
      </c>
      <c r="E106" s="129"/>
      <c r="F106" s="486">
        <v>3230.5</v>
      </c>
      <c r="G106" s="495">
        <f>G105-F106</f>
        <v>-716177.90999999968</v>
      </c>
    </row>
    <row r="107" spans="1:13" x14ac:dyDescent="0.25">
      <c r="A107" s="71">
        <v>41935</v>
      </c>
      <c r="B107" s="72">
        <v>2567</v>
      </c>
      <c r="C107" s="129" t="s">
        <v>19</v>
      </c>
      <c r="D107" s="437" t="s">
        <v>1478</v>
      </c>
      <c r="E107" s="129"/>
      <c r="F107" s="486">
        <v>20486.45</v>
      </c>
      <c r="G107" s="495">
        <f>G106-F107</f>
        <v>-736664.35999999964</v>
      </c>
    </row>
    <row r="108" spans="1:13" x14ac:dyDescent="0.25">
      <c r="A108" s="71">
        <v>41933</v>
      </c>
      <c r="B108" s="72">
        <v>2568</v>
      </c>
      <c r="C108" s="129" t="s">
        <v>19</v>
      </c>
      <c r="D108" s="437" t="s">
        <v>1479</v>
      </c>
      <c r="E108" s="129"/>
      <c r="F108" s="486">
        <v>10526.46</v>
      </c>
      <c r="G108" s="495">
        <f>G107-F108</f>
        <v>-747190.8199999996</v>
      </c>
    </row>
    <row r="109" spans="1:13" ht="31.5" x14ac:dyDescent="0.25">
      <c r="A109" s="71">
        <v>41934</v>
      </c>
      <c r="B109" s="72">
        <v>2569</v>
      </c>
      <c r="C109" s="129" t="s">
        <v>895</v>
      </c>
      <c r="D109" s="437" t="s">
        <v>1480</v>
      </c>
      <c r="E109" s="129"/>
      <c r="F109" s="486">
        <v>1080</v>
      </c>
      <c r="G109" s="495">
        <f>G108-F109</f>
        <v>-748270.8199999996</v>
      </c>
    </row>
    <row r="110" spans="1:13" ht="31.5" x14ac:dyDescent="0.25">
      <c r="A110" s="71">
        <v>41934</v>
      </c>
      <c r="B110" s="72">
        <v>2570</v>
      </c>
      <c r="C110" s="129" t="s">
        <v>896</v>
      </c>
      <c r="D110" s="437" t="s">
        <v>1481</v>
      </c>
      <c r="E110" s="129"/>
      <c r="F110" s="486">
        <v>3000</v>
      </c>
      <c r="G110" s="495">
        <f>G109-F110</f>
        <v>-751270.8199999996</v>
      </c>
    </row>
    <row r="111" spans="1:13" x14ac:dyDescent="0.25">
      <c r="A111" s="71">
        <v>41934</v>
      </c>
      <c r="B111" s="72"/>
      <c r="C111" s="129" t="s">
        <v>141</v>
      </c>
      <c r="D111" s="437"/>
      <c r="E111" s="129"/>
      <c r="F111" s="486">
        <v>50000</v>
      </c>
      <c r="G111" s="495">
        <f>G110-F111</f>
        <v>-801270.8199999996</v>
      </c>
    </row>
    <row r="112" spans="1:13" x14ac:dyDescent="0.25">
      <c r="A112" s="71">
        <v>41934</v>
      </c>
      <c r="B112" s="72"/>
      <c r="C112" s="129" t="s">
        <v>142</v>
      </c>
      <c r="D112" s="437"/>
      <c r="E112" s="129"/>
      <c r="F112" s="486">
        <v>3480</v>
      </c>
      <c r="G112" s="495">
        <f>G111-F112</f>
        <v>-804750.8199999996</v>
      </c>
    </row>
    <row r="113" spans="1:13" x14ac:dyDescent="0.25">
      <c r="A113" s="71">
        <v>41934</v>
      </c>
      <c r="B113" s="72"/>
      <c r="C113" s="129" t="s">
        <v>443</v>
      </c>
      <c r="D113" s="437"/>
      <c r="E113" s="129"/>
      <c r="F113" s="486">
        <v>19915</v>
      </c>
      <c r="G113" s="495">
        <f>G112-F113</f>
        <v>-824665.8199999996</v>
      </c>
    </row>
    <row r="114" spans="1:13" x14ac:dyDescent="0.25">
      <c r="A114" s="71">
        <v>41934</v>
      </c>
      <c r="B114" s="72"/>
      <c r="C114" s="129" t="s">
        <v>914</v>
      </c>
      <c r="D114" s="437"/>
      <c r="E114" s="129"/>
      <c r="F114" s="486">
        <v>411</v>
      </c>
      <c r="G114" s="495">
        <f>G113-F114</f>
        <v>-825076.8199999996</v>
      </c>
    </row>
    <row r="115" spans="1:13" x14ac:dyDescent="0.25">
      <c r="A115" s="71">
        <v>41934</v>
      </c>
      <c r="B115" s="72"/>
      <c r="C115" s="129" t="s">
        <v>914</v>
      </c>
      <c r="D115" s="437"/>
      <c r="E115" s="129"/>
      <c r="F115" s="486">
        <v>403</v>
      </c>
      <c r="G115" s="495">
        <f>G114-F115</f>
        <v>-825479.8199999996</v>
      </c>
    </row>
    <row r="116" spans="1:13" x14ac:dyDescent="0.25">
      <c r="A116" s="71">
        <v>41934</v>
      </c>
      <c r="B116" s="72"/>
      <c r="C116" s="129" t="s">
        <v>914</v>
      </c>
      <c r="D116" s="437"/>
      <c r="E116" s="129"/>
      <c r="F116" s="486">
        <v>378</v>
      </c>
      <c r="G116" s="495">
        <f>G115-F116</f>
        <v>-825857.8199999996</v>
      </c>
    </row>
    <row r="117" spans="1:13" s="46" customFormat="1" x14ac:dyDescent="0.25">
      <c r="A117" s="71">
        <v>41935</v>
      </c>
      <c r="B117" s="129"/>
      <c r="C117" s="129" t="s">
        <v>142</v>
      </c>
      <c r="D117" s="437"/>
      <c r="E117" s="129"/>
      <c r="F117" s="486">
        <v>8500</v>
      </c>
      <c r="G117" s="495">
        <f>G116-F117</f>
        <v>-834357.8199999996</v>
      </c>
      <c r="M117" s="135"/>
    </row>
    <row r="118" spans="1:13" x14ac:dyDescent="0.25">
      <c r="A118" s="71">
        <v>41935</v>
      </c>
      <c r="B118" s="72">
        <v>2571</v>
      </c>
      <c r="C118" s="129" t="s">
        <v>539</v>
      </c>
      <c r="D118" s="437" t="s">
        <v>1482</v>
      </c>
      <c r="E118" s="129"/>
      <c r="F118" s="486">
        <v>5520</v>
      </c>
      <c r="G118" s="495">
        <f>G117-F118</f>
        <v>-839877.8199999996</v>
      </c>
    </row>
    <row r="119" spans="1:13" x14ac:dyDescent="0.25">
      <c r="A119" s="71">
        <v>41935</v>
      </c>
      <c r="B119" s="72">
        <v>2572</v>
      </c>
      <c r="C119" s="129" t="s">
        <v>897</v>
      </c>
      <c r="D119" s="437" t="s">
        <v>1483</v>
      </c>
      <c r="E119" s="129"/>
      <c r="F119" s="486">
        <v>4000</v>
      </c>
      <c r="G119" s="495">
        <f>G118-F119</f>
        <v>-843877.8199999996</v>
      </c>
    </row>
    <row r="120" spans="1:13" x14ac:dyDescent="0.25">
      <c r="A120" s="71">
        <v>41935</v>
      </c>
      <c r="B120" s="72">
        <v>2573</v>
      </c>
      <c r="C120" s="129" t="s">
        <v>19</v>
      </c>
      <c r="D120" s="437" t="s">
        <v>1484</v>
      </c>
      <c r="E120" s="129"/>
      <c r="F120" s="486">
        <v>4204.8599999999997</v>
      </c>
      <c r="G120" s="495">
        <f>G119-F120</f>
        <v>-848082.67999999959</v>
      </c>
    </row>
    <row r="121" spans="1:13" ht="31.5" x14ac:dyDescent="0.25">
      <c r="A121" s="71">
        <v>41935</v>
      </c>
      <c r="B121" s="72">
        <v>2574</v>
      </c>
      <c r="C121" s="129" t="s">
        <v>898</v>
      </c>
      <c r="D121" s="437" t="s">
        <v>1485</v>
      </c>
      <c r="E121" s="129"/>
      <c r="F121" s="486">
        <v>6560.6</v>
      </c>
      <c r="G121" s="495">
        <f>G120-F121</f>
        <v>-854643.27999999956</v>
      </c>
    </row>
    <row r="122" spans="1:13" x14ac:dyDescent="0.25">
      <c r="A122" s="71">
        <v>41935</v>
      </c>
      <c r="B122" s="72">
        <v>2575</v>
      </c>
      <c r="C122" s="129" t="s">
        <v>231</v>
      </c>
      <c r="D122" s="437" t="s">
        <v>1486</v>
      </c>
      <c r="E122" s="129"/>
      <c r="F122" s="486">
        <v>2626.94</v>
      </c>
      <c r="G122" s="495">
        <f>G121-F122</f>
        <v>-857270.21999999951</v>
      </c>
    </row>
    <row r="123" spans="1:13" x14ac:dyDescent="0.25">
      <c r="A123" s="71">
        <v>41935</v>
      </c>
      <c r="B123" s="72">
        <v>2576</v>
      </c>
      <c r="C123" s="129" t="s">
        <v>231</v>
      </c>
      <c r="D123" s="437" t="s">
        <v>1059</v>
      </c>
      <c r="E123" s="129"/>
      <c r="F123" s="486">
        <v>14569.33</v>
      </c>
      <c r="G123" s="495">
        <f>G122-F123</f>
        <v>-871839.54999999946</v>
      </c>
    </row>
    <row r="124" spans="1:13" x14ac:dyDescent="0.25">
      <c r="A124" s="399"/>
      <c r="B124" s="400">
        <v>2577</v>
      </c>
      <c r="C124" s="400" t="s">
        <v>938</v>
      </c>
      <c r="D124" s="469"/>
      <c r="E124" s="400"/>
      <c r="F124" s="470"/>
      <c r="G124" s="495">
        <f>G123-F124</f>
        <v>-871839.54999999946</v>
      </c>
    </row>
    <row r="125" spans="1:13" x14ac:dyDescent="0.25">
      <c r="A125" s="71">
        <v>41935</v>
      </c>
      <c r="B125" s="72">
        <v>2578</v>
      </c>
      <c r="C125" s="129" t="s">
        <v>899</v>
      </c>
      <c r="D125" s="437" t="s">
        <v>1487</v>
      </c>
      <c r="E125" s="129"/>
      <c r="F125" s="486">
        <v>4500</v>
      </c>
      <c r="G125" s="495">
        <f>G124-F125</f>
        <v>-876339.54999999946</v>
      </c>
    </row>
    <row r="126" spans="1:13" x14ac:dyDescent="0.25">
      <c r="A126" s="399"/>
      <c r="B126" s="400">
        <v>2579</v>
      </c>
      <c r="C126" s="400" t="s">
        <v>938</v>
      </c>
      <c r="D126" s="469"/>
      <c r="E126" s="400"/>
      <c r="F126" s="470"/>
      <c r="G126" s="495">
        <f>G125-F126</f>
        <v>-876339.54999999946</v>
      </c>
    </row>
    <row r="127" spans="1:13" ht="31.5" x14ac:dyDescent="0.25">
      <c r="A127" s="71">
        <v>41935</v>
      </c>
      <c r="B127" s="72">
        <v>2580</v>
      </c>
      <c r="C127" s="129" t="s">
        <v>30</v>
      </c>
      <c r="D127" s="437" t="s">
        <v>1488</v>
      </c>
      <c r="E127" s="129"/>
      <c r="F127" s="486">
        <v>1792</v>
      </c>
      <c r="G127" s="495">
        <f>G126-F127</f>
        <v>-878131.54999999946</v>
      </c>
    </row>
    <row r="128" spans="1:13" s="46" customFormat="1" x14ac:dyDescent="0.25">
      <c r="A128" s="71">
        <v>41936</v>
      </c>
      <c r="B128" s="129"/>
      <c r="C128" s="129" t="s">
        <v>280</v>
      </c>
      <c r="D128" s="437"/>
      <c r="E128" s="129"/>
      <c r="F128" s="486">
        <v>15516</v>
      </c>
      <c r="G128" s="495">
        <f>G127-F128</f>
        <v>-893647.54999999946</v>
      </c>
      <c r="M128" s="135"/>
    </row>
    <row r="129" spans="1:7" x14ac:dyDescent="0.25">
      <c r="A129" s="110">
        <v>41936</v>
      </c>
      <c r="B129" s="112">
        <v>2581</v>
      </c>
      <c r="C129" s="116" t="s">
        <v>19</v>
      </c>
      <c r="D129" s="116" t="s">
        <v>1489</v>
      </c>
      <c r="E129" s="116"/>
      <c r="F129" s="503">
        <v>3500</v>
      </c>
      <c r="G129" s="497">
        <f>G128-F129</f>
        <v>-897147.54999999946</v>
      </c>
    </row>
    <row r="130" spans="1:7" ht="31.5" x14ac:dyDescent="0.25">
      <c r="A130" s="71">
        <v>41936</v>
      </c>
      <c r="B130" s="72">
        <v>2582</v>
      </c>
      <c r="C130" s="129" t="s">
        <v>19</v>
      </c>
      <c r="D130" s="437" t="s">
        <v>1490</v>
      </c>
      <c r="E130" s="129"/>
      <c r="F130" s="486">
        <v>16050</v>
      </c>
      <c r="G130" s="495">
        <f>G129-F130</f>
        <v>-913197.54999999946</v>
      </c>
    </row>
    <row r="131" spans="1:7" ht="31.5" x14ac:dyDescent="0.25">
      <c r="A131" s="71">
        <v>41936</v>
      </c>
      <c r="B131" s="72">
        <v>2583</v>
      </c>
      <c r="C131" s="129" t="s">
        <v>19</v>
      </c>
      <c r="D131" s="437" t="s">
        <v>1491</v>
      </c>
      <c r="E131" s="129"/>
      <c r="F131" s="486">
        <v>2500</v>
      </c>
      <c r="G131" s="495">
        <f>G130-F131</f>
        <v>-915697.54999999946</v>
      </c>
    </row>
    <row r="132" spans="1:7" x14ac:dyDescent="0.25">
      <c r="A132" s="71">
        <v>41936</v>
      </c>
      <c r="B132" s="72">
        <v>2584</v>
      </c>
      <c r="C132" s="129" t="s">
        <v>229</v>
      </c>
      <c r="D132" s="437" t="s">
        <v>1492</v>
      </c>
      <c r="E132" s="129"/>
      <c r="F132" s="462">
        <v>3700.01</v>
      </c>
      <c r="G132" s="495">
        <f>G131-F132</f>
        <v>-919397.55999999947</v>
      </c>
    </row>
    <row r="133" spans="1:7" x14ac:dyDescent="0.25">
      <c r="A133" s="71">
        <v>41936</v>
      </c>
      <c r="B133" s="72">
        <v>2585</v>
      </c>
      <c r="C133" s="129" t="s">
        <v>371</v>
      </c>
      <c r="D133" s="437" t="s">
        <v>1493</v>
      </c>
      <c r="E133" s="129"/>
      <c r="F133" s="486">
        <v>2515</v>
      </c>
      <c r="G133" s="495">
        <f>G132-F133</f>
        <v>-921912.55999999947</v>
      </c>
    </row>
    <row r="134" spans="1:7" x14ac:dyDescent="0.25">
      <c r="A134" s="399"/>
      <c r="B134" s="400">
        <v>2586</v>
      </c>
      <c r="C134" s="400" t="s">
        <v>938</v>
      </c>
      <c r="D134" s="469"/>
      <c r="E134" s="400"/>
      <c r="F134" s="470"/>
      <c r="G134" s="495">
        <f>G133-F134</f>
        <v>-921912.55999999947</v>
      </c>
    </row>
    <row r="135" spans="1:7" x14ac:dyDescent="0.25">
      <c r="A135" s="71">
        <v>41936</v>
      </c>
      <c r="B135" s="72">
        <v>2587</v>
      </c>
      <c r="C135" s="129" t="s">
        <v>894</v>
      </c>
      <c r="D135" s="437" t="s">
        <v>1444</v>
      </c>
      <c r="E135" s="129"/>
      <c r="F135" s="486">
        <v>3110</v>
      </c>
      <c r="G135" s="495">
        <f>G134-F135</f>
        <v>-925022.55999999947</v>
      </c>
    </row>
    <row r="136" spans="1:7" x14ac:dyDescent="0.25">
      <c r="A136" s="399"/>
      <c r="B136" s="400">
        <v>2588</v>
      </c>
      <c r="C136" s="400" t="s">
        <v>938</v>
      </c>
      <c r="D136" s="469"/>
      <c r="E136" s="400"/>
      <c r="F136" s="470"/>
      <c r="G136" s="495">
        <f>G135-F136</f>
        <v>-925022.55999999947</v>
      </c>
    </row>
    <row r="137" spans="1:7" x14ac:dyDescent="0.25">
      <c r="A137" s="71">
        <v>41936</v>
      </c>
      <c r="B137" s="72"/>
      <c r="C137" s="129" t="s">
        <v>142</v>
      </c>
      <c r="D137" s="437"/>
      <c r="E137" s="129"/>
      <c r="F137" s="486">
        <v>2164</v>
      </c>
      <c r="G137" s="495">
        <f>G136-F137</f>
        <v>-927186.55999999947</v>
      </c>
    </row>
    <row r="138" spans="1:7" x14ac:dyDescent="0.25">
      <c r="A138" s="71">
        <v>41936</v>
      </c>
      <c r="B138" s="72"/>
      <c r="C138" s="129" t="s">
        <v>142</v>
      </c>
      <c r="D138" s="437"/>
      <c r="E138" s="129"/>
      <c r="F138" s="486">
        <v>346.24</v>
      </c>
      <c r="G138" s="495">
        <f>G137-F138</f>
        <v>-927532.79999999946</v>
      </c>
    </row>
    <row r="139" spans="1:7" x14ac:dyDescent="0.25">
      <c r="A139" s="71">
        <v>41936</v>
      </c>
      <c r="B139" s="72"/>
      <c r="C139" s="129" t="s">
        <v>913</v>
      </c>
      <c r="D139" s="437"/>
      <c r="E139" s="129"/>
      <c r="F139" s="486">
        <v>3944</v>
      </c>
      <c r="G139" s="495">
        <f>G138-F139</f>
        <v>-931476.79999999946</v>
      </c>
    </row>
    <row r="140" spans="1:7" x14ac:dyDescent="0.25">
      <c r="A140" s="71">
        <v>41936</v>
      </c>
      <c r="B140" s="72">
        <v>2589</v>
      </c>
      <c r="C140" s="129" t="s">
        <v>859</v>
      </c>
      <c r="D140" s="437" t="s">
        <v>1494</v>
      </c>
      <c r="E140" s="129"/>
      <c r="F140" s="486">
        <v>1045</v>
      </c>
      <c r="G140" s="495">
        <f>G139-F140</f>
        <v>-932521.79999999946</v>
      </c>
    </row>
    <row r="141" spans="1:7" x14ac:dyDescent="0.25">
      <c r="A141" s="71">
        <v>41939</v>
      </c>
      <c r="B141" s="72"/>
      <c r="C141" s="129" t="s">
        <v>157</v>
      </c>
      <c r="D141" s="437"/>
      <c r="E141" s="129"/>
      <c r="F141" s="486">
        <v>4988</v>
      </c>
      <c r="G141" s="495">
        <f>G140-F141</f>
        <v>-937509.79999999946</v>
      </c>
    </row>
    <row r="142" spans="1:7" x14ac:dyDescent="0.25">
      <c r="A142" s="71">
        <v>41940</v>
      </c>
      <c r="B142" s="72"/>
      <c r="C142" s="129" t="s">
        <v>157</v>
      </c>
      <c r="D142" s="437"/>
      <c r="E142" s="129"/>
      <c r="F142" s="486">
        <v>9307.1200000000008</v>
      </c>
      <c r="G142" s="495">
        <f>G141-F142</f>
        <v>-946816.91999999946</v>
      </c>
    </row>
    <row r="143" spans="1:7" x14ac:dyDescent="0.25">
      <c r="A143" s="71">
        <v>41940</v>
      </c>
      <c r="B143" s="72"/>
      <c r="C143" s="129" t="s">
        <v>157</v>
      </c>
      <c r="D143" s="437"/>
      <c r="E143" s="129"/>
      <c r="F143" s="486">
        <v>48595.42</v>
      </c>
      <c r="G143" s="495">
        <f>G142-F143</f>
        <v>-995412.3399999995</v>
      </c>
    </row>
    <row r="144" spans="1:7" x14ac:dyDescent="0.25">
      <c r="A144" s="71">
        <v>41940</v>
      </c>
      <c r="B144" s="72"/>
      <c r="C144" s="129" t="s">
        <v>157</v>
      </c>
      <c r="D144" s="437"/>
      <c r="E144" s="129"/>
      <c r="F144" s="486">
        <v>4240</v>
      </c>
      <c r="G144" s="495">
        <f>G143-F144</f>
        <v>-999652.3399999995</v>
      </c>
    </row>
    <row r="145" spans="1:7" x14ac:dyDescent="0.25">
      <c r="A145" s="71">
        <v>41940</v>
      </c>
      <c r="B145" s="72">
        <v>2590</v>
      </c>
      <c r="C145" s="129" t="s">
        <v>900</v>
      </c>
      <c r="D145" s="437" t="s">
        <v>1495</v>
      </c>
      <c r="E145" s="129"/>
      <c r="F145" s="486">
        <v>2876.64</v>
      </c>
      <c r="G145" s="495">
        <f>G144-F145</f>
        <v>-1002528.9799999995</v>
      </c>
    </row>
    <row r="146" spans="1:7" x14ac:dyDescent="0.25">
      <c r="A146" s="71">
        <v>41942</v>
      </c>
      <c r="B146" s="72">
        <v>2591</v>
      </c>
      <c r="C146" s="129" t="s">
        <v>901</v>
      </c>
      <c r="D146" s="437"/>
      <c r="E146" s="129"/>
      <c r="F146" s="486">
        <v>1100</v>
      </c>
      <c r="G146" s="495">
        <f>G145-F146</f>
        <v>-1003628.9799999995</v>
      </c>
    </row>
    <row r="147" spans="1:7" x14ac:dyDescent="0.25">
      <c r="A147" s="71">
        <v>41943</v>
      </c>
      <c r="B147" s="72">
        <v>2592</v>
      </c>
      <c r="C147" s="129" t="s">
        <v>19</v>
      </c>
      <c r="D147" s="437" t="s">
        <v>63</v>
      </c>
      <c r="E147" s="129"/>
      <c r="F147" s="486">
        <v>23293.38</v>
      </c>
      <c r="G147" s="495">
        <f>G146-F147</f>
        <v>-1026922.3599999995</v>
      </c>
    </row>
    <row r="148" spans="1:7" x14ac:dyDescent="0.25">
      <c r="A148" s="71">
        <v>41943</v>
      </c>
      <c r="B148" s="72">
        <v>2593</v>
      </c>
      <c r="C148" s="129" t="s">
        <v>1496</v>
      </c>
      <c r="D148" s="437"/>
      <c r="E148" s="129"/>
      <c r="F148" s="462">
        <v>1403.06</v>
      </c>
      <c r="G148" s="495">
        <f>G147-F148</f>
        <v>-1028325.4199999996</v>
      </c>
    </row>
    <row r="149" spans="1:7" ht="31.5" x14ac:dyDescent="0.25">
      <c r="A149" s="71">
        <v>41943</v>
      </c>
      <c r="B149" s="72">
        <v>2594</v>
      </c>
      <c r="C149" s="437" t="s">
        <v>1497</v>
      </c>
      <c r="D149" s="437" t="s">
        <v>1498</v>
      </c>
      <c r="E149" s="129"/>
      <c r="F149" s="462">
        <v>5897.86</v>
      </c>
      <c r="G149" s="495">
        <f>G148-F149</f>
        <v>-1034223.2799999996</v>
      </c>
    </row>
    <row r="150" spans="1:7" x14ac:dyDescent="0.25">
      <c r="A150" s="71">
        <v>41943</v>
      </c>
      <c r="B150" s="72">
        <v>2595</v>
      </c>
      <c r="C150" s="129" t="s">
        <v>19</v>
      </c>
      <c r="D150" s="437"/>
      <c r="E150" s="129"/>
      <c r="F150" s="486">
        <v>7500</v>
      </c>
      <c r="G150" s="495">
        <f>G149-F150</f>
        <v>-1041723.2799999996</v>
      </c>
    </row>
    <row r="151" spans="1:7" x14ac:dyDescent="0.25">
      <c r="A151" s="71">
        <v>41936</v>
      </c>
      <c r="B151" s="72">
        <v>2596</v>
      </c>
      <c r="C151" s="129" t="s">
        <v>827</v>
      </c>
      <c r="D151" s="437" t="s">
        <v>1379</v>
      </c>
      <c r="E151" s="129"/>
      <c r="F151" s="486">
        <v>7018.9</v>
      </c>
      <c r="G151" s="495">
        <f>G150-F151</f>
        <v>-1048742.1799999995</v>
      </c>
    </row>
    <row r="152" spans="1:7" x14ac:dyDescent="0.25">
      <c r="A152" s="71">
        <v>41936</v>
      </c>
      <c r="B152" s="72">
        <v>2597</v>
      </c>
      <c r="C152" s="129" t="s">
        <v>902</v>
      </c>
      <c r="D152" s="437"/>
      <c r="E152" s="129"/>
      <c r="F152" s="486">
        <v>2182.1999999999998</v>
      </c>
      <c r="G152" s="495">
        <f>G151-F152</f>
        <v>-1050924.3799999994</v>
      </c>
    </row>
    <row r="153" spans="1:7" x14ac:dyDescent="0.25">
      <c r="A153" s="399"/>
      <c r="B153" s="400">
        <v>2598</v>
      </c>
      <c r="C153" s="400" t="s">
        <v>938</v>
      </c>
      <c r="D153" s="469"/>
      <c r="E153" s="400"/>
      <c r="F153" s="470"/>
      <c r="G153" s="495">
        <f>G152-F153</f>
        <v>-1050924.3799999994</v>
      </c>
    </row>
    <row r="154" spans="1:7" x14ac:dyDescent="0.25">
      <c r="A154" s="71">
        <v>41942</v>
      </c>
      <c r="B154" s="72"/>
      <c r="C154" s="129" t="s">
        <v>914</v>
      </c>
      <c r="D154" s="437"/>
      <c r="E154" s="129"/>
      <c r="F154" s="486">
        <v>399</v>
      </c>
      <c r="G154" s="495">
        <f>G153-F154</f>
        <v>-1051323.3799999994</v>
      </c>
    </row>
    <row r="155" spans="1:7" x14ac:dyDescent="0.25">
      <c r="A155" s="71">
        <v>41943</v>
      </c>
      <c r="B155" s="72">
        <v>2599</v>
      </c>
      <c r="C155" s="129" t="s">
        <v>1500</v>
      </c>
      <c r="D155" s="437" t="s">
        <v>1499</v>
      </c>
      <c r="E155" s="129"/>
      <c r="F155" s="462">
        <v>2391</v>
      </c>
      <c r="G155" s="495">
        <f>G154-F155</f>
        <v>-1053714.3799999994</v>
      </c>
    </row>
    <row r="156" spans="1:7" x14ac:dyDescent="0.25">
      <c r="A156" s="71">
        <v>41943</v>
      </c>
      <c r="B156" s="72">
        <v>2600</v>
      </c>
      <c r="C156" s="129" t="s">
        <v>19</v>
      </c>
      <c r="D156" s="438" t="s">
        <v>1501</v>
      </c>
      <c r="E156" s="129"/>
      <c r="F156" s="486">
        <v>18300</v>
      </c>
      <c r="G156" s="495">
        <f>G155-F156</f>
        <v>-1072014.3799999994</v>
      </c>
    </row>
    <row r="157" spans="1:7" ht="31.5" x14ac:dyDescent="0.25">
      <c r="A157" s="71">
        <v>41943</v>
      </c>
      <c r="B157" s="72">
        <v>2601</v>
      </c>
      <c r="C157" s="129" t="s">
        <v>19</v>
      </c>
      <c r="D157" s="437" t="s">
        <v>1491</v>
      </c>
      <c r="E157" s="129"/>
      <c r="F157" s="486">
        <v>3000</v>
      </c>
      <c r="G157" s="495">
        <f>G156-F157</f>
        <v>-1075014.3799999994</v>
      </c>
    </row>
    <row r="158" spans="1:7" x14ac:dyDescent="0.25">
      <c r="A158" s="71">
        <v>41943</v>
      </c>
      <c r="B158" s="72">
        <v>2602</v>
      </c>
      <c r="C158" s="129" t="s">
        <v>26</v>
      </c>
      <c r="D158" s="437" t="s">
        <v>1504</v>
      </c>
      <c r="E158" s="129"/>
      <c r="F158" s="462">
        <v>1186.68</v>
      </c>
      <c r="G158" s="495">
        <f>G157-F158</f>
        <v>-1076201.0599999994</v>
      </c>
    </row>
    <row r="159" spans="1:7" x14ac:dyDescent="0.25">
      <c r="A159" s="71">
        <v>41943</v>
      </c>
      <c r="B159" s="72">
        <v>2603</v>
      </c>
      <c r="C159" s="129" t="s">
        <v>19</v>
      </c>
      <c r="D159" s="437" t="s">
        <v>1503</v>
      </c>
      <c r="E159" s="129"/>
      <c r="F159" s="462">
        <v>4503.2</v>
      </c>
      <c r="G159" s="495">
        <f>G158-F159</f>
        <v>-1080704.2599999993</v>
      </c>
    </row>
    <row r="160" spans="1:7" x14ac:dyDescent="0.25">
      <c r="A160" s="71">
        <v>41943</v>
      </c>
      <c r="B160" s="72">
        <v>2604</v>
      </c>
      <c r="C160" s="129" t="s">
        <v>647</v>
      </c>
      <c r="D160" s="437" t="s">
        <v>1502</v>
      </c>
      <c r="E160" s="129"/>
      <c r="F160" s="462">
        <v>1556.7</v>
      </c>
      <c r="G160" s="495">
        <f>G159-F160</f>
        <v>-1082260.9599999993</v>
      </c>
    </row>
    <row r="161" spans="1:7" x14ac:dyDescent="0.25">
      <c r="A161" s="399"/>
      <c r="B161" s="400">
        <v>2605</v>
      </c>
      <c r="C161" s="400" t="s">
        <v>938</v>
      </c>
      <c r="D161" s="469"/>
      <c r="E161" s="400"/>
      <c r="F161" s="470"/>
      <c r="G161" s="495">
        <f>G160-F161</f>
        <v>-1082260.9599999993</v>
      </c>
    </row>
    <row r="162" spans="1:7" x14ac:dyDescent="0.25">
      <c r="A162" s="71">
        <v>41943</v>
      </c>
      <c r="B162" s="72">
        <v>2606</v>
      </c>
      <c r="C162" s="129" t="s">
        <v>894</v>
      </c>
      <c r="D162" s="437" t="s">
        <v>1444</v>
      </c>
      <c r="E162" s="129"/>
      <c r="F162" s="486">
        <v>2188</v>
      </c>
      <c r="G162" s="495">
        <f>G161-F162</f>
        <v>-1084448.9599999993</v>
      </c>
    </row>
    <row r="163" spans="1:7" x14ac:dyDescent="0.25">
      <c r="A163" s="71">
        <v>41943</v>
      </c>
      <c r="B163" s="72">
        <v>2607</v>
      </c>
      <c r="C163" s="129" t="s">
        <v>30</v>
      </c>
      <c r="D163" s="437" t="s">
        <v>1455</v>
      </c>
      <c r="E163" s="129"/>
      <c r="F163" s="486">
        <v>1994</v>
      </c>
      <c r="G163" s="495">
        <f>G162-F163</f>
        <v>-1086442.9599999993</v>
      </c>
    </row>
    <row r="164" spans="1:7" x14ac:dyDescent="0.25">
      <c r="A164" s="71">
        <v>41943</v>
      </c>
      <c r="B164" s="72">
        <v>2608</v>
      </c>
      <c r="C164" s="129" t="s">
        <v>1009</v>
      </c>
      <c r="D164" s="438" t="s">
        <v>1059</v>
      </c>
      <c r="E164" s="129"/>
      <c r="F164" s="462">
        <v>7988</v>
      </c>
      <c r="G164" s="495">
        <f>G163-F164</f>
        <v>-1094430.9599999993</v>
      </c>
    </row>
    <row r="165" spans="1:7" x14ac:dyDescent="0.25">
      <c r="A165" s="71">
        <v>41943</v>
      </c>
      <c r="B165" s="72">
        <v>2609</v>
      </c>
      <c r="C165" s="129" t="s">
        <v>19</v>
      </c>
      <c r="D165" s="437" t="s">
        <v>1505</v>
      </c>
      <c r="E165" s="129"/>
      <c r="F165" s="462">
        <v>2256</v>
      </c>
      <c r="G165" s="495">
        <f>G164-F165</f>
        <v>-1096686.9599999993</v>
      </c>
    </row>
    <row r="166" spans="1:7" x14ac:dyDescent="0.25">
      <c r="A166" s="71">
        <v>41943</v>
      </c>
      <c r="B166" s="72">
        <v>2610</v>
      </c>
      <c r="C166" s="129" t="s">
        <v>19</v>
      </c>
      <c r="D166" s="437" t="s">
        <v>1506</v>
      </c>
      <c r="E166" s="129"/>
      <c r="F166" s="462">
        <v>5603.53</v>
      </c>
      <c r="G166" s="495">
        <f>G165-F166</f>
        <v>-1102290.4899999993</v>
      </c>
    </row>
    <row r="167" spans="1:7" x14ac:dyDescent="0.25">
      <c r="A167" s="71">
        <v>41943</v>
      </c>
      <c r="B167" s="72"/>
      <c r="C167" s="129" t="s">
        <v>155</v>
      </c>
      <c r="D167" s="437"/>
      <c r="E167" s="129"/>
      <c r="F167" s="486">
        <v>310056.59000000003</v>
      </c>
      <c r="G167" s="495">
        <f>G166-F167</f>
        <v>-1412347.0799999994</v>
      </c>
    </row>
    <row r="168" spans="1:7" x14ac:dyDescent="0.25">
      <c r="A168" s="71">
        <v>41943</v>
      </c>
      <c r="B168" s="72"/>
      <c r="C168" s="129" t="s">
        <v>916</v>
      </c>
      <c r="D168" s="437"/>
      <c r="E168" s="129"/>
      <c r="F168" s="486">
        <v>7509.46</v>
      </c>
      <c r="G168" s="495">
        <f>G167-F168</f>
        <v>-1419856.5399999993</v>
      </c>
    </row>
    <row r="169" spans="1:7" x14ac:dyDescent="0.25">
      <c r="A169" s="71">
        <v>41943</v>
      </c>
      <c r="B169" s="72"/>
      <c r="C169" s="129" t="s">
        <v>916</v>
      </c>
      <c r="D169" s="437"/>
      <c r="E169" s="129"/>
      <c r="F169" s="486">
        <v>1678.11</v>
      </c>
      <c r="G169" s="495">
        <f>G168-F169</f>
        <v>-1421534.6499999994</v>
      </c>
    </row>
    <row r="170" spans="1:7" ht="26.25" x14ac:dyDescent="0.4">
      <c r="A170" s="326"/>
      <c r="B170" s="326"/>
      <c r="C170" s="324" t="s">
        <v>917</v>
      </c>
      <c r="D170" s="325"/>
      <c r="E170" s="326"/>
      <c r="F170" s="328"/>
      <c r="G170" s="324"/>
    </row>
    <row r="171" spans="1:7" x14ac:dyDescent="0.25">
      <c r="A171" s="71">
        <v>41915</v>
      </c>
      <c r="B171" s="72"/>
      <c r="C171" s="129" t="s">
        <v>839</v>
      </c>
      <c r="D171" s="437"/>
      <c r="E171" s="486">
        <v>3.93</v>
      </c>
      <c r="F171" s="462"/>
      <c r="G171" s="488">
        <f>G169+E171</f>
        <v>-1421530.7199999995</v>
      </c>
    </row>
    <row r="172" spans="1:7" x14ac:dyDescent="0.25">
      <c r="A172" s="71">
        <v>41915</v>
      </c>
      <c r="B172" s="129"/>
      <c r="C172" s="129" t="s">
        <v>787</v>
      </c>
      <c r="D172" s="437"/>
      <c r="E172" s="486">
        <v>8916.18</v>
      </c>
      <c r="F172" s="462"/>
      <c r="G172" s="488">
        <f>G171+E172</f>
        <v>-1412614.5399999996</v>
      </c>
    </row>
    <row r="173" spans="1:7" x14ac:dyDescent="0.25">
      <c r="A173" s="71">
        <v>41915</v>
      </c>
      <c r="B173" s="72"/>
      <c r="C173" s="129" t="s">
        <v>787</v>
      </c>
      <c r="D173" s="437"/>
      <c r="E173" s="486">
        <v>49272.44</v>
      </c>
      <c r="F173" s="462"/>
      <c r="G173" s="488">
        <f>G172+E173</f>
        <v>-1363342.0999999996</v>
      </c>
    </row>
    <row r="174" spans="1:7" x14ac:dyDescent="0.25">
      <c r="A174" s="71">
        <v>41915</v>
      </c>
      <c r="B174" s="72"/>
      <c r="C174" s="129" t="s">
        <v>911</v>
      </c>
      <c r="D174" s="465"/>
      <c r="E174" s="486">
        <v>4644.3999999999996</v>
      </c>
      <c r="F174" s="462"/>
      <c r="G174" s="488">
        <f>G173+E174</f>
        <v>-1358697.6999999997</v>
      </c>
    </row>
    <row r="175" spans="1:7" x14ac:dyDescent="0.25">
      <c r="A175" s="71">
        <v>41915</v>
      </c>
      <c r="B175" s="72"/>
      <c r="C175" s="129" t="s">
        <v>911</v>
      </c>
      <c r="D175" s="437"/>
      <c r="E175" s="486">
        <v>4766.93</v>
      </c>
      <c r="F175" s="462"/>
      <c r="G175" s="488">
        <f>G174+E175</f>
        <v>-1353930.7699999998</v>
      </c>
    </row>
    <row r="176" spans="1:7" x14ac:dyDescent="0.25">
      <c r="A176" s="71">
        <v>41915</v>
      </c>
      <c r="B176" s="72"/>
      <c r="C176" s="129" t="s">
        <v>911</v>
      </c>
      <c r="D176" s="437"/>
      <c r="E176" s="486">
        <v>8352.5</v>
      </c>
      <c r="F176" s="462"/>
      <c r="G176" s="488">
        <f>G175+E176</f>
        <v>-1345578.2699999998</v>
      </c>
    </row>
    <row r="177" spans="1:13" x14ac:dyDescent="0.25">
      <c r="A177" s="71">
        <v>41921</v>
      </c>
      <c r="B177" s="72"/>
      <c r="C177" s="129" t="s">
        <v>911</v>
      </c>
      <c r="D177" s="437"/>
      <c r="E177" s="486">
        <v>16058.61</v>
      </c>
      <c r="F177" s="462"/>
      <c r="G177" s="488">
        <f>G176+E177</f>
        <v>-1329519.6599999997</v>
      </c>
    </row>
    <row r="178" spans="1:13" x14ac:dyDescent="0.25">
      <c r="A178" s="71">
        <v>41921</v>
      </c>
      <c r="B178" s="72"/>
      <c r="C178" s="129" t="s">
        <v>912</v>
      </c>
      <c r="D178" s="437"/>
      <c r="E178" s="486">
        <v>82721</v>
      </c>
      <c r="F178" s="462"/>
      <c r="G178" s="488">
        <f>G177+E178</f>
        <v>-1246798.6599999997</v>
      </c>
    </row>
    <row r="179" spans="1:13" x14ac:dyDescent="0.25">
      <c r="A179" s="71">
        <v>41921</v>
      </c>
      <c r="B179" s="72"/>
      <c r="C179" s="129" t="s">
        <v>912</v>
      </c>
      <c r="D179" s="437"/>
      <c r="E179" s="486">
        <v>74639.47</v>
      </c>
      <c r="F179" s="462"/>
      <c r="G179" s="488">
        <f>G178+E179</f>
        <v>-1172159.1899999997</v>
      </c>
    </row>
    <row r="180" spans="1:13" x14ac:dyDescent="0.25">
      <c r="A180" s="71">
        <v>41921</v>
      </c>
      <c r="B180" s="72"/>
      <c r="C180" s="129" t="s">
        <v>912</v>
      </c>
      <c r="D180" s="437"/>
      <c r="E180" s="486">
        <v>83351.72</v>
      </c>
      <c r="F180" s="462"/>
      <c r="G180" s="488">
        <f>G179+E180</f>
        <v>-1088807.4699999997</v>
      </c>
    </row>
    <row r="181" spans="1:13" x14ac:dyDescent="0.25">
      <c r="A181" s="71">
        <v>41922</v>
      </c>
      <c r="B181" s="72"/>
      <c r="C181" s="129" t="s">
        <v>912</v>
      </c>
      <c r="D181" s="437"/>
      <c r="E181" s="486">
        <v>83351.72</v>
      </c>
      <c r="F181" s="462"/>
      <c r="G181" s="488">
        <f>G180+E181</f>
        <v>-1005455.7499999998</v>
      </c>
    </row>
    <row r="182" spans="1:13" x14ac:dyDescent="0.25">
      <c r="A182" s="71">
        <v>41922</v>
      </c>
      <c r="B182" s="72"/>
      <c r="C182" s="129" t="s">
        <v>911</v>
      </c>
      <c r="D182" s="437"/>
      <c r="E182" s="486">
        <v>9810</v>
      </c>
      <c r="F182" s="462"/>
      <c r="G182" s="488">
        <f>G181+E182</f>
        <v>-995645.74999999977</v>
      </c>
    </row>
    <row r="183" spans="1:13" x14ac:dyDescent="0.25">
      <c r="A183" s="71">
        <v>41922</v>
      </c>
      <c r="B183" s="72"/>
      <c r="C183" s="129" t="s">
        <v>911</v>
      </c>
      <c r="D183" s="437"/>
      <c r="E183" s="486">
        <v>9236.81</v>
      </c>
      <c r="F183" s="462"/>
      <c r="G183" s="488">
        <f>G182+E183</f>
        <v>-986408.93999999971</v>
      </c>
    </row>
    <row r="184" spans="1:13" x14ac:dyDescent="0.25">
      <c r="A184" s="71">
        <v>41922</v>
      </c>
      <c r="B184" s="72"/>
      <c r="C184" s="129" t="s">
        <v>911</v>
      </c>
      <c r="D184" s="437"/>
      <c r="E184" s="486">
        <v>561</v>
      </c>
      <c r="F184" s="462"/>
      <c r="G184" s="488">
        <f>G183+E184</f>
        <v>-985847.93999999971</v>
      </c>
    </row>
    <row r="185" spans="1:13" x14ac:dyDescent="0.25">
      <c r="A185" s="71">
        <v>41922</v>
      </c>
      <c r="B185" s="72"/>
      <c r="C185" s="129" t="s">
        <v>911</v>
      </c>
      <c r="D185" s="437"/>
      <c r="E185" s="486">
        <v>1928.11</v>
      </c>
      <c r="F185" s="462"/>
      <c r="G185" s="488">
        <f>G184+E185</f>
        <v>-983919.82999999973</v>
      </c>
    </row>
    <row r="186" spans="1:13" x14ac:dyDescent="0.25">
      <c r="A186" s="71">
        <v>41926</v>
      </c>
      <c r="B186" s="72"/>
      <c r="C186" s="129" t="s">
        <v>911</v>
      </c>
      <c r="D186" s="437"/>
      <c r="E186" s="486">
        <v>4148.62</v>
      </c>
      <c r="F186" s="462"/>
      <c r="G186" s="488">
        <f>G185+E186</f>
        <v>-979771.20999999973</v>
      </c>
      <c r="M186"/>
    </row>
    <row r="187" spans="1:13" x14ac:dyDescent="0.25">
      <c r="A187" s="71">
        <v>41926</v>
      </c>
      <c r="B187" s="72"/>
      <c r="C187" s="129" t="s">
        <v>911</v>
      </c>
      <c r="D187" s="437"/>
      <c r="E187" s="486">
        <v>13429</v>
      </c>
      <c r="F187" s="462"/>
      <c r="G187" s="488">
        <f>G186+E187</f>
        <v>-966342.20999999973</v>
      </c>
      <c r="M187"/>
    </row>
    <row r="188" spans="1:13" x14ac:dyDescent="0.25">
      <c r="A188" s="71">
        <v>41927</v>
      </c>
      <c r="B188" s="72"/>
      <c r="C188" s="129" t="s">
        <v>911</v>
      </c>
      <c r="D188" s="437"/>
      <c r="E188" s="486">
        <v>2846.61</v>
      </c>
      <c r="F188" s="462"/>
      <c r="G188" s="488">
        <f>G187+E188</f>
        <v>-963495.59999999974</v>
      </c>
      <c r="M188"/>
    </row>
    <row r="189" spans="1:13" x14ac:dyDescent="0.25">
      <c r="A189" s="71">
        <v>41927</v>
      </c>
      <c r="B189" s="72"/>
      <c r="C189" s="129" t="s">
        <v>787</v>
      </c>
      <c r="D189" s="437"/>
      <c r="E189" s="486">
        <v>1348.94</v>
      </c>
      <c r="F189" s="462"/>
      <c r="G189" s="488">
        <f>G188+E189</f>
        <v>-962146.6599999998</v>
      </c>
      <c r="M189"/>
    </row>
    <row r="190" spans="1:13" x14ac:dyDescent="0.25">
      <c r="A190" s="71">
        <v>41929</v>
      </c>
      <c r="B190" s="72"/>
      <c r="C190" s="129" t="s">
        <v>787</v>
      </c>
      <c r="D190" s="437"/>
      <c r="E190" s="486">
        <v>1211750.6000000001</v>
      </c>
      <c r="F190" s="462"/>
      <c r="G190" s="391">
        <f>G189+E190</f>
        <v>249603.94000000029</v>
      </c>
      <c r="M190"/>
    </row>
    <row r="191" spans="1:13" x14ac:dyDescent="0.25">
      <c r="A191" s="71">
        <v>41929</v>
      </c>
      <c r="B191" s="72"/>
      <c r="C191" s="129" t="s">
        <v>911</v>
      </c>
      <c r="D191" s="437"/>
      <c r="E191" s="486">
        <v>12050.5</v>
      </c>
      <c r="F191" s="462"/>
      <c r="G191" s="391">
        <f>G190+E191</f>
        <v>261654.44000000029</v>
      </c>
      <c r="M191"/>
    </row>
    <row r="192" spans="1:13" x14ac:dyDescent="0.25">
      <c r="A192" s="71">
        <v>41935</v>
      </c>
      <c r="B192" s="72"/>
      <c r="C192" s="129" t="s">
        <v>911</v>
      </c>
      <c r="D192" s="437"/>
      <c r="E192" s="486">
        <v>83753.2</v>
      </c>
      <c r="F192" s="462"/>
      <c r="G192" s="391">
        <f>G191+E192</f>
        <v>345407.64000000031</v>
      </c>
      <c r="M192"/>
    </row>
    <row r="193" spans="1:13" x14ac:dyDescent="0.25">
      <c r="A193" s="71">
        <v>41941</v>
      </c>
      <c r="B193" s="72"/>
      <c r="C193" s="129" t="s">
        <v>787</v>
      </c>
      <c r="D193" s="437"/>
      <c r="E193" s="486">
        <v>260000</v>
      </c>
      <c r="F193" s="462"/>
      <c r="G193" s="463">
        <f>G192+E193</f>
        <v>605407.64000000036</v>
      </c>
      <c r="M193"/>
    </row>
    <row r="194" spans="1:13" x14ac:dyDescent="0.25">
      <c r="A194" s="71">
        <v>41941</v>
      </c>
      <c r="B194" s="72"/>
      <c r="C194" s="129" t="s">
        <v>911</v>
      </c>
      <c r="D194" s="437"/>
      <c r="E194" s="486">
        <v>6892.2</v>
      </c>
      <c r="F194" s="462"/>
      <c r="G194" s="463">
        <f>G193+E194</f>
        <v>612299.84000000032</v>
      </c>
      <c r="M194"/>
    </row>
    <row r="195" spans="1:13" x14ac:dyDescent="0.25">
      <c r="A195" s="71">
        <v>41941</v>
      </c>
      <c r="B195" s="72"/>
      <c r="C195" s="129" t="s">
        <v>911</v>
      </c>
      <c r="D195" s="437"/>
      <c r="E195" s="486">
        <v>7554.4</v>
      </c>
      <c r="F195" s="462"/>
      <c r="G195" s="463">
        <f>G194+E195</f>
        <v>619854.24000000034</v>
      </c>
      <c r="M195"/>
    </row>
    <row r="196" spans="1:13" x14ac:dyDescent="0.25">
      <c r="A196" s="71">
        <v>41941</v>
      </c>
      <c r="B196" s="72"/>
      <c r="C196" s="129" t="s">
        <v>911</v>
      </c>
      <c r="D196" s="437"/>
      <c r="E196" s="486">
        <v>5609.2</v>
      </c>
      <c r="F196" s="462"/>
      <c r="G196" s="463">
        <f>G195+E196</f>
        <v>625463.44000000029</v>
      </c>
      <c r="M196"/>
    </row>
    <row r="197" spans="1:13" x14ac:dyDescent="0.25">
      <c r="A197" s="71">
        <v>41941</v>
      </c>
      <c r="B197" s="72"/>
      <c r="C197" s="129" t="s">
        <v>911</v>
      </c>
      <c r="D197" s="437"/>
      <c r="E197" s="486">
        <v>2914</v>
      </c>
      <c r="F197" s="462"/>
      <c r="G197" s="463">
        <f>G196+E197</f>
        <v>628377.44000000029</v>
      </c>
      <c r="M197"/>
    </row>
    <row r="198" spans="1:13" x14ac:dyDescent="0.25">
      <c r="A198" s="71">
        <v>41941</v>
      </c>
      <c r="B198" s="72"/>
      <c r="C198" s="129" t="s">
        <v>911</v>
      </c>
      <c r="D198" s="437"/>
      <c r="E198" s="486">
        <v>3622</v>
      </c>
      <c r="F198" s="462"/>
      <c r="G198" s="463">
        <f>G197+E198</f>
        <v>631999.44000000029</v>
      </c>
      <c r="M198"/>
    </row>
    <row r="199" spans="1:13" x14ac:dyDescent="0.25">
      <c r="A199" s="71">
        <v>41941</v>
      </c>
      <c r="B199" s="72"/>
      <c r="C199" s="129" t="s">
        <v>911</v>
      </c>
      <c r="D199" s="437"/>
      <c r="E199" s="486">
        <v>4790.5</v>
      </c>
      <c r="F199" s="462"/>
      <c r="G199" s="463">
        <f>G198+E199</f>
        <v>636789.94000000029</v>
      </c>
      <c r="M199"/>
    </row>
    <row r="200" spans="1:13" x14ac:dyDescent="0.25">
      <c r="A200" s="71">
        <v>41941</v>
      </c>
      <c r="B200" s="72"/>
      <c r="C200" s="129" t="s">
        <v>911</v>
      </c>
      <c r="D200" s="437"/>
      <c r="E200" s="486">
        <v>1797.9</v>
      </c>
      <c r="F200" s="462"/>
      <c r="G200" s="463">
        <f>G199+E200</f>
        <v>638587.84000000032</v>
      </c>
      <c r="M200"/>
    </row>
    <row r="201" spans="1:13" x14ac:dyDescent="0.25">
      <c r="A201" s="71">
        <v>41941</v>
      </c>
      <c r="B201" s="72"/>
      <c r="C201" s="129" t="s">
        <v>911</v>
      </c>
      <c r="D201" s="437"/>
      <c r="E201" s="486">
        <v>3679.64</v>
      </c>
      <c r="F201" s="462"/>
      <c r="G201" s="463">
        <f>G200+E201</f>
        <v>642267.48000000033</v>
      </c>
      <c r="M201"/>
    </row>
    <row r="202" spans="1:13" x14ac:dyDescent="0.25">
      <c r="A202" s="71">
        <v>41941</v>
      </c>
      <c r="B202" s="72"/>
      <c r="C202" s="129" t="s">
        <v>911</v>
      </c>
      <c r="D202" s="437"/>
      <c r="E202" s="486">
        <v>12539.75</v>
      </c>
      <c r="F202" s="462"/>
      <c r="G202" s="463">
        <f>G201+E202</f>
        <v>654807.23000000033</v>
      </c>
      <c r="M202"/>
    </row>
    <row r="203" spans="1:13" x14ac:dyDescent="0.25">
      <c r="A203" s="71">
        <v>41941</v>
      </c>
      <c r="B203" s="72"/>
      <c r="C203" s="129" t="s">
        <v>915</v>
      </c>
      <c r="D203" s="437"/>
      <c r="E203" s="486">
        <v>200000</v>
      </c>
      <c r="F203" s="462"/>
      <c r="G203" s="463">
        <f>G202+E203</f>
        <v>854807.23000000033</v>
      </c>
      <c r="M203"/>
    </row>
    <row r="204" spans="1:13" x14ac:dyDescent="0.25">
      <c r="A204" s="71">
        <v>41943</v>
      </c>
      <c r="B204" s="72"/>
      <c r="C204" s="129" t="s">
        <v>787</v>
      </c>
      <c r="D204" s="437"/>
      <c r="E204" s="486">
        <v>4811.67</v>
      </c>
      <c r="F204" s="462"/>
      <c r="G204" s="463">
        <f>G203+E204</f>
        <v>859618.90000000037</v>
      </c>
      <c r="M204"/>
    </row>
    <row r="205" spans="1:13" x14ac:dyDescent="0.25">
      <c r="A205" s="71">
        <v>41943</v>
      </c>
      <c r="B205" s="72"/>
      <c r="C205" s="129" t="s">
        <v>911</v>
      </c>
      <c r="D205" s="437"/>
      <c r="E205" s="486">
        <v>6590</v>
      </c>
      <c r="F205" s="462"/>
      <c r="G205" s="463">
        <f>G204+E205</f>
        <v>866208.90000000037</v>
      </c>
      <c r="M205"/>
    </row>
    <row r="206" spans="1:13" x14ac:dyDescent="0.25">
      <c r="A206" s="71">
        <v>41943</v>
      </c>
      <c r="B206" s="72"/>
      <c r="C206" s="129" t="s">
        <v>911</v>
      </c>
      <c r="D206" s="437"/>
      <c r="E206" s="486">
        <v>2188</v>
      </c>
      <c r="F206" s="462"/>
      <c r="G206" s="463">
        <f>G205+E206</f>
        <v>868396.90000000037</v>
      </c>
      <c r="M206"/>
    </row>
    <row r="207" spans="1:13" x14ac:dyDescent="0.25">
      <c r="A207" s="71">
        <v>41943</v>
      </c>
      <c r="B207" s="72"/>
      <c r="C207" s="129" t="s">
        <v>911</v>
      </c>
      <c r="D207" s="437"/>
      <c r="E207" s="486">
        <v>217817</v>
      </c>
      <c r="F207" s="462"/>
      <c r="G207" s="463">
        <f>G206+E207</f>
        <v>1086213.9000000004</v>
      </c>
      <c r="M207"/>
    </row>
    <row r="208" spans="1:13" x14ac:dyDescent="0.25">
      <c r="A208" s="71">
        <v>41943</v>
      </c>
      <c r="B208" s="72"/>
      <c r="C208" s="129" t="s">
        <v>911</v>
      </c>
      <c r="D208" s="437"/>
      <c r="E208" s="486">
        <v>668</v>
      </c>
      <c r="F208" s="462"/>
      <c r="G208" s="463">
        <f>G207+E208-180</f>
        <v>1086701.9000000004</v>
      </c>
      <c r="M208"/>
    </row>
    <row r="209" spans="1:13" x14ac:dyDescent="0.25">
      <c r="A209" s="72"/>
      <c r="B209" s="72"/>
      <c r="C209" s="129"/>
      <c r="D209" s="437"/>
      <c r="E209" s="476"/>
      <c r="F209" s="477"/>
      <c r="G209" s="498"/>
      <c r="M209"/>
    </row>
    <row r="210" spans="1:13" ht="23.25" x14ac:dyDescent="0.35">
      <c r="A210" s="444"/>
      <c r="B210" s="444"/>
      <c r="C210" s="472" t="s">
        <v>170</v>
      </c>
      <c r="D210" s="475" t="s">
        <v>171</v>
      </c>
      <c r="E210" s="482"/>
      <c r="F210" s="483"/>
      <c r="G210" s="499"/>
      <c r="M210"/>
    </row>
    <row r="211" spans="1:13" ht="23.25" x14ac:dyDescent="0.35">
      <c r="A211" s="444"/>
      <c r="B211" s="444"/>
      <c r="C211" s="473">
        <v>853691.52</v>
      </c>
      <c r="D211" s="474">
        <f>G208-F226</f>
        <v>1041281.0000000003</v>
      </c>
      <c r="E211" s="480"/>
      <c r="F211" s="481"/>
      <c r="G211" s="500"/>
      <c r="M211"/>
    </row>
    <row r="212" spans="1:13" ht="23.25" x14ac:dyDescent="0.35">
      <c r="A212" s="129"/>
      <c r="B212" s="129"/>
      <c r="C212" s="129"/>
      <c r="D212" s="437"/>
      <c r="E212" s="484" t="s">
        <v>169</v>
      </c>
      <c r="F212" s="485"/>
      <c r="G212" s="501"/>
      <c r="M212"/>
    </row>
    <row r="213" spans="1:13" x14ac:dyDescent="0.25">
      <c r="A213" s="72"/>
      <c r="B213" s="72"/>
      <c r="C213" s="129"/>
      <c r="D213" s="437"/>
      <c r="E213" s="478">
        <v>2513</v>
      </c>
      <c r="F213" s="479">
        <v>2263.4299999999998</v>
      </c>
      <c r="G213" s="502"/>
      <c r="M213"/>
    </row>
    <row r="214" spans="1:13" x14ac:dyDescent="0.25">
      <c r="A214" s="72"/>
      <c r="B214" s="72"/>
      <c r="C214" s="129"/>
      <c r="D214" s="437"/>
      <c r="E214" s="129">
        <v>2547</v>
      </c>
      <c r="F214" s="462">
        <v>2263.4299999999998</v>
      </c>
      <c r="G214" s="136"/>
      <c r="M214"/>
    </row>
    <row r="215" spans="1:13" x14ac:dyDescent="0.25">
      <c r="A215" s="72"/>
      <c r="B215" s="72"/>
      <c r="C215" s="129"/>
      <c r="D215" s="437"/>
      <c r="E215" s="129">
        <v>2565</v>
      </c>
      <c r="F215" s="462">
        <v>4408</v>
      </c>
      <c r="G215" s="136"/>
      <c r="M215"/>
    </row>
    <row r="216" spans="1:13" x14ac:dyDescent="0.25">
      <c r="A216" s="72"/>
      <c r="B216" s="72"/>
      <c r="C216" s="129"/>
      <c r="D216" s="437"/>
      <c r="E216" s="129">
        <v>2584</v>
      </c>
      <c r="F216" s="462">
        <v>3700.01</v>
      </c>
      <c r="G216" s="136"/>
      <c r="M216"/>
    </row>
    <row r="217" spans="1:13" x14ac:dyDescent="0.25">
      <c r="A217" s="72"/>
      <c r="B217" s="72"/>
      <c r="C217" s="129"/>
      <c r="D217" s="437"/>
      <c r="E217" s="129">
        <v>2593</v>
      </c>
      <c r="F217" s="462">
        <v>1403.06</v>
      </c>
      <c r="G217" s="136"/>
      <c r="M217"/>
    </row>
    <row r="218" spans="1:13" x14ac:dyDescent="0.25">
      <c r="A218" s="72"/>
      <c r="B218" s="72"/>
      <c r="C218" s="129"/>
      <c r="D218" s="437"/>
      <c r="E218" s="129">
        <v>2594</v>
      </c>
      <c r="F218" s="462">
        <v>5897.86</v>
      </c>
      <c r="G218" s="136"/>
      <c r="M218"/>
    </row>
    <row r="219" spans="1:13" x14ac:dyDescent="0.25">
      <c r="A219" s="72"/>
      <c r="B219" s="72"/>
      <c r="C219" s="129"/>
      <c r="D219" s="437"/>
      <c r="E219" s="129">
        <v>2599</v>
      </c>
      <c r="F219" s="462">
        <v>2391</v>
      </c>
      <c r="G219" s="136"/>
      <c r="M219"/>
    </row>
    <row r="220" spans="1:13" x14ac:dyDescent="0.25">
      <c r="A220" s="72"/>
      <c r="B220" s="72"/>
      <c r="C220" s="129"/>
      <c r="D220" s="437"/>
      <c r="E220" s="129">
        <v>2602</v>
      </c>
      <c r="F220" s="462">
        <v>1186.68</v>
      </c>
      <c r="G220" s="136"/>
      <c r="M220"/>
    </row>
    <row r="221" spans="1:13" x14ac:dyDescent="0.25">
      <c r="A221" s="72"/>
      <c r="B221" s="72"/>
      <c r="C221" s="129"/>
      <c r="D221" s="437"/>
      <c r="E221" s="129">
        <v>2603</v>
      </c>
      <c r="F221" s="462">
        <v>4503.2</v>
      </c>
      <c r="G221" s="136"/>
      <c r="M221"/>
    </row>
    <row r="222" spans="1:13" x14ac:dyDescent="0.25">
      <c r="A222" s="72"/>
      <c r="B222" s="72"/>
      <c r="C222" s="129"/>
      <c r="D222" s="437"/>
      <c r="E222" s="129">
        <v>2604</v>
      </c>
      <c r="F222" s="462">
        <v>1556.7</v>
      </c>
      <c r="G222" s="136"/>
      <c r="M222"/>
    </row>
    <row r="223" spans="1:13" x14ac:dyDescent="0.25">
      <c r="A223" s="72"/>
      <c r="B223" s="72"/>
      <c r="C223" s="129"/>
      <c r="D223" s="437"/>
      <c r="E223" s="129">
        <v>2608</v>
      </c>
      <c r="F223" s="462">
        <v>7988</v>
      </c>
      <c r="G223" s="136"/>
      <c r="M223"/>
    </row>
    <row r="224" spans="1:13" x14ac:dyDescent="0.25">
      <c r="A224" s="72"/>
      <c r="B224" s="72"/>
      <c r="C224" s="129"/>
      <c r="D224" s="437"/>
      <c r="E224" s="129">
        <v>2609</v>
      </c>
      <c r="F224" s="462">
        <v>2256</v>
      </c>
      <c r="G224" s="136"/>
      <c r="M224"/>
    </row>
    <row r="225" spans="1:13" x14ac:dyDescent="0.25">
      <c r="A225" s="72"/>
      <c r="B225" s="72"/>
      <c r="C225" s="129"/>
      <c r="D225" s="437"/>
      <c r="E225" s="129">
        <v>2610</v>
      </c>
      <c r="F225" s="462">
        <v>5603.53</v>
      </c>
      <c r="G225" s="136"/>
      <c r="M225"/>
    </row>
    <row r="226" spans="1:13" x14ac:dyDescent="0.25">
      <c r="A226" s="72"/>
      <c r="B226" s="72"/>
      <c r="C226" s="129"/>
      <c r="D226" s="437"/>
      <c r="E226" s="129"/>
      <c r="F226" s="266">
        <f>SUM(F213:F225)</f>
        <v>45420.9</v>
      </c>
      <c r="G226" s="136"/>
      <c r="M226"/>
    </row>
    <row r="227" spans="1:13" ht="26.25" x14ac:dyDescent="0.4">
      <c r="A227" s="453"/>
      <c r="B227" s="453"/>
      <c r="C227" s="454" t="s">
        <v>876</v>
      </c>
      <c r="D227" s="455"/>
      <c r="E227" s="456"/>
      <c r="F227" s="456"/>
      <c r="G227" s="492"/>
      <c r="M227"/>
    </row>
    <row r="228" spans="1:13" x14ac:dyDescent="0.25">
      <c r="A228" s="71">
        <v>41913</v>
      </c>
      <c r="B228" s="439">
        <v>2462</v>
      </c>
      <c r="C228" s="129" t="s">
        <v>819</v>
      </c>
      <c r="D228" s="388" t="s">
        <v>1412</v>
      </c>
      <c r="E228" s="72"/>
      <c r="F228" s="385">
        <v>2263.4299999999998</v>
      </c>
      <c r="G228" s="504">
        <f>G169-F228</f>
        <v>-1423798.0799999994</v>
      </c>
    </row>
    <row r="229" spans="1:13" x14ac:dyDescent="0.25">
      <c r="A229" s="71">
        <v>41913</v>
      </c>
      <c r="B229" s="439">
        <v>2437</v>
      </c>
      <c r="C229" s="72" t="s">
        <v>851</v>
      </c>
      <c r="D229" s="458"/>
      <c r="E229" s="72"/>
      <c r="F229" s="385">
        <v>15000</v>
      </c>
      <c r="G229" s="504">
        <f>G228-F229</f>
        <v>-1438798.0799999994</v>
      </c>
    </row>
    <row r="230" spans="1:13" x14ac:dyDescent="0.25">
      <c r="A230" s="71">
        <v>41913</v>
      </c>
      <c r="B230" s="439">
        <v>2479</v>
      </c>
      <c r="C230" s="72" t="s">
        <v>1422</v>
      </c>
      <c r="D230" s="388" t="s">
        <v>1423</v>
      </c>
      <c r="E230" s="72"/>
      <c r="F230" s="385">
        <v>28217.67</v>
      </c>
      <c r="G230" s="504">
        <f t="shared" ref="G230:G241" si="1">G229-F230</f>
        <v>-1467015.7499999993</v>
      </c>
    </row>
    <row r="231" spans="1:13" x14ac:dyDescent="0.25">
      <c r="A231" s="71">
        <v>41915</v>
      </c>
      <c r="B231" s="439">
        <v>2500</v>
      </c>
      <c r="C231" s="72" t="s">
        <v>947</v>
      </c>
      <c r="D231" s="388" t="s">
        <v>1437</v>
      </c>
      <c r="E231" s="72"/>
      <c r="F231" s="385">
        <v>18936.93</v>
      </c>
      <c r="G231" s="504">
        <f t="shared" si="1"/>
        <v>-1485952.6799999992</v>
      </c>
    </row>
    <row r="232" spans="1:13" ht="31.5" x14ac:dyDescent="0.25">
      <c r="A232" s="71">
        <v>41918</v>
      </c>
      <c r="B232" s="439">
        <v>2477</v>
      </c>
      <c r="C232" s="72" t="s">
        <v>1166</v>
      </c>
      <c r="D232" s="388" t="s">
        <v>1421</v>
      </c>
      <c r="E232" s="72"/>
      <c r="F232" s="385">
        <v>2000</v>
      </c>
      <c r="G232" s="504">
        <f t="shared" si="1"/>
        <v>-1487952.6799999992</v>
      </c>
    </row>
    <row r="233" spans="1:13" x14ac:dyDescent="0.25">
      <c r="A233" s="71">
        <v>41918</v>
      </c>
      <c r="B233" s="439">
        <v>2499</v>
      </c>
      <c r="C233" s="72" t="s">
        <v>899</v>
      </c>
      <c r="D233" s="388" t="s">
        <v>1434</v>
      </c>
      <c r="E233" s="72"/>
      <c r="F233" s="385">
        <v>12900</v>
      </c>
      <c r="G233" s="504">
        <f t="shared" si="1"/>
        <v>-1500852.6799999992</v>
      </c>
    </row>
    <row r="234" spans="1:13" x14ac:dyDescent="0.25">
      <c r="A234" s="71">
        <v>41920</v>
      </c>
      <c r="B234" s="439">
        <v>2491</v>
      </c>
      <c r="C234" s="72" t="s">
        <v>1007</v>
      </c>
      <c r="D234" s="388" t="s">
        <v>1428</v>
      </c>
      <c r="E234" s="72"/>
      <c r="F234" s="385">
        <v>536</v>
      </c>
      <c r="G234" s="504">
        <f t="shared" si="1"/>
        <v>-1501388.6799999992</v>
      </c>
    </row>
    <row r="235" spans="1:13" x14ac:dyDescent="0.25">
      <c r="A235" s="71">
        <v>41920</v>
      </c>
      <c r="B235" s="439">
        <v>2488</v>
      </c>
      <c r="C235" s="72"/>
      <c r="D235" s="458"/>
      <c r="E235" s="72"/>
      <c r="F235" s="385">
        <v>1070</v>
      </c>
      <c r="G235" s="504">
        <f t="shared" si="1"/>
        <v>-1502458.6799999992</v>
      </c>
    </row>
    <row r="236" spans="1:13" x14ac:dyDescent="0.25">
      <c r="A236" s="71">
        <v>41922</v>
      </c>
      <c r="B236" s="439">
        <v>2467</v>
      </c>
      <c r="C236" s="72" t="s">
        <v>1438</v>
      </c>
      <c r="D236" s="388" t="s">
        <v>1439</v>
      </c>
      <c r="E236" s="72"/>
      <c r="F236" s="385">
        <v>15799.65</v>
      </c>
      <c r="G236" s="504">
        <f t="shared" si="1"/>
        <v>-1518258.3299999991</v>
      </c>
    </row>
    <row r="237" spans="1:13" x14ac:dyDescent="0.25">
      <c r="A237" s="71">
        <v>41922</v>
      </c>
      <c r="B237" s="439">
        <v>2438</v>
      </c>
      <c r="C237" s="72" t="s">
        <v>848</v>
      </c>
      <c r="D237" s="388" t="s">
        <v>1407</v>
      </c>
      <c r="E237" s="72"/>
      <c r="F237" s="385">
        <v>5000</v>
      </c>
      <c r="G237" s="504">
        <f t="shared" si="1"/>
        <v>-1523258.3299999991</v>
      </c>
    </row>
    <row r="238" spans="1:13" x14ac:dyDescent="0.25">
      <c r="A238" s="71">
        <v>41928</v>
      </c>
      <c r="B238" s="439">
        <v>2493</v>
      </c>
      <c r="C238" s="72" t="s">
        <v>1296</v>
      </c>
      <c r="D238" s="388"/>
      <c r="E238" s="72"/>
      <c r="F238" s="385">
        <v>7180</v>
      </c>
      <c r="G238" s="504">
        <f t="shared" si="1"/>
        <v>-1530438.3299999991</v>
      </c>
    </row>
    <row r="239" spans="1:13" x14ac:dyDescent="0.25">
      <c r="A239" s="71">
        <v>41936</v>
      </c>
      <c r="B239" s="439">
        <v>2494</v>
      </c>
      <c r="C239" s="72" t="s">
        <v>1430</v>
      </c>
      <c r="D239" s="388" t="s">
        <v>1429</v>
      </c>
      <c r="E239" s="72"/>
      <c r="F239" s="385">
        <v>1540</v>
      </c>
      <c r="G239" s="504">
        <f t="shared" si="1"/>
        <v>-1531978.3299999991</v>
      </c>
    </row>
    <row r="240" spans="1:13" x14ac:dyDescent="0.25">
      <c r="A240" s="71">
        <v>41941</v>
      </c>
      <c r="B240" s="439">
        <v>2492</v>
      </c>
      <c r="C240" s="72" t="s">
        <v>1009</v>
      </c>
      <c r="D240" s="458"/>
      <c r="E240" s="72"/>
      <c r="F240" s="385">
        <v>1205</v>
      </c>
      <c r="G240" s="504">
        <f t="shared" si="1"/>
        <v>-1533183.3299999991</v>
      </c>
    </row>
    <row r="241" spans="1:7" x14ac:dyDescent="0.25">
      <c r="A241" s="72"/>
      <c r="B241" s="439"/>
      <c r="C241" s="439"/>
      <c r="D241" s="471"/>
      <c r="E241" s="439"/>
      <c r="F241" s="486"/>
      <c r="G241" s="505">
        <f t="shared" si="1"/>
        <v>-1533183.3299999991</v>
      </c>
    </row>
  </sheetData>
  <mergeCells count="1">
    <mergeCell ref="A1:G1"/>
  </mergeCells>
  <pageMargins left="1" right="1" top="1" bottom="1" header="0.5" footer="0.5"/>
  <pageSetup scale="31" fitToHeight="0" orientation="portrait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H241"/>
  <sheetViews>
    <sheetView topLeftCell="A214" workbookViewId="0">
      <selection activeCell="A229" sqref="A229:G229"/>
    </sheetView>
  </sheetViews>
  <sheetFormatPr baseColWidth="10" defaultRowHeight="15" x14ac:dyDescent="0.25"/>
  <cols>
    <col min="3" max="3" width="34.42578125" customWidth="1"/>
    <col min="4" max="4" width="41.85546875" style="138" customWidth="1"/>
    <col min="5" max="5" width="14" customWidth="1"/>
    <col min="6" max="6" width="13.28515625" customWidth="1"/>
    <col min="7" max="7" width="14.140625" style="150" bestFit="1" customWidth="1"/>
  </cols>
  <sheetData>
    <row r="1" spans="1:8" x14ac:dyDescent="0.25">
      <c r="A1" s="514" t="s">
        <v>0</v>
      </c>
      <c r="B1" s="514"/>
      <c r="C1" s="514"/>
      <c r="D1" s="514"/>
      <c r="E1" s="514"/>
      <c r="F1" s="514"/>
      <c r="G1" s="514"/>
    </row>
    <row r="2" spans="1:8" x14ac:dyDescent="0.25">
      <c r="A2" s="83" t="s">
        <v>1</v>
      </c>
      <c r="B2" s="77"/>
      <c r="C2" s="77"/>
      <c r="D2" s="73"/>
      <c r="E2" s="45"/>
      <c r="F2" s="85"/>
      <c r="G2" s="45"/>
    </row>
    <row r="3" spans="1:8" x14ac:dyDescent="0.25">
      <c r="A3" s="48" t="s">
        <v>2</v>
      </c>
      <c r="B3" s="48">
        <v>191508490</v>
      </c>
      <c r="C3" s="48"/>
      <c r="D3" s="507" t="s">
        <v>3</v>
      </c>
      <c r="E3" s="506" t="s">
        <v>785</v>
      </c>
      <c r="F3" s="85"/>
      <c r="G3" s="45"/>
    </row>
    <row r="4" spans="1:8" x14ac:dyDescent="0.25">
      <c r="A4" s="48" t="s">
        <v>4</v>
      </c>
      <c r="B4" s="48" t="s">
        <v>5</v>
      </c>
      <c r="C4" s="48"/>
      <c r="D4" s="507" t="s">
        <v>6</v>
      </c>
      <c r="E4" s="139">
        <v>2014</v>
      </c>
      <c r="F4" s="85"/>
      <c r="G4" s="45"/>
    </row>
    <row r="5" spans="1:8" x14ac:dyDescent="0.25">
      <c r="A5" s="48"/>
      <c r="B5" s="48"/>
      <c r="C5" s="48"/>
      <c r="D5" s="73"/>
      <c r="E5" s="45"/>
      <c r="F5" s="85"/>
      <c r="G5" s="81" t="s">
        <v>7</v>
      </c>
    </row>
    <row r="6" spans="1:8" x14ac:dyDescent="0.25">
      <c r="A6" s="79" t="s">
        <v>8</v>
      </c>
      <c r="B6" s="79" t="s">
        <v>9</v>
      </c>
      <c r="C6" s="79" t="s">
        <v>10</v>
      </c>
      <c r="D6" s="80" t="s">
        <v>11</v>
      </c>
      <c r="E6" s="81" t="s">
        <v>12</v>
      </c>
      <c r="F6" s="86" t="s">
        <v>13</v>
      </c>
      <c r="G6" s="45">
        <f>'OCTUBRE 14'!D211</f>
        <v>1041281.0000000003</v>
      </c>
    </row>
    <row r="7" spans="1:8" s="46" customFormat="1" x14ac:dyDescent="0.25">
      <c r="A7" s="14">
        <v>41946</v>
      </c>
      <c r="B7" s="48"/>
      <c r="C7" s="28" t="s">
        <v>831</v>
      </c>
      <c r="D7" s="78"/>
      <c r="E7" s="27"/>
      <c r="F7" s="200">
        <v>1515</v>
      </c>
      <c r="G7" s="45">
        <f>G6-F7</f>
        <v>1039766.0000000003</v>
      </c>
    </row>
    <row r="8" spans="1:8" s="46" customFormat="1" x14ac:dyDescent="0.25">
      <c r="A8" s="14">
        <v>41946</v>
      </c>
      <c r="B8" s="48"/>
      <c r="C8" s="28" t="s">
        <v>936</v>
      </c>
      <c r="D8" s="78"/>
      <c r="E8" s="27"/>
      <c r="F8" s="200">
        <v>242.4</v>
      </c>
      <c r="G8" s="45">
        <f t="shared" ref="G8:G10" si="0">G7-F8</f>
        <v>1039523.6000000003</v>
      </c>
    </row>
    <row r="9" spans="1:8" x14ac:dyDescent="0.25">
      <c r="A9" s="14">
        <v>41946</v>
      </c>
      <c r="B9" s="16">
        <v>2611</v>
      </c>
      <c r="C9" s="16" t="s">
        <v>871</v>
      </c>
      <c r="D9" s="78" t="s">
        <v>1507</v>
      </c>
      <c r="E9" s="11"/>
      <c r="F9" s="199">
        <v>3200</v>
      </c>
      <c r="G9" s="45">
        <f t="shared" si="0"/>
        <v>1036323.6000000003</v>
      </c>
    </row>
    <row r="10" spans="1:8" x14ac:dyDescent="0.25">
      <c r="A10" s="14">
        <v>41946</v>
      </c>
      <c r="B10" s="16">
        <v>2612</v>
      </c>
      <c r="C10" s="16" t="s">
        <v>899</v>
      </c>
      <c r="D10" s="78" t="s">
        <v>1508</v>
      </c>
      <c r="E10" s="11"/>
      <c r="F10" s="199">
        <v>4500</v>
      </c>
      <c r="G10" s="45">
        <f t="shared" si="0"/>
        <v>1031823.6000000003</v>
      </c>
    </row>
    <row r="11" spans="1:8" x14ac:dyDescent="0.25">
      <c r="A11" s="14">
        <v>41946</v>
      </c>
      <c r="B11" s="16">
        <v>2613</v>
      </c>
      <c r="C11" s="16" t="s">
        <v>829</v>
      </c>
      <c r="D11" s="78" t="s">
        <v>1509</v>
      </c>
      <c r="E11" s="11"/>
      <c r="F11" s="199">
        <v>2263.4299999999998</v>
      </c>
      <c r="G11" s="39">
        <f t="shared" ref="G11:G104" si="1">G10-F11</f>
        <v>1029560.1700000003</v>
      </c>
    </row>
    <row r="12" spans="1:8" ht="30" x14ac:dyDescent="0.25">
      <c r="A12" s="14">
        <v>41947</v>
      </c>
      <c r="B12" s="16">
        <v>2614</v>
      </c>
      <c r="C12" s="16" t="s">
        <v>815</v>
      </c>
      <c r="D12" s="78" t="s">
        <v>1510</v>
      </c>
      <c r="E12" s="11"/>
      <c r="F12" s="199">
        <v>14000</v>
      </c>
      <c r="G12" s="39">
        <f t="shared" si="1"/>
        <v>1015560.1700000003</v>
      </c>
    </row>
    <row r="13" spans="1:8" ht="30" x14ac:dyDescent="0.25">
      <c r="A13" s="14">
        <v>41947</v>
      </c>
      <c r="B13" s="16">
        <v>2615</v>
      </c>
      <c r="C13" s="16" t="s">
        <v>421</v>
      </c>
      <c r="D13" s="78" t="s">
        <v>1511</v>
      </c>
      <c r="E13" s="11"/>
      <c r="F13" s="199">
        <v>12000</v>
      </c>
      <c r="G13" s="39">
        <f t="shared" si="1"/>
        <v>1003560.1700000003</v>
      </c>
    </row>
    <row r="14" spans="1:8" x14ac:dyDescent="0.25">
      <c r="A14" s="14">
        <v>41947</v>
      </c>
      <c r="B14" s="16">
        <v>2616</v>
      </c>
      <c r="C14" s="16" t="s">
        <v>918</v>
      </c>
      <c r="D14" s="26"/>
      <c r="E14" s="11"/>
      <c r="F14" s="199">
        <v>17856.66</v>
      </c>
      <c r="G14" s="39">
        <f t="shared" si="1"/>
        <v>985703.51000000024</v>
      </c>
      <c r="H14" s="137"/>
    </row>
    <row r="15" spans="1:8" x14ac:dyDescent="0.25">
      <c r="A15" s="14">
        <v>41947</v>
      </c>
      <c r="B15" s="16"/>
      <c r="C15" s="16" t="s">
        <v>1576</v>
      </c>
      <c r="D15" s="26"/>
      <c r="E15" s="11"/>
      <c r="F15" s="199">
        <v>4000</v>
      </c>
      <c r="G15" s="39">
        <f t="shared" si="1"/>
        <v>981703.51000000024</v>
      </c>
      <c r="H15" s="137"/>
    </row>
    <row r="16" spans="1:8" x14ac:dyDescent="0.25">
      <c r="A16" s="14">
        <v>41947</v>
      </c>
      <c r="B16" s="16"/>
      <c r="C16" s="16" t="s">
        <v>1577</v>
      </c>
      <c r="D16" s="26"/>
      <c r="E16" s="11"/>
      <c r="F16" s="199">
        <v>1882.68</v>
      </c>
      <c r="G16" s="39">
        <f>G15-F16</f>
        <v>979820.83000000019</v>
      </c>
      <c r="H16" s="137"/>
    </row>
    <row r="17" spans="1:8" x14ac:dyDescent="0.25">
      <c r="A17" s="14">
        <v>41947</v>
      </c>
      <c r="B17" s="16"/>
      <c r="C17" s="16" t="s">
        <v>157</v>
      </c>
      <c r="D17" s="26"/>
      <c r="E17" s="11"/>
      <c r="F17" s="199">
        <v>1400</v>
      </c>
      <c r="G17" s="39">
        <f t="shared" ref="G17:G22" si="2">G16-F17</f>
        <v>978420.83000000019</v>
      </c>
      <c r="H17" s="137"/>
    </row>
    <row r="18" spans="1:8" x14ac:dyDescent="0.25">
      <c r="A18" s="14">
        <v>41948</v>
      </c>
      <c r="B18" s="16"/>
      <c r="C18" s="16" t="s">
        <v>937</v>
      </c>
      <c r="D18" s="26"/>
      <c r="E18" s="11"/>
      <c r="F18" s="199">
        <v>610</v>
      </c>
      <c r="G18" s="39">
        <f t="shared" si="2"/>
        <v>977810.83000000019</v>
      </c>
      <c r="H18" s="137"/>
    </row>
    <row r="19" spans="1:8" x14ac:dyDescent="0.25">
      <c r="A19" s="14">
        <v>41948</v>
      </c>
      <c r="B19" s="16"/>
      <c r="C19" s="16" t="s">
        <v>937</v>
      </c>
      <c r="D19" s="26"/>
      <c r="E19" s="11"/>
      <c r="F19" s="199">
        <v>50</v>
      </c>
      <c r="G19" s="39">
        <f t="shared" si="2"/>
        <v>977760.83000000019</v>
      </c>
      <c r="H19" s="137"/>
    </row>
    <row r="20" spans="1:8" x14ac:dyDescent="0.25">
      <c r="A20" s="14">
        <v>41948</v>
      </c>
      <c r="B20" s="16"/>
      <c r="C20" s="16" t="s">
        <v>1579</v>
      </c>
      <c r="D20" s="26"/>
      <c r="E20" s="11"/>
      <c r="F20" s="199">
        <v>105.6</v>
      </c>
      <c r="G20" s="39">
        <f t="shared" si="2"/>
        <v>977655.23000000021</v>
      </c>
      <c r="H20" s="137"/>
    </row>
    <row r="21" spans="1:8" x14ac:dyDescent="0.25">
      <c r="A21" s="14">
        <v>41948</v>
      </c>
      <c r="B21" s="16"/>
      <c r="C21" s="16" t="s">
        <v>157</v>
      </c>
      <c r="D21" s="26"/>
      <c r="E21" s="11"/>
      <c r="F21" s="199">
        <v>40896.5</v>
      </c>
      <c r="G21" s="39">
        <f t="shared" si="2"/>
        <v>936758.73000000021</v>
      </c>
      <c r="H21" s="137"/>
    </row>
    <row r="22" spans="1:8" x14ac:dyDescent="0.25">
      <c r="A22" s="14">
        <v>41950</v>
      </c>
      <c r="B22" s="16">
        <v>2617</v>
      </c>
      <c r="C22" s="16" t="s">
        <v>19</v>
      </c>
      <c r="D22" s="78" t="s">
        <v>1240</v>
      </c>
      <c r="E22" s="11"/>
      <c r="F22" s="199">
        <v>16230</v>
      </c>
      <c r="G22" s="39">
        <f t="shared" si="2"/>
        <v>920528.73000000021</v>
      </c>
      <c r="H22" s="137"/>
    </row>
    <row r="23" spans="1:8" x14ac:dyDescent="0.25">
      <c r="A23" s="14">
        <v>41950</v>
      </c>
      <c r="B23" s="16">
        <v>2618</v>
      </c>
      <c r="C23" s="16" t="s">
        <v>585</v>
      </c>
      <c r="D23" s="78" t="s">
        <v>1512</v>
      </c>
      <c r="E23" s="11"/>
      <c r="F23" s="199">
        <v>6800</v>
      </c>
      <c r="G23" s="39">
        <f t="shared" si="1"/>
        <v>913728.73000000021</v>
      </c>
      <c r="H23" s="137"/>
    </row>
    <row r="24" spans="1:8" x14ac:dyDescent="0.25">
      <c r="A24" s="14">
        <v>41950</v>
      </c>
      <c r="B24" s="16">
        <v>2619</v>
      </c>
      <c r="C24" s="16" t="s">
        <v>919</v>
      </c>
      <c r="D24" s="26"/>
      <c r="E24" s="11"/>
      <c r="F24" s="199">
        <v>2263.4299999999998</v>
      </c>
      <c r="G24" s="39">
        <f t="shared" si="1"/>
        <v>911465.30000000016</v>
      </c>
      <c r="H24" s="137"/>
    </row>
    <row r="25" spans="1:8" x14ac:dyDescent="0.25">
      <c r="A25" s="179"/>
      <c r="B25" s="229">
        <v>2620</v>
      </c>
      <c r="C25" s="229" t="s">
        <v>938</v>
      </c>
      <c r="D25" s="233"/>
      <c r="E25" s="146"/>
      <c r="F25" s="148"/>
      <c r="G25" s="39">
        <f t="shared" si="1"/>
        <v>911465.30000000016</v>
      </c>
      <c r="H25" s="137"/>
    </row>
    <row r="26" spans="1:8" x14ac:dyDescent="0.25">
      <c r="A26" s="179"/>
      <c r="B26" s="229">
        <v>2621</v>
      </c>
      <c r="C26" s="229" t="s">
        <v>938</v>
      </c>
      <c r="D26" s="233"/>
      <c r="E26" s="146"/>
      <c r="F26" s="148"/>
      <c r="G26" s="39">
        <f t="shared" si="1"/>
        <v>911465.30000000016</v>
      </c>
      <c r="H26" s="137"/>
    </row>
    <row r="27" spans="1:8" x14ac:dyDescent="0.25">
      <c r="A27" s="14">
        <v>41947</v>
      </c>
      <c r="B27" s="16">
        <v>2622</v>
      </c>
      <c r="C27" s="16" t="s">
        <v>842</v>
      </c>
      <c r="D27" s="26" t="s">
        <v>1513</v>
      </c>
      <c r="E27" s="11"/>
      <c r="F27" s="199">
        <v>7428</v>
      </c>
      <c r="G27" s="39">
        <f t="shared" si="1"/>
        <v>904037.30000000016</v>
      </c>
      <c r="H27" s="137"/>
    </row>
    <row r="28" spans="1:8" ht="30" x14ac:dyDescent="0.25">
      <c r="A28" s="14">
        <v>41949</v>
      </c>
      <c r="B28" s="16">
        <v>2623</v>
      </c>
      <c r="C28" s="16" t="s">
        <v>30</v>
      </c>
      <c r="D28" s="26" t="s">
        <v>1515</v>
      </c>
      <c r="E28" s="11"/>
      <c r="F28" s="199">
        <v>1108</v>
      </c>
      <c r="G28" s="39">
        <f t="shared" si="1"/>
        <v>902929.30000000016</v>
      </c>
      <c r="H28" s="137"/>
    </row>
    <row r="29" spans="1:8" ht="30" x14ac:dyDescent="0.25">
      <c r="A29" s="14">
        <v>41949</v>
      </c>
      <c r="B29" s="16">
        <v>2624</v>
      </c>
      <c r="C29" s="16" t="s">
        <v>920</v>
      </c>
      <c r="D29" s="26" t="s">
        <v>1514</v>
      </c>
      <c r="E29" s="11"/>
      <c r="F29" s="199">
        <v>2000</v>
      </c>
      <c r="G29" s="39">
        <f t="shared" si="1"/>
        <v>900929.30000000016</v>
      </c>
      <c r="H29" s="137"/>
    </row>
    <row r="30" spans="1:8" x14ac:dyDescent="0.25">
      <c r="A30" s="14">
        <v>41949</v>
      </c>
      <c r="B30" s="16">
        <v>2625</v>
      </c>
      <c r="C30" s="16" t="s">
        <v>176</v>
      </c>
      <c r="D30" s="26" t="s">
        <v>1512</v>
      </c>
      <c r="E30" s="11"/>
      <c r="F30" s="199">
        <v>500</v>
      </c>
      <c r="G30" s="39">
        <f t="shared" si="1"/>
        <v>900429.30000000016</v>
      </c>
      <c r="H30" s="137"/>
    </row>
    <row r="31" spans="1:8" x14ac:dyDescent="0.25">
      <c r="A31" s="14">
        <v>41950</v>
      </c>
      <c r="B31" s="16">
        <v>2626</v>
      </c>
      <c r="C31" s="16" t="s">
        <v>15</v>
      </c>
      <c r="D31" s="26" t="s">
        <v>1516</v>
      </c>
      <c r="E31" s="11"/>
      <c r="F31" s="199">
        <v>2900</v>
      </c>
      <c r="G31" s="39">
        <f t="shared" si="1"/>
        <v>897529.30000000016</v>
      </c>
      <c r="H31" s="137"/>
    </row>
    <row r="32" spans="1:8" x14ac:dyDescent="0.25">
      <c r="A32" s="179"/>
      <c r="B32" s="229">
        <v>2627</v>
      </c>
      <c r="C32" s="229" t="s">
        <v>938</v>
      </c>
      <c r="D32" s="233"/>
      <c r="E32" s="146"/>
      <c r="F32" s="148"/>
      <c r="G32" s="39">
        <f t="shared" si="1"/>
        <v>897529.30000000016</v>
      </c>
      <c r="H32" s="137"/>
    </row>
    <row r="33" spans="1:8" x14ac:dyDescent="0.25">
      <c r="A33" s="179"/>
      <c r="B33" s="229">
        <v>2628</v>
      </c>
      <c r="C33" s="229" t="s">
        <v>938</v>
      </c>
      <c r="D33" s="233"/>
      <c r="E33" s="146"/>
      <c r="F33" s="148"/>
      <c r="G33" s="39">
        <f t="shared" si="1"/>
        <v>897529.30000000016</v>
      </c>
      <c r="H33" s="137"/>
    </row>
    <row r="34" spans="1:8" x14ac:dyDescent="0.25">
      <c r="A34" s="179"/>
      <c r="B34" s="229">
        <v>2629</v>
      </c>
      <c r="C34" s="229" t="s">
        <v>938</v>
      </c>
      <c r="D34" s="233"/>
      <c r="E34" s="146"/>
      <c r="F34" s="148"/>
      <c r="G34" s="39">
        <f t="shared" si="1"/>
        <v>897529.30000000016</v>
      </c>
      <c r="H34" s="137"/>
    </row>
    <row r="35" spans="1:8" x14ac:dyDescent="0.25">
      <c r="A35" s="14">
        <v>41950</v>
      </c>
      <c r="B35" s="16">
        <v>2630</v>
      </c>
      <c r="C35" s="16" t="s">
        <v>154</v>
      </c>
      <c r="D35" s="26" t="s">
        <v>1517</v>
      </c>
      <c r="E35" s="11"/>
      <c r="F35" s="199">
        <v>4845</v>
      </c>
      <c r="G35" s="39">
        <f t="shared" si="1"/>
        <v>892684.30000000016</v>
      </c>
    </row>
    <row r="36" spans="1:8" x14ac:dyDescent="0.25">
      <c r="A36" s="14">
        <v>41950</v>
      </c>
      <c r="B36" s="16">
        <v>2631</v>
      </c>
      <c r="C36" s="16" t="s">
        <v>371</v>
      </c>
      <c r="D36" s="26" t="s">
        <v>955</v>
      </c>
      <c r="E36" s="11"/>
      <c r="F36" s="199">
        <v>651.99</v>
      </c>
      <c r="G36" s="39">
        <f t="shared" si="1"/>
        <v>892032.31000000017</v>
      </c>
    </row>
    <row r="37" spans="1:8" x14ac:dyDescent="0.25">
      <c r="A37" s="14">
        <v>41950</v>
      </c>
      <c r="B37" s="16">
        <v>2632</v>
      </c>
      <c r="C37" s="16" t="s">
        <v>371</v>
      </c>
      <c r="D37" s="26" t="s">
        <v>1518</v>
      </c>
      <c r="E37" s="11"/>
      <c r="F37" s="199">
        <v>1381.79</v>
      </c>
      <c r="G37" s="39">
        <f t="shared" si="1"/>
        <v>890650.52000000014</v>
      </c>
    </row>
    <row r="38" spans="1:8" x14ac:dyDescent="0.25">
      <c r="A38" s="14">
        <v>41950</v>
      </c>
      <c r="B38" s="16">
        <v>2633</v>
      </c>
      <c r="C38" s="16" t="s">
        <v>15</v>
      </c>
      <c r="D38" s="26" t="s">
        <v>1519</v>
      </c>
      <c r="E38" s="11"/>
      <c r="F38" s="199">
        <v>5500.14</v>
      </c>
      <c r="G38" s="39">
        <f t="shared" si="1"/>
        <v>885150.38000000012</v>
      </c>
    </row>
    <row r="39" spans="1:8" x14ac:dyDescent="0.25">
      <c r="A39" s="14">
        <v>41950</v>
      </c>
      <c r="B39" s="16">
        <v>2634</v>
      </c>
      <c r="C39" s="16" t="s">
        <v>26</v>
      </c>
      <c r="D39" s="26" t="s">
        <v>1520</v>
      </c>
      <c r="E39" s="11"/>
      <c r="F39" s="199">
        <v>2433.6799999999998</v>
      </c>
      <c r="G39" s="39">
        <f t="shared" si="1"/>
        <v>882716.70000000007</v>
      </c>
    </row>
    <row r="40" spans="1:8" x14ac:dyDescent="0.25">
      <c r="A40" s="179"/>
      <c r="B40" s="229">
        <v>2635</v>
      </c>
      <c r="C40" s="229" t="s">
        <v>938</v>
      </c>
      <c r="D40" s="233"/>
      <c r="E40" s="146"/>
      <c r="F40" s="148"/>
      <c r="G40" s="39">
        <f t="shared" si="1"/>
        <v>882716.70000000007</v>
      </c>
    </row>
    <row r="41" spans="1:8" x14ac:dyDescent="0.25">
      <c r="A41" s="14">
        <v>41950</v>
      </c>
      <c r="B41" s="16">
        <v>2636</v>
      </c>
      <c r="C41" s="16" t="s">
        <v>944</v>
      </c>
      <c r="D41" s="26"/>
      <c r="E41" s="11"/>
      <c r="F41" s="199">
        <v>82442</v>
      </c>
      <c r="G41" s="39">
        <f t="shared" si="1"/>
        <v>800274.70000000007</v>
      </c>
    </row>
    <row r="42" spans="1:8" x14ac:dyDescent="0.25">
      <c r="A42" s="179"/>
      <c r="B42" s="229">
        <v>2637</v>
      </c>
      <c r="C42" s="229" t="s">
        <v>938</v>
      </c>
      <c r="D42" s="233"/>
      <c r="E42" s="146"/>
      <c r="F42" s="148"/>
      <c r="G42" s="39">
        <f t="shared" si="1"/>
        <v>800274.70000000007</v>
      </c>
    </row>
    <row r="43" spans="1:8" x14ac:dyDescent="0.25">
      <c r="A43" s="14">
        <v>41950</v>
      </c>
      <c r="B43" s="16">
        <v>2638</v>
      </c>
      <c r="C43" s="16" t="s">
        <v>19</v>
      </c>
      <c r="D43" s="26" t="s">
        <v>956</v>
      </c>
      <c r="E43" s="11"/>
      <c r="F43" s="199">
        <v>2500</v>
      </c>
      <c r="G43" s="39">
        <f t="shared" si="1"/>
        <v>797774.70000000007</v>
      </c>
    </row>
    <row r="44" spans="1:8" x14ac:dyDescent="0.25">
      <c r="A44" s="179"/>
      <c r="B44" s="229">
        <v>2639</v>
      </c>
      <c r="C44" s="229" t="s">
        <v>938</v>
      </c>
      <c r="D44" s="233"/>
      <c r="E44" s="146"/>
      <c r="F44" s="148"/>
      <c r="G44" s="39">
        <f t="shared" si="1"/>
        <v>797774.70000000007</v>
      </c>
    </row>
    <row r="45" spans="1:8" x14ac:dyDescent="0.25">
      <c r="A45" s="14">
        <v>41950</v>
      </c>
      <c r="B45" s="16">
        <v>2640</v>
      </c>
      <c r="C45" s="16" t="s">
        <v>19</v>
      </c>
      <c r="D45" s="26" t="s">
        <v>955</v>
      </c>
      <c r="E45" s="11"/>
      <c r="F45" s="199">
        <v>15250</v>
      </c>
      <c r="G45" s="39">
        <f t="shared" si="1"/>
        <v>782524.70000000007</v>
      </c>
    </row>
    <row r="46" spans="1:8" x14ac:dyDescent="0.25">
      <c r="A46" s="14">
        <v>41950</v>
      </c>
      <c r="B46" s="16"/>
      <c r="C46" s="16" t="s">
        <v>1580</v>
      </c>
      <c r="D46" s="26"/>
      <c r="E46" s="11"/>
      <c r="F46" s="199">
        <v>162</v>
      </c>
      <c r="G46" s="39">
        <f t="shared" si="1"/>
        <v>782362.70000000007</v>
      </c>
    </row>
    <row r="47" spans="1:8" x14ac:dyDescent="0.25">
      <c r="A47" s="14">
        <v>41950</v>
      </c>
      <c r="B47" s="16"/>
      <c r="C47" s="16" t="s">
        <v>446</v>
      </c>
      <c r="D47" s="26"/>
      <c r="E47" s="11"/>
      <c r="F47" s="199">
        <v>25.92</v>
      </c>
      <c r="G47" s="39">
        <f t="shared" si="1"/>
        <v>782336.78</v>
      </c>
    </row>
    <row r="48" spans="1:8" x14ac:dyDescent="0.25">
      <c r="A48" s="14">
        <v>41953</v>
      </c>
      <c r="B48" s="16">
        <v>2641</v>
      </c>
      <c r="C48" s="16" t="s">
        <v>19</v>
      </c>
      <c r="D48" s="26" t="s">
        <v>1301</v>
      </c>
      <c r="E48" s="11"/>
      <c r="F48" s="199">
        <v>7422.48</v>
      </c>
      <c r="G48" s="39">
        <f t="shared" si="1"/>
        <v>774914.3</v>
      </c>
    </row>
    <row r="49" spans="1:8" x14ac:dyDescent="0.25">
      <c r="A49" s="14">
        <v>41953</v>
      </c>
      <c r="B49" s="16">
        <v>2642</v>
      </c>
      <c r="C49" s="16" t="s">
        <v>569</v>
      </c>
      <c r="D49" s="26" t="s">
        <v>1512</v>
      </c>
      <c r="E49" s="11"/>
      <c r="F49" s="199">
        <v>727.1</v>
      </c>
      <c r="G49" s="39">
        <f t="shared" si="1"/>
        <v>774187.20000000007</v>
      </c>
    </row>
    <row r="50" spans="1:8" ht="30" x14ac:dyDescent="0.25">
      <c r="A50" s="14">
        <v>41953</v>
      </c>
      <c r="B50" s="16">
        <v>2643</v>
      </c>
      <c r="C50" s="16" t="s">
        <v>820</v>
      </c>
      <c r="D50" s="26" t="s">
        <v>1521</v>
      </c>
      <c r="E50" s="11"/>
      <c r="F50" s="199">
        <v>1508.95</v>
      </c>
      <c r="G50" s="39">
        <f t="shared" si="1"/>
        <v>772678.25000000012</v>
      </c>
    </row>
    <row r="51" spans="1:8" x14ac:dyDescent="0.25">
      <c r="A51" s="14">
        <v>41954</v>
      </c>
      <c r="B51" s="16"/>
      <c r="C51" s="16" t="s">
        <v>1576</v>
      </c>
      <c r="D51" s="26"/>
      <c r="E51" s="11"/>
      <c r="F51" s="199">
        <v>30000</v>
      </c>
      <c r="G51" s="39">
        <f t="shared" si="1"/>
        <v>742678.25000000012</v>
      </c>
    </row>
    <row r="52" spans="1:8" x14ac:dyDescent="0.25">
      <c r="A52" s="14">
        <v>41954</v>
      </c>
      <c r="B52" s="16"/>
      <c r="C52" s="16" t="s">
        <v>157</v>
      </c>
      <c r="D52" s="26"/>
      <c r="E52" s="11"/>
      <c r="F52" s="199">
        <v>114000</v>
      </c>
      <c r="G52" s="39">
        <f t="shared" si="1"/>
        <v>628678.25000000012</v>
      </c>
    </row>
    <row r="53" spans="1:8" ht="30" x14ac:dyDescent="0.25">
      <c r="A53" s="14">
        <v>41955</v>
      </c>
      <c r="B53" s="16">
        <v>2644</v>
      </c>
      <c r="C53" s="16" t="s">
        <v>262</v>
      </c>
      <c r="D53" s="26" t="s">
        <v>1522</v>
      </c>
      <c r="E53" s="11"/>
      <c r="F53" s="199">
        <v>5000</v>
      </c>
      <c r="G53" s="39">
        <f t="shared" si="1"/>
        <v>623678.25000000012</v>
      </c>
    </row>
    <row r="54" spans="1:8" x14ac:dyDescent="0.25">
      <c r="A54" s="14">
        <v>41955</v>
      </c>
      <c r="B54" s="16"/>
      <c r="C54" s="16" t="s">
        <v>1578</v>
      </c>
      <c r="D54" s="26"/>
      <c r="E54" s="11"/>
      <c r="F54" s="199">
        <v>20000</v>
      </c>
      <c r="G54" s="39">
        <f t="shared" si="1"/>
        <v>603678.25000000012</v>
      </c>
    </row>
    <row r="55" spans="1:8" x14ac:dyDescent="0.25">
      <c r="A55" s="14">
        <v>41956</v>
      </c>
      <c r="B55" s="16">
        <v>2645</v>
      </c>
      <c r="C55" s="16" t="s">
        <v>1523</v>
      </c>
      <c r="D55" s="26" t="s">
        <v>1524</v>
      </c>
      <c r="E55" s="11"/>
      <c r="F55" s="199">
        <v>10000</v>
      </c>
      <c r="G55" s="39">
        <f t="shared" si="1"/>
        <v>593678.25000000012</v>
      </c>
    </row>
    <row r="56" spans="1:8" x14ac:dyDescent="0.25">
      <c r="A56" s="14">
        <v>41956</v>
      </c>
      <c r="B56" s="16">
        <v>2646</v>
      </c>
      <c r="C56" s="16" t="s">
        <v>19</v>
      </c>
      <c r="D56" s="26" t="s">
        <v>1525</v>
      </c>
      <c r="E56" s="11"/>
      <c r="F56" s="199">
        <v>5715</v>
      </c>
      <c r="G56" s="39">
        <f t="shared" si="1"/>
        <v>587963.25000000012</v>
      </c>
    </row>
    <row r="57" spans="1:8" x14ac:dyDescent="0.25">
      <c r="A57" s="14">
        <v>41956</v>
      </c>
      <c r="B57" s="16"/>
      <c r="C57" s="16" t="s">
        <v>157</v>
      </c>
      <c r="D57" s="26"/>
      <c r="E57" s="11"/>
      <c r="F57" s="199">
        <v>1882.68</v>
      </c>
      <c r="G57" s="39">
        <f t="shared" si="1"/>
        <v>586080.57000000007</v>
      </c>
    </row>
    <row r="58" spans="1:8" x14ac:dyDescent="0.25">
      <c r="A58" s="14">
        <v>41956</v>
      </c>
      <c r="B58" s="16"/>
      <c r="C58" s="16" t="s">
        <v>1581</v>
      </c>
      <c r="D58" s="26"/>
      <c r="E58" s="11"/>
      <c r="F58" s="199">
        <v>6179.12</v>
      </c>
      <c r="G58" s="39">
        <f t="shared" si="1"/>
        <v>579901.45000000007</v>
      </c>
    </row>
    <row r="59" spans="1:8" x14ac:dyDescent="0.25">
      <c r="A59" s="14">
        <v>41956</v>
      </c>
      <c r="B59" s="16"/>
      <c r="C59" s="16" t="s">
        <v>1576</v>
      </c>
      <c r="D59" s="26"/>
      <c r="E59" s="11"/>
      <c r="F59" s="199">
        <v>40000</v>
      </c>
      <c r="G59" s="39">
        <f t="shared" si="1"/>
        <v>539901.45000000007</v>
      </c>
    </row>
    <row r="60" spans="1:8" ht="30" x14ac:dyDescent="0.25">
      <c r="A60" s="14">
        <v>41957</v>
      </c>
      <c r="B60" s="16">
        <v>2647</v>
      </c>
      <c r="C60" s="16" t="s">
        <v>421</v>
      </c>
      <c r="D60" s="26" t="s">
        <v>1526</v>
      </c>
      <c r="E60" s="11"/>
      <c r="F60" s="199">
        <v>6000</v>
      </c>
      <c r="G60" s="39">
        <f t="shared" si="1"/>
        <v>533901.45000000007</v>
      </c>
    </row>
    <row r="61" spans="1:8" x14ac:dyDescent="0.25">
      <c r="A61" s="14">
        <v>41957</v>
      </c>
      <c r="B61" s="16">
        <v>2648</v>
      </c>
      <c r="C61" s="16" t="s">
        <v>19</v>
      </c>
      <c r="D61" s="26" t="s">
        <v>1527</v>
      </c>
      <c r="E61" s="11"/>
      <c r="F61" s="199">
        <v>1500</v>
      </c>
      <c r="G61" s="39">
        <f t="shared" si="1"/>
        <v>532401.45000000007</v>
      </c>
    </row>
    <row r="62" spans="1:8" x14ac:dyDescent="0.25">
      <c r="A62" s="14">
        <v>41957</v>
      </c>
      <c r="B62" s="16">
        <v>2649</v>
      </c>
      <c r="C62" s="16" t="s">
        <v>921</v>
      </c>
      <c r="D62" s="26" t="s">
        <v>1379</v>
      </c>
      <c r="E62" s="11"/>
      <c r="F62" s="199">
        <v>4349.8999999999996</v>
      </c>
      <c r="G62" s="39">
        <f t="shared" si="1"/>
        <v>528051.55000000005</v>
      </c>
      <c r="H62" s="137"/>
    </row>
    <row r="63" spans="1:8" x14ac:dyDescent="0.25">
      <c r="A63" s="179"/>
      <c r="B63" s="229">
        <v>2650</v>
      </c>
      <c r="C63" s="229" t="s">
        <v>938</v>
      </c>
      <c r="D63" s="233"/>
      <c r="E63" s="146"/>
      <c r="F63" s="148"/>
      <c r="G63" s="39">
        <f t="shared" si="1"/>
        <v>528051.55000000005</v>
      </c>
      <c r="H63" s="137"/>
    </row>
    <row r="64" spans="1:8" x14ac:dyDescent="0.25">
      <c r="A64" s="14">
        <v>41957</v>
      </c>
      <c r="B64" s="16">
        <v>2651</v>
      </c>
      <c r="C64" s="16" t="s">
        <v>890</v>
      </c>
      <c r="D64" s="26" t="s">
        <v>1444</v>
      </c>
      <c r="E64" s="11"/>
      <c r="F64" s="199">
        <v>2450</v>
      </c>
      <c r="G64" s="39">
        <f t="shared" si="1"/>
        <v>525601.55000000005</v>
      </c>
      <c r="H64" s="137"/>
    </row>
    <row r="65" spans="1:7" x14ac:dyDescent="0.25">
      <c r="A65" s="14">
        <v>41957</v>
      </c>
      <c r="B65" s="16">
        <v>2652</v>
      </c>
      <c r="C65" s="16" t="s">
        <v>922</v>
      </c>
      <c r="D65" s="26" t="s">
        <v>1528</v>
      </c>
      <c r="E65" s="11"/>
      <c r="F65" s="199">
        <v>3787.28</v>
      </c>
      <c r="G65" s="39">
        <f t="shared" si="1"/>
        <v>521814.27</v>
      </c>
    </row>
    <row r="66" spans="1:7" ht="30" x14ac:dyDescent="0.25">
      <c r="A66" s="14">
        <v>41957</v>
      </c>
      <c r="B66" s="16">
        <v>2653</v>
      </c>
      <c r="C66" s="16" t="s">
        <v>19</v>
      </c>
      <c r="D66" s="26" t="s">
        <v>1529</v>
      </c>
      <c r="E66" s="11"/>
      <c r="F66" s="199">
        <v>2766.65</v>
      </c>
      <c r="G66" s="39">
        <f t="shared" si="1"/>
        <v>519047.62</v>
      </c>
    </row>
    <row r="67" spans="1:7" x14ac:dyDescent="0.25">
      <c r="A67" s="14">
        <v>41957</v>
      </c>
      <c r="B67" s="16">
        <v>2654</v>
      </c>
      <c r="C67" s="16" t="s">
        <v>923</v>
      </c>
      <c r="D67" s="26" t="s">
        <v>1530</v>
      </c>
      <c r="E67" s="11"/>
      <c r="F67" s="199">
        <v>6496.12</v>
      </c>
      <c r="G67" s="39">
        <f t="shared" si="1"/>
        <v>512551.5</v>
      </c>
    </row>
    <row r="68" spans="1:7" x14ac:dyDescent="0.25">
      <c r="A68" s="14">
        <v>41957</v>
      </c>
      <c r="B68" s="16">
        <v>2655</v>
      </c>
      <c r="C68" s="16" t="s">
        <v>19</v>
      </c>
      <c r="D68" s="26" t="s">
        <v>955</v>
      </c>
      <c r="E68" s="11"/>
      <c r="F68" s="199">
        <v>16250</v>
      </c>
      <c r="G68" s="39">
        <f t="shared" si="1"/>
        <v>496301.5</v>
      </c>
    </row>
    <row r="69" spans="1:7" x14ac:dyDescent="0.25">
      <c r="A69" s="14">
        <v>41957</v>
      </c>
      <c r="B69" s="16">
        <v>2656</v>
      </c>
      <c r="C69" s="16" t="s">
        <v>19</v>
      </c>
      <c r="D69" s="26" t="s">
        <v>956</v>
      </c>
      <c r="E69" s="11"/>
      <c r="F69" s="199">
        <v>2500</v>
      </c>
      <c r="G69" s="39">
        <f t="shared" si="1"/>
        <v>493801.5</v>
      </c>
    </row>
    <row r="70" spans="1:7" x14ac:dyDescent="0.25">
      <c r="A70" s="14">
        <v>41957</v>
      </c>
      <c r="B70" s="16">
        <v>2657</v>
      </c>
      <c r="C70" s="16" t="s">
        <v>906</v>
      </c>
      <c r="D70" s="26"/>
      <c r="E70" s="11"/>
      <c r="F70" s="199">
        <v>13372</v>
      </c>
      <c r="G70" s="39">
        <f t="shared" si="1"/>
        <v>480429.5</v>
      </c>
    </row>
    <row r="71" spans="1:7" x14ac:dyDescent="0.25">
      <c r="A71" s="179"/>
      <c r="B71" s="229">
        <v>2658</v>
      </c>
      <c r="C71" s="229" t="s">
        <v>938</v>
      </c>
      <c r="D71" s="233"/>
      <c r="E71" s="146"/>
      <c r="F71" s="148"/>
      <c r="G71" s="39">
        <f t="shared" si="1"/>
        <v>480429.5</v>
      </c>
    </row>
    <row r="72" spans="1:7" x14ac:dyDescent="0.25">
      <c r="A72" s="14">
        <v>41957</v>
      </c>
      <c r="B72" s="16">
        <v>2659</v>
      </c>
      <c r="C72" s="16" t="s">
        <v>924</v>
      </c>
      <c r="D72" s="26" t="s">
        <v>955</v>
      </c>
      <c r="E72" s="11"/>
      <c r="F72" s="199">
        <v>3300.08</v>
      </c>
      <c r="G72" s="39">
        <f t="shared" si="1"/>
        <v>477129.42</v>
      </c>
    </row>
    <row r="73" spans="1:7" x14ac:dyDescent="0.25">
      <c r="A73" s="179"/>
      <c r="B73" s="229">
        <v>2660</v>
      </c>
      <c r="C73" s="229" t="s">
        <v>938</v>
      </c>
      <c r="D73" s="233"/>
      <c r="E73" s="146"/>
      <c r="F73" s="148"/>
      <c r="G73" s="39">
        <f t="shared" si="1"/>
        <v>477129.42</v>
      </c>
    </row>
    <row r="74" spans="1:7" x14ac:dyDescent="0.25">
      <c r="A74" s="14">
        <v>41957</v>
      </c>
      <c r="B74" s="16">
        <v>2661</v>
      </c>
      <c r="C74" s="16" t="s">
        <v>371</v>
      </c>
      <c r="D74" s="26" t="s">
        <v>1531</v>
      </c>
      <c r="E74" s="11"/>
      <c r="F74" s="199">
        <v>3209.99</v>
      </c>
      <c r="G74" s="39">
        <f t="shared" si="1"/>
        <v>473919.43</v>
      </c>
    </row>
    <row r="75" spans="1:7" x14ac:dyDescent="0.25">
      <c r="A75" s="14">
        <v>41957</v>
      </c>
      <c r="B75" s="16">
        <v>2662</v>
      </c>
      <c r="C75" s="16" t="s">
        <v>924</v>
      </c>
      <c r="D75" s="26" t="s">
        <v>1532</v>
      </c>
      <c r="E75" s="11"/>
      <c r="F75" s="199">
        <v>4755.68</v>
      </c>
      <c r="G75" s="39">
        <f t="shared" si="1"/>
        <v>469163.75</v>
      </c>
    </row>
    <row r="76" spans="1:7" x14ac:dyDescent="0.25">
      <c r="A76" s="14">
        <v>41957</v>
      </c>
      <c r="B76" s="16">
        <v>2663</v>
      </c>
      <c r="C76" s="16" t="s">
        <v>25</v>
      </c>
      <c r="D76" s="26" t="s">
        <v>1533</v>
      </c>
      <c r="E76" s="11"/>
      <c r="F76" s="199">
        <v>3746.8</v>
      </c>
      <c r="G76" s="39">
        <f t="shared" si="1"/>
        <v>465416.95</v>
      </c>
    </row>
    <row r="77" spans="1:7" x14ac:dyDescent="0.25">
      <c r="A77" s="14">
        <v>41957</v>
      </c>
      <c r="B77" s="16">
        <v>2664</v>
      </c>
      <c r="C77" s="16" t="s">
        <v>427</v>
      </c>
      <c r="D77" s="26" t="s">
        <v>1534</v>
      </c>
      <c r="E77" s="11"/>
      <c r="F77" s="199">
        <v>869.54</v>
      </c>
      <c r="G77" s="39">
        <f t="shared" si="1"/>
        <v>464547.41000000003</v>
      </c>
    </row>
    <row r="78" spans="1:7" x14ac:dyDescent="0.25">
      <c r="A78" s="14">
        <v>41957</v>
      </c>
      <c r="B78" s="16">
        <v>2665</v>
      </c>
      <c r="C78" s="16" t="s">
        <v>925</v>
      </c>
      <c r="D78" s="26" t="s">
        <v>1535</v>
      </c>
      <c r="E78" s="11"/>
      <c r="F78" s="199">
        <v>1740</v>
      </c>
      <c r="G78" s="39">
        <f t="shared" si="1"/>
        <v>462807.41000000003</v>
      </c>
    </row>
    <row r="79" spans="1:7" x14ac:dyDescent="0.25">
      <c r="A79" s="14">
        <v>41957</v>
      </c>
      <c r="B79" s="16">
        <v>2666</v>
      </c>
      <c r="C79" s="16" t="s">
        <v>829</v>
      </c>
      <c r="D79" s="26" t="s">
        <v>1536</v>
      </c>
      <c r="E79" s="11"/>
      <c r="F79" s="199">
        <v>2263.4299999999998</v>
      </c>
      <c r="G79" s="39">
        <f t="shared" si="1"/>
        <v>460543.98000000004</v>
      </c>
    </row>
    <row r="80" spans="1:7" x14ac:dyDescent="0.25">
      <c r="A80" s="14">
        <v>41957</v>
      </c>
      <c r="B80" s="16">
        <v>2667</v>
      </c>
      <c r="C80" s="16" t="s">
        <v>19</v>
      </c>
      <c r="D80" s="26" t="s">
        <v>587</v>
      </c>
      <c r="E80" s="11"/>
      <c r="F80" s="199">
        <v>27486.29</v>
      </c>
      <c r="G80" s="39">
        <f t="shared" si="1"/>
        <v>433057.69000000006</v>
      </c>
    </row>
    <row r="81" spans="1:7" ht="30" x14ac:dyDescent="0.25">
      <c r="A81" s="14">
        <v>41957</v>
      </c>
      <c r="B81" s="16">
        <v>2668</v>
      </c>
      <c r="C81" s="16" t="s">
        <v>30</v>
      </c>
      <c r="D81" s="26" t="s">
        <v>1537</v>
      </c>
      <c r="E81" s="11"/>
      <c r="F81" s="199">
        <v>1711</v>
      </c>
      <c r="G81" s="39">
        <f t="shared" si="1"/>
        <v>431346.69000000006</v>
      </c>
    </row>
    <row r="82" spans="1:7" x14ac:dyDescent="0.25">
      <c r="A82" s="14">
        <v>41957</v>
      </c>
      <c r="B82" s="16">
        <v>2669</v>
      </c>
      <c r="C82" s="16" t="s">
        <v>894</v>
      </c>
      <c r="D82" s="26" t="s">
        <v>1538</v>
      </c>
      <c r="E82" s="11"/>
      <c r="F82" s="199">
        <v>700</v>
      </c>
      <c r="G82" s="39">
        <f t="shared" si="1"/>
        <v>430646.69000000006</v>
      </c>
    </row>
    <row r="83" spans="1:7" x14ac:dyDescent="0.25">
      <c r="A83" s="14">
        <v>41957</v>
      </c>
      <c r="B83" s="16">
        <v>2670</v>
      </c>
      <c r="C83" s="16" t="s">
        <v>819</v>
      </c>
      <c r="D83" s="26" t="s">
        <v>1512</v>
      </c>
      <c r="E83" s="11"/>
      <c r="F83" s="199">
        <v>1358.05</v>
      </c>
      <c r="G83" s="39">
        <f t="shared" si="1"/>
        <v>429288.64000000007</v>
      </c>
    </row>
    <row r="84" spans="1:7" x14ac:dyDescent="0.25">
      <c r="A84" s="179"/>
      <c r="B84" s="229">
        <v>2671</v>
      </c>
      <c r="C84" s="229" t="s">
        <v>938</v>
      </c>
      <c r="D84" s="233"/>
      <c r="E84" s="146"/>
      <c r="F84" s="148"/>
      <c r="G84" s="39">
        <f t="shared" si="1"/>
        <v>429288.64000000007</v>
      </c>
    </row>
    <row r="85" spans="1:7" x14ac:dyDescent="0.25">
      <c r="A85" s="14">
        <v>41957</v>
      </c>
      <c r="B85" s="16">
        <v>2672</v>
      </c>
      <c r="C85" s="16" t="s">
        <v>31</v>
      </c>
      <c r="D85" s="26"/>
      <c r="E85" s="11"/>
      <c r="F85" s="199">
        <v>2269</v>
      </c>
      <c r="G85" s="39">
        <f t="shared" si="1"/>
        <v>427019.64000000007</v>
      </c>
    </row>
    <row r="86" spans="1:7" x14ac:dyDescent="0.25">
      <c r="A86" s="14">
        <v>41957</v>
      </c>
      <c r="B86" s="16"/>
      <c r="C86" s="16" t="s">
        <v>1582</v>
      </c>
      <c r="D86" s="26"/>
      <c r="E86" s="11"/>
      <c r="F86" s="199">
        <v>872</v>
      </c>
      <c r="G86" s="39">
        <f t="shared" si="1"/>
        <v>426147.64000000007</v>
      </c>
    </row>
    <row r="87" spans="1:7" x14ac:dyDescent="0.25">
      <c r="A87" s="14">
        <v>41957</v>
      </c>
      <c r="B87" s="16"/>
      <c r="C87" s="16" t="s">
        <v>1582</v>
      </c>
      <c r="D87" s="26"/>
      <c r="E87" s="11"/>
      <c r="F87" s="199">
        <v>787</v>
      </c>
      <c r="G87" s="39">
        <f t="shared" si="1"/>
        <v>425360.64000000007</v>
      </c>
    </row>
    <row r="88" spans="1:7" x14ac:dyDescent="0.25">
      <c r="A88" s="14">
        <v>41957</v>
      </c>
      <c r="B88" s="16"/>
      <c r="C88" s="16" t="s">
        <v>157</v>
      </c>
      <c r="D88" s="26"/>
      <c r="E88" s="11"/>
      <c r="F88" s="199">
        <v>2590</v>
      </c>
      <c r="G88" s="39">
        <f t="shared" si="1"/>
        <v>422770.64000000007</v>
      </c>
    </row>
    <row r="89" spans="1:7" x14ac:dyDescent="0.25">
      <c r="A89" s="14">
        <v>41958</v>
      </c>
      <c r="B89" s="16"/>
      <c r="C89" s="16" t="s">
        <v>155</v>
      </c>
      <c r="D89" s="26"/>
      <c r="E89" s="11"/>
      <c r="F89" s="199">
        <v>289460</v>
      </c>
      <c r="G89" s="39">
        <f t="shared" si="1"/>
        <v>133310.64000000007</v>
      </c>
    </row>
    <row r="90" spans="1:7" x14ac:dyDescent="0.25">
      <c r="A90" s="14">
        <v>41958</v>
      </c>
      <c r="B90" s="16"/>
      <c r="C90" s="16" t="s">
        <v>447</v>
      </c>
      <c r="D90" s="26"/>
      <c r="E90" s="11"/>
      <c r="F90" s="199">
        <v>7543.67</v>
      </c>
      <c r="G90" s="39">
        <f t="shared" si="1"/>
        <v>125766.97000000007</v>
      </c>
    </row>
    <row r="91" spans="1:7" x14ac:dyDescent="0.25">
      <c r="A91" s="14">
        <v>41958</v>
      </c>
      <c r="B91" s="16"/>
      <c r="C91" s="16" t="s">
        <v>447</v>
      </c>
      <c r="D91" s="26"/>
      <c r="E91" s="11"/>
      <c r="F91" s="199">
        <v>1518.36</v>
      </c>
      <c r="G91" s="39">
        <f t="shared" si="1"/>
        <v>124248.61000000007</v>
      </c>
    </row>
    <row r="92" spans="1:7" x14ac:dyDescent="0.25">
      <c r="A92" s="14">
        <v>41961</v>
      </c>
      <c r="B92" s="16">
        <v>2673</v>
      </c>
      <c r="C92" s="16" t="s">
        <v>388</v>
      </c>
      <c r="D92" s="26" t="s">
        <v>177</v>
      </c>
      <c r="E92" s="11"/>
      <c r="F92" s="199">
        <v>4500</v>
      </c>
      <c r="G92" s="39">
        <f t="shared" si="1"/>
        <v>119748.61000000007</v>
      </c>
    </row>
    <row r="93" spans="1:7" x14ac:dyDescent="0.25">
      <c r="A93" s="14">
        <v>41961</v>
      </c>
      <c r="B93" s="16">
        <v>2674</v>
      </c>
      <c r="C93" s="16" t="s">
        <v>585</v>
      </c>
      <c r="D93" s="26" t="s">
        <v>177</v>
      </c>
      <c r="E93" s="11"/>
      <c r="F93" s="199">
        <v>10000</v>
      </c>
      <c r="G93" s="39">
        <f t="shared" si="1"/>
        <v>109748.61000000007</v>
      </c>
    </row>
    <row r="94" spans="1:7" x14ac:dyDescent="0.25">
      <c r="A94" s="14">
        <v>41961</v>
      </c>
      <c r="B94" s="16">
        <v>2675</v>
      </c>
      <c r="C94" s="16" t="s">
        <v>442</v>
      </c>
      <c r="D94" s="26"/>
      <c r="E94" s="11"/>
      <c r="F94" s="199">
        <v>6386.22</v>
      </c>
      <c r="G94" s="39">
        <f t="shared" si="1"/>
        <v>103362.39000000007</v>
      </c>
    </row>
    <row r="95" spans="1:7" x14ac:dyDescent="0.25">
      <c r="A95" s="14">
        <v>41961</v>
      </c>
      <c r="B95" s="16">
        <v>2676</v>
      </c>
      <c r="C95" s="16" t="s">
        <v>442</v>
      </c>
      <c r="D95" s="26"/>
      <c r="E95" s="11"/>
      <c r="F95" s="199">
        <v>4129.05</v>
      </c>
      <c r="G95" s="39">
        <f t="shared" si="1"/>
        <v>99233.340000000069</v>
      </c>
    </row>
    <row r="96" spans="1:7" x14ac:dyDescent="0.25">
      <c r="A96" s="14">
        <v>41961</v>
      </c>
      <c r="B96" s="16"/>
      <c r="C96" s="16" t="s">
        <v>1576</v>
      </c>
      <c r="D96" s="26"/>
      <c r="E96" s="11"/>
      <c r="F96" s="199">
        <v>40000</v>
      </c>
      <c r="G96" s="39">
        <f t="shared" si="1"/>
        <v>59233.340000000069</v>
      </c>
    </row>
    <row r="97" spans="1:7" x14ac:dyDescent="0.25">
      <c r="A97" s="14">
        <v>41961</v>
      </c>
      <c r="B97" s="16"/>
      <c r="C97" s="16" t="s">
        <v>142</v>
      </c>
      <c r="D97" s="26"/>
      <c r="E97" s="11"/>
      <c r="F97" s="199">
        <v>7799.09</v>
      </c>
      <c r="G97" s="39">
        <f t="shared" si="1"/>
        <v>51434.250000000073</v>
      </c>
    </row>
    <row r="98" spans="1:7" x14ac:dyDescent="0.25">
      <c r="A98" s="14">
        <v>41961</v>
      </c>
      <c r="B98" s="16"/>
      <c r="C98" s="16" t="s">
        <v>160</v>
      </c>
      <c r="D98" s="26"/>
      <c r="E98" s="11"/>
      <c r="F98" s="199">
        <v>22732</v>
      </c>
      <c r="G98" s="39">
        <f t="shared" si="1"/>
        <v>28702.250000000073</v>
      </c>
    </row>
    <row r="99" spans="1:7" x14ac:dyDescent="0.25">
      <c r="A99" s="14">
        <v>41962</v>
      </c>
      <c r="B99" s="16"/>
      <c r="C99" s="16" t="s">
        <v>1577</v>
      </c>
      <c r="D99" s="26"/>
      <c r="E99" s="11"/>
      <c r="F99" s="199">
        <v>40092.04</v>
      </c>
      <c r="G99" s="520">
        <f t="shared" si="1"/>
        <v>-11389.789999999928</v>
      </c>
    </row>
    <row r="100" spans="1:7" x14ac:dyDescent="0.25">
      <c r="A100" s="14">
        <v>41962</v>
      </c>
      <c r="B100" s="16"/>
      <c r="C100" s="16" t="s">
        <v>157</v>
      </c>
      <c r="D100" s="26"/>
      <c r="E100" s="11"/>
      <c r="F100" s="199">
        <v>74779</v>
      </c>
      <c r="G100" s="520">
        <f t="shared" si="1"/>
        <v>-86168.789999999921</v>
      </c>
    </row>
    <row r="101" spans="1:7" x14ac:dyDescent="0.25">
      <c r="A101" s="14">
        <v>41962</v>
      </c>
      <c r="B101" s="16"/>
      <c r="C101" s="16" t="s">
        <v>160</v>
      </c>
      <c r="D101" s="26"/>
      <c r="E101" s="11"/>
      <c r="F101" s="199">
        <v>22670</v>
      </c>
      <c r="G101" s="520">
        <f t="shared" si="1"/>
        <v>-108838.78999999992</v>
      </c>
    </row>
    <row r="102" spans="1:7" x14ac:dyDescent="0.25">
      <c r="A102" s="14">
        <v>41962</v>
      </c>
      <c r="B102" s="16"/>
      <c r="C102" s="16" t="s">
        <v>1576</v>
      </c>
      <c r="D102" s="26"/>
      <c r="E102" s="11"/>
      <c r="F102" s="199">
        <v>5742</v>
      </c>
      <c r="G102" s="520">
        <f t="shared" si="1"/>
        <v>-114580.78999999992</v>
      </c>
    </row>
    <row r="103" spans="1:7" x14ac:dyDescent="0.25">
      <c r="A103" s="14">
        <v>41963</v>
      </c>
      <c r="B103" s="16">
        <v>2677</v>
      </c>
      <c r="C103" s="16" t="s">
        <v>19</v>
      </c>
      <c r="D103" s="26"/>
      <c r="E103" s="11"/>
      <c r="F103" s="199">
        <v>3612.24</v>
      </c>
      <c r="G103" s="520">
        <f t="shared" si="1"/>
        <v>-118193.02999999993</v>
      </c>
    </row>
    <row r="104" spans="1:7" x14ac:dyDescent="0.25">
      <c r="A104" s="179"/>
      <c r="B104" s="229">
        <v>2678</v>
      </c>
      <c r="C104" s="229" t="s">
        <v>938</v>
      </c>
      <c r="D104" s="233"/>
      <c r="E104" s="146"/>
      <c r="F104" s="148"/>
      <c r="G104" s="520">
        <f t="shared" si="1"/>
        <v>-118193.02999999993</v>
      </c>
    </row>
    <row r="105" spans="1:7" ht="30" x14ac:dyDescent="0.25">
      <c r="A105" s="14">
        <v>41963</v>
      </c>
      <c r="B105" s="16">
        <v>2679</v>
      </c>
      <c r="C105" s="16" t="s">
        <v>926</v>
      </c>
      <c r="D105" s="26" t="s">
        <v>1539</v>
      </c>
      <c r="E105" s="11"/>
      <c r="F105" s="199">
        <v>6250</v>
      </c>
      <c r="G105" s="520">
        <f t="shared" ref="G105" si="3">G104-F105</f>
        <v>-124443.02999999993</v>
      </c>
    </row>
    <row r="106" spans="1:7" x14ac:dyDescent="0.25">
      <c r="A106" s="14">
        <v>41963</v>
      </c>
      <c r="B106" s="16">
        <v>2680</v>
      </c>
      <c r="C106" s="16" t="s">
        <v>19</v>
      </c>
      <c r="D106" s="26" t="s">
        <v>1540</v>
      </c>
      <c r="E106" s="11"/>
      <c r="F106" s="199">
        <v>3014.99</v>
      </c>
      <c r="G106" s="520">
        <f t="shared" ref="G106:G170" si="4">G105-F106</f>
        <v>-127458.01999999993</v>
      </c>
    </row>
    <row r="107" spans="1:7" x14ac:dyDescent="0.25">
      <c r="A107" s="14">
        <v>41964</v>
      </c>
      <c r="B107" s="16">
        <v>2681</v>
      </c>
      <c r="C107" s="16" t="s">
        <v>19</v>
      </c>
      <c r="D107" s="26" t="s">
        <v>587</v>
      </c>
      <c r="E107" s="11"/>
      <c r="F107" s="199">
        <v>11546.76</v>
      </c>
      <c r="G107" s="520">
        <f t="shared" si="4"/>
        <v>-139004.77999999994</v>
      </c>
    </row>
    <row r="108" spans="1:7" ht="30" x14ac:dyDescent="0.25">
      <c r="A108" s="14">
        <v>41964</v>
      </c>
      <c r="B108" s="16">
        <v>2682</v>
      </c>
      <c r="C108" s="16" t="s">
        <v>30</v>
      </c>
      <c r="D108" s="26" t="s">
        <v>1515</v>
      </c>
      <c r="E108" s="11"/>
      <c r="F108" s="199">
        <v>2729</v>
      </c>
      <c r="G108" s="520">
        <f t="shared" si="4"/>
        <v>-141733.77999999994</v>
      </c>
    </row>
    <row r="109" spans="1:7" x14ac:dyDescent="0.25">
      <c r="A109" s="14">
        <v>41964</v>
      </c>
      <c r="B109" s="16">
        <v>2683</v>
      </c>
      <c r="C109" s="16" t="s">
        <v>19</v>
      </c>
      <c r="D109" s="26" t="s">
        <v>1541</v>
      </c>
      <c r="E109" s="11"/>
      <c r="F109" s="199">
        <v>19300</v>
      </c>
      <c r="G109" s="520">
        <f t="shared" si="4"/>
        <v>-161033.77999999994</v>
      </c>
    </row>
    <row r="110" spans="1:7" x14ac:dyDescent="0.25">
      <c r="A110" s="14">
        <v>41964</v>
      </c>
      <c r="B110" s="16">
        <v>2684</v>
      </c>
      <c r="C110" s="16" t="s">
        <v>19</v>
      </c>
      <c r="D110" s="26" t="s">
        <v>956</v>
      </c>
      <c r="E110" s="11"/>
      <c r="F110" s="199">
        <v>2150</v>
      </c>
      <c r="G110" s="520">
        <f t="shared" si="4"/>
        <v>-163183.77999999994</v>
      </c>
    </row>
    <row r="111" spans="1:7" ht="30" x14ac:dyDescent="0.25">
      <c r="A111" s="14">
        <v>41964</v>
      </c>
      <c r="B111" s="16">
        <v>2685</v>
      </c>
      <c r="C111" s="16" t="s">
        <v>890</v>
      </c>
      <c r="D111" s="26" t="s">
        <v>1542</v>
      </c>
      <c r="E111" s="11"/>
      <c r="F111" s="199">
        <v>1000</v>
      </c>
      <c r="G111" s="520">
        <f t="shared" si="4"/>
        <v>-164183.77999999994</v>
      </c>
    </row>
    <row r="112" spans="1:7" ht="30" x14ac:dyDescent="0.25">
      <c r="A112" s="14">
        <v>41964</v>
      </c>
      <c r="B112" s="16">
        <v>2686</v>
      </c>
      <c r="C112" s="16" t="s">
        <v>894</v>
      </c>
      <c r="D112" s="26" t="s">
        <v>1543</v>
      </c>
      <c r="E112" s="11"/>
      <c r="F112" s="199">
        <v>2170</v>
      </c>
      <c r="G112" s="520">
        <f t="shared" si="4"/>
        <v>-166353.77999999994</v>
      </c>
    </row>
    <row r="113" spans="1:7" ht="30" x14ac:dyDescent="0.25">
      <c r="A113" s="14">
        <v>41964</v>
      </c>
      <c r="B113" s="16">
        <v>2687</v>
      </c>
      <c r="C113" s="16" t="s">
        <v>927</v>
      </c>
      <c r="D113" s="26" t="s">
        <v>1542</v>
      </c>
      <c r="E113" s="11"/>
      <c r="F113" s="199">
        <v>2170</v>
      </c>
      <c r="G113" s="520">
        <f t="shared" si="4"/>
        <v>-168523.77999999994</v>
      </c>
    </row>
    <row r="114" spans="1:7" x14ac:dyDescent="0.25">
      <c r="A114" s="14">
        <v>41964</v>
      </c>
      <c r="B114" s="16">
        <v>2688</v>
      </c>
      <c r="C114" s="16" t="s">
        <v>899</v>
      </c>
      <c r="D114" s="26" t="s">
        <v>1544</v>
      </c>
      <c r="E114" s="11"/>
      <c r="F114" s="19"/>
      <c r="G114" s="520">
        <f t="shared" si="4"/>
        <v>-168523.77999999994</v>
      </c>
    </row>
    <row r="115" spans="1:7" x14ac:dyDescent="0.25">
      <c r="A115" s="14">
        <v>41964</v>
      </c>
      <c r="B115" s="16"/>
      <c r="C115" s="16" t="s">
        <v>1583</v>
      </c>
      <c r="D115" s="26"/>
      <c r="E115" s="11"/>
      <c r="F115" s="199">
        <v>15738.73</v>
      </c>
      <c r="G115" s="520">
        <f t="shared" si="4"/>
        <v>-184262.50999999995</v>
      </c>
    </row>
    <row r="116" spans="1:7" x14ac:dyDescent="0.25">
      <c r="A116" s="14">
        <v>41964</v>
      </c>
      <c r="B116" s="16"/>
      <c r="C116" s="16" t="s">
        <v>1582</v>
      </c>
      <c r="D116" s="26"/>
      <c r="E116" s="11"/>
      <c r="F116" s="199">
        <v>404</v>
      </c>
      <c r="G116" s="520">
        <f t="shared" si="4"/>
        <v>-184666.50999999995</v>
      </c>
    </row>
    <row r="117" spans="1:7" x14ac:dyDescent="0.25">
      <c r="A117" s="14">
        <v>41964</v>
      </c>
      <c r="B117" s="16"/>
      <c r="C117" s="16" t="s">
        <v>1582</v>
      </c>
      <c r="D117" s="26"/>
      <c r="E117" s="11"/>
      <c r="F117" s="199">
        <v>867</v>
      </c>
      <c r="G117" s="520">
        <f t="shared" si="4"/>
        <v>-185533.50999999995</v>
      </c>
    </row>
    <row r="118" spans="1:7" x14ac:dyDescent="0.25">
      <c r="A118" s="14">
        <v>41964</v>
      </c>
      <c r="B118" s="16"/>
      <c r="C118" s="16" t="s">
        <v>1582</v>
      </c>
      <c r="D118" s="26"/>
      <c r="E118" s="11"/>
      <c r="F118" s="199">
        <v>412</v>
      </c>
      <c r="G118" s="520">
        <f t="shared" si="4"/>
        <v>-185945.50999999995</v>
      </c>
    </row>
    <row r="119" spans="1:7" x14ac:dyDescent="0.25">
      <c r="A119" s="14">
        <v>41964</v>
      </c>
      <c r="B119" s="16"/>
      <c r="C119" s="16" t="s">
        <v>1582</v>
      </c>
      <c r="D119" s="26"/>
      <c r="E119" s="11"/>
      <c r="F119" s="199">
        <v>377</v>
      </c>
      <c r="G119" s="520">
        <f t="shared" si="4"/>
        <v>-186322.50999999995</v>
      </c>
    </row>
    <row r="120" spans="1:7" x14ac:dyDescent="0.25">
      <c r="A120" s="14">
        <v>41967</v>
      </c>
      <c r="B120" s="16"/>
      <c r="C120" s="16" t="s">
        <v>142</v>
      </c>
      <c r="D120" s="26"/>
      <c r="E120" s="11"/>
      <c r="F120" s="199">
        <v>2537.2199999999998</v>
      </c>
      <c r="G120" s="520">
        <f t="shared" si="4"/>
        <v>-188859.72999999995</v>
      </c>
    </row>
    <row r="121" spans="1:7" x14ac:dyDescent="0.25">
      <c r="A121" s="14">
        <v>41967</v>
      </c>
      <c r="B121" s="16"/>
      <c r="C121" s="16" t="s">
        <v>1576</v>
      </c>
      <c r="D121" s="26"/>
      <c r="E121" s="11"/>
      <c r="F121" s="199">
        <v>31262</v>
      </c>
      <c r="G121" s="520">
        <f t="shared" si="4"/>
        <v>-220121.72999999995</v>
      </c>
    </row>
    <row r="122" spans="1:7" x14ac:dyDescent="0.25">
      <c r="A122" s="14">
        <v>41967</v>
      </c>
      <c r="B122" s="16"/>
      <c r="C122" s="16" t="s">
        <v>142</v>
      </c>
      <c r="D122" s="26"/>
      <c r="E122" s="11"/>
      <c r="F122" s="199">
        <v>24000</v>
      </c>
      <c r="G122" s="520">
        <f t="shared" si="4"/>
        <v>-244121.72999999995</v>
      </c>
    </row>
    <row r="123" spans="1:7" x14ac:dyDescent="0.25">
      <c r="A123" s="14">
        <v>41967</v>
      </c>
      <c r="B123" s="16"/>
      <c r="C123" s="16" t="s">
        <v>142</v>
      </c>
      <c r="D123" s="26"/>
      <c r="E123" s="11"/>
      <c r="F123" s="199">
        <v>173250</v>
      </c>
      <c r="G123" s="520">
        <f t="shared" si="4"/>
        <v>-417371.73</v>
      </c>
    </row>
    <row r="124" spans="1:7" x14ac:dyDescent="0.25">
      <c r="A124" s="14">
        <v>41968</v>
      </c>
      <c r="B124" s="16">
        <v>2689</v>
      </c>
      <c r="C124" s="16" t="s">
        <v>928</v>
      </c>
      <c r="D124" s="26" t="s">
        <v>1545</v>
      </c>
      <c r="E124" s="11"/>
      <c r="F124" s="199">
        <v>1972</v>
      </c>
      <c r="G124" s="520">
        <f t="shared" si="4"/>
        <v>-419343.73</v>
      </c>
    </row>
    <row r="125" spans="1:7" x14ac:dyDescent="0.25">
      <c r="A125" s="14">
        <v>41968</v>
      </c>
      <c r="B125" s="16">
        <v>2690</v>
      </c>
      <c r="C125" s="16" t="s">
        <v>178</v>
      </c>
      <c r="D125" s="26" t="s">
        <v>1546</v>
      </c>
      <c r="E125" s="11"/>
      <c r="F125" s="19">
        <v>5800</v>
      </c>
      <c r="G125" s="520">
        <f t="shared" si="4"/>
        <v>-425143.73</v>
      </c>
    </row>
    <row r="126" spans="1:7" x14ac:dyDescent="0.25">
      <c r="A126" s="14">
        <v>41968</v>
      </c>
      <c r="B126" s="16">
        <v>2691</v>
      </c>
      <c r="C126" s="16" t="s">
        <v>19</v>
      </c>
      <c r="D126" s="26" t="s">
        <v>1547</v>
      </c>
      <c r="E126" s="11"/>
      <c r="F126" s="199">
        <v>11841.36</v>
      </c>
      <c r="G126" s="520">
        <f t="shared" si="4"/>
        <v>-436985.08999999997</v>
      </c>
    </row>
    <row r="127" spans="1:7" ht="30" x14ac:dyDescent="0.25">
      <c r="A127" s="14">
        <v>41968</v>
      </c>
      <c r="B127" s="16">
        <v>2692</v>
      </c>
      <c r="C127" s="16" t="s">
        <v>795</v>
      </c>
      <c r="D127" s="26" t="s">
        <v>1548</v>
      </c>
      <c r="E127" s="11"/>
      <c r="F127" s="199">
        <v>1600</v>
      </c>
      <c r="G127" s="520">
        <f t="shared" si="4"/>
        <v>-438585.08999999997</v>
      </c>
    </row>
    <row r="128" spans="1:7" ht="30" x14ac:dyDescent="0.25">
      <c r="A128" s="14">
        <v>41968</v>
      </c>
      <c r="B128" s="16">
        <v>2693</v>
      </c>
      <c r="C128" s="16" t="s">
        <v>929</v>
      </c>
      <c r="D128" s="26" t="s">
        <v>1549</v>
      </c>
      <c r="E128" s="11"/>
      <c r="F128" s="19">
        <v>4200</v>
      </c>
      <c r="G128" s="520">
        <f t="shared" si="4"/>
        <v>-442785.08999999997</v>
      </c>
    </row>
    <row r="129" spans="1:7" x14ac:dyDescent="0.25">
      <c r="A129" s="14">
        <v>41968</v>
      </c>
      <c r="B129" s="16">
        <v>2694</v>
      </c>
      <c r="C129" s="16" t="s">
        <v>385</v>
      </c>
      <c r="D129" s="26" t="s">
        <v>1550</v>
      </c>
      <c r="E129" s="11"/>
      <c r="F129" s="199">
        <v>3171</v>
      </c>
      <c r="G129" s="520">
        <f t="shared" si="4"/>
        <v>-445956.08999999997</v>
      </c>
    </row>
    <row r="130" spans="1:7" ht="30" x14ac:dyDescent="0.25">
      <c r="A130" s="14">
        <v>41968</v>
      </c>
      <c r="B130" s="16">
        <v>2695</v>
      </c>
      <c r="C130" s="16" t="s">
        <v>930</v>
      </c>
      <c r="D130" s="26" t="s">
        <v>1551</v>
      </c>
      <c r="E130" s="11"/>
      <c r="F130" s="199">
        <v>26500</v>
      </c>
      <c r="G130" s="520">
        <f>G129-F130</f>
        <v>-472456.08999999997</v>
      </c>
    </row>
    <row r="131" spans="1:7" x14ac:dyDescent="0.25">
      <c r="A131" s="14">
        <v>41968</v>
      </c>
      <c r="B131" s="16">
        <v>2696</v>
      </c>
      <c r="C131" s="16" t="s">
        <v>19</v>
      </c>
      <c r="D131" s="26" t="s">
        <v>1393</v>
      </c>
      <c r="E131" s="11"/>
      <c r="F131" s="199">
        <v>8324.1200000000008</v>
      </c>
      <c r="G131" s="520">
        <f t="shared" si="4"/>
        <v>-480780.20999999996</v>
      </c>
    </row>
    <row r="132" spans="1:7" x14ac:dyDescent="0.25">
      <c r="A132" s="14">
        <v>41968</v>
      </c>
      <c r="B132" s="16">
        <v>2697</v>
      </c>
      <c r="C132" s="16" t="s">
        <v>19</v>
      </c>
      <c r="D132" s="26" t="s">
        <v>1552</v>
      </c>
      <c r="E132" s="11"/>
      <c r="F132" s="199">
        <v>2602.7399999999998</v>
      </c>
      <c r="G132" s="520">
        <f t="shared" si="4"/>
        <v>-483382.94999999995</v>
      </c>
    </row>
    <row r="133" spans="1:7" x14ac:dyDescent="0.25">
      <c r="A133" s="14">
        <v>41969</v>
      </c>
      <c r="B133" s="16">
        <v>2698</v>
      </c>
      <c r="C133" s="16" t="s">
        <v>924</v>
      </c>
      <c r="D133" s="26" t="s">
        <v>1553</v>
      </c>
      <c r="E133" s="11"/>
      <c r="F133" s="19">
        <v>1790.25</v>
      </c>
      <c r="G133" s="520">
        <f t="shared" si="4"/>
        <v>-485173.19999999995</v>
      </c>
    </row>
    <row r="134" spans="1:7" ht="30" x14ac:dyDescent="0.25">
      <c r="A134" s="14">
        <v>41969</v>
      </c>
      <c r="B134" s="16">
        <v>2699</v>
      </c>
      <c r="C134" s="16" t="s">
        <v>539</v>
      </c>
      <c r="D134" s="26" t="s">
        <v>1367</v>
      </c>
      <c r="E134" s="11"/>
      <c r="F134" s="19">
        <v>5060</v>
      </c>
      <c r="G134" s="520">
        <f t="shared" si="4"/>
        <v>-490233.19999999995</v>
      </c>
    </row>
    <row r="135" spans="1:7" ht="30" x14ac:dyDescent="0.25">
      <c r="A135" s="14">
        <v>41969</v>
      </c>
      <c r="B135" s="16">
        <v>2700</v>
      </c>
      <c r="C135" s="16" t="s">
        <v>819</v>
      </c>
      <c r="D135" s="26" t="s">
        <v>1554</v>
      </c>
      <c r="E135" s="11"/>
      <c r="F135" s="19">
        <v>1388</v>
      </c>
      <c r="G135" s="520">
        <f t="shared" si="4"/>
        <v>-491621.19999999995</v>
      </c>
    </row>
    <row r="136" spans="1:7" x14ac:dyDescent="0.25">
      <c r="A136" s="14">
        <v>41969</v>
      </c>
      <c r="B136" s="16"/>
      <c r="C136" s="16" t="s">
        <v>1581</v>
      </c>
      <c r="D136" s="26"/>
      <c r="E136" s="11"/>
      <c r="F136" s="199">
        <v>3793.2</v>
      </c>
      <c r="G136" s="520">
        <f t="shared" si="4"/>
        <v>-495414.39999999997</v>
      </c>
    </row>
    <row r="137" spans="1:7" x14ac:dyDescent="0.25">
      <c r="A137" s="229"/>
      <c r="B137" s="229">
        <v>2701</v>
      </c>
      <c r="C137" s="229" t="s">
        <v>938</v>
      </c>
      <c r="D137" s="233"/>
      <c r="E137" s="146"/>
      <c r="F137" s="148"/>
      <c r="G137" s="520">
        <f t="shared" si="4"/>
        <v>-495414.39999999997</v>
      </c>
    </row>
    <row r="138" spans="1:7" ht="30" x14ac:dyDescent="0.25">
      <c r="A138" s="14">
        <v>41975</v>
      </c>
      <c r="B138" s="16">
        <v>2702</v>
      </c>
      <c r="C138" s="16" t="s">
        <v>829</v>
      </c>
      <c r="D138" s="26" t="s">
        <v>1555</v>
      </c>
      <c r="E138" s="11"/>
      <c r="F138" s="19">
        <v>2263.4299999999998</v>
      </c>
      <c r="G138" s="520">
        <f>G137-F138</f>
        <v>-497677.82999999996</v>
      </c>
    </row>
    <row r="139" spans="1:7" x14ac:dyDescent="0.25">
      <c r="A139" s="229"/>
      <c r="B139" s="229">
        <v>2703</v>
      </c>
      <c r="C139" s="229" t="s">
        <v>938</v>
      </c>
      <c r="D139" s="233"/>
      <c r="E139" s="146"/>
      <c r="F139" s="148"/>
      <c r="G139" s="520">
        <f t="shared" si="4"/>
        <v>-497677.82999999996</v>
      </c>
    </row>
    <row r="140" spans="1:7" x14ac:dyDescent="0.25">
      <c r="A140" s="229"/>
      <c r="B140" s="229">
        <v>2704</v>
      </c>
      <c r="C140" s="229" t="s">
        <v>938</v>
      </c>
      <c r="D140" s="233"/>
      <c r="E140" s="146"/>
      <c r="F140" s="148"/>
      <c r="G140" s="520">
        <f t="shared" si="4"/>
        <v>-497677.82999999996</v>
      </c>
    </row>
    <row r="141" spans="1:7" x14ac:dyDescent="0.25">
      <c r="A141" s="14">
        <v>41970</v>
      </c>
      <c r="B141" s="16">
        <v>2705</v>
      </c>
      <c r="C141" s="16" t="s">
        <v>267</v>
      </c>
      <c r="D141" s="26" t="s">
        <v>1556</v>
      </c>
      <c r="E141" s="11"/>
      <c r="F141" s="199">
        <v>1508</v>
      </c>
      <c r="G141" s="520">
        <f t="shared" si="4"/>
        <v>-499185.82999999996</v>
      </c>
    </row>
    <row r="142" spans="1:7" x14ac:dyDescent="0.25">
      <c r="A142" s="179"/>
      <c r="B142" s="229">
        <v>2706</v>
      </c>
      <c r="C142" s="229" t="s">
        <v>938</v>
      </c>
      <c r="D142" s="233"/>
      <c r="E142" s="146"/>
      <c r="F142" s="148"/>
      <c r="G142" s="520">
        <f t="shared" si="4"/>
        <v>-499185.82999999996</v>
      </c>
    </row>
    <row r="143" spans="1:7" x14ac:dyDescent="0.25">
      <c r="A143" s="14">
        <v>41971</v>
      </c>
      <c r="B143" s="16">
        <v>2707</v>
      </c>
      <c r="C143" s="16" t="s">
        <v>19</v>
      </c>
      <c r="D143" s="26" t="s">
        <v>1557</v>
      </c>
      <c r="E143" s="11"/>
      <c r="F143" s="199">
        <v>35624</v>
      </c>
      <c r="G143" s="520">
        <f t="shared" si="4"/>
        <v>-534809.82999999996</v>
      </c>
    </row>
    <row r="144" spans="1:7" x14ac:dyDescent="0.25">
      <c r="A144" s="14">
        <v>41971</v>
      </c>
      <c r="B144" s="16">
        <v>2708</v>
      </c>
      <c r="C144" s="16" t="s">
        <v>154</v>
      </c>
      <c r="D144" s="26" t="s">
        <v>1506</v>
      </c>
      <c r="E144" s="11"/>
      <c r="F144" s="19">
        <v>5152</v>
      </c>
      <c r="G144" s="520">
        <f t="shared" si="4"/>
        <v>-539961.82999999996</v>
      </c>
    </row>
    <row r="145" spans="1:7" x14ac:dyDescent="0.25">
      <c r="A145" s="14">
        <v>41971</v>
      </c>
      <c r="B145" s="16">
        <v>2709</v>
      </c>
      <c r="C145" s="16" t="s">
        <v>149</v>
      </c>
      <c r="D145" s="26" t="s">
        <v>1506</v>
      </c>
      <c r="E145" s="11"/>
      <c r="F145" s="19">
        <v>1108.99</v>
      </c>
      <c r="G145" s="520">
        <f t="shared" si="4"/>
        <v>-541070.81999999995</v>
      </c>
    </row>
    <row r="146" spans="1:7" x14ac:dyDescent="0.25">
      <c r="A146" s="14">
        <v>41971</v>
      </c>
      <c r="B146" s="16">
        <v>2710</v>
      </c>
      <c r="C146" s="16" t="s">
        <v>25</v>
      </c>
      <c r="D146" s="26"/>
      <c r="E146" s="11"/>
      <c r="F146" s="199">
        <v>1252.8</v>
      </c>
      <c r="G146" s="520">
        <f t="shared" si="4"/>
        <v>-542323.62</v>
      </c>
    </row>
    <row r="147" spans="1:7" ht="30" x14ac:dyDescent="0.25">
      <c r="A147" s="14">
        <v>41971</v>
      </c>
      <c r="B147" s="16">
        <v>2711</v>
      </c>
      <c r="C147" s="16" t="s">
        <v>30</v>
      </c>
      <c r="D147" s="26" t="s">
        <v>1515</v>
      </c>
      <c r="E147" s="11"/>
      <c r="F147" s="19">
        <v>1096</v>
      </c>
      <c r="G147" s="520">
        <f t="shared" si="4"/>
        <v>-543419.62</v>
      </c>
    </row>
    <row r="148" spans="1:7" x14ac:dyDescent="0.25">
      <c r="A148" s="14">
        <v>41971</v>
      </c>
      <c r="B148" s="16">
        <v>2712</v>
      </c>
      <c r="C148" s="16" t="s">
        <v>19</v>
      </c>
      <c r="D148" s="26" t="s">
        <v>587</v>
      </c>
      <c r="E148" s="11"/>
      <c r="F148" s="199">
        <v>9378.19</v>
      </c>
      <c r="G148" s="520">
        <f t="shared" si="4"/>
        <v>-552797.80999999994</v>
      </c>
    </row>
    <row r="149" spans="1:7" x14ac:dyDescent="0.25">
      <c r="A149" s="14">
        <v>41971</v>
      </c>
      <c r="B149" s="16">
        <v>2713</v>
      </c>
      <c r="C149" s="16" t="s">
        <v>44</v>
      </c>
      <c r="D149" s="26" t="s">
        <v>1558</v>
      </c>
      <c r="E149" s="11"/>
      <c r="F149" s="199">
        <v>1040</v>
      </c>
      <c r="G149" s="520">
        <f t="shared" si="4"/>
        <v>-553837.80999999994</v>
      </c>
    </row>
    <row r="150" spans="1:7" x14ac:dyDescent="0.25">
      <c r="A150" s="14">
        <v>41971</v>
      </c>
      <c r="B150" s="16">
        <v>2714</v>
      </c>
      <c r="C150" s="16" t="s">
        <v>262</v>
      </c>
      <c r="D150" s="26" t="s">
        <v>1559</v>
      </c>
      <c r="E150" s="11"/>
      <c r="F150" s="19">
        <v>2700</v>
      </c>
      <c r="G150" s="520">
        <f t="shared" si="4"/>
        <v>-556537.80999999994</v>
      </c>
    </row>
    <row r="151" spans="1:7" ht="30" x14ac:dyDescent="0.25">
      <c r="A151" s="14">
        <v>41971</v>
      </c>
      <c r="B151" s="16">
        <v>2715</v>
      </c>
      <c r="C151" s="16" t="s">
        <v>893</v>
      </c>
      <c r="D151" s="26" t="s">
        <v>1560</v>
      </c>
      <c r="E151" s="11"/>
      <c r="F151" s="19">
        <v>1740</v>
      </c>
      <c r="G151" s="520">
        <f>G150-F151</f>
        <v>-558277.80999999994</v>
      </c>
    </row>
    <row r="152" spans="1:7" x14ac:dyDescent="0.25">
      <c r="A152" s="14">
        <v>41971</v>
      </c>
      <c r="B152" s="16">
        <v>2716</v>
      </c>
      <c r="C152" s="16" t="s">
        <v>931</v>
      </c>
      <c r="D152" s="26" t="s">
        <v>1561</v>
      </c>
      <c r="E152" s="11"/>
      <c r="F152" s="19">
        <v>948.94</v>
      </c>
      <c r="G152" s="520">
        <f t="shared" si="4"/>
        <v>-559226.74999999988</v>
      </c>
    </row>
    <row r="153" spans="1:7" x14ac:dyDescent="0.25">
      <c r="A153" s="14">
        <v>41971</v>
      </c>
      <c r="B153" s="16">
        <v>2717</v>
      </c>
      <c r="C153" s="16" t="s">
        <v>371</v>
      </c>
      <c r="D153" s="26" t="s">
        <v>1562</v>
      </c>
      <c r="E153" s="11"/>
      <c r="F153" s="19">
        <v>1350</v>
      </c>
      <c r="G153" s="520">
        <f t="shared" si="4"/>
        <v>-560576.74999999988</v>
      </c>
    </row>
    <row r="154" spans="1:7" x14ac:dyDescent="0.25">
      <c r="A154" s="14">
        <v>41971</v>
      </c>
      <c r="B154" s="16">
        <v>2718</v>
      </c>
      <c r="C154" s="16" t="s">
        <v>229</v>
      </c>
      <c r="D154" s="26" t="s">
        <v>1563</v>
      </c>
      <c r="E154" s="11"/>
      <c r="F154" s="19">
        <v>2575</v>
      </c>
      <c r="G154" s="520">
        <f t="shared" si="4"/>
        <v>-563151.74999999988</v>
      </c>
    </row>
    <row r="155" spans="1:7" x14ac:dyDescent="0.25">
      <c r="A155" s="14">
        <v>41971</v>
      </c>
      <c r="B155" s="16">
        <v>2719</v>
      </c>
      <c r="C155" s="16" t="s">
        <v>371</v>
      </c>
      <c r="D155" s="26" t="s">
        <v>1564</v>
      </c>
      <c r="E155" s="11"/>
      <c r="F155" s="19">
        <v>5960</v>
      </c>
      <c r="G155" s="520">
        <f t="shared" si="4"/>
        <v>-569111.74999999988</v>
      </c>
    </row>
    <row r="156" spans="1:7" x14ac:dyDescent="0.25">
      <c r="A156" s="14">
        <v>41971</v>
      </c>
      <c r="B156" s="16">
        <v>2720</v>
      </c>
      <c r="C156" s="16" t="s">
        <v>371</v>
      </c>
      <c r="D156" s="138" t="s">
        <v>1566</v>
      </c>
      <c r="E156" s="11"/>
      <c r="F156" s="19">
        <v>5278.03</v>
      </c>
      <c r="G156" s="520">
        <f t="shared" si="4"/>
        <v>-574389.77999999991</v>
      </c>
    </row>
    <row r="157" spans="1:7" x14ac:dyDescent="0.25">
      <c r="A157" s="14">
        <v>41971</v>
      </c>
      <c r="B157" s="16">
        <v>2721</v>
      </c>
      <c r="C157" s="16" t="s">
        <v>925</v>
      </c>
      <c r="D157" s="26" t="s">
        <v>1567</v>
      </c>
      <c r="E157" s="11"/>
      <c r="F157" s="19">
        <v>1740</v>
      </c>
      <c r="G157" s="520">
        <f t="shared" si="4"/>
        <v>-576129.77999999991</v>
      </c>
    </row>
    <row r="158" spans="1:7" x14ac:dyDescent="0.25">
      <c r="A158" s="14">
        <v>41971</v>
      </c>
      <c r="B158" s="16">
        <v>2722</v>
      </c>
      <c r="C158" s="16" t="s">
        <v>925</v>
      </c>
      <c r="D158" s="26" t="s">
        <v>1568</v>
      </c>
      <c r="E158" s="11"/>
      <c r="F158" s="19">
        <v>2088</v>
      </c>
      <c r="G158" s="520">
        <f t="shared" si="4"/>
        <v>-578217.77999999991</v>
      </c>
    </row>
    <row r="159" spans="1:7" ht="30" x14ac:dyDescent="0.25">
      <c r="A159" s="14">
        <v>41971</v>
      </c>
      <c r="B159" s="16">
        <v>2723</v>
      </c>
      <c r="C159" s="16" t="s">
        <v>19</v>
      </c>
      <c r="D159" s="26" t="s">
        <v>1569</v>
      </c>
      <c r="E159" s="11"/>
      <c r="F159" s="199">
        <v>4800</v>
      </c>
      <c r="G159" s="520">
        <f t="shared" si="4"/>
        <v>-583017.77999999991</v>
      </c>
    </row>
    <row r="160" spans="1:7" x14ac:dyDescent="0.25">
      <c r="A160" s="14">
        <v>41971</v>
      </c>
      <c r="B160" s="16">
        <v>2724</v>
      </c>
      <c r="C160" s="16" t="s">
        <v>371</v>
      </c>
      <c r="D160" s="26" t="s">
        <v>1565</v>
      </c>
      <c r="E160" s="11"/>
      <c r="F160" s="19">
        <v>2660</v>
      </c>
      <c r="G160" s="520">
        <f t="shared" si="4"/>
        <v>-585677.77999999991</v>
      </c>
    </row>
    <row r="161" spans="1:7" x14ac:dyDescent="0.25">
      <c r="A161" s="14">
        <v>41971</v>
      </c>
      <c r="B161" s="16">
        <v>2725</v>
      </c>
      <c r="C161" s="16" t="s">
        <v>932</v>
      </c>
      <c r="D161" s="26" t="s">
        <v>1570</v>
      </c>
      <c r="E161" s="11"/>
      <c r="F161" s="19">
        <v>1827.56</v>
      </c>
      <c r="G161" s="520">
        <f t="shared" si="4"/>
        <v>-587505.34</v>
      </c>
    </row>
    <row r="162" spans="1:7" x14ac:dyDescent="0.25">
      <c r="A162" s="14">
        <v>41971</v>
      </c>
      <c r="B162" s="16">
        <v>2726</v>
      </c>
      <c r="C162" s="16" t="s">
        <v>932</v>
      </c>
      <c r="D162" s="26" t="s">
        <v>1570</v>
      </c>
      <c r="E162" s="11"/>
      <c r="F162" s="19">
        <v>1827.56</v>
      </c>
      <c r="G162" s="520">
        <f t="shared" si="4"/>
        <v>-589332.9</v>
      </c>
    </row>
    <row r="163" spans="1:7" x14ac:dyDescent="0.25">
      <c r="A163" s="14">
        <v>41971</v>
      </c>
      <c r="B163" s="16">
        <v>2727</v>
      </c>
      <c r="C163" s="16" t="s">
        <v>19</v>
      </c>
      <c r="D163" s="26" t="s">
        <v>1571</v>
      </c>
      <c r="E163" s="11"/>
      <c r="F163" s="19">
        <v>5127.2700000000004</v>
      </c>
      <c r="G163" s="520">
        <f t="shared" si="4"/>
        <v>-594460.17000000004</v>
      </c>
    </row>
    <row r="164" spans="1:7" x14ac:dyDescent="0.25">
      <c r="A164" s="14">
        <v>41971</v>
      </c>
      <c r="B164" s="16">
        <v>2728</v>
      </c>
      <c r="C164" s="16" t="s">
        <v>623</v>
      </c>
      <c r="D164" s="26" t="s">
        <v>1512</v>
      </c>
      <c r="E164" s="11"/>
      <c r="F164" s="19">
        <v>1200</v>
      </c>
      <c r="G164" s="520">
        <f t="shared" si="4"/>
        <v>-595660.17000000004</v>
      </c>
    </row>
    <row r="165" spans="1:7" x14ac:dyDescent="0.25">
      <c r="A165" s="14">
        <v>41971</v>
      </c>
      <c r="B165" s="16">
        <v>2729</v>
      </c>
      <c r="C165" s="16" t="s">
        <v>932</v>
      </c>
      <c r="D165" s="26" t="s">
        <v>1512</v>
      </c>
      <c r="E165" s="11"/>
      <c r="F165" s="19">
        <v>1827.56</v>
      </c>
      <c r="G165" s="520">
        <f t="shared" si="4"/>
        <v>-597487.7300000001</v>
      </c>
    </row>
    <row r="166" spans="1:7" x14ac:dyDescent="0.25">
      <c r="A166" s="14">
        <v>41971</v>
      </c>
      <c r="B166" s="16"/>
      <c r="C166" s="16" t="s">
        <v>1576</v>
      </c>
      <c r="D166" s="26"/>
      <c r="E166" s="11"/>
      <c r="F166" s="199">
        <v>40000</v>
      </c>
      <c r="G166" s="520">
        <f t="shared" si="4"/>
        <v>-637487.7300000001</v>
      </c>
    </row>
    <row r="167" spans="1:7" x14ac:dyDescent="0.25">
      <c r="A167" s="14">
        <v>41971</v>
      </c>
      <c r="B167" s="16"/>
      <c r="C167" s="16" t="s">
        <v>1576</v>
      </c>
      <c r="D167" s="26"/>
      <c r="E167" s="11"/>
      <c r="F167" s="199">
        <v>3228</v>
      </c>
      <c r="G167" s="520">
        <f t="shared" si="4"/>
        <v>-640715.7300000001</v>
      </c>
    </row>
    <row r="168" spans="1:7" x14ac:dyDescent="0.25">
      <c r="A168" s="14">
        <v>41971</v>
      </c>
      <c r="B168" s="16"/>
      <c r="C168" s="16" t="s">
        <v>142</v>
      </c>
      <c r="D168" s="26"/>
      <c r="E168" s="11"/>
      <c r="F168" s="199">
        <v>1697.73</v>
      </c>
      <c r="G168" s="520">
        <f t="shared" si="4"/>
        <v>-642413.46000000008</v>
      </c>
    </row>
    <row r="169" spans="1:7" x14ac:dyDescent="0.25">
      <c r="A169" s="14">
        <v>41971</v>
      </c>
      <c r="B169" s="16"/>
      <c r="C169" s="16" t="s">
        <v>142</v>
      </c>
      <c r="D169" s="26"/>
      <c r="E169" s="11"/>
      <c r="F169" s="199">
        <v>6504.61</v>
      </c>
      <c r="G169" s="520">
        <f t="shared" si="4"/>
        <v>-648918.07000000007</v>
      </c>
    </row>
    <row r="170" spans="1:7" x14ac:dyDescent="0.25">
      <c r="A170" s="14">
        <v>41971</v>
      </c>
      <c r="B170" s="16"/>
      <c r="C170" s="16" t="s">
        <v>142</v>
      </c>
      <c r="D170" s="26"/>
      <c r="E170" s="11"/>
      <c r="F170" s="199">
        <v>1756.43</v>
      </c>
      <c r="G170" s="520">
        <f t="shared" si="4"/>
        <v>-650674.50000000012</v>
      </c>
    </row>
    <row r="171" spans="1:7" ht="26.25" x14ac:dyDescent="0.4">
      <c r="A171" s="326"/>
      <c r="B171" s="326"/>
      <c r="C171" s="324" t="s">
        <v>917</v>
      </c>
      <c r="D171" s="325"/>
      <c r="E171" s="326"/>
      <c r="F171" s="328"/>
      <c r="G171" s="324"/>
    </row>
    <row r="172" spans="1:7" x14ac:dyDescent="0.25">
      <c r="A172" s="14">
        <v>41946</v>
      </c>
      <c r="B172" s="16"/>
      <c r="C172" s="16" t="s">
        <v>1584</v>
      </c>
      <c r="D172" s="26"/>
      <c r="E172" s="199">
        <v>4.7300000000000004</v>
      </c>
      <c r="F172" s="19"/>
      <c r="G172" s="520">
        <f>G170+E172</f>
        <v>-650669.77000000014</v>
      </c>
    </row>
    <row r="173" spans="1:7" x14ac:dyDescent="0.25">
      <c r="A173" s="14">
        <v>41947</v>
      </c>
      <c r="B173" s="16"/>
      <c r="C173" s="16" t="s">
        <v>1585</v>
      </c>
      <c r="D173" s="26"/>
      <c r="E173" s="199">
        <v>1882.68</v>
      </c>
      <c r="F173" s="19"/>
      <c r="G173" s="520">
        <f>G172+E173</f>
        <v>-648787.09000000008</v>
      </c>
    </row>
    <row r="174" spans="1:7" x14ac:dyDescent="0.25">
      <c r="A174" s="14">
        <v>41950</v>
      </c>
      <c r="B174" s="16"/>
      <c r="C174" s="16" t="s">
        <v>166</v>
      </c>
      <c r="D174" s="26"/>
      <c r="E174" s="199">
        <v>422.5</v>
      </c>
      <c r="F174" s="19"/>
      <c r="G174" s="520">
        <f t="shared" ref="G174:G199" si="5">G173+E174</f>
        <v>-648364.59000000008</v>
      </c>
    </row>
    <row r="175" spans="1:7" x14ac:dyDescent="0.25">
      <c r="A175" s="14">
        <v>41950</v>
      </c>
      <c r="B175" s="11"/>
      <c r="C175" s="16" t="s">
        <v>166</v>
      </c>
      <c r="D175" s="141"/>
      <c r="E175" s="199">
        <v>6823</v>
      </c>
      <c r="F175" s="11"/>
      <c r="G175" s="520">
        <f t="shared" si="5"/>
        <v>-641541.59000000008</v>
      </c>
    </row>
    <row r="176" spans="1:7" x14ac:dyDescent="0.25">
      <c r="A176" s="14">
        <v>41950</v>
      </c>
      <c r="B176" s="11"/>
      <c r="C176" s="16" t="s">
        <v>166</v>
      </c>
      <c r="D176" s="141"/>
      <c r="E176" s="199">
        <v>3361.2</v>
      </c>
      <c r="F176" s="11"/>
      <c r="G176" s="520">
        <f t="shared" si="5"/>
        <v>-638180.39000000013</v>
      </c>
    </row>
    <row r="177" spans="1:7" x14ac:dyDescent="0.25">
      <c r="A177" s="14">
        <v>41950</v>
      </c>
      <c r="B177" s="11"/>
      <c r="C177" s="16" t="s">
        <v>166</v>
      </c>
      <c r="D177" s="141"/>
      <c r="E177" s="199">
        <v>3462.7</v>
      </c>
      <c r="F177" s="11"/>
      <c r="G177" s="520">
        <f t="shared" si="5"/>
        <v>-634717.69000000018</v>
      </c>
    </row>
    <row r="178" spans="1:7" x14ac:dyDescent="0.25">
      <c r="A178" s="10">
        <v>41955</v>
      </c>
      <c r="B178" s="11"/>
      <c r="C178" s="16" t="s">
        <v>166</v>
      </c>
      <c r="D178" s="141"/>
      <c r="E178" s="199">
        <v>5015.2</v>
      </c>
      <c r="F178" s="11"/>
      <c r="G178" s="520">
        <f t="shared" si="5"/>
        <v>-629702.49000000022</v>
      </c>
    </row>
    <row r="179" spans="1:7" x14ac:dyDescent="0.25">
      <c r="A179" s="10">
        <v>41955</v>
      </c>
      <c r="B179" s="11"/>
      <c r="C179" s="16" t="s">
        <v>166</v>
      </c>
      <c r="D179" s="141"/>
      <c r="E179" s="199">
        <v>2422.36</v>
      </c>
      <c r="F179" s="11"/>
      <c r="G179" s="520">
        <f t="shared" si="5"/>
        <v>-627280.13000000024</v>
      </c>
    </row>
    <row r="180" spans="1:7" x14ac:dyDescent="0.25">
      <c r="A180" s="10">
        <v>41955</v>
      </c>
      <c r="B180" s="11"/>
      <c r="C180" s="16" t="s">
        <v>166</v>
      </c>
      <c r="D180" s="141"/>
      <c r="E180" s="199">
        <v>5883.5</v>
      </c>
      <c r="F180" s="11"/>
      <c r="G180" s="520">
        <f t="shared" si="5"/>
        <v>-621396.63000000024</v>
      </c>
    </row>
    <row r="181" spans="1:7" x14ac:dyDescent="0.25">
      <c r="A181" s="10">
        <v>41955</v>
      </c>
      <c r="B181" s="11"/>
      <c r="C181" s="16" t="s">
        <v>166</v>
      </c>
      <c r="D181" s="141"/>
      <c r="E181" s="199">
        <v>32416.799999999999</v>
      </c>
      <c r="F181" s="11"/>
      <c r="G181" s="520">
        <f t="shared" si="5"/>
        <v>-588979.83000000019</v>
      </c>
    </row>
    <row r="182" spans="1:7" x14ac:dyDescent="0.25">
      <c r="A182" s="10">
        <v>41227</v>
      </c>
      <c r="B182" s="11"/>
      <c r="C182" s="28" t="s">
        <v>168</v>
      </c>
      <c r="D182" s="141"/>
      <c r="E182" s="199">
        <v>1115399.1299999999</v>
      </c>
      <c r="F182" s="11"/>
      <c r="G182" s="39">
        <f t="shared" si="5"/>
        <v>526419.2999999997</v>
      </c>
    </row>
    <row r="183" spans="1:7" x14ac:dyDescent="0.25">
      <c r="A183" s="10">
        <v>41227</v>
      </c>
      <c r="B183" s="11"/>
      <c r="C183" s="28" t="s">
        <v>168</v>
      </c>
      <c r="D183" s="141"/>
      <c r="E183" s="199">
        <v>910.18</v>
      </c>
      <c r="F183" s="11"/>
      <c r="G183" s="39">
        <f t="shared" si="5"/>
        <v>527329.47999999975</v>
      </c>
    </row>
    <row r="184" spans="1:7" x14ac:dyDescent="0.25">
      <c r="A184" s="10">
        <v>41227</v>
      </c>
      <c r="B184" s="11"/>
      <c r="C184" s="16" t="s">
        <v>166</v>
      </c>
      <c r="D184" s="141"/>
      <c r="E184" s="199">
        <v>15343.4</v>
      </c>
      <c r="F184" s="11"/>
      <c r="G184" s="39">
        <f t="shared" si="5"/>
        <v>542672.87999999977</v>
      </c>
    </row>
    <row r="185" spans="1:7" x14ac:dyDescent="0.25">
      <c r="A185" s="10">
        <v>41227</v>
      </c>
      <c r="B185" s="11"/>
      <c r="C185" s="16" t="s">
        <v>166</v>
      </c>
      <c r="D185" s="141"/>
      <c r="E185" s="199">
        <v>1720</v>
      </c>
      <c r="F185" s="11"/>
      <c r="G185" s="39">
        <f t="shared" si="5"/>
        <v>544392.87999999977</v>
      </c>
    </row>
    <row r="186" spans="1:7" x14ac:dyDescent="0.25">
      <c r="A186" s="10">
        <v>41961</v>
      </c>
      <c r="B186" s="11"/>
      <c r="C186" s="28" t="s">
        <v>168</v>
      </c>
      <c r="D186" s="141"/>
      <c r="E186" s="199">
        <v>83857.2</v>
      </c>
      <c r="F186" s="11"/>
      <c r="G186" s="39">
        <f t="shared" si="5"/>
        <v>628250.07999999973</v>
      </c>
    </row>
    <row r="187" spans="1:7" x14ac:dyDescent="0.25">
      <c r="A187" s="10">
        <v>41964</v>
      </c>
      <c r="B187" s="11"/>
      <c r="C187" s="16" t="s">
        <v>809</v>
      </c>
      <c r="D187" s="141"/>
      <c r="E187" s="199">
        <v>16000</v>
      </c>
      <c r="F187" s="11"/>
      <c r="G187" s="39">
        <f t="shared" si="5"/>
        <v>644250.07999999973</v>
      </c>
    </row>
    <row r="188" spans="1:7" x14ac:dyDescent="0.25">
      <c r="A188" s="10">
        <v>41964</v>
      </c>
      <c r="B188" s="11"/>
      <c r="C188" s="16" t="s">
        <v>166</v>
      </c>
      <c r="D188" s="141"/>
      <c r="E188" s="199">
        <v>1118</v>
      </c>
      <c r="F188" s="11"/>
      <c r="G188" s="39">
        <f t="shared" si="5"/>
        <v>645368.07999999973</v>
      </c>
    </row>
    <row r="189" spans="1:7" x14ac:dyDescent="0.25">
      <c r="A189" s="10">
        <v>41964</v>
      </c>
      <c r="B189" s="11"/>
      <c r="C189" s="16" t="s">
        <v>166</v>
      </c>
      <c r="D189" s="141"/>
      <c r="E189" s="199">
        <v>290</v>
      </c>
      <c r="F189" s="11"/>
      <c r="G189" s="39">
        <f t="shared" si="5"/>
        <v>645658.07999999973</v>
      </c>
    </row>
    <row r="190" spans="1:7" x14ac:dyDescent="0.25">
      <c r="A190" s="10">
        <v>41964</v>
      </c>
      <c r="B190" s="11"/>
      <c r="C190" s="16" t="s">
        <v>166</v>
      </c>
      <c r="D190" s="141"/>
      <c r="E190" s="199">
        <v>5384</v>
      </c>
      <c r="F190" s="11"/>
      <c r="G190" s="39">
        <f t="shared" si="5"/>
        <v>651042.07999999973</v>
      </c>
    </row>
    <row r="191" spans="1:7" x14ac:dyDescent="0.25">
      <c r="A191" s="10">
        <v>41964</v>
      </c>
      <c r="B191" s="11"/>
      <c r="C191" s="16" t="s">
        <v>166</v>
      </c>
      <c r="D191" s="141"/>
      <c r="E191" s="199">
        <v>5834.2</v>
      </c>
      <c r="F191" s="11"/>
      <c r="G191" s="39">
        <f t="shared" si="5"/>
        <v>656876.27999999968</v>
      </c>
    </row>
    <row r="192" spans="1:7" x14ac:dyDescent="0.25">
      <c r="A192" s="10">
        <v>41967</v>
      </c>
      <c r="B192" s="11"/>
      <c r="C192" s="28" t="s">
        <v>1586</v>
      </c>
      <c r="D192" s="141"/>
      <c r="E192" s="199">
        <v>173250</v>
      </c>
      <c r="F192" s="11"/>
      <c r="G192" s="39">
        <f t="shared" si="5"/>
        <v>830126.27999999968</v>
      </c>
    </row>
    <row r="193" spans="1:7" x14ac:dyDescent="0.25">
      <c r="A193" s="10">
        <v>41971</v>
      </c>
      <c r="B193" s="11"/>
      <c r="C193" s="28" t="s">
        <v>168</v>
      </c>
      <c r="D193" s="141"/>
      <c r="E193" s="199">
        <v>4811.67</v>
      </c>
      <c r="F193" s="11"/>
      <c r="G193" s="39">
        <f t="shared" si="5"/>
        <v>834937.94999999972</v>
      </c>
    </row>
    <row r="194" spans="1:7" x14ac:dyDescent="0.25">
      <c r="A194" s="10">
        <v>41971</v>
      </c>
      <c r="B194" s="11"/>
      <c r="C194" s="28" t="s">
        <v>1586</v>
      </c>
      <c r="D194" s="141"/>
      <c r="E194" s="199">
        <v>90000</v>
      </c>
      <c r="F194" s="11"/>
      <c r="G194" s="39">
        <f t="shared" si="5"/>
        <v>924937.94999999972</v>
      </c>
    </row>
    <row r="195" spans="1:7" x14ac:dyDescent="0.25">
      <c r="A195" s="10">
        <v>41971</v>
      </c>
      <c r="B195" s="11"/>
      <c r="C195" s="16" t="s">
        <v>166</v>
      </c>
      <c r="D195" s="141"/>
      <c r="E195" s="199">
        <v>6287</v>
      </c>
      <c r="F195" s="11"/>
      <c r="G195" s="39">
        <f t="shared" si="5"/>
        <v>931224.94999999972</v>
      </c>
    </row>
    <row r="196" spans="1:7" x14ac:dyDescent="0.25">
      <c r="A196" s="10">
        <v>41971</v>
      </c>
      <c r="B196" s="11"/>
      <c r="C196" s="16" t="s">
        <v>166</v>
      </c>
      <c r="D196" s="141"/>
      <c r="E196" s="199">
        <v>3612.15</v>
      </c>
      <c r="F196" s="11"/>
      <c r="G196" s="39">
        <f t="shared" si="5"/>
        <v>934837.09999999974</v>
      </c>
    </row>
    <row r="197" spans="1:7" x14ac:dyDescent="0.25">
      <c r="A197" s="10">
        <v>41971</v>
      </c>
      <c r="B197" s="11"/>
      <c r="C197" s="16" t="s">
        <v>166</v>
      </c>
      <c r="D197" s="141"/>
      <c r="E197" s="199">
        <v>3872.15</v>
      </c>
      <c r="F197" s="11"/>
      <c r="G197" s="39">
        <f t="shared" si="5"/>
        <v>938709.24999999977</v>
      </c>
    </row>
    <row r="198" spans="1:7" x14ac:dyDescent="0.25">
      <c r="A198" s="10">
        <v>41971</v>
      </c>
      <c r="B198" s="11"/>
      <c r="C198" s="16" t="s">
        <v>166</v>
      </c>
      <c r="D198" s="141"/>
      <c r="E198" s="199">
        <v>394</v>
      </c>
      <c r="F198" s="11"/>
      <c r="G198" s="39">
        <f t="shared" si="5"/>
        <v>939103.24999999977</v>
      </c>
    </row>
    <row r="199" spans="1:7" x14ac:dyDescent="0.25">
      <c r="A199" s="10">
        <v>41971</v>
      </c>
      <c r="B199" s="11"/>
      <c r="C199" s="16" t="s">
        <v>166</v>
      </c>
      <c r="D199" s="141"/>
      <c r="E199" s="199">
        <v>510</v>
      </c>
      <c r="F199" s="11"/>
      <c r="G199" s="39">
        <f t="shared" si="5"/>
        <v>939613.24999999977</v>
      </c>
    </row>
    <row r="200" spans="1:7" ht="23.25" x14ac:dyDescent="0.35">
      <c r="A200" s="444"/>
      <c r="B200" s="444"/>
      <c r="C200" s="472" t="s">
        <v>170</v>
      </c>
      <c r="D200" s="475" t="s">
        <v>171</v>
      </c>
      <c r="E200" s="482"/>
      <c r="F200" s="483"/>
      <c r="G200" s="499"/>
    </row>
    <row r="201" spans="1:7" ht="23.25" x14ac:dyDescent="0.35">
      <c r="A201" s="444"/>
      <c r="B201" s="444"/>
      <c r="C201" s="473">
        <v>737946.79</v>
      </c>
      <c r="D201" s="522">
        <f>G199-F228</f>
        <v>872904.6599999998</v>
      </c>
      <c r="E201" s="526"/>
      <c r="F201" s="481"/>
      <c r="G201" s="500"/>
    </row>
    <row r="202" spans="1:7" ht="23.25" x14ac:dyDescent="0.35">
      <c r="A202" s="129"/>
      <c r="B202" s="129"/>
      <c r="C202" s="129"/>
      <c r="D202" s="521"/>
      <c r="E202" s="523" t="s">
        <v>169</v>
      </c>
      <c r="F202" s="524"/>
      <c r="G202" s="525"/>
    </row>
    <row r="203" spans="1:7" x14ac:dyDescent="0.25">
      <c r="A203" s="11"/>
      <c r="B203" s="11"/>
      <c r="C203" s="11"/>
      <c r="D203" s="141"/>
      <c r="E203" s="16">
        <v>2688</v>
      </c>
      <c r="F203" s="11"/>
      <c r="G203" s="21"/>
    </row>
    <row r="204" spans="1:7" x14ac:dyDescent="0.25">
      <c r="A204" s="11"/>
      <c r="B204" s="11"/>
      <c r="C204" s="11"/>
      <c r="D204" s="141"/>
      <c r="E204" s="11">
        <v>2690</v>
      </c>
      <c r="F204" s="19">
        <v>5800</v>
      </c>
      <c r="G204" s="21"/>
    </row>
    <row r="205" spans="1:7" x14ac:dyDescent="0.25">
      <c r="A205" s="11"/>
      <c r="B205" s="11"/>
      <c r="C205" s="11"/>
      <c r="D205" s="141"/>
      <c r="E205" s="11">
        <v>2693</v>
      </c>
      <c r="F205" s="19">
        <v>4200</v>
      </c>
      <c r="G205" s="21"/>
    </row>
    <row r="206" spans="1:7" x14ac:dyDescent="0.25">
      <c r="A206" s="11"/>
      <c r="B206" s="11"/>
      <c r="C206" s="11"/>
      <c r="D206" s="141"/>
      <c r="E206" s="11">
        <v>2698</v>
      </c>
      <c r="F206" s="19">
        <v>1790.25</v>
      </c>
      <c r="G206" s="21"/>
    </row>
    <row r="207" spans="1:7" x14ac:dyDescent="0.25">
      <c r="A207" s="11"/>
      <c r="B207" s="11"/>
      <c r="C207" s="11"/>
      <c r="D207" s="141"/>
      <c r="E207" s="11">
        <v>2699</v>
      </c>
      <c r="F207" s="19">
        <v>5060</v>
      </c>
      <c r="G207" s="21"/>
    </row>
    <row r="208" spans="1:7" x14ac:dyDescent="0.25">
      <c r="A208" s="11"/>
      <c r="B208" s="11"/>
      <c r="C208" s="11"/>
      <c r="D208" s="141"/>
      <c r="E208" s="11">
        <v>2700</v>
      </c>
      <c r="F208" s="19">
        <v>1388</v>
      </c>
      <c r="G208" s="21"/>
    </row>
    <row r="209" spans="1:7" x14ac:dyDescent="0.25">
      <c r="A209" s="11"/>
      <c r="B209" s="11"/>
      <c r="C209" s="11"/>
      <c r="D209" s="141"/>
      <c r="E209" s="11">
        <v>2702</v>
      </c>
      <c r="F209" s="19">
        <v>2263.4299999999998</v>
      </c>
      <c r="G209" s="21"/>
    </row>
    <row r="210" spans="1:7" x14ac:dyDescent="0.25">
      <c r="A210" s="11"/>
      <c r="B210" s="11"/>
      <c r="C210" s="11"/>
      <c r="D210" s="141"/>
      <c r="E210" s="11">
        <v>2708</v>
      </c>
      <c r="F210" s="19">
        <v>5152</v>
      </c>
      <c r="G210" s="21"/>
    </row>
    <row r="211" spans="1:7" x14ac:dyDescent="0.25">
      <c r="A211" s="11"/>
      <c r="B211" s="11"/>
      <c r="C211" s="11"/>
      <c r="D211" s="141"/>
      <c r="E211" s="11">
        <v>2709</v>
      </c>
      <c r="F211" s="19">
        <v>1108.99</v>
      </c>
      <c r="G211" s="21"/>
    </row>
    <row r="212" spans="1:7" x14ac:dyDescent="0.25">
      <c r="A212" s="11"/>
      <c r="B212" s="11"/>
      <c r="C212" s="11"/>
      <c r="D212" s="141"/>
      <c r="E212" s="11">
        <v>2711</v>
      </c>
      <c r="F212" s="19">
        <v>1096</v>
      </c>
      <c r="G212" s="21"/>
    </row>
    <row r="213" spans="1:7" x14ac:dyDescent="0.25">
      <c r="A213" s="11"/>
      <c r="B213" s="11"/>
      <c r="C213" s="11"/>
      <c r="D213" s="141"/>
      <c r="E213" s="11">
        <v>2714</v>
      </c>
      <c r="F213" s="19">
        <v>2700</v>
      </c>
      <c r="G213" s="21"/>
    </row>
    <row r="214" spans="1:7" x14ac:dyDescent="0.25">
      <c r="A214" s="11"/>
      <c r="B214" s="11"/>
      <c r="C214" s="11"/>
      <c r="D214" s="141"/>
      <c r="E214" s="11">
        <v>2715</v>
      </c>
      <c r="F214" s="19">
        <v>1740</v>
      </c>
      <c r="G214" s="21"/>
    </row>
    <row r="215" spans="1:7" x14ac:dyDescent="0.25">
      <c r="A215" s="11"/>
      <c r="B215" s="11"/>
      <c r="C215" s="11"/>
      <c r="D215" s="141"/>
      <c r="E215" s="11">
        <v>2716</v>
      </c>
      <c r="F215" s="19">
        <v>948.94</v>
      </c>
      <c r="G215" s="21"/>
    </row>
    <row r="216" spans="1:7" x14ac:dyDescent="0.25">
      <c r="A216" s="11"/>
      <c r="B216" s="11"/>
      <c r="C216" s="11"/>
      <c r="D216" s="141"/>
      <c r="E216" s="11">
        <v>2717</v>
      </c>
      <c r="F216" s="19">
        <v>1350</v>
      </c>
      <c r="G216" s="21"/>
    </row>
    <row r="217" spans="1:7" x14ac:dyDescent="0.25">
      <c r="A217" s="11"/>
      <c r="B217" s="11"/>
      <c r="C217" s="11"/>
      <c r="D217" s="141"/>
      <c r="E217" s="11">
        <v>2718</v>
      </c>
      <c r="F217" s="19">
        <v>2575</v>
      </c>
      <c r="G217" s="21"/>
    </row>
    <row r="218" spans="1:7" x14ac:dyDescent="0.25">
      <c r="A218" s="11"/>
      <c r="B218" s="11"/>
      <c r="C218" s="11"/>
      <c r="D218" s="141"/>
      <c r="E218" s="11">
        <v>2719</v>
      </c>
      <c r="F218" s="19">
        <v>5960</v>
      </c>
      <c r="G218" s="21"/>
    </row>
    <row r="219" spans="1:7" x14ac:dyDescent="0.25">
      <c r="A219" s="11"/>
      <c r="B219" s="11"/>
      <c r="C219" s="11"/>
      <c r="D219" s="141"/>
      <c r="E219" s="11">
        <v>2720</v>
      </c>
      <c r="F219" s="19">
        <v>5278.03</v>
      </c>
      <c r="G219" s="21"/>
    </row>
    <row r="220" spans="1:7" x14ac:dyDescent="0.25">
      <c r="A220" s="11"/>
      <c r="B220" s="11"/>
      <c r="C220" s="11"/>
      <c r="D220" s="141"/>
      <c r="E220" s="11">
        <v>2721</v>
      </c>
      <c r="F220" s="19">
        <v>1740</v>
      </c>
      <c r="G220" s="21"/>
    </row>
    <row r="221" spans="1:7" x14ac:dyDescent="0.25">
      <c r="A221" s="11"/>
      <c r="B221" s="11"/>
      <c r="C221" s="11"/>
      <c r="D221" s="141"/>
      <c r="E221" s="11">
        <v>2722</v>
      </c>
      <c r="F221" s="19">
        <v>2088</v>
      </c>
      <c r="G221" s="21"/>
    </row>
    <row r="222" spans="1:7" x14ac:dyDescent="0.25">
      <c r="A222" s="11"/>
      <c r="B222" s="11"/>
      <c r="C222" s="11"/>
      <c r="D222" s="141"/>
      <c r="E222" s="11">
        <v>2724</v>
      </c>
      <c r="F222" s="19">
        <v>2660</v>
      </c>
      <c r="G222" s="21"/>
    </row>
    <row r="223" spans="1:7" x14ac:dyDescent="0.25">
      <c r="A223" s="11"/>
      <c r="B223" s="11"/>
      <c r="C223" s="11"/>
      <c r="D223" s="141"/>
      <c r="E223" s="11">
        <v>2725</v>
      </c>
      <c r="F223" s="19">
        <v>1827.56</v>
      </c>
      <c r="G223" s="21"/>
    </row>
    <row r="224" spans="1:7" x14ac:dyDescent="0.25">
      <c r="A224" s="11"/>
      <c r="B224" s="11"/>
      <c r="C224" s="11"/>
      <c r="D224" s="141"/>
      <c r="E224" s="11">
        <v>2726</v>
      </c>
      <c r="F224" s="19">
        <v>1827.56</v>
      </c>
      <c r="G224" s="21"/>
    </row>
    <row r="225" spans="1:7" x14ac:dyDescent="0.25">
      <c r="A225" s="11"/>
      <c r="B225" s="11"/>
      <c r="C225" s="11"/>
      <c r="D225" s="141"/>
      <c r="E225" s="11">
        <v>2727</v>
      </c>
      <c r="F225" s="19">
        <v>5127.2700000000004</v>
      </c>
      <c r="G225" s="21"/>
    </row>
    <row r="226" spans="1:7" x14ac:dyDescent="0.25">
      <c r="A226" s="11"/>
      <c r="B226" s="11"/>
      <c r="C226" s="11"/>
      <c r="D226" s="141"/>
      <c r="E226" s="11">
        <v>2728</v>
      </c>
      <c r="F226" s="19">
        <v>1200</v>
      </c>
      <c r="G226" s="21"/>
    </row>
    <row r="227" spans="1:7" x14ac:dyDescent="0.25">
      <c r="A227" s="11"/>
      <c r="B227" s="11"/>
      <c r="C227" s="11"/>
      <c r="D227" s="141"/>
      <c r="E227" s="11">
        <v>2729</v>
      </c>
      <c r="F227" s="19">
        <v>1827.56</v>
      </c>
      <c r="G227" s="21"/>
    </row>
    <row r="228" spans="1:7" x14ac:dyDescent="0.25">
      <c r="A228" s="11"/>
      <c r="B228" s="11"/>
      <c r="C228" s="11"/>
      <c r="D228" s="141"/>
      <c r="E228" s="11"/>
      <c r="F228" s="22">
        <f>SUM(F203:F227)</f>
        <v>66708.59</v>
      </c>
      <c r="G228" s="21"/>
    </row>
    <row r="229" spans="1:7" ht="26.25" x14ac:dyDescent="0.4">
      <c r="A229" s="453"/>
      <c r="B229" s="453"/>
      <c r="C229" s="454" t="s">
        <v>876</v>
      </c>
      <c r="D229" s="455"/>
      <c r="E229" s="456"/>
      <c r="F229" s="456"/>
      <c r="G229" s="492"/>
    </row>
    <row r="230" spans="1:7" ht="15.75" x14ac:dyDescent="0.25">
      <c r="A230" s="10">
        <v>41946</v>
      </c>
      <c r="B230" s="202">
        <v>2602</v>
      </c>
      <c r="C230" s="129" t="s">
        <v>26</v>
      </c>
      <c r="D230" s="437" t="s">
        <v>1504</v>
      </c>
      <c r="E230" s="11"/>
      <c r="F230" s="12">
        <v>1186.68</v>
      </c>
      <c r="G230" s="18">
        <f>G170-F230</f>
        <v>-651861.18000000017</v>
      </c>
    </row>
    <row r="231" spans="1:7" ht="31.5" x14ac:dyDescent="0.25">
      <c r="A231" s="10">
        <v>41946</v>
      </c>
      <c r="B231" s="202">
        <v>2594</v>
      </c>
      <c r="C231" s="437" t="s">
        <v>1497</v>
      </c>
      <c r="D231" s="437" t="s">
        <v>1498</v>
      </c>
      <c r="E231" s="11"/>
      <c r="F231" s="12">
        <v>5897.86</v>
      </c>
      <c r="G231" s="18">
        <f>G230-F231</f>
        <v>-657759.04000000015</v>
      </c>
    </row>
    <row r="232" spans="1:7" ht="15.75" x14ac:dyDescent="0.25">
      <c r="A232" s="10">
        <v>41947</v>
      </c>
      <c r="B232" s="202">
        <v>2593</v>
      </c>
      <c r="C232" s="129" t="s">
        <v>1496</v>
      </c>
      <c r="D232" s="141"/>
      <c r="E232" s="11"/>
      <c r="F232" s="12">
        <v>1403.06</v>
      </c>
      <c r="G232" s="18">
        <f t="shared" ref="G232:G240" si="6">G231-F232</f>
        <v>-659162.10000000021</v>
      </c>
    </row>
    <row r="233" spans="1:7" ht="15.75" x14ac:dyDescent="0.25">
      <c r="A233" s="10">
        <v>41948</v>
      </c>
      <c r="B233" s="202">
        <v>2608</v>
      </c>
      <c r="C233" s="129" t="s">
        <v>1009</v>
      </c>
      <c r="D233" s="438" t="s">
        <v>1059</v>
      </c>
      <c r="E233" s="11"/>
      <c r="F233" s="12">
        <v>7988</v>
      </c>
      <c r="G233" s="18">
        <f t="shared" si="6"/>
        <v>-667150.10000000021</v>
      </c>
    </row>
    <row r="234" spans="1:7" ht="15.75" x14ac:dyDescent="0.25">
      <c r="A234" s="10">
        <v>41948</v>
      </c>
      <c r="B234" s="202">
        <v>2603</v>
      </c>
      <c r="C234" s="129" t="s">
        <v>19</v>
      </c>
      <c r="D234" s="437" t="s">
        <v>1503</v>
      </c>
      <c r="E234" s="11"/>
      <c r="F234" s="12">
        <v>4503.2</v>
      </c>
      <c r="G234" s="18">
        <f t="shared" si="6"/>
        <v>-671653.30000000016</v>
      </c>
    </row>
    <row r="235" spans="1:7" ht="15.75" x14ac:dyDescent="0.25">
      <c r="A235" s="10">
        <v>41949</v>
      </c>
      <c r="B235" s="202">
        <v>2604</v>
      </c>
      <c r="C235" s="129" t="s">
        <v>647</v>
      </c>
      <c r="D235" s="437" t="s">
        <v>1502</v>
      </c>
      <c r="E235" s="11"/>
      <c r="F235" s="12">
        <v>1556.7</v>
      </c>
      <c r="G235" s="18">
        <f t="shared" si="6"/>
        <v>-673210.00000000012</v>
      </c>
    </row>
    <row r="236" spans="1:7" ht="15.75" x14ac:dyDescent="0.25">
      <c r="A236" s="10">
        <v>41950</v>
      </c>
      <c r="B236" s="202">
        <v>2610</v>
      </c>
      <c r="C236" s="129" t="s">
        <v>19</v>
      </c>
      <c r="D236" s="437" t="s">
        <v>1506</v>
      </c>
      <c r="E236" s="11"/>
      <c r="F236" s="12">
        <v>5603.53</v>
      </c>
      <c r="G236" s="18">
        <f t="shared" si="6"/>
        <v>-678813.53000000014</v>
      </c>
    </row>
    <row r="237" spans="1:7" ht="15.75" x14ac:dyDescent="0.25">
      <c r="A237" s="10">
        <v>41953</v>
      </c>
      <c r="B237" s="202">
        <v>2599</v>
      </c>
      <c r="C237" s="129" t="s">
        <v>1500</v>
      </c>
      <c r="D237" s="437" t="s">
        <v>1499</v>
      </c>
      <c r="E237" s="11"/>
      <c r="F237" s="12">
        <v>2391</v>
      </c>
      <c r="G237" s="18">
        <f t="shared" si="6"/>
        <v>-681204.53000000014</v>
      </c>
    </row>
    <row r="238" spans="1:7" ht="31.5" x14ac:dyDescent="0.25">
      <c r="A238" s="10">
        <v>41962</v>
      </c>
      <c r="B238" s="202">
        <v>2547</v>
      </c>
      <c r="C238" s="129" t="s">
        <v>819</v>
      </c>
      <c r="D238" s="437" t="s">
        <v>1463</v>
      </c>
      <c r="E238" s="11"/>
      <c r="F238" s="12">
        <v>2263.4299999999998</v>
      </c>
      <c r="G238" s="18">
        <f t="shared" si="6"/>
        <v>-683467.9600000002</v>
      </c>
    </row>
    <row r="239" spans="1:7" x14ac:dyDescent="0.25">
      <c r="A239" s="10">
        <v>41962</v>
      </c>
      <c r="B239" s="202">
        <v>2513</v>
      </c>
      <c r="C239" s="11"/>
      <c r="D239" s="141"/>
      <c r="E239" s="11"/>
      <c r="F239" s="12">
        <v>2263.4299999999998</v>
      </c>
      <c r="G239" s="18">
        <f t="shared" si="6"/>
        <v>-685731.39000000025</v>
      </c>
    </row>
    <row r="240" spans="1:7" ht="15.75" x14ac:dyDescent="0.25">
      <c r="A240" s="10">
        <v>41969</v>
      </c>
      <c r="B240" s="202">
        <v>2584</v>
      </c>
      <c r="C240" s="129" t="s">
        <v>229</v>
      </c>
      <c r="D240" s="437" t="s">
        <v>1492</v>
      </c>
      <c r="E240" s="11"/>
      <c r="F240" s="12">
        <v>3700.01</v>
      </c>
      <c r="G240" s="18">
        <f t="shared" si="6"/>
        <v>-689431.40000000026</v>
      </c>
    </row>
    <row r="241" spans="2:7" x14ac:dyDescent="0.25">
      <c r="B241" s="244"/>
      <c r="C241" s="244"/>
      <c r="D241" s="245"/>
      <c r="E241" s="244"/>
      <c r="F241" s="244"/>
      <c r="G241" s="246">
        <f>G240-F241</f>
        <v>-689431.40000000026</v>
      </c>
    </row>
  </sheetData>
  <mergeCells count="1">
    <mergeCell ref="A1:G1"/>
  </mergeCells>
  <pageMargins left="0.7" right="0.7" top="0.75" bottom="0.75" header="0.3" footer="0.3"/>
  <pageSetup scale="4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G298"/>
  <sheetViews>
    <sheetView tabSelected="1" topLeftCell="A247" workbookViewId="0">
      <selection activeCell="F290" sqref="F290"/>
    </sheetView>
  </sheetViews>
  <sheetFormatPr baseColWidth="10" defaultRowHeight="15" x14ac:dyDescent="0.25"/>
  <cols>
    <col min="1" max="2" width="11.42578125" style="11"/>
    <col min="3" max="3" width="29" style="11" customWidth="1"/>
    <col min="4" max="4" width="34.5703125" style="141" customWidth="1"/>
    <col min="5" max="5" width="14.28515625" style="19" customWidth="1"/>
    <col min="6" max="6" width="13.28515625" style="19" customWidth="1"/>
    <col min="7" max="7" width="14.5703125" style="22" customWidth="1"/>
  </cols>
  <sheetData>
    <row r="1" spans="1:7" x14ac:dyDescent="0.25">
      <c r="A1" s="514" t="s">
        <v>0</v>
      </c>
      <c r="B1" s="514"/>
      <c r="C1" s="514"/>
      <c r="D1" s="514"/>
      <c r="E1" s="514"/>
      <c r="F1" s="514"/>
      <c r="G1" s="514"/>
    </row>
    <row r="2" spans="1:7" x14ac:dyDescent="0.25">
      <c r="A2" s="83" t="s">
        <v>1</v>
      </c>
      <c r="B2" s="77"/>
      <c r="C2" s="77"/>
      <c r="D2" s="73"/>
      <c r="E2" s="45"/>
      <c r="F2" s="85"/>
      <c r="G2" s="45"/>
    </row>
    <row r="3" spans="1:7" x14ac:dyDescent="0.25">
      <c r="A3" s="48" t="s">
        <v>2</v>
      </c>
      <c r="B3" s="48">
        <v>191508490</v>
      </c>
      <c r="C3" s="48"/>
      <c r="D3" s="97" t="s">
        <v>3</v>
      </c>
      <c r="E3" s="45" t="s">
        <v>786</v>
      </c>
      <c r="F3" s="85"/>
      <c r="G3" s="45"/>
    </row>
    <row r="4" spans="1:7" x14ac:dyDescent="0.25">
      <c r="A4" s="48" t="s">
        <v>4</v>
      </c>
      <c r="B4" s="48" t="s">
        <v>5</v>
      </c>
      <c r="C4" s="48"/>
      <c r="D4" s="97" t="s">
        <v>6</v>
      </c>
      <c r="E4" s="139">
        <v>2014</v>
      </c>
      <c r="F4" s="85"/>
      <c r="G4" s="45"/>
    </row>
    <row r="5" spans="1:7" x14ac:dyDescent="0.25">
      <c r="A5" s="48"/>
      <c r="B5" s="48"/>
      <c r="C5" s="48"/>
      <c r="D5" s="73"/>
      <c r="E5" s="45"/>
      <c r="F5" s="85"/>
      <c r="G5" s="81" t="s">
        <v>7</v>
      </c>
    </row>
    <row r="6" spans="1:7" x14ac:dyDescent="0.25">
      <c r="A6" s="79" t="s">
        <v>8</v>
      </c>
      <c r="B6" s="79" t="s">
        <v>9</v>
      </c>
      <c r="C6" s="79" t="s">
        <v>10</v>
      </c>
      <c r="D6" s="80" t="s">
        <v>11</v>
      </c>
      <c r="E6" s="81" t="s">
        <v>12</v>
      </c>
      <c r="F6" s="86" t="s">
        <v>13</v>
      </c>
      <c r="G6" s="45">
        <f>'NOVIEMBRE 14'!D201</f>
        <v>872904.6599999998</v>
      </c>
    </row>
    <row r="7" spans="1:7" ht="30" x14ac:dyDescent="0.25">
      <c r="A7" s="10">
        <v>41974</v>
      </c>
      <c r="B7" s="11">
        <v>2730</v>
      </c>
      <c r="C7" s="11" t="s">
        <v>933</v>
      </c>
      <c r="D7" s="78" t="s">
        <v>948</v>
      </c>
      <c r="F7" s="199">
        <v>1340</v>
      </c>
      <c r="G7" s="22">
        <f>G6-F7</f>
        <v>871564.6599999998</v>
      </c>
    </row>
    <row r="8" spans="1:7" ht="45" x14ac:dyDescent="0.25">
      <c r="A8" s="10">
        <v>41974</v>
      </c>
      <c r="B8" s="11">
        <v>2731</v>
      </c>
      <c r="C8" s="11" t="s">
        <v>939</v>
      </c>
      <c r="D8" s="78" t="s">
        <v>949</v>
      </c>
      <c r="F8" s="199">
        <v>2600</v>
      </c>
      <c r="G8" s="22">
        <f t="shared" ref="G8:G77" si="0">G7-F8</f>
        <v>868964.6599999998</v>
      </c>
    </row>
    <row r="9" spans="1:7" x14ac:dyDescent="0.25">
      <c r="A9" s="10">
        <v>41974</v>
      </c>
      <c r="C9" s="11" t="s">
        <v>940</v>
      </c>
      <c r="D9" s="26" t="s">
        <v>950</v>
      </c>
      <c r="F9" s="199">
        <v>40000</v>
      </c>
      <c r="G9" s="22">
        <f t="shared" si="0"/>
        <v>828964.6599999998</v>
      </c>
    </row>
    <row r="10" spans="1:7" x14ac:dyDescent="0.25">
      <c r="A10" s="10">
        <v>41974</v>
      </c>
      <c r="C10" s="11" t="s">
        <v>363</v>
      </c>
      <c r="D10" s="26"/>
      <c r="F10" s="199">
        <v>298773.45</v>
      </c>
      <c r="G10" s="22">
        <f t="shared" si="0"/>
        <v>530191.20999999973</v>
      </c>
    </row>
    <row r="11" spans="1:7" x14ac:dyDescent="0.25">
      <c r="A11" s="10">
        <v>41974</v>
      </c>
      <c r="C11" s="11" t="s">
        <v>363</v>
      </c>
      <c r="D11" s="26"/>
      <c r="F11" s="199">
        <v>7509.46</v>
      </c>
      <c r="G11" s="22">
        <f t="shared" si="0"/>
        <v>522681.74999999971</v>
      </c>
    </row>
    <row r="12" spans="1:7" x14ac:dyDescent="0.25">
      <c r="A12" s="10">
        <v>41974</v>
      </c>
      <c r="C12" s="11" t="s">
        <v>363</v>
      </c>
      <c r="D12" s="26"/>
      <c r="F12" s="199">
        <v>1518.36</v>
      </c>
      <c r="G12" s="22">
        <f t="shared" si="0"/>
        <v>521163.38999999972</v>
      </c>
    </row>
    <row r="13" spans="1:7" x14ac:dyDescent="0.25">
      <c r="A13" s="10">
        <v>41974</v>
      </c>
      <c r="C13" s="11" t="s">
        <v>941</v>
      </c>
      <c r="D13" s="26"/>
      <c r="F13" s="199">
        <v>1335</v>
      </c>
      <c r="G13" s="22">
        <f t="shared" si="0"/>
        <v>519828.38999999972</v>
      </c>
    </row>
    <row r="14" spans="1:7" x14ac:dyDescent="0.25">
      <c r="A14" s="10">
        <v>41974</v>
      </c>
      <c r="C14" s="11" t="s">
        <v>942</v>
      </c>
      <c r="F14" s="199">
        <v>213.6</v>
      </c>
      <c r="G14" s="22">
        <f t="shared" si="0"/>
        <v>519614.78999999975</v>
      </c>
    </row>
    <row r="15" spans="1:7" x14ac:dyDescent="0.25">
      <c r="A15" s="10">
        <v>41975</v>
      </c>
      <c r="C15" s="11" t="s">
        <v>943</v>
      </c>
      <c r="D15" s="141" t="s">
        <v>951</v>
      </c>
      <c r="F15" s="199">
        <v>399</v>
      </c>
      <c r="G15" s="22">
        <f t="shared" si="0"/>
        <v>519215.78999999975</v>
      </c>
    </row>
    <row r="16" spans="1:7" ht="30" x14ac:dyDescent="0.25">
      <c r="A16" s="10">
        <v>41977</v>
      </c>
      <c r="B16" s="11">
        <v>2732</v>
      </c>
      <c r="C16" s="11" t="s">
        <v>944</v>
      </c>
      <c r="D16" s="141" t="s">
        <v>952</v>
      </c>
      <c r="F16" s="199">
        <v>35687</v>
      </c>
      <c r="G16" s="22">
        <f t="shared" si="0"/>
        <v>483528.78999999975</v>
      </c>
    </row>
    <row r="17" spans="1:7" ht="30" x14ac:dyDescent="0.25">
      <c r="A17" s="10">
        <v>41976</v>
      </c>
      <c r="B17" s="11">
        <v>2733</v>
      </c>
      <c r="C17" s="11" t="s">
        <v>934</v>
      </c>
      <c r="D17" s="141" t="s">
        <v>1572</v>
      </c>
      <c r="F17" s="199">
        <v>400</v>
      </c>
      <c r="G17" s="22">
        <f t="shared" si="0"/>
        <v>483128.78999999975</v>
      </c>
    </row>
    <row r="18" spans="1:7" x14ac:dyDescent="0.25">
      <c r="A18" s="10">
        <v>41977</v>
      </c>
      <c r="C18" s="11" t="s">
        <v>147</v>
      </c>
      <c r="F18" s="199">
        <v>610</v>
      </c>
      <c r="G18" s="22">
        <f t="shared" si="0"/>
        <v>482518.78999999975</v>
      </c>
    </row>
    <row r="19" spans="1:7" x14ac:dyDescent="0.25">
      <c r="A19" s="10">
        <v>41977</v>
      </c>
      <c r="C19" s="11" t="s">
        <v>147</v>
      </c>
      <c r="F19" s="199">
        <v>100</v>
      </c>
      <c r="G19" s="22">
        <f t="shared" si="0"/>
        <v>482418.78999999975</v>
      </c>
    </row>
    <row r="20" spans="1:7" x14ac:dyDescent="0.25">
      <c r="A20" s="10">
        <v>41977</v>
      </c>
      <c r="C20" s="11" t="s">
        <v>945</v>
      </c>
      <c r="F20" s="199">
        <v>113</v>
      </c>
      <c r="G20" s="22">
        <f t="shared" si="0"/>
        <v>482305.78999999975</v>
      </c>
    </row>
    <row r="21" spans="1:7" x14ac:dyDescent="0.25">
      <c r="A21" s="10">
        <v>41978</v>
      </c>
      <c r="C21" s="11" t="s">
        <v>1581</v>
      </c>
      <c r="F21" s="199">
        <v>2784</v>
      </c>
      <c r="G21" s="22">
        <f t="shared" si="0"/>
        <v>479521.78999999975</v>
      </c>
    </row>
    <row r="22" spans="1:7" x14ac:dyDescent="0.25">
      <c r="A22" s="10">
        <v>41978</v>
      </c>
      <c r="C22" s="11" t="s">
        <v>940</v>
      </c>
      <c r="F22" s="199">
        <v>40000</v>
      </c>
      <c r="G22" s="22">
        <f t="shared" si="0"/>
        <v>439521.78999999975</v>
      </c>
    </row>
    <row r="23" spans="1:7" x14ac:dyDescent="0.25">
      <c r="A23" s="10">
        <v>41978</v>
      </c>
      <c r="C23" s="11" t="s">
        <v>940</v>
      </c>
      <c r="F23" s="199">
        <v>440.8</v>
      </c>
      <c r="G23" s="22">
        <f t="shared" si="0"/>
        <v>439080.98999999976</v>
      </c>
    </row>
    <row r="24" spans="1:7" x14ac:dyDescent="0.25">
      <c r="A24" s="10">
        <v>41981</v>
      </c>
      <c r="B24" s="11">
        <v>2734</v>
      </c>
      <c r="C24" s="11" t="s">
        <v>946</v>
      </c>
      <c r="D24" s="141" t="s">
        <v>953</v>
      </c>
      <c r="F24" s="199">
        <v>2263.4299999999998</v>
      </c>
      <c r="G24" s="22">
        <f t="shared" si="0"/>
        <v>436817.55999999976</v>
      </c>
    </row>
    <row r="25" spans="1:7" x14ac:dyDescent="0.25">
      <c r="A25" s="142"/>
      <c r="B25" s="142">
        <v>2735</v>
      </c>
      <c r="C25" s="142" t="s">
        <v>938</v>
      </c>
      <c r="D25" s="143"/>
      <c r="E25" s="144"/>
      <c r="F25" s="144"/>
      <c r="G25" s="22">
        <f t="shared" si="0"/>
        <v>436817.55999999976</v>
      </c>
    </row>
    <row r="26" spans="1:7" ht="30" x14ac:dyDescent="0.25">
      <c r="A26" s="10">
        <v>41983</v>
      </c>
      <c r="B26" s="11">
        <v>2736</v>
      </c>
      <c r="C26" s="11" t="s">
        <v>820</v>
      </c>
      <c r="D26" s="141" t="s">
        <v>954</v>
      </c>
      <c r="F26" s="199">
        <v>4526.8599999999997</v>
      </c>
      <c r="G26" s="22">
        <f t="shared" si="0"/>
        <v>432290.69999999978</v>
      </c>
    </row>
    <row r="27" spans="1:7" x14ac:dyDescent="0.25">
      <c r="A27" s="142"/>
      <c r="B27" s="142">
        <v>2737</v>
      </c>
      <c r="C27" s="142" t="s">
        <v>938</v>
      </c>
      <c r="D27" s="143"/>
      <c r="E27" s="144"/>
      <c r="F27" s="144"/>
      <c r="G27" s="22">
        <f t="shared" si="0"/>
        <v>432290.69999999978</v>
      </c>
    </row>
    <row r="28" spans="1:7" x14ac:dyDescent="0.25">
      <c r="A28" s="142"/>
      <c r="B28" s="142">
        <v>2738</v>
      </c>
      <c r="C28" s="142" t="s">
        <v>938</v>
      </c>
      <c r="D28" s="143"/>
      <c r="E28" s="144"/>
      <c r="F28" s="144"/>
      <c r="G28" s="22">
        <f t="shared" si="0"/>
        <v>432290.69999999978</v>
      </c>
    </row>
    <row r="29" spans="1:7" x14ac:dyDescent="0.25">
      <c r="A29" s="142"/>
      <c r="B29" s="142">
        <v>2739</v>
      </c>
      <c r="C29" s="142" t="s">
        <v>938</v>
      </c>
      <c r="D29" s="143"/>
      <c r="E29" s="144"/>
      <c r="F29" s="144"/>
      <c r="G29" s="22">
        <f t="shared" si="0"/>
        <v>432290.69999999978</v>
      </c>
    </row>
    <row r="30" spans="1:7" x14ac:dyDescent="0.25">
      <c r="A30" s="10">
        <v>41978</v>
      </c>
      <c r="B30" s="29">
        <v>2740</v>
      </c>
      <c r="C30" s="29" t="s">
        <v>947</v>
      </c>
      <c r="D30" s="141" t="s">
        <v>955</v>
      </c>
      <c r="F30" s="199">
        <v>17900</v>
      </c>
      <c r="G30" s="22">
        <f t="shared" si="0"/>
        <v>414390.69999999978</v>
      </c>
    </row>
    <row r="31" spans="1:7" ht="30" x14ac:dyDescent="0.25">
      <c r="A31" s="10">
        <v>41978</v>
      </c>
      <c r="B31" s="29">
        <v>2741</v>
      </c>
      <c r="C31" s="29" t="s">
        <v>947</v>
      </c>
      <c r="D31" s="141" t="s">
        <v>956</v>
      </c>
      <c r="F31" s="199">
        <v>3000</v>
      </c>
      <c r="G31" s="22">
        <f t="shared" si="0"/>
        <v>411390.69999999978</v>
      </c>
    </row>
    <row r="32" spans="1:7" x14ac:dyDescent="0.25">
      <c r="A32" s="142"/>
      <c r="B32" s="142">
        <v>2742</v>
      </c>
      <c r="C32" s="142" t="s">
        <v>938</v>
      </c>
      <c r="D32" s="143"/>
      <c r="E32" s="144"/>
      <c r="F32" s="144"/>
      <c r="G32" s="22">
        <f t="shared" si="0"/>
        <v>411390.69999999978</v>
      </c>
    </row>
    <row r="33" spans="1:7" x14ac:dyDescent="0.25">
      <c r="A33" s="10">
        <v>41978</v>
      </c>
      <c r="B33" s="11">
        <v>2743</v>
      </c>
      <c r="C33" s="11" t="s">
        <v>947</v>
      </c>
      <c r="D33" s="141" t="s">
        <v>587</v>
      </c>
      <c r="F33" s="199">
        <v>17254.79</v>
      </c>
      <c r="G33" s="22">
        <f t="shared" si="0"/>
        <v>394135.9099999998</v>
      </c>
    </row>
    <row r="34" spans="1:7" ht="30" x14ac:dyDescent="0.25">
      <c r="A34" s="10">
        <v>41978</v>
      </c>
      <c r="B34" s="11">
        <v>2744</v>
      </c>
      <c r="C34" s="11" t="s">
        <v>947</v>
      </c>
      <c r="D34" s="141" t="s">
        <v>1573</v>
      </c>
      <c r="F34" s="199">
        <v>18700</v>
      </c>
      <c r="G34" s="22">
        <f t="shared" si="0"/>
        <v>375435.9099999998</v>
      </c>
    </row>
    <row r="35" spans="1:7" ht="30" x14ac:dyDescent="0.25">
      <c r="A35" s="10">
        <v>41978</v>
      </c>
      <c r="B35" s="11">
        <v>2745</v>
      </c>
      <c r="C35" s="11" t="s">
        <v>1574</v>
      </c>
      <c r="D35" s="141" t="s">
        <v>1575</v>
      </c>
      <c r="F35" s="199">
        <v>2130</v>
      </c>
      <c r="G35" s="22">
        <f t="shared" si="0"/>
        <v>373305.9099999998</v>
      </c>
    </row>
    <row r="36" spans="1:7" ht="30" x14ac:dyDescent="0.25">
      <c r="A36" s="10">
        <v>41978</v>
      </c>
      <c r="B36" s="11">
        <v>2746</v>
      </c>
      <c r="C36" s="11" t="s">
        <v>1278</v>
      </c>
      <c r="D36" s="141" t="s">
        <v>1587</v>
      </c>
      <c r="F36" s="199">
        <v>2504</v>
      </c>
      <c r="G36" s="22">
        <f t="shared" si="0"/>
        <v>370801.9099999998</v>
      </c>
    </row>
    <row r="37" spans="1:7" ht="30" x14ac:dyDescent="0.25">
      <c r="A37" s="10">
        <v>41978</v>
      </c>
      <c r="B37" s="11">
        <v>2747</v>
      </c>
      <c r="C37" s="11" t="s">
        <v>1588</v>
      </c>
      <c r="D37" s="141" t="s">
        <v>1587</v>
      </c>
      <c r="F37" s="199">
        <v>2200</v>
      </c>
      <c r="G37" s="22">
        <f t="shared" si="0"/>
        <v>368601.9099999998</v>
      </c>
    </row>
    <row r="38" spans="1:7" ht="30" x14ac:dyDescent="0.25">
      <c r="A38" s="10">
        <v>41978</v>
      </c>
      <c r="B38" s="11">
        <v>2748</v>
      </c>
      <c r="C38" s="11" t="s">
        <v>1589</v>
      </c>
      <c r="D38" s="141" t="s">
        <v>1590</v>
      </c>
      <c r="F38" s="199">
        <v>1040</v>
      </c>
      <c r="G38" s="22">
        <f t="shared" si="0"/>
        <v>367561.9099999998</v>
      </c>
    </row>
    <row r="39" spans="1:7" ht="30" x14ac:dyDescent="0.25">
      <c r="A39" s="10">
        <v>41978</v>
      </c>
      <c r="B39" s="11">
        <v>2749</v>
      </c>
      <c r="C39" s="11" t="s">
        <v>1591</v>
      </c>
      <c r="D39" s="141" t="s">
        <v>1590</v>
      </c>
      <c r="F39" s="199">
        <v>1040</v>
      </c>
      <c r="G39" s="22">
        <f t="shared" si="0"/>
        <v>366521.9099999998</v>
      </c>
    </row>
    <row r="40" spans="1:7" ht="30" x14ac:dyDescent="0.25">
      <c r="A40" s="10">
        <v>41978</v>
      </c>
      <c r="B40" s="11">
        <v>2750</v>
      </c>
      <c r="C40" s="11" t="s">
        <v>632</v>
      </c>
      <c r="D40" s="141" t="s">
        <v>1592</v>
      </c>
      <c r="F40" s="199">
        <v>7019.74</v>
      </c>
      <c r="G40" s="22">
        <f t="shared" si="0"/>
        <v>359502.16999999981</v>
      </c>
    </row>
    <row r="41" spans="1:7" x14ac:dyDescent="0.25">
      <c r="A41" s="10">
        <v>41978</v>
      </c>
      <c r="B41" s="11">
        <v>2751</v>
      </c>
      <c r="C41" s="11" t="s">
        <v>1593</v>
      </c>
      <c r="D41" s="141" t="s">
        <v>1544</v>
      </c>
      <c r="F41" s="199">
        <v>4500</v>
      </c>
      <c r="G41" s="22">
        <f t="shared" si="0"/>
        <v>355002.16999999981</v>
      </c>
    </row>
    <row r="42" spans="1:7" x14ac:dyDescent="0.25">
      <c r="A42" s="240"/>
      <c r="B42" s="146">
        <v>2752</v>
      </c>
      <c r="C42" s="146" t="s">
        <v>938</v>
      </c>
      <c r="D42" s="147"/>
      <c r="E42" s="148"/>
      <c r="F42" s="148"/>
      <c r="G42" s="22">
        <f t="shared" si="0"/>
        <v>355002.16999999981</v>
      </c>
    </row>
    <row r="43" spans="1:7" x14ac:dyDescent="0.25">
      <c r="A43" s="10">
        <v>41978</v>
      </c>
      <c r="B43" s="11">
        <v>2753</v>
      </c>
      <c r="C43" s="11" t="s">
        <v>1296</v>
      </c>
      <c r="D43" s="141" t="s">
        <v>1594</v>
      </c>
      <c r="F43" s="199">
        <v>3075</v>
      </c>
      <c r="G43" s="22">
        <f t="shared" si="0"/>
        <v>351927.16999999981</v>
      </c>
    </row>
    <row r="44" spans="1:7" ht="30" x14ac:dyDescent="0.25">
      <c r="A44" s="10">
        <v>41978</v>
      </c>
      <c r="B44" s="11">
        <v>2754</v>
      </c>
      <c r="C44" s="11" t="s">
        <v>649</v>
      </c>
      <c r="D44" s="141" t="s">
        <v>1595</v>
      </c>
      <c r="F44" s="199">
        <v>1670.4</v>
      </c>
      <c r="G44" s="22">
        <f t="shared" si="0"/>
        <v>350256.76999999979</v>
      </c>
    </row>
    <row r="45" spans="1:7" x14ac:dyDescent="0.25">
      <c r="A45" s="10">
        <v>41978</v>
      </c>
      <c r="B45" s="11">
        <v>2755</v>
      </c>
      <c r="C45" s="11" t="s">
        <v>1340</v>
      </c>
      <c r="D45" s="141" t="s">
        <v>1596</v>
      </c>
      <c r="F45" s="199">
        <v>1458.12</v>
      </c>
      <c r="G45" s="22">
        <f t="shared" si="0"/>
        <v>348798.64999999979</v>
      </c>
    </row>
    <row r="46" spans="1:7" ht="30" x14ac:dyDescent="0.25">
      <c r="A46" s="10">
        <v>41978</v>
      </c>
      <c r="B46" s="11">
        <v>2756</v>
      </c>
      <c r="C46" s="11" t="s">
        <v>1597</v>
      </c>
      <c r="D46" s="141" t="s">
        <v>1455</v>
      </c>
      <c r="F46" s="199">
        <v>2106</v>
      </c>
      <c r="G46" s="22">
        <f t="shared" si="0"/>
        <v>346692.64999999979</v>
      </c>
    </row>
    <row r="47" spans="1:7" x14ac:dyDescent="0.25">
      <c r="A47" s="10">
        <v>41978</v>
      </c>
      <c r="B47" s="11">
        <v>2757</v>
      </c>
      <c r="C47" s="11" t="s">
        <v>374</v>
      </c>
      <c r="D47" s="141" t="s">
        <v>1599</v>
      </c>
      <c r="F47" s="199">
        <v>3248.87</v>
      </c>
      <c r="G47" s="22">
        <f t="shared" si="0"/>
        <v>343443.7799999998</v>
      </c>
    </row>
    <row r="48" spans="1:7" x14ac:dyDescent="0.25">
      <c r="A48" s="10">
        <v>41978</v>
      </c>
      <c r="B48" s="11">
        <v>2758</v>
      </c>
      <c r="C48" s="11" t="s">
        <v>794</v>
      </c>
      <c r="D48" s="141" t="s">
        <v>1598</v>
      </c>
      <c r="F48" s="199">
        <v>5180</v>
      </c>
      <c r="G48" s="22">
        <f t="shared" si="0"/>
        <v>338263.7799999998</v>
      </c>
    </row>
    <row r="49" spans="1:7" x14ac:dyDescent="0.25">
      <c r="A49" s="10">
        <v>41978</v>
      </c>
      <c r="B49" s="11">
        <v>2759</v>
      </c>
      <c r="C49" s="11" t="s">
        <v>1600</v>
      </c>
      <c r="D49" s="141" t="s">
        <v>1512</v>
      </c>
      <c r="F49" s="199">
        <v>2200</v>
      </c>
      <c r="G49" s="22">
        <f t="shared" si="0"/>
        <v>336063.7799999998</v>
      </c>
    </row>
    <row r="50" spans="1:7" ht="30" x14ac:dyDescent="0.25">
      <c r="A50" s="10">
        <v>41978</v>
      </c>
      <c r="B50" s="11">
        <v>2760</v>
      </c>
      <c r="C50" s="11" t="s">
        <v>1601</v>
      </c>
      <c r="D50" s="141" t="s">
        <v>1605</v>
      </c>
      <c r="F50" s="199">
        <v>1730</v>
      </c>
      <c r="G50" s="22">
        <f t="shared" si="0"/>
        <v>334333.7799999998</v>
      </c>
    </row>
    <row r="51" spans="1:7" ht="30" x14ac:dyDescent="0.25">
      <c r="A51" s="10">
        <v>41983</v>
      </c>
      <c r="B51" s="11">
        <v>2761</v>
      </c>
      <c r="C51" s="11" t="s">
        <v>795</v>
      </c>
      <c r="D51" s="141" t="s">
        <v>1604</v>
      </c>
      <c r="F51" s="199">
        <v>3000</v>
      </c>
      <c r="G51" s="22">
        <f t="shared" si="0"/>
        <v>331333.7799999998</v>
      </c>
    </row>
    <row r="52" spans="1:7" x14ac:dyDescent="0.25">
      <c r="A52" s="10">
        <v>41982</v>
      </c>
      <c r="B52" s="11">
        <v>2762</v>
      </c>
      <c r="C52" s="11" t="s">
        <v>1602</v>
      </c>
      <c r="D52" s="141" t="s">
        <v>1603</v>
      </c>
      <c r="F52" s="199">
        <v>9191.35</v>
      </c>
      <c r="G52" s="22">
        <f t="shared" si="0"/>
        <v>322142.42999999982</v>
      </c>
    </row>
    <row r="53" spans="1:7" ht="30" x14ac:dyDescent="0.25">
      <c r="A53" s="10">
        <v>41982</v>
      </c>
      <c r="B53" s="11">
        <v>2763</v>
      </c>
      <c r="C53" s="11" t="s">
        <v>947</v>
      </c>
      <c r="D53" s="141" t="s">
        <v>1608</v>
      </c>
      <c r="F53" s="199">
        <v>1305</v>
      </c>
      <c r="G53" s="22">
        <f t="shared" si="0"/>
        <v>320837.42999999982</v>
      </c>
    </row>
    <row r="54" spans="1:7" x14ac:dyDescent="0.25">
      <c r="A54" s="10">
        <v>41982</v>
      </c>
      <c r="B54" s="11">
        <v>2764</v>
      </c>
      <c r="C54" s="11" t="s">
        <v>1607</v>
      </c>
      <c r="D54" s="141" t="s">
        <v>1609</v>
      </c>
      <c r="F54" s="199">
        <v>1580</v>
      </c>
      <c r="G54" s="22">
        <f t="shared" si="0"/>
        <v>319257.42999999982</v>
      </c>
    </row>
    <row r="55" spans="1:7" x14ac:dyDescent="0.25">
      <c r="A55" s="10">
        <v>41983</v>
      </c>
      <c r="B55" s="11">
        <v>2765</v>
      </c>
      <c r="C55" s="11" t="s">
        <v>1606</v>
      </c>
      <c r="D55" s="141" t="s">
        <v>1459</v>
      </c>
      <c r="F55" s="199">
        <v>8860</v>
      </c>
      <c r="G55" s="22">
        <f t="shared" si="0"/>
        <v>310397.42999999982</v>
      </c>
    </row>
    <row r="56" spans="1:7" ht="30" x14ac:dyDescent="0.25">
      <c r="A56" s="10">
        <v>41983</v>
      </c>
      <c r="B56" s="11">
        <v>2766</v>
      </c>
      <c r="C56" s="11" t="s">
        <v>421</v>
      </c>
      <c r="D56" s="141" t="s">
        <v>1611</v>
      </c>
      <c r="F56" s="199">
        <v>6000</v>
      </c>
      <c r="G56" s="22">
        <f t="shared" si="0"/>
        <v>304397.42999999982</v>
      </c>
    </row>
    <row r="57" spans="1:7" x14ac:dyDescent="0.25">
      <c r="A57" s="10">
        <v>41984</v>
      </c>
      <c r="C57" s="11" t="s">
        <v>779</v>
      </c>
      <c r="F57" s="199">
        <v>847446.09</v>
      </c>
      <c r="G57" s="312">
        <f t="shared" si="0"/>
        <v>-543048.66000000015</v>
      </c>
    </row>
    <row r="58" spans="1:7" x14ac:dyDescent="0.25">
      <c r="A58" s="10">
        <v>41988</v>
      </c>
      <c r="B58" s="11">
        <v>2767</v>
      </c>
      <c r="C58" s="11" t="s">
        <v>947</v>
      </c>
      <c r="D58" s="141" t="s">
        <v>587</v>
      </c>
      <c r="F58" s="199">
        <v>12307.56</v>
      </c>
      <c r="G58" s="312">
        <f t="shared" si="0"/>
        <v>-555356.2200000002</v>
      </c>
    </row>
    <row r="59" spans="1:7" ht="30" x14ac:dyDescent="0.25">
      <c r="A59" s="10">
        <v>41985</v>
      </c>
      <c r="B59" s="11">
        <v>2768</v>
      </c>
      <c r="C59" s="11" t="s">
        <v>1610</v>
      </c>
      <c r="D59" s="141" t="s">
        <v>1612</v>
      </c>
      <c r="F59" s="199">
        <v>2441</v>
      </c>
      <c r="G59" s="312">
        <f t="shared" si="0"/>
        <v>-557797.2200000002</v>
      </c>
    </row>
    <row r="60" spans="1:7" ht="45" x14ac:dyDescent="0.25">
      <c r="A60" s="10">
        <v>41985</v>
      </c>
      <c r="B60" s="11">
        <v>2769</v>
      </c>
      <c r="C60" s="11" t="s">
        <v>1613</v>
      </c>
      <c r="D60" s="141" t="s">
        <v>1616</v>
      </c>
      <c r="F60" s="199">
        <v>12000</v>
      </c>
      <c r="G60" s="312">
        <f t="shared" si="0"/>
        <v>-569797.2200000002</v>
      </c>
    </row>
    <row r="61" spans="1:7" x14ac:dyDescent="0.25">
      <c r="A61" s="10">
        <v>41985</v>
      </c>
      <c r="B61" s="11">
        <v>2770</v>
      </c>
      <c r="C61" s="11" t="s">
        <v>647</v>
      </c>
      <c r="D61" s="141" t="s">
        <v>1615</v>
      </c>
      <c r="F61" s="199">
        <v>1215</v>
      </c>
      <c r="G61" s="312">
        <f t="shared" si="0"/>
        <v>-571012.2200000002</v>
      </c>
    </row>
    <row r="62" spans="1:7" x14ac:dyDescent="0.25">
      <c r="A62" s="10">
        <v>41985</v>
      </c>
      <c r="B62" s="11">
        <v>2771</v>
      </c>
      <c r="C62" s="11" t="s">
        <v>1614</v>
      </c>
      <c r="F62" s="199">
        <v>14679</v>
      </c>
      <c r="G62" s="312">
        <f t="shared" si="0"/>
        <v>-585691.2200000002</v>
      </c>
    </row>
    <row r="63" spans="1:7" ht="30" x14ac:dyDescent="0.25">
      <c r="A63" s="10">
        <v>41985</v>
      </c>
      <c r="B63" s="11">
        <v>2772</v>
      </c>
      <c r="C63" s="11" t="s">
        <v>1588</v>
      </c>
      <c r="D63" s="141" t="s">
        <v>1618</v>
      </c>
      <c r="F63" s="199">
        <v>2200</v>
      </c>
      <c r="G63" s="312">
        <f t="shared" si="0"/>
        <v>-587891.2200000002</v>
      </c>
    </row>
    <row r="64" spans="1:7" x14ac:dyDescent="0.25">
      <c r="A64" s="240"/>
      <c r="B64" s="146">
        <v>2773</v>
      </c>
      <c r="C64" s="146" t="s">
        <v>938</v>
      </c>
      <c r="D64" s="147"/>
      <c r="E64" s="148"/>
      <c r="F64" s="148"/>
      <c r="G64" s="312">
        <f t="shared" si="0"/>
        <v>-587891.2200000002</v>
      </c>
    </row>
    <row r="65" spans="1:7" ht="30" x14ac:dyDescent="0.25">
      <c r="A65" s="10">
        <v>41985</v>
      </c>
      <c r="B65" s="11">
        <v>2774</v>
      </c>
      <c r="C65" s="11" t="s">
        <v>1278</v>
      </c>
      <c r="D65" s="141" t="s">
        <v>1617</v>
      </c>
      <c r="F65" s="199">
        <v>2750</v>
      </c>
      <c r="G65" s="312">
        <f t="shared" si="0"/>
        <v>-590641.2200000002</v>
      </c>
    </row>
    <row r="66" spans="1:7" ht="30" x14ac:dyDescent="0.25">
      <c r="A66" s="10">
        <v>41985</v>
      </c>
      <c r="B66" s="11">
        <v>2775</v>
      </c>
      <c r="C66" s="11" t="s">
        <v>1601</v>
      </c>
      <c r="D66" s="141" t="s">
        <v>1619</v>
      </c>
      <c r="F66" s="199">
        <v>3120</v>
      </c>
      <c r="G66" s="312">
        <f t="shared" si="0"/>
        <v>-593761.2200000002</v>
      </c>
    </row>
    <row r="67" spans="1:7" ht="30" x14ac:dyDescent="0.25">
      <c r="A67" s="10">
        <v>41985</v>
      </c>
      <c r="B67" s="11">
        <v>2776</v>
      </c>
      <c r="C67" s="11" t="s">
        <v>1574</v>
      </c>
      <c r="D67" s="141" t="s">
        <v>1617</v>
      </c>
      <c r="F67" s="199">
        <v>2460</v>
      </c>
      <c r="G67" s="312">
        <f>G66-F67</f>
        <v>-596221.2200000002</v>
      </c>
    </row>
    <row r="68" spans="1:7" x14ac:dyDescent="0.25">
      <c r="A68" s="146"/>
      <c r="B68" s="146">
        <v>2777</v>
      </c>
      <c r="C68" s="146" t="s">
        <v>938</v>
      </c>
      <c r="D68" s="147"/>
      <c r="E68" s="148"/>
      <c r="F68" s="148"/>
      <c r="G68" s="312">
        <f t="shared" si="0"/>
        <v>-596221.2200000002</v>
      </c>
    </row>
    <row r="69" spans="1:7" x14ac:dyDescent="0.25">
      <c r="A69" s="146"/>
      <c r="B69" s="146">
        <v>2778</v>
      </c>
      <c r="C69" s="146" t="s">
        <v>938</v>
      </c>
      <c r="D69" s="147"/>
      <c r="E69" s="148"/>
      <c r="F69" s="148"/>
      <c r="G69" s="312">
        <f t="shared" si="0"/>
        <v>-596221.2200000002</v>
      </c>
    </row>
    <row r="70" spans="1:7" x14ac:dyDescent="0.25">
      <c r="A70" s="10">
        <v>41985</v>
      </c>
      <c r="B70" s="11">
        <v>2779</v>
      </c>
      <c r="C70" s="11" t="s">
        <v>822</v>
      </c>
      <c r="D70" s="141" t="s">
        <v>1620</v>
      </c>
      <c r="F70" s="199">
        <v>21000</v>
      </c>
      <c r="G70" s="312">
        <f t="shared" si="0"/>
        <v>-617221.2200000002</v>
      </c>
    </row>
    <row r="71" spans="1:7" x14ac:dyDescent="0.25">
      <c r="A71" s="146"/>
      <c r="B71" s="146">
        <v>2780</v>
      </c>
      <c r="C71" s="146" t="s">
        <v>938</v>
      </c>
      <c r="D71" s="147"/>
      <c r="E71" s="148"/>
      <c r="F71" s="148"/>
      <c r="G71" s="312">
        <f t="shared" si="0"/>
        <v>-617221.2200000002</v>
      </c>
    </row>
    <row r="72" spans="1:7" x14ac:dyDescent="0.25">
      <c r="A72" s="10">
        <v>41985</v>
      </c>
      <c r="B72" s="11">
        <v>2781</v>
      </c>
      <c r="C72" s="11" t="s">
        <v>1621</v>
      </c>
      <c r="D72" s="141" t="s">
        <v>1622</v>
      </c>
      <c r="F72" s="19">
        <v>1833.95</v>
      </c>
      <c r="G72" s="312">
        <f t="shared" si="0"/>
        <v>-619055.17000000016</v>
      </c>
    </row>
    <row r="73" spans="1:7" x14ac:dyDescent="0.25">
      <c r="A73" s="10">
        <v>41985</v>
      </c>
      <c r="C73" s="11" t="s">
        <v>142</v>
      </c>
      <c r="F73" s="199">
        <v>5787.47</v>
      </c>
      <c r="G73" s="312">
        <f t="shared" si="0"/>
        <v>-624842.64000000013</v>
      </c>
    </row>
    <row r="74" spans="1:7" ht="30" x14ac:dyDescent="0.25">
      <c r="A74" s="10">
        <v>41988</v>
      </c>
      <c r="B74" s="11">
        <v>2782</v>
      </c>
      <c r="C74" s="11" t="s">
        <v>1597</v>
      </c>
      <c r="D74" s="141" t="s">
        <v>1623</v>
      </c>
      <c r="F74" s="199">
        <v>4194</v>
      </c>
      <c r="G74" s="312">
        <f t="shared" si="0"/>
        <v>-629036.64000000013</v>
      </c>
    </row>
    <row r="75" spans="1:7" x14ac:dyDescent="0.25">
      <c r="A75" s="10">
        <v>41988</v>
      </c>
      <c r="B75" s="11">
        <v>2783</v>
      </c>
      <c r="C75" s="11" t="s">
        <v>1131</v>
      </c>
      <c r="D75" s="141" t="s">
        <v>1624</v>
      </c>
      <c r="F75" s="199">
        <v>1363</v>
      </c>
      <c r="G75" s="312">
        <f t="shared" si="0"/>
        <v>-630399.64000000013</v>
      </c>
    </row>
    <row r="76" spans="1:7" x14ac:dyDescent="0.25">
      <c r="A76" s="10">
        <v>41988</v>
      </c>
      <c r="C76" s="11" t="s">
        <v>940</v>
      </c>
      <c r="F76" s="199">
        <v>3248</v>
      </c>
      <c r="G76" s="312">
        <f t="shared" si="0"/>
        <v>-633647.64000000013</v>
      </c>
    </row>
    <row r="77" spans="1:7" x14ac:dyDescent="0.25">
      <c r="A77" s="10">
        <v>41988</v>
      </c>
      <c r="C77" s="11" t="s">
        <v>940</v>
      </c>
      <c r="F77" s="199">
        <v>1566</v>
      </c>
      <c r="G77" s="312">
        <f t="shared" si="0"/>
        <v>-635213.64000000013</v>
      </c>
    </row>
    <row r="78" spans="1:7" x14ac:dyDescent="0.25">
      <c r="A78" s="10">
        <v>41988</v>
      </c>
      <c r="C78" s="11" t="s">
        <v>940</v>
      </c>
      <c r="F78" s="199">
        <v>100000</v>
      </c>
      <c r="G78" s="312">
        <f t="shared" ref="G78:G79" si="1">G77-F78</f>
        <v>-735213.64000000013</v>
      </c>
    </row>
    <row r="79" spans="1:7" x14ac:dyDescent="0.25">
      <c r="A79" s="146"/>
      <c r="B79" s="146">
        <v>2784</v>
      </c>
      <c r="C79" s="146" t="s">
        <v>938</v>
      </c>
      <c r="D79" s="147"/>
      <c r="E79" s="148"/>
      <c r="F79" s="148"/>
      <c r="G79" s="312">
        <f t="shared" si="1"/>
        <v>-735213.64000000013</v>
      </c>
    </row>
    <row r="80" spans="1:7" x14ac:dyDescent="0.25">
      <c r="A80" s="10">
        <v>41989</v>
      </c>
      <c r="B80" s="11">
        <v>2785</v>
      </c>
      <c r="C80" s="11" t="s">
        <v>947</v>
      </c>
      <c r="D80" s="141" t="s">
        <v>1625</v>
      </c>
      <c r="F80" s="199">
        <v>18800</v>
      </c>
      <c r="G80" s="312">
        <f>G79-F80</f>
        <v>-754013.64000000013</v>
      </c>
    </row>
    <row r="81" spans="1:7" x14ac:dyDescent="0.25">
      <c r="A81" s="10">
        <v>41989</v>
      </c>
      <c r="B81" s="11">
        <v>2786</v>
      </c>
      <c r="C81" s="11" t="s">
        <v>947</v>
      </c>
      <c r="D81" s="141" t="s">
        <v>955</v>
      </c>
      <c r="F81" s="199">
        <v>22700</v>
      </c>
      <c r="G81" s="312">
        <f t="shared" ref="G81:G165" si="2">G80-F81</f>
        <v>-776713.64000000013</v>
      </c>
    </row>
    <row r="82" spans="1:7" ht="30" x14ac:dyDescent="0.25">
      <c r="A82" s="10">
        <v>41989</v>
      </c>
      <c r="B82" s="11">
        <v>2787</v>
      </c>
      <c r="C82" s="11" t="s">
        <v>947</v>
      </c>
      <c r="D82" s="141" t="s">
        <v>956</v>
      </c>
      <c r="F82" s="199">
        <v>2500</v>
      </c>
      <c r="G82" s="312">
        <f t="shared" si="2"/>
        <v>-779213.64000000013</v>
      </c>
    </row>
    <row r="83" spans="1:7" x14ac:dyDescent="0.25">
      <c r="A83" s="10">
        <v>41989</v>
      </c>
      <c r="B83" s="11">
        <v>2788</v>
      </c>
      <c r="C83" s="11" t="s">
        <v>947</v>
      </c>
      <c r="D83" s="141" t="s">
        <v>1626</v>
      </c>
      <c r="F83" s="199">
        <v>22750</v>
      </c>
      <c r="G83" s="312">
        <f t="shared" si="2"/>
        <v>-801963.64000000013</v>
      </c>
    </row>
    <row r="84" spans="1:7" x14ac:dyDescent="0.25">
      <c r="A84" s="10">
        <v>41989</v>
      </c>
      <c r="B84" s="11">
        <v>2789</v>
      </c>
      <c r="C84" s="11" t="s">
        <v>947</v>
      </c>
      <c r="D84" s="141" t="s">
        <v>1627</v>
      </c>
      <c r="F84" s="199">
        <v>6867</v>
      </c>
      <c r="G84" s="312">
        <f t="shared" si="2"/>
        <v>-808830.64000000013</v>
      </c>
    </row>
    <row r="85" spans="1:7" x14ac:dyDescent="0.25">
      <c r="A85" s="146"/>
      <c r="B85" s="146">
        <v>2790</v>
      </c>
      <c r="C85" s="146" t="s">
        <v>938</v>
      </c>
      <c r="D85" s="147"/>
      <c r="E85" s="148"/>
      <c r="F85" s="148"/>
      <c r="G85" s="312">
        <f t="shared" si="2"/>
        <v>-808830.64000000013</v>
      </c>
    </row>
    <row r="86" spans="1:7" x14ac:dyDescent="0.25">
      <c r="A86" s="146"/>
      <c r="B86" s="146">
        <v>2791</v>
      </c>
      <c r="C86" s="146" t="s">
        <v>938</v>
      </c>
      <c r="D86" s="147"/>
      <c r="E86" s="148"/>
      <c r="F86" s="148"/>
      <c r="G86" s="312">
        <f t="shared" si="2"/>
        <v>-808830.64000000013</v>
      </c>
    </row>
    <row r="87" spans="1:7" x14ac:dyDescent="0.25">
      <c r="A87" s="10">
        <v>41989</v>
      </c>
      <c r="B87" s="11">
        <v>2792</v>
      </c>
      <c r="C87" s="11" t="s">
        <v>592</v>
      </c>
      <c r="D87" s="141" t="s">
        <v>1628</v>
      </c>
      <c r="F87" s="199">
        <v>3236.32</v>
      </c>
      <c r="G87" s="312">
        <f t="shared" si="2"/>
        <v>-812066.96000000008</v>
      </c>
    </row>
    <row r="88" spans="1:7" x14ac:dyDescent="0.25">
      <c r="A88" s="10">
        <v>41989</v>
      </c>
      <c r="B88" s="11">
        <v>2793</v>
      </c>
      <c r="C88" s="11" t="s">
        <v>1593</v>
      </c>
      <c r="D88" s="141" t="s">
        <v>1544</v>
      </c>
      <c r="F88" s="199">
        <v>4500</v>
      </c>
      <c r="G88" s="312">
        <f t="shared" si="2"/>
        <v>-816566.96000000008</v>
      </c>
    </row>
    <row r="89" spans="1:7" ht="30" x14ac:dyDescent="0.25">
      <c r="A89" s="10">
        <v>41989</v>
      </c>
      <c r="B89" s="11">
        <v>2794</v>
      </c>
      <c r="C89" s="11" t="s">
        <v>421</v>
      </c>
      <c r="D89" s="141" t="s">
        <v>1611</v>
      </c>
      <c r="F89" s="199">
        <v>6000</v>
      </c>
      <c r="G89" s="312">
        <f t="shared" si="2"/>
        <v>-822566.96000000008</v>
      </c>
    </row>
    <row r="90" spans="1:7" ht="30" x14ac:dyDescent="0.25">
      <c r="A90" s="10">
        <v>41990</v>
      </c>
      <c r="B90" s="11">
        <v>2795</v>
      </c>
      <c r="C90" s="11" t="s">
        <v>1630</v>
      </c>
      <c r="D90" s="141" t="s">
        <v>1629</v>
      </c>
      <c r="F90" s="199">
        <v>2263.4299999999998</v>
      </c>
      <c r="G90" s="312">
        <f t="shared" si="2"/>
        <v>-824830.39000000013</v>
      </c>
    </row>
    <row r="91" spans="1:7" ht="30" x14ac:dyDescent="0.25">
      <c r="A91" s="10">
        <v>41989</v>
      </c>
      <c r="B91" s="11">
        <v>2796</v>
      </c>
      <c r="C91" s="11" t="s">
        <v>819</v>
      </c>
      <c r="D91" s="141" t="s">
        <v>1632</v>
      </c>
      <c r="F91" s="19">
        <v>1207.1600000000001</v>
      </c>
      <c r="G91" s="312">
        <f t="shared" si="2"/>
        <v>-826037.55000000016</v>
      </c>
    </row>
    <row r="92" spans="1:7" x14ac:dyDescent="0.25">
      <c r="A92" s="10">
        <v>41989</v>
      </c>
      <c r="C92" s="11" t="s">
        <v>363</v>
      </c>
      <c r="F92" s="199">
        <v>290963.53000000003</v>
      </c>
      <c r="G92" s="312">
        <f t="shared" si="2"/>
        <v>-1117001.08</v>
      </c>
    </row>
    <row r="93" spans="1:7" x14ac:dyDescent="0.25">
      <c r="A93" s="10">
        <v>41989</v>
      </c>
      <c r="C93" s="11" t="s">
        <v>363</v>
      </c>
      <c r="F93" s="199">
        <v>7543.67</v>
      </c>
      <c r="G93" s="312">
        <f t="shared" si="2"/>
        <v>-1124544.75</v>
      </c>
    </row>
    <row r="94" spans="1:7" x14ac:dyDescent="0.25">
      <c r="A94" s="10">
        <v>41989</v>
      </c>
      <c r="C94" s="11" t="s">
        <v>363</v>
      </c>
      <c r="F94" s="199">
        <v>1518.36</v>
      </c>
      <c r="G94" s="312">
        <f t="shared" si="2"/>
        <v>-1126063.1100000001</v>
      </c>
    </row>
    <row r="95" spans="1:7" x14ac:dyDescent="0.25">
      <c r="A95" s="146"/>
      <c r="B95" s="146">
        <v>2797</v>
      </c>
      <c r="C95" s="146" t="s">
        <v>938</v>
      </c>
      <c r="D95" s="147"/>
      <c r="E95" s="148"/>
      <c r="F95" s="148"/>
      <c r="G95" s="312">
        <f t="shared" si="2"/>
        <v>-1126063.1100000001</v>
      </c>
    </row>
    <row r="96" spans="1:7" x14ac:dyDescent="0.25">
      <c r="A96" s="10">
        <v>41990</v>
      </c>
      <c r="B96" s="11">
        <v>2798</v>
      </c>
      <c r="C96" s="11" t="s">
        <v>1340</v>
      </c>
      <c r="D96" s="141" t="s">
        <v>1631</v>
      </c>
      <c r="F96" s="199">
        <v>2597.44</v>
      </c>
      <c r="G96" s="312">
        <f t="shared" si="2"/>
        <v>-1128660.55</v>
      </c>
    </row>
    <row r="97" spans="1:7" x14ac:dyDescent="0.25">
      <c r="A97" s="10">
        <v>41990</v>
      </c>
      <c r="B97" s="11">
        <v>2799</v>
      </c>
      <c r="C97" s="11" t="s">
        <v>1384</v>
      </c>
      <c r="D97" s="141" t="s">
        <v>1635</v>
      </c>
      <c r="F97" s="199">
        <v>11447.76</v>
      </c>
      <c r="G97" s="312">
        <f t="shared" si="2"/>
        <v>-1140108.31</v>
      </c>
    </row>
    <row r="98" spans="1:7" x14ac:dyDescent="0.25">
      <c r="A98" s="10">
        <v>41990</v>
      </c>
      <c r="B98" s="11">
        <v>2800</v>
      </c>
      <c r="C98" s="11" t="s">
        <v>1633</v>
      </c>
      <c r="D98" s="141" t="s">
        <v>1634</v>
      </c>
      <c r="F98" s="199">
        <v>18154</v>
      </c>
      <c r="G98" s="312">
        <f t="shared" si="2"/>
        <v>-1158262.31</v>
      </c>
    </row>
    <row r="99" spans="1:7" x14ac:dyDescent="0.25">
      <c r="A99" s="10">
        <v>41990</v>
      </c>
      <c r="B99" s="11">
        <v>2801</v>
      </c>
      <c r="C99" s="11" t="s">
        <v>947</v>
      </c>
      <c r="D99" s="141" t="s">
        <v>1547</v>
      </c>
      <c r="F99" s="199">
        <v>5485</v>
      </c>
      <c r="G99" s="312">
        <f t="shared" si="2"/>
        <v>-1163747.31</v>
      </c>
    </row>
    <row r="100" spans="1:7" ht="30" x14ac:dyDescent="0.25">
      <c r="A100" s="10">
        <v>41990</v>
      </c>
      <c r="B100" s="11">
        <v>2802</v>
      </c>
      <c r="C100" s="11" t="s">
        <v>1588</v>
      </c>
      <c r="D100" s="141" t="s">
        <v>1590</v>
      </c>
      <c r="F100" s="199">
        <v>950</v>
      </c>
      <c r="G100" s="312">
        <f t="shared" si="2"/>
        <v>-1164697.31</v>
      </c>
    </row>
    <row r="101" spans="1:7" x14ac:dyDescent="0.25">
      <c r="A101" s="146"/>
      <c r="B101" s="146">
        <v>2803</v>
      </c>
      <c r="C101" s="146" t="s">
        <v>938</v>
      </c>
      <c r="D101" s="147"/>
      <c r="E101" s="148"/>
      <c r="F101" s="148"/>
      <c r="G101" s="312">
        <f t="shared" si="2"/>
        <v>-1164697.31</v>
      </c>
    </row>
    <row r="102" spans="1:7" x14ac:dyDescent="0.25">
      <c r="A102" s="10">
        <v>41990</v>
      </c>
      <c r="B102" s="11">
        <v>2804</v>
      </c>
      <c r="C102" s="11" t="s">
        <v>939</v>
      </c>
      <c r="D102" s="141" t="s">
        <v>1636</v>
      </c>
      <c r="F102" s="199">
        <v>2600</v>
      </c>
      <c r="G102" s="312">
        <f t="shared" si="2"/>
        <v>-1167297.31</v>
      </c>
    </row>
    <row r="103" spans="1:7" x14ac:dyDescent="0.25">
      <c r="A103" s="146"/>
      <c r="B103" s="146">
        <v>2805</v>
      </c>
      <c r="C103" s="146" t="s">
        <v>938</v>
      </c>
      <c r="D103" s="147"/>
      <c r="E103" s="148"/>
      <c r="F103" s="148"/>
      <c r="G103" s="312">
        <f t="shared" si="2"/>
        <v>-1167297.31</v>
      </c>
    </row>
    <row r="104" spans="1:7" x14ac:dyDescent="0.25">
      <c r="A104" s="10">
        <v>41990</v>
      </c>
      <c r="B104" s="11">
        <v>2806</v>
      </c>
      <c r="C104" s="11" t="s">
        <v>947</v>
      </c>
      <c r="D104" s="141" t="s">
        <v>1301</v>
      </c>
      <c r="F104" s="199">
        <v>2819.43</v>
      </c>
      <c r="G104" s="312">
        <f t="shared" si="2"/>
        <v>-1170116.74</v>
      </c>
    </row>
    <row r="105" spans="1:7" x14ac:dyDescent="0.25">
      <c r="A105" s="10">
        <v>41990</v>
      </c>
      <c r="C105" s="11" t="s">
        <v>1583</v>
      </c>
      <c r="F105" s="199">
        <v>3030.89</v>
      </c>
      <c r="G105" s="312">
        <f t="shared" si="2"/>
        <v>-1173147.6299999999</v>
      </c>
    </row>
    <row r="106" spans="1:7" x14ac:dyDescent="0.25">
      <c r="A106" s="10">
        <v>41990</v>
      </c>
      <c r="C106" s="11" t="s">
        <v>1583</v>
      </c>
      <c r="F106" s="199">
        <v>3083.76</v>
      </c>
      <c r="G106" s="312">
        <f t="shared" si="2"/>
        <v>-1176231.3899999999</v>
      </c>
    </row>
    <row r="107" spans="1:7" x14ac:dyDescent="0.25">
      <c r="A107" s="10">
        <v>41990</v>
      </c>
      <c r="C107" s="11" t="s">
        <v>1577</v>
      </c>
      <c r="F107" s="199">
        <v>40092.04</v>
      </c>
      <c r="G107" s="312">
        <f t="shared" si="2"/>
        <v>-1216323.43</v>
      </c>
    </row>
    <row r="108" spans="1:7" x14ac:dyDescent="0.25">
      <c r="A108" s="10">
        <v>41990</v>
      </c>
      <c r="C108" s="11" t="s">
        <v>142</v>
      </c>
      <c r="F108" s="199">
        <v>74779</v>
      </c>
      <c r="G108" s="312">
        <f t="shared" si="2"/>
        <v>-1291102.43</v>
      </c>
    </row>
    <row r="109" spans="1:7" x14ac:dyDescent="0.25">
      <c r="A109" s="10">
        <v>41990</v>
      </c>
      <c r="C109" s="11" t="s">
        <v>1583</v>
      </c>
      <c r="F109" s="199">
        <v>10917.04</v>
      </c>
      <c r="G109" s="312">
        <f t="shared" si="2"/>
        <v>-1302019.47</v>
      </c>
    </row>
    <row r="110" spans="1:7" ht="30" x14ac:dyDescent="0.25">
      <c r="A110" s="10">
        <v>41991</v>
      </c>
      <c r="B110" s="11">
        <v>2807</v>
      </c>
      <c r="C110" s="11" t="s">
        <v>1637</v>
      </c>
      <c r="D110" s="141" t="s">
        <v>1638</v>
      </c>
      <c r="F110" s="199">
        <v>2800</v>
      </c>
      <c r="G110" s="312">
        <f t="shared" si="2"/>
        <v>-1304819.47</v>
      </c>
    </row>
    <row r="111" spans="1:7" ht="30" x14ac:dyDescent="0.25">
      <c r="A111" s="10">
        <v>41991</v>
      </c>
      <c r="B111" s="11">
        <v>2808</v>
      </c>
      <c r="C111" s="11" t="s">
        <v>1574</v>
      </c>
      <c r="D111" s="141" t="s">
        <v>1641</v>
      </c>
      <c r="F111" s="199">
        <v>1815</v>
      </c>
      <c r="G111" s="312">
        <f t="shared" si="2"/>
        <v>-1306634.47</v>
      </c>
    </row>
    <row r="112" spans="1:7" ht="30" x14ac:dyDescent="0.25">
      <c r="A112" s="10">
        <v>41991</v>
      </c>
      <c r="B112" s="11">
        <v>2809</v>
      </c>
      <c r="C112" s="11" t="s">
        <v>1597</v>
      </c>
      <c r="D112" s="141" t="s">
        <v>1455</v>
      </c>
      <c r="F112" s="199">
        <v>1465</v>
      </c>
      <c r="G112" s="312">
        <f t="shared" si="2"/>
        <v>-1308099.47</v>
      </c>
    </row>
    <row r="113" spans="1:7" x14ac:dyDescent="0.25">
      <c r="A113" s="10">
        <v>41991</v>
      </c>
      <c r="B113" s="11">
        <v>2810</v>
      </c>
      <c r="C113" s="11" t="s">
        <v>1639</v>
      </c>
      <c r="D113" s="141" t="s">
        <v>1640</v>
      </c>
      <c r="F113" s="199">
        <v>2911.6</v>
      </c>
      <c r="G113" s="312">
        <f t="shared" si="2"/>
        <v>-1311011.07</v>
      </c>
    </row>
    <row r="114" spans="1:7" x14ac:dyDescent="0.25">
      <c r="A114" s="10">
        <v>41991</v>
      </c>
      <c r="B114" s="11">
        <v>2811</v>
      </c>
      <c r="C114" s="11" t="s">
        <v>947</v>
      </c>
      <c r="D114" s="141" t="s">
        <v>1644</v>
      </c>
      <c r="F114" s="199">
        <v>1500</v>
      </c>
      <c r="G114" s="312">
        <f t="shared" si="2"/>
        <v>-1312511.07</v>
      </c>
    </row>
    <row r="115" spans="1:7" x14ac:dyDescent="0.25">
      <c r="A115" s="240"/>
      <c r="B115" s="146">
        <v>2812</v>
      </c>
      <c r="C115" s="146" t="s">
        <v>938</v>
      </c>
      <c r="D115" s="147"/>
      <c r="E115" s="148"/>
      <c r="F115" s="148"/>
      <c r="G115" s="312">
        <f t="shared" si="2"/>
        <v>-1312511.07</v>
      </c>
    </row>
    <row r="116" spans="1:7" x14ac:dyDescent="0.25">
      <c r="A116" s="10">
        <v>41991</v>
      </c>
      <c r="B116" s="11">
        <v>2813</v>
      </c>
      <c r="C116" s="11" t="s">
        <v>1642</v>
      </c>
      <c r="D116" s="141" t="s">
        <v>1643</v>
      </c>
      <c r="F116" s="199">
        <v>8847.84</v>
      </c>
      <c r="G116" s="312">
        <f t="shared" si="2"/>
        <v>-1321358.9100000001</v>
      </c>
    </row>
    <row r="117" spans="1:7" x14ac:dyDescent="0.25">
      <c r="A117" s="10">
        <v>41991</v>
      </c>
      <c r="B117" s="11">
        <v>2814</v>
      </c>
      <c r="C117" s="11" t="s">
        <v>944</v>
      </c>
      <c r="F117" s="199">
        <v>72393</v>
      </c>
      <c r="G117" s="312">
        <f t="shared" si="2"/>
        <v>-1393751.9100000001</v>
      </c>
    </row>
    <row r="118" spans="1:7" x14ac:dyDescent="0.25">
      <c r="A118" s="10">
        <v>41991</v>
      </c>
      <c r="B118" s="11">
        <v>2815</v>
      </c>
      <c r="C118" s="11" t="s">
        <v>632</v>
      </c>
      <c r="D118" s="141" t="s">
        <v>1645</v>
      </c>
      <c r="F118" s="199">
        <v>1800.4</v>
      </c>
      <c r="G118" s="312">
        <f t="shared" si="2"/>
        <v>-1395552.31</v>
      </c>
    </row>
    <row r="119" spans="1:7" x14ac:dyDescent="0.25">
      <c r="A119" s="10">
        <v>41991</v>
      </c>
      <c r="B119" s="11">
        <v>2816</v>
      </c>
      <c r="C119" s="11" t="s">
        <v>1646</v>
      </c>
      <c r="D119" s="141" t="s">
        <v>1433</v>
      </c>
      <c r="F119" s="199">
        <v>4830</v>
      </c>
      <c r="G119" s="312">
        <f t="shared" si="2"/>
        <v>-1400382.31</v>
      </c>
    </row>
    <row r="120" spans="1:7" x14ac:dyDescent="0.25">
      <c r="A120" s="10">
        <v>41991</v>
      </c>
      <c r="B120" s="11">
        <v>2817</v>
      </c>
      <c r="C120" s="11" t="s">
        <v>1647</v>
      </c>
      <c r="D120" s="141" t="s">
        <v>1648</v>
      </c>
      <c r="F120" s="199">
        <v>2250</v>
      </c>
      <c r="G120" s="312">
        <f t="shared" si="2"/>
        <v>-1402632.31</v>
      </c>
    </row>
    <row r="121" spans="1:7" x14ac:dyDescent="0.25">
      <c r="A121" s="10">
        <v>41991</v>
      </c>
      <c r="C121" s="11" t="s">
        <v>142</v>
      </c>
      <c r="F121" s="199">
        <v>16214.67</v>
      </c>
      <c r="G121" s="312">
        <f t="shared" si="2"/>
        <v>-1418846.98</v>
      </c>
    </row>
    <row r="122" spans="1:7" x14ac:dyDescent="0.25">
      <c r="A122" s="10">
        <v>41991</v>
      </c>
      <c r="C122" s="11" t="s">
        <v>142</v>
      </c>
      <c r="F122" s="199">
        <v>4008.28</v>
      </c>
      <c r="G122" s="312">
        <f t="shared" si="2"/>
        <v>-1422855.26</v>
      </c>
    </row>
    <row r="123" spans="1:7" x14ac:dyDescent="0.25">
      <c r="A123" s="10">
        <v>41991</v>
      </c>
      <c r="C123" s="11" t="s">
        <v>1700</v>
      </c>
      <c r="F123" s="199">
        <v>3793.2</v>
      </c>
      <c r="G123" s="312">
        <f t="shared" si="2"/>
        <v>-1426648.46</v>
      </c>
    </row>
    <row r="124" spans="1:7" x14ac:dyDescent="0.25">
      <c r="A124" s="10">
        <v>41991</v>
      </c>
      <c r="C124" s="11" t="s">
        <v>1701</v>
      </c>
      <c r="F124" s="199">
        <v>579</v>
      </c>
      <c r="G124" s="312">
        <f t="shared" si="2"/>
        <v>-1427227.46</v>
      </c>
    </row>
    <row r="125" spans="1:7" x14ac:dyDescent="0.25">
      <c r="A125" s="10">
        <v>41991</v>
      </c>
      <c r="C125" s="11" t="s">
        <v>1701</v>
      </c>
      <c r="F125" s="199">
        <v>754</v>
      </c>
      <c r="G125" s="312">
        <f t="shared" si="2"/>
        <v>-1427981.46</v>
      </c>
    </row>
    <row r="126" spans="1:7" x14ac:dyDescent="0.25">
      <c r="A126" s="10">
        <v>41991</v>
      </c>
      <c r="C126" s="11" t="s">
        <v>1701</v>
      </c>
      <c r="F126" s="199">
        <v>910</v>
      </c>
      <c r="G126" s="312">
        <f t="shared" si="2"/>
        <v>-1428891.46</v>
      </c>
    </row>
    <row r="127" spans="1:7" x14ac:dyDescent="0.25">
      <c r="A127" s="146"/>
      <c r="B127" s="146">
        <v>2818</v>
      </c>
      <c r="C127" s="146" t="s">
        <v>938</v>
      </c>
      <c r="D127" s="147"/>
      <c r="E127" s="148"/>
      <c r="F127" s="148"/>
      <c r="G127" s="312">
        <f>G126-F127</f>
        <v>-1428891.46</v>
      </c>
    </row>
    <row r="128" spans="1:7" x14ac:dyDescent="0.25">
      <c r="A128" s="10">
        <v>41992</v>
      </c>
      <c r="B128" s="11">
        <v>2819</v>
      </c>
      <c r="F128" s="199">
        <v>4830</v>
      </c>
      <c r="G128" s="312">
        <f t="shared" si="2"/>
        <v>-1433721.46</v>
      </c>
    </row>
    <row r="129" spans="1:7" x14ac:dyDescent="0.25">
      <c r="A129" s="10">
        <v>41992</v>
      </c>
      <c r="B129" s="11">
        <v>2820</v>
      </c>
      <c r="C129" s="11" t="s">
        <v>1642</v>
      </c>
      <c r="D129" s="141" t="s">
        <v>1649</v>
      </c>
      <c r="F129" s="199">
        <v>544</v>
      </c>
      <c r="G129" s="312">
        <f t="shared" si="2"/>
        <v>-1434265.46</v>
      </c>
    </row>
    <row r="130" spans="1:7" x14ac:dyDescent="0.25">
      <c r="A130" s="10">
        <v>41992</v>
      </c>
      <c r="B130" s="11">
        <v>2821</v>
      </c>
      <c r="C130" s="11" t="s">
        <v>947</v>
      </c>
      <c r="D130" s="141" t="s">
        <v>587</v>
      </c>
      <c r="F130" s="199">
        <v>15311.16</v>
      </c>
      <c r="G130" s="312">
        <f t="shared" si="2"/>
        <v>-1449576.6199999999</v>
      </c>
    </row>
    <row r="131" spans="1:7" x14ac:dyDescent="0.25">
      <c r="A131" s="10">
        <v>41992</v>
      </c>
      <c r="B131" s="11">
        <v>2822</v>
      </c>
      <c r="C131" s="11" t="s">
        <v>1621</v>
      </c>
      <c r="D131" s="141" t="s">
        <v>1650</v>
      </c>
      <c r="F131" s="19">
        <v>1157.98</v>
      </c>
      <c r="G131" s="312">
        <f t="shared" si="2"/>
        <v>-1450734.5999999999</v>
      </c>
    </row>
    <row r="132" spans="1:7" x14ac:dyDescent="0.25">
      <c r="A132" s="10">
        <v>41992</v>
      </c>
      <c r="B132" s="11">
        <v>2823</v>
      </c>
      <c r="C132" s="11" t="s">
        <v>947</v>
      </c>
      <c r="D132" s="141" t="s">
        <v>1651</v>
      </c>
      <c r="F132" s="199">
        <v>5800</v>
      </c>
      <c r="G132" s="312">
        <f t="shared" si="2"/>
        <v>-1456534.5999999999</v>
      </c>
    </row>
    <row r="133" spans="1:7" x14ac:dyDescent="0.25">
      <c r="A133" s="10">
        <v>41992</v>
      </c>
      <c r="B133" s="11">
        <v>2824</v>
      </c>
      <c r="C133" s="11" t="s">
        <v>947</v>
      </c>
      <c r="D133" s="141" t="s">
        <v>955</v>
      </c>
      <c r="F133" s="199">
        <v>19200</v>
      </c>
      <c r="G133" s="312">
        <f t="shared" si="2"/>
        <v>-1475734.5999999999</v>
      </c>
    </row>
    <row r="134" spans="1:7" x14ac:dyDescent="0.25">
      <c r="A134" s="240"/>
      <c r="B134" s="146">
        <v>2825</v>
      </c>
      <c r="C134" s="146" t="s">
        <v>938</v>
      </c>
      <c r="D134" s="147"/>
      <c r="E134" s="148"/>
      <c r="F134" s="148"/>
      <c r="G134" s="312">
        <f t="shared" si="2"/>
        <v>-1475734.5999999999</v>
      </c>
    </row>
    <row r="135" spans="1:7" ht="30" x14ac:dyDescent="0.25">
      <c r="A135" s="10">
        <v>41992</v>
      </c>
      <c r="B135" s="11">
        <v>2826</v>
      </c>
      <c r="C135" s="11" t="s">
        <v>947</v>
      </c>
      <c r="D135" s="141" t="s">
        <v>956</v>
      </c>
      <c r="F135" s="199">
        <v>2500</v>
      </c>
      <c r="G135" s="312">
        <f t="shared" si="2"/>
        <v>-1478234.5999999999</v>
      </c>
    </row>
    <row r="136" spans="1:7" x14ac:dyDescent="0.25">
      <c r="A136" s="10">
        <v>41992</v>
      </c>
      <c r="B136" s="11">
        <v>2827</v>
      </c>
      <c r="C136" s="11" t="s">
        <v>1653</v>
      </c>
      <c r="D136" s="141" t="s">
        <v>1652</v>
      </c>
      <c r="F136" s="199">
        <v>6000</v>
      </c>
      <c r="G136" s="312">
        <f t="shared" si="2"/>
        <v>-1484234.5999999999</v>
      </c>
    </row>
    <row r="137" spans="1:7" ht="45" x14ac:dyDescent="0.25">
      <c r="A137" s="10">
        <v>41992</v>
      </c>
      <c r="B137" s="11">
        <v>2828</v>
      </c>
      <c r="C137" s="11" t="s">
        <v>1654</v>
      </c>
      <c r="D137" s="141" t="s">
        <v>1655</v>
      </c>
      <c r="F137" s="199">
        <v>6393</v>
      </c>
      <c r="G137" s="312">
        <f t="shared" si="2"/>
        <v>-1490627.5999999999</v>
      </c>
    </row>
    <row r="138" spans="1:7" x14ac:dyDescent="0.25">
      <c r="A138" s="10">
        <v>41992</v>
      </c>
      <c r="C138" s="11" t="s">
        <v>1702</v>
      </c>
      <c r="F138" s="199">
        <v>162</v>
      </c>
      <c r="G138" s="312">
        <f t="shared" si="2"/>
        <v>-1490789.5999999999</v>
      </c>
    </row>
    <row r="139" spans="1:7" x14ac:dyDescent="0.25">
      <c r="A139" s="10">
        <v>41992</v>
      </c>
      <c r="C139" s="11" t="s">
        <v>547</v>
      </c>
      <c r="F139" s="199">
        <v>25.92</v>
      </c>
      <c r="G139" s="312">
        <f t="shared" si="2"/>
        <v>-1490815.5199999998</v>
      </c>
    </row>
    <row r="140" spans="1:7" x14ac:dyDescent="0.25">
      <c r="A140" s="10">
        <v>41995</v>
      </c>
      <c r="B140" s="11">
        <v>2829</v>
      </c>
      <c r="C140" s="11" t="s">
        <v>585</v>
      </c>
      <c r="D140" s="141" t="s">
        <v>1656</v>
      </c>
      <c r="F140" s="199">
        <v>1981.47</v>
      </c>
      <c r="G140" s="312">
        <f t="shared" si="2"/>
        <v>-1492796.9899999998</v>
      </c>
    </row>
    <row r="141" spans="1:7" x14ac:dyDescent="0.25">
      <c r="A141" s="10">
        <v>41995</v>
      </c>
      <c r="C141" s="11" t="s">
        <v>940</v>
      </c>
      <c r="F141" s="199">
        <v>50000</v>
      </c>
      <c r="G141" s="312">
        <f t="shared" si="2"/>
        <v>-1542796.9899999998</v>
      </c>
    </row>
    <row r="142" spans="1:7" x14ac:dyDescent="0.25">
      <c r="A142" s="10">
        <v>41995</v>
      </c>
      <c r="C142" s="11" t="s">
        <v>1701</v>
      </c>
      <c r="F142" s="199">
        <v>373</v>
      </c>
      <c r="G142" s="312">
        <f t="shared" si="2"/>
        <v>-1543169.9899999998</v>
      </c>
    </row>
    <row r="143" spans="1:7" x14ac:dyDescent="0.25">
      <c r="A143" s="10">
        <v>41995</v>
      </c>
      <c r="C143" s="11" t="s">
        <v>1701</v>
      </c>
      <c r="F143" s="199">
        <v>438</v>
      </c>
      <c r="G143" s="312">
        <f t="shared" si="2"/>
        <v>-1543607.9899999998</v>
      </c>
    </row>
    <row r="144" spans="1:7" x14ac:dyDescent="0.25">
      <c r="A144" s="10">
        <v>41995</v>
      </c>
      <c r="C144" s="11" t="s">
        <v>1701</v>
      </c>
      <c r="F144" s="199">
        <v>399</v>
      </c>
      <c r="G144" s="312">
        <f t="shared" si="2"/>
        <v>-1544006.9899999998</v>
      </c>
    </row>
    <row r="145" spans="1:7" x14ac:dyDescent="0.25">
      <c r="A145" s="10">
        <v>41995</v>
      </c>
      <c r="C145" s="11" t="s">
        <v>142</v>
      </c>
      <c r="F145" s="199">
        <v>1028</v>
      </c>
      <c r="G145" s="312">
        <f t="shared" si="2"/>
        <v>-1545034.9899999998</v>
      </c>
    </row>
    <row r="146" spans="1:7" x14ac:dyDescent="0.25">
      <c r="A146" s="10">
        <v>41995</v>
      </c>
      <c r="C146" s="11" t="s">
        <v>142</v>
      </c>
      <c r="F146" s="199">
        <v>986</v>
      </c>
      <c r="G146" s="312">
        <f t="shared" si="2"/>
        <v>-1546020.9899999998</v>
      </c>
    </row>
    <row r="147" spans="1:7" x14ac:dyDescent="0.25">
      <c r="A147" s="10">
        <v>41996</v>
      </c>
      <c r="B147" s="11">
        <v>2830</v>
      </c>
      <c r="C147" s="11" t="s">
        <v>1657</v>
      </c>
      <c r="F147" s="19">
        <v>3654</v>
      </c>
      <c r="G147" s="312">
        <f t="shared" si="2"/>
        <v>-1549674.9899999998</v>
      </c>
    </row>
    <row r="148" spans="1:7" x14ac:dyDescent="0.25">
      <c r="A148" s="10">
        <v>41996</v>
      </c>
      <c r="B148" s="11">
        <v>2831</v>
      </c>
      <c r="C148" s="11" t="s">
        <v>947</v>
      </c>
      <c r="D148" s="141" t="s">
        <v>1658</v>
      </c>
      <c r="F148" s="19">
        <v>1845.12</v>
      </c>
      <c r="G148" s="312">
        <f t="shared" si="2"/>
        <v>-1551520.1099999999</v>
      </c>
    </row>
    <row r="149" spans="1:7" x14ac:dyDescent="0.25">
      <c r="A149" s="10">
        <v>41996</v>
      </c>
      <c r="B149" s="11">
        <v>2832</v>
      </c>
      <c r="C149" s="11" t="s">
        <v>1659</v>
      </c>
      <c r="D149" s="141" t="s">
        <v>953</v>
      </c>
      <c r="F149" s="199">
        <v>735</v>
      </c>
      <c r="G149" s="312">
        <f t="shared" si="2"/>
        <v>-1552255.1099999999</v>
      </c>
    </row>
    <row r="150" spans="1:7" ht="30" x14ac:dyDescent="0.25">
      <c r="A150" s="10">
        <v>41996</v>
      </c>
      <c r="B150" s="11">
        <v>2833</v>
      </c>
      <c r="C150" s="11" t="s">
        <v>1661</v>
      </c>
      <c r="D150" s="141" t="s">
        <v>1660</v>
      </c>
      <c r="F150" s="199">
        <v>3000</v>
      </c>
      <c r="G150" s="312">
        <f t="shared" si="2"/>
        <v>-1555255.1099999999</v>
      </c>
    </row>
    <row r="151" spans="1:7" x14ac:dyDescent="0.25">
      <c r="A151" s="10">
        <v>41996</v>
      </c>
      <c r="B151" s="11">
        <v>2834</v>
      </c>
      <c r="C151" s="11" t="s">
        <v>947</v>
      </c>
      <c r="D151" s="141" t="s">
        <v>1662</v>
      </c>
      <c r="F151" s="199">
        <v>15785.41</v>
      </c>
      <c r="G151" s="312">
        <f t="shared" si="2"/>
        <v>-1571040.5199999998</v>
      </c>
    </row>
    <row r="152" spans="1:7" ht="30" x14ac:dyDescent="0.25">
      <c r="A152" s="10">
        <v>41998</v>
      </c>
      <c r="B152" s="11">
        <v>2835</v>
      </c>
      <c r="C152" s="11" t="s">
        <v>1665</v>
      </c>
      <c r="D152" s="141" t="s">
        <v>1664</v>
      </c>
      <c r="F152" s="199">
        <v>3700</v>
      </c>
      <c r="G152" s="312">
        <f t="shared" si="2"/>
        <v>-1574740.5199999998</v>
      </c>
    </row>
    <row r="153" spans="1:7" ht="30" x14ac:dyDescent="0.25">
      <c r="A153" s="10">
        <v>41996</v>
      </c>
      <c r="B153" s="11">
        <v>2836</v>
      </c>
      <c r="C153" s="11" t="s">
        <v>1642</v>
      </c>
      <c r="D153" s="141" t="s">
        <v>1663</v>
      </c>
      <c r="F153" s="199">
        <v>159.26</v>
      </c>
      <c r="G153" s="312">
        <f t="shared" si="2"/>
        <v>-1574899.7799999998</v>
      </c>
    </row>
    <row r="154" spans="1:7" x14ac:dyDescent="0.25">
      <c r="A154" s="146"/>
      <c r="B154" s="146">
        <v>2837</v>
      </c>
      <c r="C154" s="146" t="s">
        <v>938</v>
      </c>
      <c r="D154" s="147"/>
      <c r="E154" s="148"/>
      <c r="F154" s="148"/>
      <c r="G154" s="312">
        <f t="shared" si="2"/>
        <v>-1574899.7799999998</v>
      </c>
    </row>
    <row r="155" spans="1:7" ht="30" x14ac:dyDescent="0.25">
      <c r="A155" s="10">
        <v>41997</v>
      </c>
      <c r="B155" s="11">
        <v>2838</v>
      </c>
      <c r="C155" s="11" t="s">
        <v>1666</v>
      </c>
      <c r="D155" s="141" t="s">
        <v>1670</v>
      </c>
      <c r="F155" s="199">
        <v>5430</v>
      </c>
      <c r="G155" s="312">
        <f t="shared" si="2"/>
        <v>-1580329.7799999998</v>
      </c>
    </row>
    <row r="156" spans="1:7" x14ac:dyDescent="0.25">
      <c r="A156" s="10">
        <v>41999</v>
      </c>
      <c r="B156" s="11">
        <v>2839</v>
      </c>
      <c r="C156" s="11" t="s">
        <v>1667</v>
      </c>
      <c r="D156" s="141" t="s">
        <v>1669</v>
      </c>
      <c r="F156" s="19">
        <v>2257</v>
      </c>
      <c r="G156" s="312">
        <f t="shared" si="2"/>
        <v>-1582586.7799999998</v>
      </c>
    </row>
    <row r="157" spans="1:7" x14ac:dyDescent="0.25">
      <c r="A157" s="10">
        <v>41999</v>
      </c>
      <c r="B157" s="11">
        <v>2840</v>
      </c>
      <c r="C157" s="11" t="s">
        <v>1668</v>
      </c>
      <c r="D157" s="141" t="s">
        <v>953</v>
      </c>
      <c r="F157" s="199">
        <v>1017.5</v>
      </c>
      <c r="G157" s="312">
        <f t="shared" si="2"/>
        <v>-1583604.2799999998</v>
      </c>
    </row>
    <row r="158" spans="1:7" x14ac:dyDescent="0.25">
      <c r="A158" s="10">
        <v>41999</v>
      </c>
      <c r="B158" s="11">
        <v>2841</v>
      </c>
      <c r="C158" s="11" t="s">
        <v>1657</v>
      </c>
      <c r="D158" s="141" t="s">
        <v>1673</v>
      </c>
      <c r="F158" s="19">
        <v>10962</v>
      </c>
      <c r="G158" s="312">
        <f t="shared" si="2"/>
        <v>-1594566.2799999998</v>
      </c>
    </row>
    <row r="159" spans="1:7" x14ac:dyDescent="0.25">
      <c r="A159" s="10">
        <v>41999</v>
      </c>
      <c r="B159" s="11">
        <v>2842</v>
      </c>
      <c r="C159" s="11" t="s">
        <v>632</v>
      </c>
      <c r="D159" s="141" t="s">
        <v>1672</v>
      </c>
      <c r="F159" s="199">
        <v>450</v>
      </c>
      <c r="G159" s="312">
        <f t="shared" si="2"/>
        <v>-1595016.2799999998</v>
      </c>
    </row>
    <row r="160" spans="1:7" ht="30" x14ac:dyDescent="0.25">
      <c r="A160" s="10">
        <v>41999</v>
      </c>
      <c r="B160" s="11">
        <v>2843</v>
      </c>
      <c r="C160" s="11" t="s">
        <v>1597</v>
      </c>
      <c r="D160" s="141" t="s">
        <v>1671</v>
      </c>
      <c r="F160" s="199">
        <v>3000</v>
      </c>
      <c r="G160" s="312">
        <f t="shared" si="2"/>
        <v>-1598016.2799999998</v>
      </c>
    </row>
    <row r="161" spans="1:7" x14ac:dyDescent="0.25">
      <c r="A161" s="10">
        <v>41999</v>
      </c>
      <c r="B161" s="11">
        <v>2844</v>
      </c>
      <c r="C161" s="11" t="s">
        <v>904</v>
      </c>
      <c r="D161" s="141" t="s">
        <v>1676</v>
      </c>
      <c r="F161" s="199">
        <v>25000</v>
      </c>
      <c r="G161" s="312">
        <f t="shared" si="2"/>
        <v>-1623016.2799999998</v>
      </c>
    </row>
    <row r="162" spans="1:7" ht="30" x14ac:dyDescent="0.25">
      <c r="A162" s="10">
        <v>41999</v>
      </c>
      <c r="B162" s="11">
        <v>2845</v>
      </c>
      <c r="C162" s="11" t="s">
        <v>424</v>
      </c>
      <c r="D162" s="141" t="s">
        <v>1675</v>
      </c>
      <c r="F162" s="199">
        <v>2116</v>
      </c>
      <c r="G162" s="312">
        <f t="shared" si="2"/>
        <v>-1625132.2799999998</v>
      </c>
    </row>
    <row r="163" spans="1:7" x14ac:dyDescent="0.25">
      <c r="A163" s="10">
        <v>41999</v>
      </c>
      <c r="B163" s="11">
        <v>2846</v>
      </c>
      <c r="C163" s="11" t="s">
        <v>947</v>
      </c>
      <c r="D163" s="141" t="s">
        <v>1674</v>
      </c>
      <c r="F163" s="199">
        <v>145801.35</v>
      </c>
      <c r="G163" s="312">
        <f t="shared" si="2"/>
        <v>-1770933.63</v>
      </c>
    </row>
    <row r="164" spans="1:7" ht="30" x14ac:dyDescent="0.25">
      <c r="A164" s="10">
        <v>41999</v>
      </c>
      <c r="B164" s="11">
        <v>2847</v>
      </c>
      <c r="C164" s="11" t="s">
        <v>947</v>
      </c>
      <c r="D164" s="141" t="s">
        <v>1573</v>
      </c>
      <c r="F164" s="199">
        <v>13250</v>
      </c>
      <c r="G164" s="312">
        <f t="shared" si="2"/>
        <v>-1784183.63</v>
      </c>
    </row>
    <row r="165" spans="1:7" x14ac:dyDescent="0.25">
      <c r="A165" s="10">
        <v>41999</v>
      </c>
      <c r="B165" s="11">
        <v>2848</v>
      </c>
      <c r="C165" s="11" t="s">
        <v>947</v>
      </c>
      <c r="D165" s="141" t="s">
        <v>955</v>
      </c>
      <c r="F165" s="199">
        <v>16950</v>
      </c>
      <c r="G165" s="312">
        <f t="shared" si="2"/>
        <v>-1801133.63</v>
      </c>
    </row>
    <row r="166" spans="1:7" ht="30" x14ac:dyDescent="0.25">
      <c r="A166" s="10">
        <v>41999</v>
      </c>
      <c r="B166" s="11">
        <v>2849</v>
      </c>
      <c r="C166" s="11" t="s">
        <v>947</v>
      </c>
      <c r="D166" s="141" t="s">
        <v>1677</v>
      </c>
      <c r="F166" s="199">
        <v>2071.9899999999998</v>
      </c>
      <c r="G166" s="312">
        <f t="shared" ref="G166:G212" si="3">G165-F166</f>
        <v>-1803205.6199999999</v>
      </c>
    </row>
    <row r="167" spans="1:7" ht="45" x14ac:dyDescent="0.25">
      <c r="A167" s="10">
        <v>41999</v>
      </c>
      <c r="B167" s="11">
        <v>2850</v>
      </c>
      <c r="C167" s="11" t="s">
        <v>947</v>
      </c>
      <c r="D167" s="141" t="s">
        <v>1678</v>
      </c>
      <c r="F167" s="199">
        <v>27025</v>
      </c>
      <c r="G167" s="312">
        <f t="shared" si="3"/>
        <v>-1830230.6199999999</v>
      </c>
    </row>
    <row r="168" spans="1:7" x14ac:dyDescent="0.25">
      <c r="A168" s="10">
        <v>41999</v>
      </c>
      <c r="B168" s="11">
        <v>2851</v>
      </c>
      <c r="C168" s="11" t="s">
        <v>947</v>
      </c>
      <c r="D168" s="141" t="s">
        <v>1679</v>
      </c>
      <c r="F168" s="199">
        <v>6860</v>
      </c>
      <c r="G168" s="312">
        <f t="shared" si="3"/>
        <v>-1837090.6199999999</v>
      </c>
    </row>
    <row r="169" spans="1:7" ht="30" x14ac:dyDescent="0.25">
      <c r="A169" s="10">
        <v>41999</v>
      </c>
      <c r="B169" s="11">
        <v>2852</v>
      </c>
      <c r="C169" s="11" t="s">
        <v>947</v>
      </c>
      <c r="D169" s="141" t="s">
        <v>1685</v>
      </c>
      <c r="F169" s="199">
        <v>29152</v>
      </c>
      <c r="G169" s="312">
        <f t="shared" si="3"/>
        <v>-1866242.6199999999</v>
      </c>
    </row>
    <row r="170" spans="1:7" x14ac:dyDescent="0.25">
      <c r="A170" s="10">
        <v>41999</v>
      </c>
      <c r="B170" s="11">
        <v>2853</v>
      </c>
      <c r="C170" s="11" t="s">
        <v>947</v>
      </c>
      <c r="D170" s="141" t="s">
        <v>1680</v>
      </c>
      <c r="F170" s="199">
        <v>1525</v>
      </c>
      <c r="G170" s="312">
        <f t="shared" si="3"/>
        <v>-1867767.6199999999</v>
      </c>
    </row>
    <row r="171" spans="1:7" ht="30" x14ac:dyDescent="0.25">
      <c r="A171" s="10">
        <v>41999</v>
      </c>
      <c r="B171" s="11">
        <v>2854</v>
      </c>
      <c r="C171" s="11" t="s">
        <v>947</v>
      </c>
      <c r="D171" s="141" t="s">
        <v>1681</v>
      </c>
      <c r="F171" s="199">
        <v>38178</v>
      </c>
      <c r="G171" s="312">
        <f t="shared" si="3"/>
        <v>-1905945.6199999999</v>
      </c>
    </row>
    <row r="172" spans="1:7" ht="30" x14ac:dyDescent="0.25">
      <c r="A172" s="10">
        <v>41999</v>
      </c>
      <c r="B172" s="11">
        <v>2855</v>
      </c>
      <c r="C172" s="11" t="s">
        <v>947</v>
      </c>
      <c r="D172" s="141" t="s">
        <v>1682</v>
      </c>
      <c r="F172" s="199">
        <v>33980</v>
      </c>
      <c r="G172" s="312">
        <f t="shared" si="3"/>
        <v>-1939925.6199999999</v>
      </c>
    </row>
    <row r="173" spans="1:7" ht="30" x14ac:dyDescent="0.25">
      <c r="A173" s="10">
        <v>41999</v>
      </c>
      <c r="B173" s="11">
        <v>2856</v>
      </c>
      <c r="C173" s="11" t="s">
        <v>947</v>
      </c>
      <c r="D173" s="141" t="s">
        <v>1686</v>
      </c>
      <c r="F173" s="199">
        <v>32275</v>
      </c>
      <c r="G173" s="312">
        <f t="shared" si="3"/>
        <v>-1972200.6199999999</v>
      </c>
    </row>
    <row r="174" spans="1:7" x14ac:dyDescent="0.25">
      <c r="A174" s="10">
        <v>41999</v>
      </c>
      <c r="B174" s="11">
        <v>2857</v>
      </c>
      <c r="C174" s="11" t="s">
        <v>947</v>
      </c>
      <c r="D174" s="141" t="s">
        <v>1684</v>
      </c>
      <c r="F174" s="199">
        <v>21276.17</v>
      </c>
      <c r="G174" s="312">
        <f t="shared" si="3"/>
        <v>-1993476.7899999998</v>
      </c>
    </row>
    <row r="175" spans="1:7" x14ac:dyDescent="0.25">
      <c r="A175" s="10">
        <v>41999</v>
      </c>
      <c r="B175" s="11">
        <v>2858</v>
      </c>
      <c r="C175" s="11" t="s">
        <v>1597</v>
      </c>
      <c r="D175" s="141" t="s">
        <v>1683</v>
      </c>
      <c r="F175" s="19">
        <v>1493</v>
      </c>
      <c r="G175" s="312">
        <f t="shared" si="3"/>
        <v>-1994969.7899999998</v>
      </c>
    </row>
    <row r="176" spans="1:7" ht="30" x14ac:dyDescent="0.25">
      <c r="A176" s="10">
        <v>41999</v>
      </c>
      <c r="B176" s="11">
        <v>2859</v>
      </c>
      <c r="C176" s="11" t="s">
        <v>947</v>
      </c>
      <c r="D176" s="141" t="s">
        <v>1686</v>
      </c>
      <c r="F176" s="199">
        <v>18550</v>
      </c>
      <c r="G176" s="312">
        <f t="shared" si="3"/>
        <v>-2013519.7899999998</v>
      </c>
    </row>
    <row r="177" spans="1:7" x14ac:dyDescent="0.25">
      <c r="A177" s="10">
        <v>41999</v>
      </c>
      <c r="B177" s="11">
        <v>2860</v>
      </c>
      <c r="C177" s="11" t="s">
        <v>947</v>
      </c>
      <c r="D177" s="141" t="s">
        <v>1687</v>
      </c>
      <c r="F177" s="199">
        <v>16340</v>
      </c>
      <c r="G177" s="312">
        <f t="shared" si="3"/>
        <v>-2029859.7899999998</v>
      </c>
    </row>
    <row r="178" spans="1:7" x14ac:dyDescent="0.25">
      <c r="A178" s="10">
        <v>41999</v>
      </c>
      <c r="C178" s="11" t="s">
        <v>160</v>
      </c>
      <c r="F178" s="199">
        <v>22197</v>
      </c>
      <c r="G178" s="312">
        <f t="shared" si="3"/>
        <v>-2052056.7899999998</v>
      </c>
    </row>
    <row r="179" spans="1:7" x14ac:dyDescent="0.25">
      <c r="A179" s="10">
        <v>41999</v>
      </c>
      <c r="C179" s="11" t="s">
        <v>1703</v>
      </c>
      <c r="F179" s="199">
        <v>13224</v>
      </c>
      <c r="G179" s="312">
        <f t="shared" si="3"/>
        <v>-2065280.7899999998</v>
      </c>
    </row>
    <row r="180" spans="1:7" x14ac:dyDescent="0.25">
      <c r="A180" s="146"/>
      <c r="B180" s="146">
        <v>2861</v>
      </c>
      <c r="C180" s="146" t="s">
        <v>938</v>
      </c>
      <c r="D180" s="147"/>
      <c r="E180" s="148"/>
      <c r="F180" s="148"/>
      <c r="G180" s="312">
        <f>G179-F180</f>
        <v>-2065280.7899999998</v>
      </c>
    </row>
    <row r="181" spans="1:7" x14ac:dyDescent="0.25">
      <c r="A181" s="10">
        <v>42000</v>
      </c>
      <c r="B181" s="11">
        <v>2862</v>
      </c>
      <c r="C181" s="11" t="s">
        <v>1689</v>
      </c>
      <c r="D181" s="141" t="s">
        <v>1690</v>
      </c>
      <c r="F181" s="199">
        <v>14000</v>
      </c>
      <c r="G181" s="312">
        <f t="shared" si="3"/>
        <v>-2079280.7899999998</v>
      </c>
    </row>
    <row r="182" spans="1:7" x14ac:dyDescent="0.25">
      <c r="A182" s="10">
        <v>42002</v>
      </c>
      <c r="C182" s="11" t="s">
        <v>1703</v>
      </c>
      <c r="F182" s="199">
        <v>1740</v>
      </c>
      <c r="G182" s="312">
        <f t="shared" si="3"/>
        <v>-2081020.7899999998</v>
      </c>
    </row>
    <row r="183" spans="1:7" x14ac:dyDescent="0.25">
      <c r="A183" s="10">
        <v>42002</v>
      </c>
      <c r="C183" s="11" t="s">
        <v>1581</v>
      </c>
      <c r="F183" s="199">
        <v>3944</v>
      </c>
      <c r="G183" s="312">
        <f t="shared" si="3"/>
        <v>-2084964.7899999998</v>
      </c>
    </row>
    <row r="184" spans="1:7" x14ac:dyDescent="0.25">
      <c r="A184" s="10">
        <v>42002</v>
      </c>
      <c r="C184" s="11" t="s">
        <v>940</v>
      </c>
      <c r="D184" s="141" t="s">
        <v>950</v>
      </c>
      <c r="F184" s="199">
        <v>30000</v>
      </c>
      <c r="G184" s="312">
        <f t="shared" si="3"/>
        <v>-2114964.79</v>
      </c>
    </row>
    <row r="185" spans="1:7" x14ac:dyDescent="0.25">
      <c r="A185" s="10">
        <v>42002</v>
      </c>
      <c r="C185" s="11" t="s">
        <v>1577</v>
      </c>
      <c r="D185" s="141" t="s">
        <v>1704</v>
      </c>
      <c r="F185" s="199">
        <v>60000</v>
      </c>
      <c r="G185" s="312">
        <f t="shared" si="3"/>
        <v>-2174964.79</v>
      </c>
    </row>
    <row r="186" spans="1:7" x14ac:dyDescent="0.25">
      <c r="A186" s="10">
        <v>42003</v>
      </c>
      <c r="B186" s="11">
        <v>2863</v>
      </c>
      <c r="C186" s="11" t="s">
        <v>649</v>
      </c>
      <c r="D186" s="141" t="s">
        <v>1691</v>
      </c>
      <c r="F186" s="19">
        <v>1983.6</v>
      </c>
      <c r="G186" s="312">
        <f t="shared" si="3"/>
        <v>-2176948.39</v>
      </c>
    </row>
    <row r="187" spans="1:7" x14ac:dyDescent="0.25">
      <c r="A187" s="10">
        <v>42003</v>
      </c>
      <c r="B187" s="11">
        <v>2864</v>
      </c>
      <c r="C187" s="11" t="s">
        <v>1688</v>
      </c>
      <c r="D187" s="141" t="s">
        <v>1692</v>
      </c>
      <c r="F187" s="199">
        <v>2160.56</v>
      </c>
      <c r="G187" s="312">
        <f t="shared" si="3"/>
        <v>-2179108.9500000002</v>
      </c>
    </row>
    <row r="188" spans="1:7" x14ac:dyDescent="0.25">
      <c r="A188" s="10">
        <v>42003</v>
      </c>
      <c r="B188" s="11">
        <v>2865</v>
      </c>
      <c r="C188" s="11" t="s">
        <v>1639</v>
      </c>
      <c r="D188" s="141" t="s">
        <v>1694</v>
      </c>
      <c r="F188" s="19">
        <v>4002</v>
      </c>
      <c r="G188" s="312">
        <f t="shared" si="3"/>
        <v>-2183110.9500000002</v>
      </c>
    </row>
    <row r="189" spans="1:7" x14ac:dyDescent="0.25">
      <c r="A189" s="10">
        <v>42003</v>
      </c>
      <c r="B189" s="11">
        <v>2866</v>
      </c>
      <c r="C189" s="11" t="s">
        <v>947</v>
      </c>
      <c r="D189" s="141" t="s">
        <v>1693</v>
      </c>
      <c r="F189" s="199">
        <v>1504.28</v>
      </c>
      <c r="G189" s="312">
        <f t="shared" si="3"/>
        <v>-2184615.23</v>
      </c>
    </row>
    <row r="190" spans="1:7" x14ac:dyDescent="0.25">
      <c r="A190" s="146"/>
      <c r="B190" s="146">
        <v>2867</v>
      </c>
      <c r="C190" s="146" t="s">
        <v>938</v>
      </c>
      <c r="D190" s="147"/>
      <c r="E190" s="148"/>
      <c r="F190" s="148"/>
      <c r="G190" s="312">
        <f t="shared" si="3"/>
        <v>-2184615.23</v>
      </c>
    </row>
    <row r="191" spans="1:7" x14ac:dyDescent="0.25">
      <c r="A191" s="10">
        <v>42003</v>
      </c>
      <c r="B191" s="11">
        <v>2868</v>
      </c>
      <c r="C191" s="11" t="s">
        <v>947</v>
      </c>
      <c r="D191" s="141" t="s">
        <v>1693</v>
      </c>
      <c r="F191" s="199">
        <v>773.02</v>
      </c>
      <c r="G191" s="312">
        <f t="shared" si="3"/>
        <v>-2185388.25</v>
      </c>
    </row>
    <row r="192" spans="1:7" x14ac:dyDescent="0.25">
      <c r="A192" s="10">
        <v>42003</v>
      </c>
      <c r="C192" s="11" t="s">
        <v>143</v>
      </c>
      <c r="F192" s="199">
        <v>22040</v>
      </c>
      <c r="G192" s="312">
        <f t="shared" si="3"/>
        <v>-2207428.25</v>
      </c>
    </row>
    <row r="193" spans="1:7" ht="30" x14ac:dyDescent="0.25">
      <c r="A193" s="10">
        <v>42004</v>
      </c>
      <c r="B193" s="11">
        <v>2869</v>
      </c>
      <c r="C193" s="11" t="s">
        <v>1695</v>
      </c>
      <c r="D193" s="141" t="s">
        <v>1697</v>
      </c>
      <c r="F193" s="19">
        <v>2256.15</v>
      </c>
      <c r="G193" s="312">
        <f t="shared" si="3"/>
        <v>-2209684.4</v>
      </c>
    </row>
    <row r="194" spans="1:7" x14ac:dyDescent="0.25">
      <c r="A194" s="10">
        <v>42004</v>
      </c>
      <c r="B194" s="11">
        <v>2870</v>
      </c>
      <c r="C194" s="11" t="s">
        <v>1696</v>
      </c>
      <c r="D194" s="141" t="s">
        <v>953</v>
      </c>
      <c r="F194" s="199">
        <v>1328</v>
      </c>
      <c r="G194" s="312">
        <f t="shared" si="3"/>
        <v>-2211012.4</v>
      </c>
    </row>
    <row r="195" spans="1:7" x14ac:dyDescent="0.25">
      <c r="A195" s="146"/>
      <c r="B195" s="146">
        <v>2871</v>
      </c>
      <c r="C195" s="146" t="s">
        <v>938</v>
      </c>
      <c r="D195" s="147"/>
      <c r="E195" s="148"/>
      <c r="F195" s="148"/>
      <c r="G195" s="312">
        <f t="shared" si="3"/>
        <v>-2211012.4</v>
      </c>
    </row>
    <row r="196" spans="1:7" x14ac:dyDescent="0.25">
      <c r="A196" s="146"/>
      <c r="B196" s="146">
        <v>2872</v>
      </c>
      <c r="C196" s="146" t="s">
        <v>938</v>
      </c>
      <c r="D196" s="147"/>
      <c r="E196" s="148"/>
      <c r="F196" s="148"/>
      <c r="G196" s="312">
        <f t="shared" si="3"/>
        <v>-2211012.4</v>
      </c>
    </row>
    <row r="197" spans="1:7" x14ac:dyDescent="0.25">
      <c r="A197" s="10">
        <v>42004</v>
      </c>
      <c r="B197" s="11">
        <v>2873</v>
      </c>
      <c r="C197" s="11" t="s">
        <v>947</v>
      </c>
      <c r="D197" s="11" t="s">
        <v>1698</v>
      </c>
      <c r="F197" s="199">
        <v>3183</v>
      </c>
      <c r="G197" s="312">
        <f t="shared" si="3"/>
        <v>-2214195.4</v>
      </c>
    </row>
    <row r="198" spans="1:7" x14ac:dyDescent="0.25">
      <c r="A198" s="146"/>
      <c r="B198" s="146">
        <v>2874</v>
      </c>
      <c r="C198" s="146" t="s">
        <v>938</v>
      </c>
      <c r="D198" s="147"/>
      <c r="E198" s="148"/>
      <c r="F198" s="148"/>
      <c r="G198" s="312">
        <f t="shared" si="3"/>
        <v>-2214195.4</v>
      </c>
    </row>
    <row r="199" spans="1:7" ht="30" x14ac:dyDescent="0.25">
      <c r="A199" s="10">
        <v>42004</v>
      </c>
      <c r="B199" s="11">
        <v>2875</v>
      </c>
      <c r="C199" s="11" t="s">
        <v>947</v>
      </c>
      <c r="D199" s="141" t="s">
        <v>1699</v>
      </c>
      <c r="F199" s="199">
        <v>294.02999999999997</v>
      </c>
      <c r="G199" s="312">
        <f t="shared" si="3"/>
        <v>-2214489.4299999997</v>
      </c>
    </row>
    <row r="200" spans="1:7" x14ac:dyDescent="0.25">
      <c r="A200" s="10">
        <v>42004</v>
      </c>
      <c r="C200" s="11" t="s">
        <v>1581</v>
      </c>
      <c r="D200" s="141" t="s">
        <v>1705</v>
      </c>
      <c r="F200" s="199">
        <v>25172</v>
      </c>
      <c r="G200" s="312">
        <f t="shared" si="3"/>
        <v>-2239661.4299999997</v>
      </c>
    </row>
    <row r="201" spans="1:7" x14ac:dyDescent="0.25">
      <c r="A201" s="10">
        <v>42004</v>
      </c>
      <c r="C201" s="11" t="s">
        <v>1581</v>
      </c>
      <c r="D201" s="141" t="s">
        <v>1705</v>
      </c>
      <c r="F201" s="199">
        <v>56028</v>
      </c>
      <c r="G201" s="312">
        <f t="shared" si="3"/>
        <v>-2295689.4299999997</v>
      </c>
    </row>
    <row r="202" spans="1:7" x14ac:dyDescent="0.25">
      <c r="A202" s="10">
        <v>42004</v>
      </c>
      <c r="C202" s="11" t="s">
        <v>1581</v>
      </c>
      <c r="D202" s="141" t="s">
        <v>1705</v>
      </c>
      <c r="F202" s="199">
        <v>58058</v>
      </c>
      <c r="G202" s="312">
        <f t="shared" si="3"/>
        <v>-2353747.4299999997</v>
      </c>
    </row>
    <row r="203" spans="1:7" x14ac:dyDescent="0.25">
      <c r="A203" s="10">
        <v>42004</v>
      </c>
      <c r="C203" s="11" t="s">
        <v>1581</v>
      </c>
      <c r="D203" s="141" t="s">
        <v>1705</v>
      </c>
      <c r="F203" s="199">
        <v>52780</v>
      </c>
      <c r="G203" s="312">
        <f t="shared" si="3"/>
        <v>-2406527.4299999997</v>
      </c>
    </row>
    <row r="204" spans="1:7" x14ac:dyDescent="0.25">
      <c r="A204" s="10">
        <v>42004</v>
      </c>
      <c r="C204" s="11" t="s">
        <v>1581</v>
      </c>
      <c r="D204" s="141" t="s">
        <v>1705</v>
      </c>
      <c r="F204" s="199">
        <v>200216</v>
      </c>
      <c r="G204" s="312">
        <f t="shared" si="3"/>
        <v>-2606743.4299999997</v>
      </c>
    </row>
    <row r="205" spans="1:7" x14ac:dyDescent="0.25">
      <c r="A205" s="10">
        <v>42004</v>
      </c>
      <c r="C205" s="11" t="s">
        <v>1581</v>
      </c>
      <c r="D205" s="141" t="s">
        <v>1705</v>
      </c>
      <c r="F205" s="199">
        <v>76096</v>
      </c>
      <c r="G205" s="312">
        <f t="shared" si="3"/>
        <v>-2682839.4299999997</v>
      </c>
    </row>
    <row r="206" spans="1:7" x14ac:dyDescent="0.25">
      <c r="A206" s="10">
        <v>42004</v>
      </c>
      <c r="C206" s="11" t="s">
        <v>1581</v>
      </c>
      <c r="D206" s="141" t="s">
        <v>1705</v>
      </c>
      <c r="F206" s="199">
        <v>20300</v>
      </c>
      <c r="G206" s="312">
        <f t="shared" si="3"/>
        <v>-2703139.4299999997</v>
      </c>
    </row>
    <row r="207" spans="1:7" x14ac:dyDescent="0.25">
      <c r="A207" s="10">
        <v>42004</v>
      </c>
      <c r="C207" s="11" t="s">
        <v>1581</v>
      </c>
      <c r="D207" s="141" t="s">
        <v>1705</v>
      </c>
      <c r="F207" s="199">
        <v>3248</v>
      </c>
      <c r="G207" s="312">
        <f t="shared" si="3"/>
        <v>-2706387.4299999997</v>
      </c>
    </row>
    <row r="208" spans="1:7" x14ac:dyDescent="0.25">
      <c r="A208" s="10">
        <v>42004</v>
      </c>
      <c r="C208" s="11" t="s">
        <v>1581</v>
      </c>
      <c r="D208" s="141" t="s">
        <v>1705</v>
      </c>
      <c r="F208" s="199">
        <v>34510</v>
      </c>
      <c r="G208" s="312">
        <f t="shared" si="3"/>
        <v>-2740897.4299999997</v>
      </c>
    </row>
    <row r="209" spans="1:7" x14ac:dyDescent="0.25">
      <c r="A209" s="10">
        <v>42004</v>
      </c>
      <c r="C209" s="11" t="s">
        <v>1581</v>
      </c>
      <c r="D209" s="141" t="s">
        <v>1705</v>
      </c>
      <c r="F209" s="199">
        <v>37758</v>
      </c>
      <c r="G209" s="312">
        <f t="shared" si="3"/>
        <v>-2778655.4299999997</v>
      </c>
    </row>
    <row r="210" spans="1:7" x14ac:dyDescent="0.25">
      <c r="A210" s="10">
        <v>42004</v>
      </c>
      <c r="C210" s="11" t="s">
        <v>1581</v>
      </c>
      <c r="D210" s="141" t="s">
        <v>1705</v>
      </c>
      <c r="F210" s="199">
        <v>245000</v>
      </c>
      <c r="G210" s="312">
        <f t="shared" si="3"/>
        <v>-3023655.4299999997</v>
      </c>
    </row>
    <row r="211" spans="1:7" x14ac:dyDescent="0.25">
      <c r="A211" s="10">
        <v>42004</v>
      </c>
      <c r="C211" s="11" t="s">
        <v>1581</v>
      </c>
      <c r="D211" s="141" t="s">
        <v>1705</v>
      </c>
      <c r="F211" s="199">
        <v>6256</v>
      </c>
      <c r="G211" s="312">
        <f t="shared" si="3"/>
        <v>-3029911.4299999997</v>
      </c>
    </row>
    <row r="212" spans="1:7" x14ac:dyDescent="0.25">
      <c r="A212" s="146"/>
      <c r="B212" s="146">
        <v>2876</v>
      </c>
      <c r="C212" s="146" t="s">
        <v>938</v>
      </c>
      <c r="D212" s="147"/>
      <c r="E212" s="148"/>
      <c r="F212" s="148"/>
      <c r="G212" s="312">
        <f t="shared" si="3"/>
        <v>-3029911.4299999997</v>
      </c>
    </row>
    <row r="213" spans="1:7" ht="26.25" x14ac:dyDescent="0.4">
      <c r="A213" s="326"/>
      <c r="B213" s="326"/>
      <c r="C213" s="324" t="s">
        <v>917</v>
      </c>
      <c r="D213" s="325"/>
      <c r="E213" s="326"/>
      <c r="F213" s="328"/>
      <c r="G213" s="324"/>
    </row>
    <row r="214" spans="1:7" x14ac:dyDescent="0.25">
      <c r="A214" s="10">
        <v>41974</v>
      </c>
      <c r="C214" s="11" t="s">
        <v>1584</v>
      </c>
      <c r="E214" s="199">
        <v>6.71</v>
      </c>
      <c r="G214" s="312">
        <f>G212+E214</f>
        <v>-3029904.7199999997</v>
      </c>
    </row>
    <row r="215" spans="1:7" x14ac:dyDescent="0.25">
      <c r="A215" s="10">
        <v>41978</v>
      </c>
      <c r="C215" s="11" t="s">
        <v>166</v>
      </c>
      <c r="E215" s="199">
        <v>3349.2</v>
      </c>
      <c r="G215" s="312">
        <f>G214+E215</f>
        <v>-3026555.5199999996</v>
      </c>
    </row>
    <row r="216" spans="1:7" x14ac:dyDescent="0.25">
      <c r="A216" s="10">
        <v>41978</v>
      </c>
      <c r="C216" s="11" t="s">
        <v>166</v>
      </c>
      <c r="E216" s="199">
        <v>639</v>
      </c>
      <c r="G216" s="312">
        <f t="shared" ref="G216:G256" si="4">G215+E216</f>
        <v>-3025916.5199999996</v>
      </c>
    </row>
    <row r="217" spans="1:7" x14ac:dyDescent="0.25">
      <c r="A217" s="10">
        <v>41978</v>
      </c>
      <c r="C217" s="11" t="s">
        <v>166</v>
      </c>
      <c r="E217" s="199">
        <v>3989.11</v>
      </c>
      <c r="G217" s="312">
        <f t="shared" si="4"/>
        <v>-3021927.4099999997</v>
      </c>
    </row>
    <row r="218" spans="1:7" x14ac:dyDescent="0.25">
      <c r="A218" s="10">
        <v>41978</v>
      </c>
      <c r="C218" s="11" t="s">
        <v>166</v>
      </c>
      <c r="E218" s="199">
        <v>8671.9500000000007</v>
      </c>
      <c r="G218" s="312">
        <f t="shared" si="4"/>
        <v>-3013255.4599999995</v>
      </c>
    </row>
    <row r="219" spans="1:7" x14ac:dyDescent="0.25">
      <c r="A219" s="10">
        <v>41978</v>
      </c>
      <c r="C219" s="11" t="s">
        <v>166</v>
      </c>
      <c r="E219" s="199">
        <v>3427.2</v>
      </c>
      <c r="G219" s="312">
        <f t="shared" si="4"/>
        <v>-3009828.2599999993</v>
      </c>
    </row>
    <row r="220" spans="1:7" x14ac:dyDescent="0.25">
      <c r="A220" s="10">
        <v>41981</v>
      </c>
      <c r="C220" s="11" t="s">
        <v>168</v>
      </c>
      <c r="E220" s="199">
        <v>911079.72</v>
      </c>
      <c r="G220" s="312">
        <f t="shared" si="4"/>
        <v>-2098748.5399999991</v>
      </c>
    </row>
    <row r="221" spans="1:7" x14ac:dyDescent="0.25">
      <c r="A221" s="10">
        <v>41985</v>
      </c>
      <c r="C221" s="11" t="s">
        <v>1586</v>
      </c>
      <c r="E221" s="199">
        <v>204165</v>
      </c>
      <c r="G221" s="312">
        <f t="shared" si="4"/>
        <v>-1894583.5399999991</v>
      </c>
    </row>
    <row r="222" spans="1:7" x14ac:dyDescent="0.25">
      <c r="A222" s="10">
        <v>41985</v>
      </c>
      <c r="C222" s="11" t="s">
        <v>1586</v>
      </c>
      <c r="E222" s="199">
        <v>158397.16</v>
      </c>
      <c r="G222" s="312">
        <f t="shared" si="4"/>
        <v>-1736186.3799999992</v>
      </c>
    </row>
    <row r="223" spans="1:7" x14ac:dyDescent="0.25">
      <c r="A223" s="10">
        <v>41988</v>
      </c>
      <c r="C223" s="11" t="s">
        <v>168</v>
      </c>
      <c r="E223" s="199">
        <v>1109781.3600000001</v>
      </c>
      <c r="G223" s="312">
        <f t="shared" si="4"/>
        <v>-626405.01999999909</v>
      </c>
    </row>
    <row r="224" spans="1:7" x14ac:dyDescent="0.25">
      <c r="A224" s="10">
        <v>41988</v>
      </c>
      <c r="C224" s="11" t="s">
        <v>168</v>
      </c>
      <c r="E224" s="199">
        <v>579.01</v>
      </c>
      <c r="G224" s="312">
        <f t="shared" si="4"/>
        <v>-625826.00999999908</v>
      </c>
    </row>
    <row r="225" spans="1:7" x14ac:dyDescent="0.25">
      <c r="A225" s="10">
        <v>41991</v>
      </c>
      <c r="C225" s="11" t="s">
        <v>166</v>
      </c>
      <c r="E225" s="199">
        <v>8217.5</v>
      </c>
      <c r="G225" s="312">
        <f t="shared" si="4"/>
        <v>-617608.50999999908</v>
      </c>
    </row>
    <row r="226" spans="1:7" x14ac:dyDescent="0.25">
      <c r="A226" s="10">
        <v>41991</v>
      </c>
      <c r="C226" s="11" t="s">
        <v>166</v>
      </c>
      <c r="E226" s="199">
        <v>14000</v>
      </c>
      <c r="G226" s="312">
        <f t="shared" si="4"/>
        <v>-603608.50999999908</v>
      </c>
    </row>
    <row r="227" spans="1:7" x14ac:dyDescent="0.25">
      <c r="A227" s="10">
        <v>41991</v>
      </c>
      <c r="C227" s="11" t="s">
        <v>166</v>
      </c>
      <c r="E227" s="199">
        <v>2890</v>
      </c>
      <c r="G227" s="312">
        <f t="shared" si="4"/>
        <v>-600718.50999999908</v>
      </c>
    </row>
    <row r="228" spans="1:7" x14ac:dyDescent="0.25">
      <c r="A228" s="10">
        <v>41991</v>
      </c>
      <c r="C228" s="11" t="s">
        <v>166</v>
      </c>
      <c r="E228" s="199">
        <v>2682</v>
      </c>
      <c r="G228" s="312">
        <f t="shared" si="4"/>
        <v>-598036.50999999908</v>
      </c>
    </row>
    <row r="229" spans="1:7" x14ac:dyDescent="0.25">
      <c r="A229" s="10">
        <v>41991</v>
      </c>
      <c r="C229" s="11" t="s">
        <v>166</v>
      </c>
      <c r="E229" s="199">
        <v>18823</v>
      </c>
      <c r="G229" s="312">
        <f t="shared" si="4"/>
        <v>-579213.50999999908</v>
      </c>
    </row>
    <row r="230" spans="1:7" x14ac:dyDescent="0.25">
      <c r="A230" s="10">
        <v>41991</v>
      </c>
      <c r="C230" s="11" t="s">
        <v>166</v>
      </c>
      <c r="E230" s="199">
        <v>1716.2</v>
      </c>
      <c r="G230" s="312">
        <f t="shared" si="4"/>
        <v>-577497.30999999912</v>
      </c>
    </row>
    <row r="231" spans="1:7" x14ac:dyDescent="0.25">
      <c r="A231" s="10">
        <v>41991</v>
      </c>
      <c r="C231" s="11" t="s">
        <v>166</v>
      </c>
      <c r="E231" s="199">
        <v>1164</v>
      </c>
      <c r="G231" s="312">
        <f t="shared" si="4"/>
        <v>-576333.30999999912</v>
      </c>
    </row>
    <row r="232" spans="1:7" x14ac:dyDescent="0.25">
      <c r="A232" s="10">
        <v>41991</v>
      </c>
      <c r="C232" s="11" t="s">
        <v>166</v>
      </c>
      <c r="E232" s="199">
        <v>3541</v>
      </c>
      <c r="G232" s="312">
        <f t="shared" si="4"/>
        <v>-572792.30999999912</v>
      </c>
    </row>
    <row r="233" spans="1:7" x14ac:dyDescent="0.25">
      <c r="A233" s="10">
        <v>41991</v>
      </c>
      <c r="C233" s="11" t="s">
        <v>166</v>
      </c>
      <c r="E233" s="199">
        <v>5955.05</v>
      </c>
      <c r="G233" s="312">
        <f t="shared" si="4"/>
        <v>-566837.25999999908</v>
      </c>
    </row>
    <row r="234" spans="1:7" x14ac:dyDescent="0.25">
      <c r="A234" s="10">
        <v>41991</v>
      </c>
      <c r="C234" s="11" t="s">
        <v>168</v>
      </c>
      <c r="E234" s="199">
        <v>87651.05</v>
      </c>
      <c r="G234" s="312">
        <f t="shared" si="4"/>
        <v>-479186.20999999909</v>
      </c>
    </row>
    <row r="235" spans="1:7" x14ac:dyDescent="0.25">
      <c r="A235" s="10">
        <v>41997</v>
      </c>
      <c r="C235" s="11" t="s">
        <v>166</v>
      </c>
      <c r="E235" s="199">
        <v>11736</v>
      </c>
      <c r="G235" s="312">
        <f t="shared" si="4"/>
        <v>-467450.20999999909</v>
      </c>
    </row>
    <row r="236" spans="1:7" x14ac:dyDescent="0.25">
      <c r="A236" s="10">
        <v>41997</v>
      </c>
      <c r="C236" s="11" t="s">
        <v>166</v>
      </c>
      <c r="E236" s="199">
        <v>6836</v>
      </c>
      <c r="G236" s="312">
        <f t="shared" si="4"/>
        <v>-460614.20999999909</v>
      </c>
    </row>
    <row r="237" spans="1:7" x14ac:dyDescent="0.25">
      <c r="A237" s="10">
        <v>41997</v>
      </c>
      <c r="C237" s="11" t="s">
        <v>166</v>
      </c>
      <c r="E237" s="199">
        <v>50</v>
      </c>
      <c r="G237" s="312">
        <f t="shared" si="4"/>
        <v>-460564.20999999909</v>
      </c>
    </row>
    <row r="238" spans="1:7" x14ac:dyDescent="0.25">
      <c r="A238" s="10">
        <v>41997</v>
      </c>
      <c r="C238" s="11" t="s">
        <v>166</v>
      </c>
      <c r="E238" s="199">
        <v>6683.76</v>
      </c>
      <c r="G238" s="312">
        <f t="shared" si="4"/>
        <v>-453880.44999999908</v>
      </c>
    </row>
    <row r="239" spans="1:7" x14ac:dyDescent="0.25">
      <c r="A239" s="10">
        <v>41999</v>
      </c>
      <c r="C239" s="11" t="s">
        <v>168</v>
      </c>
      <c r="E239" s="199">
        <v>11645</v>
      </c>
      <c r="G239" s="312">
        <f t="shared" si="4"/>
        <v>-442235.44999999908</v>
      </c>
    </row>
    <row r="240" spans="1:7" x14ac:dyDescent="0.25">
      <c r="A240" s="10">
        <v>41999</v>
      </c>
      <c r="C240" s="11" t="s">
        <v>168</v>
      </c>
      <c r="E240" s="199">
        <v>35497.39</v>
      </c>
      <c r="G240" s="312">
        <f t="shared" si="4"/>
        <v>-406738.05999999907</v>
      </c>
    </row>
    <row r="241" spans="1:7" x14ac:dyDescent="0.25">
      <c r="A241" s="10">
        <v>42002</v>
      </c>
      <c r="C241" s="11" t="s">
        <v>1586</v>
      </c>
      <c r="E241" s="199">
        <v>71045.440000000002</v>
      </c>
      <c r="G241" s="312">
        <f t="shared" si="4"/>
        <v>-335692.61999999906</v>
      </c>
    </row>
    <row r="242" spans="1:7" x14ac:dyDescent="0.25">
      <c r="A242" s="10">
        <v>42002</v>
      </c>
      <c r="C242" s="11" t="s">
        <v>166</v>
      </c>
      <c r="E242" s="199">
        <v>886</v>
      </c>
      <c r="G242" s="312">
        <f t="shared" si="4"/>
        <v>-334806.61999999906</v>
      </c>
    </row>
    <row r="243" spans="1:7" x14ac:dyDescent="0.25">
      <c r="A243" s="10">
        <v>42002</v>
      </c>
      <c r="C243" s="11" t="s">
        <v>166</v>
      </c>
      <c r="E243" s="199">
        <v>10824</v>
      </c>
      <c r="G243" s="312">
        <f t="shared" si="4"/>
        <v>-323982.61999999906</v>
      </c>
    </row>
    <row r="244" spans="1:7" x14ac:dyDescent="0.25">
      <c r="A244" s="10">
        <v>42002</v>
      </c>
      <c r="C244" s="11" t="s">
        <v>166</v>
      </c>
      <c r="E244" s="199">
        <v>674</v>
      </c>
      <c r="G244" s="312">
        <f t="shared" si="4"/>
        <v>-323308.61999999906</v>
      </c>
    </row>
    <row r="245" spans="1:7" x14ac:dyDescent="0.25">
      <c r="A245" s="10">
        <v>42002</v>
      </c>
      <c r="C245" s="11" t="s">
        <v>166</v>
      </c>
      <c r="E245" s="199">
        <v>14251</v>
      </c>
      <c r="G245" s="312">
        <f t="shared" si="4"/>
        <v>-309057.61999999906</v>
      </c>
    </row>
    <row r="246" spans="1:7" x14ac:dyDescent="0.25">
      <c r="A246" s="10">
        <v>42002</v>
      </c>
      <c r="C246" s="11" t="s">
        <v>166</v>
      </c>
      <c r="E246" s="199">
        <v>4873</v>
      </c>
      <c r="G246" s="312">
        <f t="shared" si="4"/>
        <v>-304184.61999999906</v>
      </c>
    </row>
    <row r="247" spans="1:7" x14ac:dyDescent="0.25">
      <c r="A247" s="10">
        <v>42002</v>
      </c>
      <c r="C247" s="11" t="s">
        <v>168</v>
      </c>
      <c r="E247" s="199">
        <v>4811.67</v>
      </c>
      <c r="G247" s="312">
        <f t="shared" si="4"/>
        <v>-299372.94999999908</v>
      </c>
    </row>
    <row r="248" spans="1:7" x14ac:dyDescent="0.25">
      <c r="A248" s="10">
        <v>42003</v>
      </c>
      <c r="C248" s="11" t="s">
        <v>1586</v>
      </c>
      <c r="E248" s="199">
        <v>1057.4100000000001</v>
      </c>
      <c r="G248" s="312">
        <f t="shared" si="4"/>
        <v>-298315.53999999911</v>
      </c>
    </row>
    <row r="249" spans="1:7" x14ac:dyDescent="0.25">
      <c r="A249" s="10">
        <v>42003</v>
      </c>
      <c r="C249" s="11" t="s">
        <v>1586</v>
      </c>
      <c r="E249" s="199">
        <v>5958.12</v>
      </c>
      <c r="G249" s="312">
        <f t="shared" si="4"/>
        <v>-292357.41999999911</v>
      </c>
    </row>
    <row r="250" spans="1:7" x14ac:dyDescent="0.25">
      <c r="A250" s="10">
        <v>42003</v>
      </c>
      <c r="C250" s="11" t="s">
        <v>166</v>
      </c>
      <c r="E250" s="199">
        <v>550158.30000000005</v>
      </c>
      <c r="G250" s="22">
        <f t="shared" si="4"/>
        <v>257800.88000000094</v>
      </c>
    </row>
    <row r="251" spans="1:7" x14ac:dyDescent="0.25">
      <c r="A251" s="10">
        <v>42004</v>
      </c>
      <c r="C251" s="11" t="s">
        <v>166</v>
      </c>
      <c r="E251" s="199">
        <v>5790</v>
      </c>
      <c r="G251" s="22">
        <f t="shared" si="4"/>
        <v>263590.88000000094</v>
      </c>
    </row>
    <row r="252" spans="1:7" x14ac:dyDescent="0.25">
      <c r="A252" s="10">
        <v>42004</v>
      </c>
      <c r="C252" s="11" t="s">
        <v>166</v>
      </c>
      <c r="E252" s="199">
        <v>3188</v>
      </c>
      <c r="G252" s="22">
        <f t="shared" si="4"/>
        <v>266778.88000000094</v>
      </c>
    </row>
    <row r="253" spans="1:7" x14ac:dyDescent="0.25">
      <c r="A253" s="10">
        <v>42004</v>
      </c>
      <c r="C253" s="11" t="s">
        <v>166</v>
      </c>
      <c r="E253" s="199">
        <v>11164.51</v>
      </c>
      <c r="G253" s="22">
        <f t="shared" si="4"/>
        <v>277943.39000000095</v>
      </c>
    </row>
    <row r="254" spans="1:7" x14ac:dyDescent="0.25">
      <c r="A254" s="10">
        <v>42004</v>
      </c>
      <c r="C254" s="11" t="s">
        <v>166</v>
      </c>
      <c r="E254" s="199">
        <v>8344</v>
      </c>
      <c r="G254" s="22">
        <f t="shared" si="4"/>
        <v>286287.39000000095</v>
      </c>
    </row>
    <row r="255" spans="1:7" x14ac:dyDescent="0.25">
      <c r="A255" s="10">
        <v>42004</v>
      </c>
      <c r="C255" s="11" t="s">
        <v>166</v>
      </c>
      <c r="E255" s="199">
        <v>240000</v>
      </c>
      <c r="G255" s="22">
        <f t="shared" si="4"/>
        <v>526287.39000000095</v>
      </c>
    </row>
    <row r="256" spans="1:7" x14ac:dyDescent="0.25">
      <c r="A256" s="10">
        <v>42004</v>
      </c>
      <c r="C256" s="11" t="s">
        <v>166</v>
      </c>
      <c r="E256" s="199">
        <v>2784</v>
      </c>
      <c r="G256" s="22">
        <f t="shared" si="4"/>
        <v>529071.39000000095</v>
      </c>
    </row>
    <row r="257" spans="1:7" ht="23.25" x14ac:dyDescent="0.35">
      <c r="A257" s="444"/>
      <c r="B257" s="444"/>
      <c r="C257" s="472" t="s">
        <v>170</v>
      </c>
      <c r="D257" s="475" t="s">
        <v>171</v>
      </c>
      <c r="E257" s="482"/>
      <c r="F257" s="483"/>
      <c r="G257" s="499"/>
    </row>
    <row r="258" spans="1:7" ht="23.25" x14ac:dyDescent="0.35">
      <c r="A258" s="444"/>
      <c r="B258" s="444"/>
      <c r="C258" s="473">
        <v>325974.96999999997</v>
      </c>
      <c r="D258" s="522">
        <f>G256-F271</f>
        <v>496419.43000000092</v>
      </c>
      <c r="E258" s="526"/>
      <c r="F258" s="481"/>
      <c r="G258" s="500"/>
    </row>
    <row r="259" spans="1:7" ht="23.25" x14ac:dyDescent="0.35">
      <c r="A259" s="129"/>
      <c r="B259" s="129"/>
      <c r="C259" s="129"/>
      <c r="D259" s="521"/>
      <c r="E259" s="523" t="s">
        <v>169</v>
      </c>
      <c r="F259" s="524"/>
      <c r="G259" s="525"/>
    </row>
    <row r="260" spans="1:7" x14ac:dyDescent="0.25">
      <c r="E260" s="300">
        <v>2781</v>
      </c>
      <c r="F260" s="19">
        <v>1833.95</v>
      </c>
    </row>
    <row r="261" spans="1:7" x14ac:dyDescent="0.25">
      <c r="E261" s="300">
        <v>2796</v>
      </c>
      <c r="F261" s="19">
        <v>1207.1600000000001</v>
      </c>
    </row>
    <row r="262" spans="1:7" x14ac:dyDescent="0.25">
      <c r="E262" s="300">
        <v>2822</v>
      </c>
      <c r="F262" s="19">
        <v>1157.98</v>
      </c>
    </row>
    <row r="263" spans="1:7" x14ac:dyDescent="0.25">
      <c r="E263" s="300">
        <v>2830</v>
      </c>
      <c r="F263" s="19">
        <v>3654</v>
      </c>
    </row>
    <row r="264" spans="1:7" x14ac:dyDescent="0.25">
      <c r="E264" s="300">
        <v>2831</v>
      </c>
      <c r="F264" s="19">
        <v>1845.12</v>
      </c>
    </row>
    <row r="265" spans="1:7" x14ac:dyDescent="0.25">
      <c r="E265" s="300">
        <v>2839</v>
      </c>
      <c r="F265" s="19">
        <v>2257</v>
      </c>
    </row>
    <row r="266" spans="1:7" x14ac:dyDescent="0.25">
      <c r="E266" s="300">
        <v>2841</v>
      </c>
      <c r="F266" s="19">
        <v>10962</v>
      </c>
    </row>
    <row r="267" spans="1:7" x14ac:dyDescent="0.25">
      <c r="E267" s="300">
        <v>2858</v>
      </c>
      <c r="F267" s="19">
        <v>1493</v>
      </c>
    </row>
    <row r="268" spans="1:7" x14ac:dyDescent="0.25">
      <c r="E268" s="300">
        <v>2863</v>
      </c>
      <c r="F268" s="19">
        <v>1983.6</v>
      </c>
    </row>
    <row r="269" spans="1:7" x14ac:dyDescent="0.25">
      <c r="E269" s="300">
        <v>2865</v>
      </c>
      <c r="F269" s="19">
        <v>4002</v>
      </c>
    </row>
    <row r="270" spans="1:7" x14ac:dyDescent="0.25">
      <c r="E270" s="300">
        <v>2869</v>
      </c>
      <c r="F270" s="19">
        <v>2256.15</v>
      </c>
    </row>
    <row r="271" spans="1:7" x14ac:dyDescent="0.25">
      <c r="E271" s="300"/>
      <c r="F271" s="22">
        <f>SUM(F260:F270)</f>
        <v>32651.96</v>
      </c>
    </row>
    <row r="272" spans="1:7" ht="26.25" x14ac:dyDescent="0.4">
      <c r="A272" s="453"/>
      <c r="B272" s="453"/>
      <c r="C272" s="454" t="s">
        <v>876</v>
      </c>
      <c r="D272" s="455"/>
      <c r="E272" s="456"/>
      <c r="F272" s="456"/>
      <c r="G272" s="492"/>
    </row>
    <row r="273" spans="1:7" x14ac:dyDescent="0.25">
      <c r="A273" s="10">
        <v>41974</v>
      </c>
      <c r="B273" s="202">
        <v>2717</v>
      </c>
      <c r="F273" s="19">
        <v>1350</v>
      </c>
      <c r="G273" s="528">
        <f>G212-F273</f>
        <v>-3031261.4299999997</v>
      </c>
    </row>
    <row r="274" spans="1:7" x14ac:dyDescent="0.25">
      <c r="A274" s="10">
        <v>41974</v>
      </c>
      <c r="B274" s="202">
        <v>2724</v>
      </c>
      <c r="F274" s="19">
        <v>2660</v>
      </c>
      <c r="G274" s="528">
        <f>G273-F274</f>
        <v>-3033921.4299999997</v>
      </c>
    </row>
    <row r="275" spans="1:7" x14ac:dyDescent="0.25">
      <c r="A275" s="10">
        <v>41974</v>
      </c>
      <c r="B275" s="202">
        <v>2719</v>
      </c>
      <c r="F275" s="19">
        <v>5960</v>
      </c>
      <c r="G275" s="528">
        <f t="shared" ref="G275:G298" si="5">G274-F275</f>
        <v>-3039881.4299999997</v>
      </c>
    </row>
    <row r="276" spans="1:7" x14ac:dyDescent="0.25">
      <c r="A276" s="10">
        <v>41974</v>
      </c>
      <c r="B276" s="202">
        <v>2720</v>
      </c>
      <c r="F276" s="19">
        <v>5278.03</v>
      </c>
      <c r="G276" s="528">
        <f t="shared" si="5"/>
        <v>-3045159.4599999995</v>
      </c>
    </row>
    <row r="277" spans="1:7" x14ac:dyDescent="0.25">
      <c r="A277" s="10">
        <v>41974</v>
      </c>
      <c r="B277" s="202">
        <v>2721</v>
      </c>
      <c r="F277" s="19">
        <v>1740</v>
      </c>
      <c r="G277" s="528">
        <f t="shared" si="5"/>
        <v>-3046899.4599999995</v>
      </c>
    </row>
    <row r="278" spans="1:7" x14ac:dyDescent="0.25">
      <c r="A278" s="10">
        <v>41974</v>
      </c>
      <c r="B278" s="202">
        <v>2698</v>
      </c>
      <c r="F278" s="19">
        <v>1790.25</v>
      </c>
      <c r="G278" s="528">
        <f t="shared" si="5"/>
        <v>-3048689.7099999995</v>
      </c>
    </row>
    <row r="279" spans="1:7" x14ac:dyDescent="0.25">
      <c r="A279" s="10">
        <v>41974</v>
      </c>
      <c r="B279" s="202">
        <v>2727</v>
      </c>
      <c r="F279" s="19">
        <v>5127.2700000000004</v>
      </c>
      <c r="G279" s="528">
        <f t="shared" si="5"/>
        <v>-3053816.9799999995</v>
      </c>
    </row>
    <row r="280" spans="1:7" x14ac:dyDescent="0.25">
      <c r="A280" s="10">
        <v>41974</v>
      </c>
      <c r="B280" s="202">
        <v>2725</v>
      </c>
      <c r="F280" s="19">
        <v>1827.56</v>
      </c>
      <c r="G280" s="528">
        <f t="shared" si="5"/>
        <v>-3055644.5399999996</v>
      </c>
    </row>
    <row r="281" spans="1:7" x14ac:dyDescent="0.25">
      <c r="A281" s="10">
        <v>41974</v>
      </c>
      <c r="B281" s="202">
        <v>2726</v>
      </c>
      <c r="F281" s="19">
        <v>1827.56</v>
      </c>
      <c r="G281" s="528">
        <f t="shared" si="5"/>
        <v>-3057472.0999999996</v>
      </c>
    </row>
    <row r="282" spans="1:7" x14ac:dyDescent="0.25">
      <c r="A282" s="10">
        <v>41975</v>
      </c>
      <c r="B282" s="202">
        <v>2718</v>
      </c>
      <c r="F282" s="19">
        <v>2575</v>
      </c>
      <c r="G282" s="528">
        <f t="shared" si="5"/>
        <v>-3060047.0999999996</v>
      </c>
    </row>
    <row r="283" spans="1:7" x14ac:dyDescent="0.25">
      <c r="A283" s="10">
        <v>41975</v>
      </c>
      <c r="B283" s="202">
        <v>2711</v>
      </c>
      <c r="F283" s="19">
        <v>1096</v>
      </c>
      <c r="G283" s="528">
        <f t="shared" si="5"/>
        <v>-3061143.0999999996</v>
      </c>
    </row>
    <row r="284" spans="1:7" x14ac:dyDescent="0.25">
      <c r="A284" s="10">
        <v>41975</v>
      </c>
      <c r="B284" s="202">
        <v>2722</v>
      </c>
      <c r="F284" s="19">
        <v>2088</v>
      </c>
      <c r="G284" s="528">
        <f t="shared" si="5"/>
        <v>-3063231.0999999996</v>
      </c>
    </row>
    <row r="285" spans="1:7" x14ac:dyDescent="0.25">
      <c r="A285" s="10">
        <v>41976</v>
      </c>
      <c r="B285" s="202">
        <v>2714</v>
      </c>
      <c r="F285" s="19">
        <v>2700</v>
      </c>
      <c r="G285" s="528">
        <f t="shared" si="5"/>
        <v>-3065931.0999999996</v>
      </c>
    </row>
    <row r="286" spans="1:7" x14ac:dyDescent="0.25">
      <c r="A286" s="10">
        <v>41977</v>
      </c>
      <c r="B286" s="202">
        <v>2715</v>
      </c>
      <c r="F286" s="19">
        <v>1740</v>
      </c>
      <c r="G286" s="528">
        <f t="shared" si="5"/>
        <v>-3067671.0999999996</v>
      </c>
    </row>
    <row r="287" spans="1:7" x14ac:dyDescent="0.25">
      <c r="A287" s="10">
        <v>41977</v>
      </c>
      <c r="B287" s="202">
        <v>2708</v>
      </c>
      <c r="F287" s="19">
        <v>5152</v>
      </c>
      <c r="G287" s="528">
        <f t="shared" si="5"/>
        <v>-3072823.0999999996</v>
      </c>
    </row>
    <row r="288" spans="1:7" x14ac:dyDescent="0.25">
      <c r="A288" s="10">
        <v>41978</v>
      </c>
      <c r="B288" s="202">
        <v>2688</v>
      </c>
      <c r="F288" s="19">
        <v>4500</v>
      </c>
      <c r="G288" s="528">
        <f t="shared" si="5"/>
        <v>-3077323.0999999996</v>
      </c>
    </row>
    <row r="289" spans="1:7" x14ac:dyDescent="0.25">
      <c r="A289" s="10">
        <v>41978</v>
      </c>
      <c r="B289" s="202">
        <v>2693</v>
      </c>
      <c r="F289" s="19">
        <v>4200</v>
      </c>
      <c r="G289" s="528">
        <f t="shared" si="5"/>
        <v>-3081523.0999999996</v>
      </c>
    </row>
    <row r="290" spans="1:7" x14ac:dyDescent="0.25">
      <c r="A290" s="10">
        <v>41978</v>
      </c>
      <c r="B290" s="202">
        <v>2699</v>
      </c>
      <c r="F290" s="19">
        <v>5060</v>
      </c>
      <c r="G290" s="528">
        <f t="shared" si="5"/>
        <v>-3086583.0999999996</v>
      </c>
    </row>
    <row r="291" spans="1:7" x14ac:dyDescent="0.25">
      <c r="A291" s="10">
        <v>41978</v>
      </c>
      <c r="B291" s="202">
        <v>2702</v>
      </c>
      <c r="F291" s="19">
        <v>2263.4299999999998</v>
      </c>
      <c r="G291" s="528">
        <f t="shared" si="5"/>
        <v>-3088846.53</v>
      </c>
    </row>
    <row r="292" spans="1:7" x14ac:dyDescent="0.25">
      <c r="A292" s="10">
        <v>41978</v>
      </c>
      <c r="B292" s="202">
        <v>2709</v>
      </c>
      <c r="F292" s="19">
        <v>1108.99</v>
      </c>
      <c r="G292" s="528">
        <f t="shared" si="5"/>
        <v>-3089955.52</v>
      </c>
    </row>
    <row r="293" spans="1:7" x14ac:dyDescent="0.25">
      <c r="A293" s="10">
        <v>41983</v>
      </c>
      <c r="B293" s="202">
        <v>2700</v>
      </c>
      <c r="F293" s="19">
        <v>1388</v>
      </c>
      <c r="G293" s="528">
        <f t="shared" si="5"/>
        <v>-3091343.52</v>
      </c>
    </row>
    <row r="294" spans="1:7" x14ac:dyDescent="0.25">
      <c r="A294" s="10">
        <v>41984</v>
      </c>
      <c r="B294" s="202">
        <v>2716</v>
      </c>
      <c r="F294" s="19">
        <v>948.94</v>
      </c>
      <c r="G294" s="528">
        <f t="shared" si="5"/>
        <v>-3092292.46</v>
      </c>
    </row>
    <row r="295" spans="1:7" x14ac:dyDescent="0.25">
      <c r="A295" s="10">
        <v>41984</v>
      </c>
      <c r="B295" s="202">
        <v>2690</v>
      </c>
      <c r="F295" s="19">
        <v>5800</v>
      </c>
      <c r="G295" s="528">
        <f t="shared" si="5"/>
        <v>-3098092.46</v>
      </c>
    </row>
    <row r="296" spans="1:7" x14ac:dyDescent="0.25">
      <c r="A296" s="10">
        <v>41984</v>
      </c>
      <c r="B296" s="202">
        <v>2565</v>
      </c>
      <c r="F296" s="19">
        <v>4408</v>
      </c>
      <c r="G296" s="528">
        <f t="shared" si="5"/>
        <v>-3102500.46</v>
      </c>
    </row>
    <row r="297" spans="1:7" x14ac:dyDescent="0.25">
      <c r="A297" s="10">
        <v>41991</v>
      </c>
      <c r="B297" s="202">
        <v>2728</v>
      </c>
      <c r="F297" s="19">
        <v>1200</v>
      </c>
      <c r="G297" s="528">
        <f t="shared" si="5"/>
        <v>-3103700.46</v>
      </c>
    </row>
    <row r="298" spans="1:7" x14ac:dyDescent="0.25">
      <c r="B298" s="202"/>
      <c r="C298" s="202"/>
      <c r="D298" s="201"/>
      <c r="E298" s="199"/>
      <c r="F298" s="199"/>
      <c r="G298" s="529">
        <f t="shared" si="5"/>
        <v>-3103700.46</v>
      </c>
    </row>
  </sheetData>
  <mergeCells count="1">
    <mergeCell ref="A1:G1"/>
  </mergeCells>
  <pageMargins left="0.7" right="0.7" top="0.75" bottom="0.75" header="0.3" footer="0.3"/>
  <pageSetup orientation="portrait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E0000"/>
    <pageSetUpPr fitToPage="1"/>
  </sheetPr>
  <dimension ref="A1:K80"/>
  <sheetViews>
    <sheetView workbookViewId="0">
      <selection activeCell="D82" sqref="D82"/>
    </sheetView>
  </sheetViews>
  <sheetFormatPr baseColWidth="10" defaultRowHeight="15" x14ac:dyDescent="0.25"/>
  <cols>
    <col min="1" max="1" width="12.7109375" bestFit="1" customWidth="1"/>
    <col min="2" max="2" width="11" customWidth="1"/>
    <col min="3" max="3" width="32.5703125" customWidth="1"/>
    <col min="4" max="4" width="18.42578125" customWidth="1"/>
    <col min="5" max="5" width="42" customWidth="1"/>
    <col min="6" max="6" width="15.42578125" style="46" bestFit="1" customWidth="1"/>
  </cols>
  <sheetData>
    <row r="1" spans="1:7" x14ac:dyDescent="0.25">
      <c r="A1" s="519" t="s">
        <v>0</v>
      </c>
      <c r="B1" s="519"/>
      <c r="C1" s="519"/>
      <c r="D1" s="519"/>
      <c r="E1" s="519"/>
      <c r="F1" s="519"/>
      <c r="G1" s="519"/>
    </row>
    <row r="2" spans="1:7" x14ac:dyDescent="0.25">
      <c r="A2" s="60" t="s">
        <v>1</v>
      </c>
      <c r="B2" s="60"/>
      <c r="C2" s="60"/>
      <c r="D2" s="61"/>
      <c r="E2" s="22"/>
      <c r="F2" s="45"/>
      <c r="G2" s="22"/>
    </row>
    <row r="3" spans="1:7" x14ac:dyDescent="0.25">
      <c r="A3" s="21" t="s">
        <v>2</v>
      </c>
      <c r="B3" s="21">
        <v>191508490</v>
      </c>
      <c r="C3" s="21"/>
      <c r="D3" s="61" t="s">
        <v>3</v>
      </c>
      <c r="E3" s="22" t="s">
        <v>586</v>
      </c>
      <c r="F3" s="45"/>
      <c r="G3" s="22"/>
    </row>
    <row r="4" spans="1:7" x14ac:dyDescent="0.25">
      <c r="A4" s="21" t="s">
        <v>4</v>
      </c>
      <c r="B4" s="21" t="s">
        <v>5</v>
      </c>
      <c r="C4" s="21"/>
      <c r="D4" s="61" t="s">
        <v>6</v>
      </c>
      <c r="E4" s="62">
        <v>2012</v>
      </c>
      <c r="F4" s="45"/>
      <c r="G4" s="22"/>
    </row>
    <row r="5" spans="1:7" x14ac:dyDescent="0.25">
      <c r="A5" s="21"/>
      <c r="B5" s="21"/>
      <c r="C5" s="21"/>
      <c r="D5" s="61"/>
      <c r="E5" s="22"/>
      <c r="F5" s="45"/>
      <c r="G5" s="63" t="s">
        <v>7</v>
      </c>
    </row>
    <row r="6" spans="1:7" x14ac:dyDescent="0.25">
      <c r="A6" s="64" t="s">
        <v>8</v>
      </c>
      <c r="B6" s="64" t="s">
        <v>9</v>
      </c>
      <c r="C6" s="64" t="s">
        <v>10</v>
      </c>
      <c r="D6" s="65" t="s">
        <v>11</v>
      </c>
      <c r="E6" s="63" t="s">
        <v>12</v>
      </c>
      <c r="F6" s="63" t="s">
        <v>13</v>
      </c>
      <c r="G6" s="76">
        <v>0</v>
      </c>
    </row>
    <row r="7" spans="1:7" x14ac:dyDescent="0.25">
      <c r="A7" s="14">
        <v>41199</v>
      </c>
      <c r="B7" s="16">
        <v>1</v>
      </c>
      <c r="C7" s="16" t="s">
        <v>442</v>
      </c>
      <c r="D7" s="16" t="s">
        <v>587</v>
      </c>
      <c r="E7" s="16"/>
      <c r="F7" s="12">
        <v>5000</v>
      </c>
      <c r="G7" s="59"/>
    </row>
    <row r="8" spans="1:7" x14ac:dyDescent="0.25">
      <c r="A8" s="14">
        <v>41199</v>
      </c>
      <c r="B8" s="16">
        <v>2</v>
      </c>
      <c r="C8" s="16" t="s">
        <v>588</v>
      </c>
      <c r="D8" s="16" t="s">
        <v>589</v>
      </c>
      <c r="E8" s="16"/>
      <c r="F8" s="12">
        <v>4273.75</v>
      </c>
      <c r="G8" s="59"/>
    </row>
    <row r="9" spans="1:7" x14ac:dyDescent="0.25">
      <c r="A9" s="14">
        <v>41199</v>
      </c>
      <c r="B9" s="16">
        <v>3</v>
      </c>
      <c r="C9" s="16" t="s">
        <v>590</v>
      </c>
      <c r="D9" s="16" t="s">
        <v>591</v>
      </c>
      <c r="E9" s="16"/>
      <c r="F9" s="12">
        <v>3143</v>
      </c>
      <c r="G9" s="59"/>
    </row>
    <row r="10" spans="1:7" x14ac:dyDescent="0.25">
      <c r="A10" s="14">
        <v>41199</v>
      </c>
      <c r="B10" s="16">
        <v>4</v>
      </c>
      <c r="C10" s="16" t="s">
        <v>592</v>
      </c>
      <c r="D10" s="16" t="s">
        <v>591</v>
      </c>
      <c r="E10" s="16"/>
      <c r="F10" s="12">
        <v>3143</v>
      </c>
      <c r="G10" s="59"/>
    </row>
    <row r="11" spans="1:7" x14ac:dyDescent="0.25">
      <c r="A11" s="14">
        <v>41199</v>
      </c>
      <c r="B11" s="16">
        <v>5</v>
      </c>
      <c r="C11" s="16" t="s">
        <v>593</v>
      </c>
      <c r="D11" s="16" t="s">
        <v>594</v>
      </c>
      <c r="E11" s="16"/>
      <c r="F11" s="12">
        <v>1161</v>
      </c>
      <c r="G11" s="59"/>
    </row>
    <row r="12" spans="1:7" x14ac:dyDescent="0.25">
      <c r="A12" s="14">
        <v>41199</v>
      </c>
      <c r="B12" s="16">
        <v>6</v>
      </c>
      <c r="C12" s="16" t="s">
        <v>593</v>
      </c>
      <c r="D12" s="16" t="s">
        <v>595</v>
      </c>
      <c r="E12" s="16"/>
      <c r="F12" s="12">
        <v>2600</v>
      </c>
      <c r="G12" s="59"/>
    </row>
    <row r="13" spans="1:7" x14ac:dyDescent="0.25">
      <c r="A13" s="14">
        <v>41199</v>
      </c>
      <c r="B13" s="16">
        <v>7</v>
      </c>
      <c r="C13" s="16" t="s">
        <v>593</v>
      </c>
      <c r="D13" s="16" t="s">
        <v>596</v>
      </c>
      <c r="E13" s="16"/>
      <c r="F13" s="12">
        <v>1760</v>
      </c>
      <c r="G13" s="59"/>
    </row>
    <row r="14" spans="1:7" x14ac:dyDescent="0.25">
      <c r="A14" s="14">
        <v>41199</v>
      </c>
      <c r="B14" s="16">
        <v>9</v>
      </c>
      <c r="C14" s="16" t="s">
        <v>593</v>
      </c>
      <c r="D14" s="16" t="s">
        <v>597</v>
      </c>
      <c r="E14" s="16"/>
      <c r="F14" s="12">
        <v>3885</v>
      </c>
      <c r="G14" s="59"/>
    </row>
    <row r="15" spans="1:7" x14ac:dyDescent="0.25">
      <c r="A15" s="14">
        <v>41199</v>
      </c>
      <c r="B15" s="16">
        <v>10</v>
      </c>
      <c r="C15" s="16" t="s">
        <v>593</v>
      </c>
      <c r="D15" s="16" t="s">
        <v>598</v>
      </c>
      <c r="E15" s="16"/>
      <c r="F15" s="12">
        <v>950.02</v>
      </c>
      <c r="G15" s="59"/>
    </row>
    <row r="16" spans="1:7" x14ac:dyDescent="0.25">
      <c r="A16" s="14">
        <v>41199</v>
      </c>
      <c r="B16" s="16">
        <v>11</v>
      </c>
      <c r="C16" s="16" t="s">
        <v>593</v>
      </c>
      <c r="D16" s="16" t="s">
        <v>599</v>
      </c>
      <c r="E16" s="16"/>
      <c r="F16" s="12">
        <v>4970</v>
      </c>
      <c r="G16" s="59"/>
    </row>
    <row r="17" spans="1:7" x14ac:dyDescent="0.25">
      <c r="A17" s="14">
        <v>41199</v>
      </c>
      <c r="B17" s="16">
        <v>12</v>
      </c>
      <c r="C17" s="16" t="s">
        <v>593</v>
      </c>
      <c r="D17" s="16" t="s">
        <v>599</v>
      </c>
      <c r="E17" s="16"/>
      <c r="F17" s="12">
        <v>2304.0100000000002</v>
      </c>
      <c r="G17" s="59"/>
    </row>
    <row r="18" spans="1:7" x14ac:dyDescent="0.25">
      <c r="A18" s="14">
        <v>41199</v>
      </c>
      <c r="B18" s="16">
        <v>13</v>
      </c>
      <c r="C18" s="16" t="s">
        <v>593</v>
      </c>
      <c r="D18" s="16" t="s">
        <v>599</v>
      </c>
      <c r="E18" s="16"/>
      <c r="F18" s="12">
        <v>500</v>
      </c>
      <c r="G18" s="59"/>
    </row>
    <row r="19" spans="1:7" x14ac:dyDescent="0.25">
      <c r="A19" s="14">
        <v>41199</v>
      </c>
      <c r="B19" s="16">
        <v>14</v>
      </c>
      <c r="C19" s="16" t="s">
        <v>600</v>
      </c>
      <c r="D19" s="16" t="s">
        <v>601</v>
      </c>
      <c r="E19" s="16"/>
      <c r="F19" s="12">
        <v>11217.2</v>
      </c>
      <c r="G19" s="59"/>
    </row>
    <row r="20" spans="1:7" x14ac:dyDescent="0.25">
      <c r="A20" s="14">
        <v>41199</v>
      </c>
      <c r="B20" s="16">
        <v>15</v>
      </c>
      <c r="C20" s="16" t="s">
        <v>593</v>
      </c>
      <c r="D20" s="16" t="s">
        <v>602</v>
      </c>
      <c r="E20" s="16"/>
      <c r="F20" s="12">
        <v>1122</v>
      </c>
      <c r="G20" s="59"/>
    </row>
    <row r="21" spans="1:7" x14ac:dyDescent="0.25">
      <c r="A21" s="14">
        <v>41199</v>
      </c>
      <c r="B21" s="16">
        <v>16</v>
      </c>
      <c r="C21" s="16" t="s">
        <v>442</v>
      </c>
      <c r="D21" s="16"/>
      <c r="E21" s="16"/>
      <c r="F21" s="12">
        <v>4130</v>
      </c>
      <c r="G21" s="59"/>
    </row>
    <row r="22" spans="1:7" x14ac:dyDescent="0.25">
      <c r="A22" s="14">
        <v>41199</v>
      </c>
      <c r="B22" s="16">
        <v>18</v>
      </c>
      <c r="C22" s="16" t="s">
        <v>603</v>
      </c>
      <c r="D22" s="16"/>
      <c r="E22" s="16"/>
      <c r="F22" s="12">
        <v>3800</v>
      </c>
      <c r="G22" s="59"/>
    </row>
    <row r="23" spans="1:7" x14ac:dyDescent="0.25">
      <c r="A23" s="14">
        <v>41199</v>
      </c>
      <c r="B23" s="16">
        <v>19</v>
      </c>
      <c r="C23" s="16" t="s">
        <v>442</v>
      </c>
      <c r="D23" s="16"/>
      <c r="E23" s="16"/>
      <c r="F23" s="12">
        <v>2380</v>
      </c>
      <c r="G23" s="59"/>
    </row>
    <row r="24" spans="1:7" x14ac:dyDescent="0.25">
      <c r="A24" s="14">
        <v>41199</v>
      </c>
      <c r="B24" s="16">
        <v>20</v>
      </c>
      <c r="C24" s="16" t="s">
        <v>604</v>
      </c>
      <c r="D24" s="16"/>
      <c r="E24" s="16"/>
      <c r="F24" s="12">
        <v>6400</v>
      </c>
      <c r="G24" s="59"/>
    </row>
    <row r="25" spans="1:7" x14ac:dyDescent="0.25">
      <c r="A25" s="14">
        <v>41199</v>
      </c>
      <c r="B25" s="16">
        <v>21</v>
      </c>
      <c r="C25" s="16" t="s">
        <v>442</v>
      </c>
      <c r="D25" s="16"/>
      <c r="E25" s="16"/>
      <c r="F25" s="12">
        <v>600</v>
      </c>
      <c r="G25" s="59"/>
    </row>
    <row r="26" spans="1:7" x14ac:dyDescent="0.25">
      <c r="A26" s="14">
        <v>41199</v>
      </c>
      <c r="B26" s="16">
        <v>22</v>
      </c>
      <c r="C26" s="16" t="s">
        <v>442</v>
      </c>
      <c r="D26" s="16"/>
      <c r="E26" s="16"/>
      <c r="F26" s="12">
        <v>450</v>
      </c>
      <c r="G26" s="59"/>
    </row>
    <row r="27" spans="1:7" x14ac:dyDescent="0.25">
      <c r="A27" s="14">
        <v>41199</v>
      </c>
      <c r="B27" s="16">
        <v>23</v>
      </c>
      <c r="C27" s="16" t="s">
        <v>442</v>
      </c>
      <c r="D27" s="16"/>
      <c r="E27" s="16"/>
      <c r="F27" s="12">
        <v>500</v>
      </c>
      <c r="G27" s="59"/>
    </row>
    <row r="28" spans="1:7" x14ac:dyDescent="0.25">
      <c r="A28" s="14">
        <v>41199</v>
      </c>
      <c r="B28" s="16">
        <v>24</v>
      </c>
      <c r="C28" s="16" t="s">
        <v>442</v>
      </c>
      <c r="D28" s="16"/>
      <c r="E28" s="16"/>
      <c r="F28" s="12">
        <v>1601.16</v>
      </c>
      <c r="G28" s="59"/>
    </row>
    <row r="29" spans="1:7" x14ac:dyDescent="0.25">
      <c r="A29" s="14">
        <v>41199</v>
      </c>
      <c r="B29" s="16">
        <v>25</v>
      </c>
      <c r="C29" s="16" t="s">
        <v>442</v>
      </c>
      <c r="D29" s="16"/>
      <c r="E29" s="16"/>
      <c r="F29" s="12">
        <v>2682</v>
      </c>
      <c r="G29" s="59"/>
    </row>
    <row r="30" spans="1:7" x14ac:dyDescent="0.25">
      <c r="A30" s="14">
        <v>41199</v>
      </c>
      <c r="B30" s="16">
        <v>26</v>
      </c>
      <c r="C30" s="16" t="s">
        <v>442</v>
      </c>
      <c r="D30" s="16"/>
      <c r="E30" s="16"/>
      <c r="F30" s="12">
        <v>744.72</v>
      </c>
      <c r="G30" s="59"/>
    </row>
    <row r="31" spans="1:7" x14ac:dyDescent="0.25">
      <c r="A31" s="14"/>
      <c r="B31" s="16"/>
      <c r="C31" s="16" t="s">
        <v>635</v>
      </c>
      <c r="D31" s="16"/>
      <c r="E31" s="16"/>
      <c r="F31" s="12">
        <v>150</v>
      </c>
      <c r="G31" s="59"/>
    </row>
    <row r="32" spans="1:7" x14ac:dyDescent="0.25">
      <c r="A32" s="14"/>
      <c r="B32" s="16"/>
      <c r="C32" s="16" t="s">
        <v>281</v>
      </c>
      <c r="D32" s="16"/>
      <c r="E32" s="16"/>
      <c r="F32" s="12">
        <v>24</v>
      </c>
      <c r="G32" s="59"/>
    </row>
    <row r="33" spans="1:11" x14ac:dyDescent="0.25">
      <c r="A33" s="14">
        <v>41200</v>
      </c>
      <c r="B33" s="16">
        <v>27</v>
      </c>
      <c r="C33" s="16" t="s">
        <v>442</v>
      </c>
      <c r="D33" s="16"/>
      <c r="E33" s="16"/>
      <c r="F33" s="12">
        <v>300</v>
      </c>
      <c r="G33" s="59"/>
    </row>
    <row r="34" spans="1:11" x14ac:dyDescent="0.25">
      <c r="A34" s="14">
        <v>41201</v>
      </c>
      <c r="B34" s="16">
        <v>28</v>
      </c>
      <c r="C34" s="16" t="s">
        <v>442</v>
      </c>
      <c r="D34" s="16"/>
      <c r="E34" s="16"/>
      <c r="F34" s="12">
        <v>230</v>
      </c>
      <c r="G34" s="59"/>
    </row>
    <row r="35" spans="1:11" x14ac:dyDescent="0.25">
      <c r="A35" s="14">
        <v>41202</v>
      </c>
      <c r="B35" s="16">
        <v>29</v>
      </c>
      <c r="C35" s="16"/>
      <c r="D35" s="16"/>
      <c r="E35" s="16"/>
      <c r="F35" s="12">
        <v>915</v>
      </c>
      <c r="G35" s="59"/>
    </row>
    <row r="36" spans="1:11" x14ac:dyDescent="0.25">
      <c r="A36" s="14">
        <v>41203</v>
      </c>
      <c r="B36" s="16">
        <v>30</v>
      </c>
      <c r="C36" s="16" t="s">
        <v>442</v>
      </c>
      <c r="D36" s="16"/>
      <c r="E36" s="16"/>
      <c r="F36" s="12">
        <v>9240</v>
      </c>
      <c r="G36" s="59"/>
    </row>
    <row r="37" spans="1:11" x14ac:dyDescent="0.25">
      <c r="A37" s="14">
        <v>41200</v>
      </c>
      <c r="B37" s="16">
        <v>31</v>
      </c>
      <c r="C37" s="16" t="s">
        <v>442</v>
      </c>
      <c r="D37" s="16"/>
      <c r="E37" s="16"/>
      <c r="F37" s="12">
        <v>2945</v>
      </c>
      <c r="G37" s="59"/>
    </row>
    <row r="38" spans="1:11" x14ac:dyDescent="0.25">
      <c r="A38" s="14">
        <v>41201</v>
      </c>
      <c r="B38" s="16">
        <v>33</v>
      </c>
      <c r="C38" s="16" t="s">
        <v>605</v>
      </c>
      <c r="D38" s="16" t="s">
        <v>606</v>
      </c>
      <c r="E38" s="16"/>
      <c r="F38" s="12">
        <v>2161</v>
      </c>
      <c r="G38" s="59"/>
    </row>
    <row r="39" spans="1:11" x14ac:dyDescent="0.25">
      <c r="A39" s="14">
        <v>41200</v>
      </c>
      <c r="B39" s="16">
        <v>34</v>
      </c>
      <c r="C39" s="16" t="s">
        <v>607</v>
      </c>
      <c r="D39" s="16" t="s">
        <v>591</v>
      </c>
      <c r="E39" s="16"/>
      <c r="F39" s="12">
        <v>3462.82</v>
      </c>
      <c r="G39" s="59"/>
    </row>
    <row r="40" spans="1:11" x14ac:dyDescent="0.25">
      <c r="A40" s="14">
        <v>41200</v>
      </c>
      <c r="B40" s="16">
        <v>35</v>
      </c>
      <c r="C40" s="16" t="s">
        <v>607</v>
      </c>
      <c r="D40" s="16" t="s">
        <v>608</v>
      </c>
      <c r="E40" s="16"/>
      <c r="F40" s="12">
        <v>10000</v>
      </c>
      <c r="G40" s="59"/>
    </row>
    <row r="41" spans="1:11" x14ac:dyDescent="0.25">
      <c r="A41" s="14">
        <v>41200</v>
      </c>
      <c r="B41" s="16">
        <v>36</v>
      </c>
      <c r="C41" s="16" t="s">
        <v>609</v>
      </c>
      <c r="D41" s="16" t="s">
        <v>610</v>
      </c>
      <c r="E41" s="16"/>
      <c r="F41" s="12">
        <v>84270</v>
      </c>
      <c r="G41" s="59"/>
    </row>
    <row r="42" spans="1:11" x14ac:dyDescent="0.25">
      <c r="A42" s="14">
        <v>41200</v>
      </c>
      <c r="B42" s="16">
        <v>39</v>
      </c>
      <c r="C42" s="16" t="s">
        <v>611</v>
      </c>
      <c r="D42" s="16" t="s">
        <v>612</v>
      </c>
      <c r="E42" s="16"/>
      <c r="F42" s="12">
        <v>139713.70000000001</v>
      </c>
      <c r="G42" s="59"/>
    </row>
    <row r="43" spans="1:11" x14ac:dyDescent="0.25">
      <c r="A43" s="14">
        <v>41200</v>
      </c>
      <c r="B43" s="16">
        <v>40</v>
      </c>
      <c r="C43" s="16" t="s">
        <v>613</v>
      </c>
      <c r="D43" s="16" t="s">
        <v>614</v>
      </c>
      <c r="E43" s="16"/>
      <c r="F43" s="12">
        <v>15430</v>
      </c>
      <c r="G43" s="59"/>
    </row>
    <row r="44" spans="1:11" x14ac:dyDescent="0.25">
      <c r="A44" s="14">
        <v>41200</v>
      </c>
      <c r="B44" s="16">
        <v>41</v>
      </c>
      <c r="C44" s="16" t="s">
        <v>155</v>
      </c>
      <c r="D44" s="16" t="s">
        <v>615</v>
      </c>
      <c r="E44" s="16"/>
      <c r="F44" s="12">
        <v>260409.06</v>
      </c>
      <c r="G44" s="59"/>
    </row>
    <row r="45" spans="1:11" x14ac:dyDescent="0.25">
      <c r="A45" s="33">
        <v>41200</v>
      </c>
      <c r="B45" s="28">
        <v>42</v>
      </c>
      <c r="C45" s="28" t="s">
        <v>604</v>
      </c>
      <c r="D45" s="28" t="s">
        <v>616</v>
      </c>
      <c r="E45" s="16"/>
      <c r="F45" s="12">
        <v>15000</v>
      </c>
      <c r="G45" s="59"/>
    </row>
    <row r="46" spans="1:11" x14ac:dyDescent="0.25">
      <c r="A46" s="14">
        <v>41200</v>
      </c>
      <c r="B46" s="16">
        <v>43</v>
      </c>
      <c r="C46" s="16" t="s">
        <v>617</v>
      </c>
      <c r="D46" s="16" t="s">
        <v>618</v>
      </c>
      <c r="E46" s="16"/>
      <c r="F46" s="12">
        <v>36125</v>
      </c>
      <c r="G46" s="59"/>
    </row>
    <row r="47" spans="1:11" x14ac:dyDescent="0.25">
      <c r="A47" s="14">
        <v>41201</v>
      </c>
      <c r="B47" s="16">
        <v>44</v>
      </c>
      <c r="C47" s="16" t="s">
        <v>611</v>
      </c>
      <c r="D47" s="16" t="s">
        <v>612</v>
      </c>
      <c r="E47" s="16"/>
      <c r="F47" s="12">
        <v>45710</v>
      </c>
      <c r="G47" s="59"/>
    </row>
    <row r="48" spans="1:11" x14ac:dyDescent="0.25">
      <c r="A48" s="14">
        <v>41204</v>
      </c>
      <c r="B48" s="16"/>
      <c r="C48" s="16" t="s">
        <v>635</v>
      </c>
      <c r="D48" s="16"/>
      <c r="E48" s="16"/>
      <c r="F48" s="12">
        <v>150</v>
      </c>
      <c r="G48" s="59"/>
      <c r="H48" s="52"/>
      <c r="J48" s="54"/>
      <c r="K48" s="54"/>
    </row>
    <row r="49" spans="1:11" x14ac:dyDescent="0.25">
      <c r="A49" s="14">
        <v>41204</v>
      </c>
      <c r="B49" s="16"/>
      <c r="C49" s="16" t="s">
        <v>281</v>
      </c>
      <c r="D49" s="16"/>
      <c r="E49" s="16"/>
      <c r="F49" s="12">
        <v>24</v>
      </c>
      <c r="G49" s="59"/>
    </row>
    <row r="50" spans="1:11" x14ac:dyDescent="0.25">
      <c r="A50" s="14">
        <v>41205</v>
      </c>
      <c r="B50" s="16">
        <v>46</v>
      </c>
      <c r="C50" s="16" t="s">
        <v>587</v>
      </c>
      <c r="D50" s="16" t="s">
        <v>620</v>
      </c>
      <c r="E50" s="16"/>
      <c r="F50" s="12">
        <v>15000</v>
      </c>
      <c r="G50" s="59"/>
      <c r="H50" s="52"/>
      <c r="J50" s="54"/>
      <c r="K50" s="54"/>
    </row>
    <row r="51" spans="1:11" x14ac:dyDescent="0.25">
      <c r="A51" s="14">
        <v>41205</v>
      </c>
      <c r="B51" s="16">
        <v>47</v>
      </c>
      <c r="C51" s="16" t="s">
        <v>621</v>
      </c>
      <c r="D51" s="16" t="s">
        <v>622</v>
      </c>
      <c r="E51" s="16"/>
      <c r="F51" s="12">
        <v>3899.95</v>
      </c>
      <c r="G51" s="59"/>
      <c r="H51" s="52"/>
      <c r="J51" s="54"/>
      <c r="K51" s="54"/>
    </row>
    <row r="52" spans="1:11" x14ac:dyDescent="0.25">
      <c r="A52" s="14">
        <v>41205</v>
      </c>
      <c r="B52" s="16">
        <v>48</v>
      </c>
      <c r="C52" s="16" t="s">
        <v>442</v>
      </c>
      <c r="D52" s="16"/>
      <c r="E52" s="16"/>
      <c r="F52" s="12">
        <v>7106.57</v>
      </c>
      <c r="G52" s="59"/>
    </row>
    <row r="53" spans="1:11" x14ac:dyDescent="0.25">
      <c r="A53" s="14">
        <v>41207</v>
      </c>
      <c r="B53" s="16">
        <v>49</v>
      </c>
      <c r="C53" s="16" t="s">
        <v>623</v>
      </c>
      <c r="D53" s="16" t="s">
        <v>594</v>
      </c>
      <c r="E53" s="16"/>
      <c r="F53" s="12">
        <v>1450</v>
      </c>
      <c r="G53" s="59"/>
    </row>
    <row r="54" spans="1:11" x14ac:dyDescent="0.25">
      <c r="A54" s="14">
        <v>41207</v>
      </c>
      <c r="B54" s="16">
        <v>51</v>
      </c>
      <c r="C54" s="16" t="s">
        <v>623</v>
      </c>
      <c r="D54" s="16" t="s">
        <v>596</v>
      </c>
      <c r="E54" s="16"/>
      <c r="F54" s="12">
        <v>1432</v>
      </c>
      <c r="G54" s="59"/>
    </row>
    <row r="55" spans="1:11" x14ac:dyDescent="0.25">
      <c r="A55" s="14">
        <v>41207</v>
      </c>
      <c r="B55" s="16">
        <v>52</v>
      </c>
      <c r="C55" s="16" t="s">
        <v>623</v>
      </c>
      <c r="D55" s="16" t="s">
        <v>624</v>
      </c>
      <c r="E55" s="16"/>
      <c r="F55" s="12">
        <v>400</v>
      </c>
      <c r="G55" s="59"/>
    </row>
    <row r="56" spans="1:11" x14ac:dyDescent="0.25">
      <c r="A56" s="14">
        <v>41207</v>
      </c>
      <c r="B56" s="16">
        <v>53</v>
      </c>
      <c r="C56" s="16" t="s">
        <v>623</v>
      </c>
      <c r="D56" s="16" t="s">
        <v>597</v>
      </c>
      <c r="E56" s="16"/>
      <c r="F56" s="12">
        <v>3530</v>
      </c>
      <c r="G56" s="59"/>
    </row>
    <row r="57" spans="1:11" x14ac:dyDescent="0.25">
      <c r="A57" s="14">
        <v>41207</v>
      </c>
      <c r="B57" s="16">
        <v>54</v>
      </c>
      <c r="C57" s="16" t="s">
        <v>623</v>
      </c>
      <c r="D57" s="16" t="s">
        <v>625</v>
      </c>
      <c r="E57" s="16"/>
      <c r="F57" s="12">
        <v>600</v>
      </c>
      <c r="G57" s="59"/>
    </row>
    <row r="58" spans="1:11" x14ac:dyDescent="0.25">
      <c r="A58" s="14">
        <v>41207</v>
      </c>
      <c r="B58" s="16">
        <v>55</v>
      </c>
      <c r="C58" s="16" t="s">
        <v>623</v>
      </c>
      <c r="D58" s="16" t="s">
        <v>626</v>
      </c>
      <c r="E58" s="16"/>
      <c r="F58" s="12">
        <v>627</v>
      </c>
      <c r="G58" s="59"/>
    </row>
    <row r="59" spans="1:11" x14ac:dyDescent="0.25">
      <c r="A59" s="14">
        <v>41207</v>
      </c>
      <c r="B59" s="16">
        <v>56</v>
      </c>
      <c r="C59" s="16" t="s">
        <v>623</v>
      </c>
      <c r="D59" s="16" t="s">
        <v>599</v>
      </c>
      <c r="E59" s="16"/>
      <c r="F59" s="12">
        <v>3773</v>
      </c>
      <c r="G59" s="59"/>
    </row>
    <row r="60" spans="1:11" x14ac:dyDescent="0.25">
      <c r="A60" s="14">
        <v>41207</v>
      </c>
      <c r="B60" s="16">
        <v>57</v>
      </c>
      <c r="C60" s="16" t="s">
        <v>623</v>
      </c>
      <c r="D60" s="16" t="s">
        <v>627</v>
      </c>
      <c r="E60" s="16"/>
      <c r="F60" s="12">
        <v>300</v>
      </c>
      <c r="G60" s="59"/>
    </row>
    <row r="61" spans="1:11" x14ac:dyDescent="0.25">
      <c r="A61" s="14">
        <v>41207</v>
      </c>
      <c r="B61" s="16">
        <v>58</v>
      </c>
      <c r="C61" s="16" t="s">
        <v>623</v>
      </c>
      <c r="D61" s="16" t="s">
        <v>628</v>
      </c>
      <c r="E61" s="16"/>
      <c r="F61" s="12">
        <v>2650</v>
      </c>
      <c r="G61" s="59"/>
    </row>
    <row r="62" spans="1:11" x14ac:dyDescent="0.25">
      <c r="A62" s="14">
        <v>41207</v>
      </c>
      <c r="B62" s="16">
        <v>59</v>
      </c>
      <c r="C62" s="16" t="s">
        <v>623</v>
      </c>
      <c r="D62" s="16" t="s">
        <v>629</v>
      </c>
      <c r="E62" s="16"/>
      <c r="F62" s="12">
        <v>950</v>
      </c>
      <c r="G62" s="59"/>
    </row>
    <row r="63" spans="1:11" x14ac:dyDescent="0.25">
      <c r="A63" s="14">
        <v>41207</v>
      </c>
      <c r="B63" s="16">
        <v>60</v>
      </c>
      <c r="C63" s="16" t="s">
        <v>442</v>
      </c>
      <c r="D63" s="16" t="s">
        <v>630</v>
      </c>
      <c r="E63" s="16"/>
      <c r="F63" s="12">
        <v>4437</v>
      </c>
      <c r="G63" s="59"/>
    </row>
    <row r="64" spans="1:11" x14ac:dyDescent="0.25">
      <c r="A64" s="14">
        <v>41208</v>
      </c>
      <c r="B64" s="16">
        <v>61</v>
      </c>
      <c r="C64" s="16" t="s">
        <v>442</v>
      </c>
      <c r="D64" s="16" t="s">
        <v>631</v>
      </c>
      <c r="E64" s="16"/>
      <c r="F64" s="12">
        <v>6433.8</v>
      </c>
      <c r="G64" s="59"/>
    </row>
    <row r="65" spans="1:7" x14ac:dyDescent="0.25">
      <c r="A65" s="14">
        <v>41211</v>
      </c>
      <c r="B65" s="16">
        <v>63</v>
      </c>
      <c r="C65" s="16" t="s">
        <v>372</v>
      </c>
      <c r="D65" s="16" t="s">
        <v>587</v>
      </c>
      <c r="E65" s="16"/>
      <c r="F65" s="12">
        <v>20000</v>
      </c>
      <c r="G65" s="59"/>
    </row>
    <row r="66" spans="1:7" x14ac:dyDescent="0.25">
      <c r="A66" s="14">
        <v>41212</v>
      </c>
      <c r="B66" s="16">
        <v>65</v>
      </c>
      <c r="C66" s="16" t="s">
        <v>632</v>
      </c>
      <c r="D66" s="16" t="s">
        <v>359</v>
      </c>
      <c r="E66" s="16"/>
      <c r="F66" s="12">
        <v>5244</v>
      </c>
      <c r="G66" s="59"/>
    </row>
    <row r="67" spans="1:7" x14ac:dyDescent="0.25">
      <c r="A67" s="14">
        <v>41213</v>
      </c>
      <c r="B67" s="16">
        <v>67</v>
      </c>
      <c r="C67" s="16" t="s">
        <v>633</v>
      </c>
      <c r="D67" s="16"/>
      <c r="E67" s="16"/>
      <c r="F67" s="12">
        <v>1800</v>
      </c>
      <c r="G67" s="59"/>
    </row>
    <row r="68" spans="1:7" x14ac:dyDescent="0.25">
      <c r="A68" s="14">
        <v>41213</v>
      </c>
      <c r="B68" s="16">
        <v>68</v>
      </c>
      <c r="C68" s="16" t="s">
        <v>442</v>
      </c>
      <c r="D68" s="16" t="s">
        <v>634</v>
      </c>
      <c r="E68" s="16"/>
      <c r="F68" s="12">
        <v>20000</v>
      </c>
      <c r="G68" s="59"/>
    </row>
    <row r="69" spans="1:7" x14ac:dyDescent="0.25">
      <c r="A69" s="14">
        <v>41213</v>
      </c>
      <c r="B69" s="16"/>
      <c r="C69" s="16" t="s">
        <v>155</v>
      </c>
      <c r="D69" s="16"/>
      <c r="E69" s="16"/>
      <c r="F69" s="12">
        <v>2525</v>
      </c>
      <c r="G69" s="59"/>
    </row>
    <row r="70" spans="1:7" x14ac:dyDescent="0.25">
      <c r="A70" s="16"/>
      <c r="B70" s="16"/>
      <c r="C70" s="16"/>
      <c r="D70" s="16"/>
      <c r="E70" s="16"/>
      <c r="F70" s="31">
        <f>SUM(F7:F69)-1</f>
        <v>797733.75999999989</v>
      </c>
      <c r="G70" s="16"/>
    </row>
    <row r="71" spans="1:7" x14ac:dyDescent="0.25">
      <c r="A71" s="16"/>
      <c r="B71" s="16"/>
      <c r="C71" s="21" t="s">
        <v>165</v>
      </c>
      <c r="D71" s="21"/>
      <c r="E71" s="22">
        <v>1133167.57</v>
      </c>
      <c r="F71" s="28"/>
      <c r="G71" s="16"/>
    </row>
    <row r="72" spans="1:7" x14ac:dyDescent="0.25">
      <c r="A72" s="16"/>
      <c r="B72" s="16"/>
      <c r="C72" s="16"/>
      <c r="D72" s="16"/>
      <c r="E72" s="16"/>
      <c r="F72" s="28"/>
      <c r="G72" s="16"/>
    </row>
    <row r="73" spans="1:7" x14ac:dyDescent="0.25">
      <c r="A73" s="16"/>
      <c r="B73" s="16"/>
      <c r="C73" s="16"/>
      <c r="D73" s="16"/>
      <c r="E73" s="16"/>
      <c r="F73" s="28"/>
      <c r="G73" s="16"/>
    </row>
    <row r="74" spans="1:7" x14ac:dyDescent="0.25">
      <c r="A74" s="16"/>
      <c r="B74" s="16"/>
      <c r="C74" s="16" t="s">
        <v>636</v>
      </c>
      <c r="D74" s="16" t="s">
        <v>637</v>
      </c>
      <c r="E74" s="16"/>
      <c r="F74" s="28"/>
      <c r="G74" s="16"/>
    </row>
    <row r="75" spans="1:7" x14ac:dyDescent="0.25">
      <c r="A75" s="16"/>
      <c r="B75" s="16"/>
      <c r="C75" s="22">
        <f>1133167.57-797733.76</f>
        <v>335433.81000000006</v>
      </c>
      <c r="D75" s="39">
        <f>C75-E80</f>
        <v>295867.78000000003</v>
      </c>
      <c r="E75" s="16"/>
      <c r="F75" s="31"/>
      <c r="G75" s="16"/>
    </row>
    <row r="76" spans="1:7" x14ac:dyDescent="0.25">
      <c r="A76" s="16"/>
      <c r="B76" s="16"/>
      <c r="C76" s="16"/>
      <c r="D76" s="16"/>
      <c r="E76" s="16"/>
      <c r="F76" s="28"/>
      <c r="G76" s="16"/>
    </row>
    <row r="77" spans="1:7" x14ac:dyDescent="0.25">
      <c r="A77" s="16"/>
      <c r="B77" s="16"/>
      <c r="C77" s="16"/>
      <c r="D77" s="16">
        <v>45</v>
      </c>
      <c r="E77" s="19">
        <v>29356</v>
      </c>
      <c r="F77" s="28"/>
      <c r="G77" s="16"/>
    </row>
    <row r="78" spans="1:7" x14ac:dyDescent="0.25">
      <c r="A78" s="16"/>
      <c r="B78" s="16"/>
      <c r="C78" s="16"/>
      <c r="D78" s="16">
        <v>64</v>
      </c>
      <c r="E78" s="19">
        <v>5288</v>
      </c>
      <c r="F78" s="28"/>
      <c r="G78" s="16"/>
    </row>
    <row r="79" spans="1:7" x14ac:dyDescent="0.25">
      <c r="A79" s="16"/>
      <c r="B79" s="16"/>
      <c r="C79" s="16"/>
      <c r="D79" s="16">
        <v>66</v>
      </c>
      <c r="E79" s="19">
        <v>4922.03</v>
      </c>
      <c r="F79" s="28"/>
      <c r="G79" s="16"/>
    </row>
    <row r="80" spans="1:7" x14ac:dyDescent="0.25">
      <c r="A80" s="16"/>
      <c r="B80" s="16"/>
      <c r="C80" s="16"/>
      <c r="D80" s="16"/>
      <c r="E80" s="39">
        <f>SUM(E77:E79)</f>
        <v>39566.03</v>
      </c>
      <c r="F80" s="28"/>
      <c r="G80" s="16"/>
    </row>
  </sheetData>
  <mergeCells count="1">
    <mergeCell ref="A1:G1"/>
  </mergeCells>
  <pageMargins left="0.7" right="0.7" top="0.75" bottom="0.75" header="0.3" footer="0.3"/>
  <pageSetup fitToHeight="0" orientation="landscape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E0000"/>
    <pageSetUpPr fitToPage="1"/>
  </sheetPr>
  <dimension ref="A1:J81"/>
  <sheetViews>
    <sheetView zoomScaleNormal="100" workbookViewId="0">
      <selection activeCell="D77" sqref="D77"/>
    </sheetView>
  </sheetViews>
  <sheetFormatPr baseColWidth="10" defaultRowHeight="15" x14ac:dyDescent="0.25"/>
  <cols>
    <col min="1" max="1" width="12.7109375" bestFit="1" customWidth="1"/>
    <col min="3" max="3" width="33.7109375" customWidth="1"/>
    <col min="4" max="4" width="16.140625" customWidth="1"/>
    <col min="5" max="5" width="14.7109375" bestFit="1" customWidth="1"/>
    <col min="6" max="6" width="14.140625" style="46" bestFit="1" customWidth="1"/>
    <col min="7" max="7" width="14.140625" bestFit="1" customWidth="1"/>
    <col min="9" max="9" width="12.5703125" bestFit="1" customWidth="1"/>
  </cols>
  <sheetData>
    <row r="1" spans="1:7" x14ac:dyDescent="0.25">
      <c r="A1" s="519" t="s">
        <v>0</v>
      </c>
      <c r="B1" s="519"/>
      <c r="C1" s="519"/>
      <c r="D1" s="519"/>
      <c r="E1" s="519"/>
      <c r="F1" s="519"/>
      <c r="G1" s="519"/>
    </row>
    <row r="2" spans="1:7" x14ac:dyDescent="0.25">
      <c r="A2" s="60" t="s">
        <v>1</v>
      </c>
      <c r="B2" s="60"/>
      <c r="C2" s="60"/>
      <c r="D2" s="61"/>
      <c r="E2" s="22"/>
      <c r="F2" s="45"/>
      <c r="G2" s="22"/>
    </row>
    <row r="3" spans="1:7" x14ac:dyDescent="0.25">
      <c r="A3" s="21" t="s">
        <v>2</v>
      </c>
      <c r="B3" s="21">
        <v>191508490</v>
      </c>
      <c r="C3" s="21"/>
      <c r="D3" s="61" t="s">
        <v>3</v>
      </c>
      <c r="E3" s="22" t="s">
        <v>785</v>
      </c>
      <c r="F3" s="45"/>
      <c r="G3" s="22"/>
    </row>
    <row r="4" spans="1:7" x14ac:dyDescent="0.25">
      <c r="A4" s="21" t="s">
        <v>4</v>
      </c>
      <c r="B4" s="21" t="s">
        <v>5</v>
      </c>
      <c r="C4" s="21"/>
      <c r="D4" s="61" t="s">
        <v>6</v>
      </c>
      <c r="E4" s="62">
        <v>2012</v>
      </c>
      <c r="F4" s="45"/>
      <c r="G4" s="22"/>
    </row>
    <row r="5" spans="1:7" x14ac:dyDescent="0.25">
      <c r="A5" s="21"/>
      <c r="B5" s="21"/>
      <c r="C5" s="21"/>
      <c r="D5" s="61"/>
      <c r="E5" s="22"/>
      <c r="F5" s="45"/>
      <c r="G5" s="63" t="s">
        <v>7</v>
      </c>
    </row>
    <row r="6" spans="1:7" x14ac:dyDescent="0.25">
      <c r="A6" s="64" t="s">
        <v>8</v>
      </c>
      <c r="B6" s="64" t="s">
        <v>9</v>
      </c>
      <c r="C6" s="64" t="s">
        <v>10</v>
      </c>
      <c r="D6" s="65" t="s">
        <v>11</v>
      </c>
      <c r="E6" s="63" t="s">
        <v>12</v>
      </c>
      <c r="F6" s="63" t="s">
        <v>13</v>
      </c>
      <c r="G6" s="39">
        <v>335433.81</v>
      </c>
    </row>
    <row r="7" spans="1:7" x14ac:dyDescent="0.25">
      <c r="A7" s="14">
        <v>41214</v>
      </c>
      <c r="B7" s="16"/>
      <c r="C7" s="16" t="s">
        <v>275</v>
      </c>
      <c r="D7" s="16"/>
      <c r="E7" s="16"/>
      <c r="F7" s="12">
        <v>624</v>
      </c>
      <c r="G7" s="59">
        <f>G6-F7</f>
        <v>334809.81</v>
      </c>
    </row>
    <row r="8" spans="1:7" s="46" customFormat="1" x14ac:dyDescent="0.25">
      <c r="A8" s="14">
        <v>41214</v>
      </c>
      <c r="B8" s="48"/>
      <c r="C8" s="28" t="s">
        <v>690</v>
      </c>
      <c r="D8" s="73"/>
      <c r="E8" s="45"/>
      <c r="F8" s="12">
        <v>99.84</v>
      </c>
      <c r="G8" s="59">
        <f t="shared" ref="G8:G66" si="0">G7-F8</f>
        <v>334709.96999999997</v>
      </c>
    </row>
    <row r="9" spans="1:7" x14ac:dyDescent="0.25">
      <c r="A9" s="14">
        <v>41214</v>
      </c>
      <c r="B9" s="16">
        <v>69</v>
      </c>
      <c r="C9" s="16" t="s">
        <v>619</v>
      </c>
      <c r="D9" s="16" t="s">
        <v>638</v>
      </c>
      <c r="E9" s="16"/>
      <c r="F9" s="12">
        <v>29356</v>
      </c>
      <c r="G9" s="59">
        <f t="shared" si="0"/>
        <v>305353.96999999997</v>
      </c>
    </row>
    <row r="10" spans="1:7" x14ac:dyDescent="0.25">
      <c r="A10" s="14">
        <v>41214</v>
      </c>
      <c r="B10" s="16">
        <v>70</v>
      </c>
      <c r="C10" s="16" t="s">
        <v>372</v>
      </c>
      <c r="D10" s="16" t="s">
        <v>587</v>
      </c>
      <c r="E10" s="16"/>
      <c r="F10" s="12">
        <v>20000</v>
      </c>
      <c r="G10" s="59">
        <f t="shared" si="0"/>
        <v>285353.96999999997</v>
      </c>
    </row>
    <row r="11" spans="1:7" x14ac:dyDescent="0.25">
      <c r="A11" s="14">
        <v>41214</v>
      </c>
      <c r="B11" s="16"/>
      <c r="C11" s="16" t="s">
        <v>363</v>
      </c>
      <c r="D11" s="16"/>
      <c r="E11" s="16"/>
      <c r="F11" s="12">
        <v>181135.64</v>
      </c>
      <c r="G11" s="59">
        <f t="shared" si="0"/>
        <v>104218.32999999996</v>
      </c>
    </row>
    <row r="12" spans="1:7" x14ac:dyDescent="0.25">
      <c r="A12" s="14"/>
      <c r="B12" s="16">
        <v>64</v>
      </c>
      <c r="C12" s="16"/>
      <c r="D12" s="16"/>
      <c r="E12" s="16"/>
      <c r="F12" s="12">
        <v>5288</v>
      </c>
      <c r="G12" s="59">
        <f t="shared" si="0"/>
        <v>98930.329999999958</v>
      </c>
    </row>
    <row r="13" spans="1:7" x14ac:dyDescent="0.25">
      <c r="A13" s="14">
        <v>41215</v>
      </c>
      <c r="B13" s="16">
        <v>71</v>
      </c>
      <c r="C13" s="16" t="s">
        <v>639</v>
      </c>
      <c r="D13" s="16" t="s">
        <v>640</v>
      </c>
      <c r="E13" s="16"/>
      <c r="F13" s="12">
        <v>3142.39</v>
      </c>
      <c r="G13" s="59">
        <f t="shared" si="0"/>
        <v>95787.939999999959</v>
      </c>
    </row>
    <row r="14" spans="1:7" x14ac:dyDescent="0.25">
      <c r="A14" s="14">
        <v>41215</v>
      </c>
      <c r="B14" s="16">
        <v>72</v>
      </c>
      <c r="C14" s="16" t="s">
        <v>592</v>
      </c>
      <c r="D14" s="16" t="s">
        <v>641</v>
      </c>
      <c r="E14" s="16"/>
      <c r="F14" s="12">
        <v>3142.39</v>
      </c>
      <c r="G14" s="59">
        <f t="shared" si="0"/>
        <v>92645.549999999959</v>
      </c>
    </row>
    <row r="15" spans="1:7" x14ac:dyDescent="0.25">
      <c r="A15" s="14">
        <v>41215</v>
      </c>
      <c r="B15" s="16">
        <v>73</v>
      </c>
      <c r="C15" s="16" t="s">
        <v>642</v>
      </c>
      <c r="D15" s="16" t="s">
        <v>643</v>
      </c>
      <c r="E15" s="16"/>
      <c r="F15" s="12">
        <v>3142.39</v>
      </c>
      <c r="G15" s="59">
        <f t="shared" si="0"/>
        <v>89503.15999999996</v>
      </c>
    </row>
    <row r="16" spans="1:7" x14ac:dyDescent="0.25">
      <c r="A16" s="14">
        <v>41215</v>
      </c>
      <c r="B16" s="16">
        <v>74</v>
      </c>
      <c r="C16" s="16" t="s">
        <v>644</v>
      </c>
      <c r="D16" s="16" t="s">
        <v>645</v>
      </c>
      <c r="E16" s="16"/>
      <c r="F16" s="12">
        <v>2263.8000000000002</v>
      </c>
      <c r="G16" s="59">
        <f t="shared" si="0"/>
        <v>87239.359999999957</v>
      </c>
    </row>
    <row r="17" spans="1:7" x14ac:dyDescent="0.25">
      <c r="A17" s="14">
        <v>41216</v>
      </c>
      <c r="B17" s="16">
        <v>75</v>
      </c>
      <c r="C17" s="16" t="s">
        <v>372</v>
      </c>
      <c r="D17" s="16" t="s">
        <v>646</v>
      </c>
      <c r="E17" s="16"/>
      <c r="F17" s="12">
        <v>15000</v>
      </c>
      <c r="G17" s="59">
        <f t="shared" si="0"/>
        <v>72239.359999999957</v>
      </c>
    </row>
    <row r="18" spans="1:7" x14ac:dyDescent="0.25">
      <c r="A18" s="14">
        <v>41216</v>
      </c>
      <c r="B18" s="16">
        <v>76</v>
      </c>
      <c r="C18" s="16" t="s">
        <v>372</v>
      </c>
      <c r="D18" s="16" t="s">
        <v>587</v>
      </c>
      <c r="E18" s="16"/>
      <c r="F18" s="12">
        <v>20000</v>
      </c>
      <c r="G18" s="59">
        <f t="shared" si="0"/>
        <v>52239.359999999957</v>
      </c>
    </row>
    <row r="19" spans="1:7" x14ac:dyDescent="0.25">
      <c r="A19" s="14">
        <v>41216</v>
      </c>
      <c r="B19" s="16">
        <v>78</v>
      </c>
      <c r="C19" s="16" t="s">
        <v>647</v>
      </c>
      <c r="D19" s="16" t="s">
        <v>648</v>
      </c>
      <c r="E19" s="16"/>
      <c r="F19" s="12">
        <v>997.9</v>
      </c>
      <c r="G19" s="59">
        <f t="shared" si="0"/>
        <v>51241.459999999955</v>
      </c>
    </row>
    <row r="20" spans="1:7" x14ac:dyDescent="0.25">
      <c r="A20" s="14"/>
      <c r="B20" s="16">
        <v>66</v>
      </c>
      <c r="C20" s="16"/>
      <c r="D20" s="16"/>
      <c r="E20" s="16"/>
      <c r="F20" s="12">
        <v>4922.03</v>
      </c>
      <c r="G20" s="59">
        <f t="shared" si="0"/>
        <v>46319.429999999957</v>
      </c>
    </row>
    <row r="21" spans="1:7" x14ac:dyDescent="0.25">
      <c r="A21" s="14">
        <v>41219</v>
      </c>
      <c r="B21" s="16">
        <v>79</v>
      </c>
      <c r="C21" s="16" t="s">
        <v>649</v>
      </c>
      <c r="D21" s="16" t="s">
        <v>650</v>
      </c>
      <c r="E21" s="16"/>
      <c r="F21" s="12">
        <v>4915</v>
      </c>
      <c r="G21" s="59">
        <f t="shared" si="0"/>
        <v>41404.429999999957</v>
      </c>
    </row>
    <row r="22" spans="1:7" x14ac:dyDescent="0.25">
      <c r="A22" s="14">
        <v>41219</v>
      </c>
      <c r="B22" s="16">
        <v>80</v>
      </c>
      <c r="C22" s="16" t="s">
        <v>651</v>
      </c>
      <c r="D22" s="16" t="s">
        <v>652</v>
      </c>
      <c r="E22" s="16"/>
      <c r="F22" s="12">
        <v>3099.5</v>
      </c>
      <c r="G22" s="59">
        <f t="shared" si="0"/>
        <v>38304.929999999957</v>
      </c>
    </row>
    <row r="23" spans="1:7" x14ac:dyDescent="0.25">
      <c r="A23" s="14">
        <v>41220</v>
      </c>
      <c r="B23" s="16"/>
      <c r="C23" s="16" t="s">
        <v>147</v>
      </c>
      <c r="D23" s="16"/>
      <c r="E23" s="16"/>
      <c r="F23" s="12">
        <v>555</v>
      </c>
      <c r="G23" s="59">
        <f t="shared" si="0"/>
        <v>37749.929999999957</v>
      </c>
    </row>
    <row r="24" spans="1:7" x14ac:dyDescent="0.25">
      <c r="A24" s="14">
        <v>41220</v>
      </c>
      <c r="B24" s="16"/>
      <c r="C24" s="16" t="s">
        <v>147</v>
      </c>
      <c r="D24" s="16"/>
      <c r="E24" s="16"/>
      <c r="F24" s="12">
        <v>4.5</v>
      </c>
      <c r="G24" s="59">
        <f t="shared" si="0"/>
        <v>37745.429999999957</v>
      </c>
    </row>
    <row r="25" spans="1:7" x14ac:dyDescent="0.25">
      <c r="A25" s="14">
        <v>41220</v>
      </c>
      <c r="B25" s="16"/>
      <c r="C25" s="16" t="s">
        <v>142</v>
      </c>
      <c r="D25" s="16"/>
      <c r="E25" s="16"/>
      <c r="F25" s="12">
        <v>36125</v>
      </c>
      <c r="G25" s="59">
        <f t="shared" si="0"/>
        <v>1620.4299999999566</v>
      </c>
    </row>
    <row r="26" spans="1:7" x14ac:dyDescent="0.25">
      <c r="A26" s="14">
        <v>41220</v>
      </c>
      <c r="B26" s="16"/>
      <c r="C26" s="16" t="s">
        <v>690</v>
      </c>
      <c r="D26" s="16"/>
      <c r="E26" s="16"/>
      <c r="F26" s="12">
        <v>89.52</v>
      </c>
      <c r="G26" s="59">
        <f t="shared" si="0"/>
        <v>1530.9099999999567</v>
      </c>
    </row>
    <row r="27" spans="1:7" x14ac:dyDescent="0.25">
      <c r="A27" s="14">
        <v>41221</v>
      </c>
      <c r="B27" s="16"/>
      <c r="C27" s="16" t="s">
        <v>155</v>
      </c>
      <c r="D27" s="16"/>
      <c r="E27" s="16"/>
      <c r="F27" s="12">
        <v>68912.22</v>
      </c>
      <c r="G27" s="59">
        <f t="shared" si="0"/>
        <v>-67381.310000000041</v>
      </c>
    </row>
    <row r="28" spans="1:7" x14ac:dyDescent="0.25">
      <c r="A28" s="14">
        <v>41221</v>
      </c>
      <c r="B28" s="16">
        <v>81</v>
      </c>
      <c r="C28" s="16" t="s">
        <v>653</v>
      </c>
      <c r="D28" s="16" t="s">
        <v>654</v>
      </c>
      <c r="E28" s="16"/>
      <c r="F28" s="12">
        <v>2350</v>
      </c>
      <c r="G28" s="59">
        <f t="shared" si="0"/>
        <v>-69731.310000000041</v>
      </c>
    </row>
    <row r="29" spans="1:7" x14ac:dyDescent="0.25">
      <c r="A29" s="14">
        <v>41221</v>
      </c>
      <c r="B29" s="16">
        <v>82</v>
      </c>
      <c r="C29" s="16" t="s">
        <v>655</v>
      </c>
      <c r="D29" s="16" t="s">
        <v>656</v>
      </c>
      <c r="E29" s="16"/>
      <c r="F29" s="12">
        <v>1450</v>
      </c>
      <c r="G29" s="59">
        <f t="shared" si="0"/>
        <v>-71181.310000000041</v>
      </c>
    </row>
    <row r="30" spans="1:7" x14ac:dyDescent="0.25">
      <c r="A30" s="14">
        <v>41221</v>
      </c>
      <c r="B30" s="16">
        <v>83</v>
      </c>
      <c r="C30" s="16" t="s">
        <v>372</v>
      </c>
      <c r="D30" s="16" t="s">
        <v>587</v>
      </c>
      <c r="E30" s="16"/>
      <c r="F30" s="12">
        <v>40000</v>
      </c>
      <c r="G30" s="59">
        <f t="shared" si="0"/>
        <v>-111181.31000000004</v>
      </c>
    </row>
    <row r="31" spans="1:7" x14ac:dyDescent="0.25">
      <c r="A31" s="14">
        <v>41221</v>
      </c>
      <c r="B31" s="16">
        <v>85</v>
      </c>
      <c r="C31" s="16" t="s">
        <v>372</v>
      </c>
      <c r="D31" s="16" t="s">
        <v>587</v>
      </c>
      <c r="E31" s="16"/>
      <c r="F31" s="12">
        <v>11694.68</v>
      </c>
      <c r="G31" s="59">
        <f t="shared" si="0"/>
        <v>-122875.99000000005</v>
      </c>
    </row>
    <row r="32" spans="1:7" x14ac:dyDescent="0.25">
      <c r="A32" s="14">
        <v>41222</v>
      </c>
      <c r="B32" s="16">
        <v>86</v>
      </c>
      <c r="C32" s="16" t="s">
        <v>657</v>
      </c>
      <c r="D32" s="16" t="s">
        <v>658</v>
      </c>
      <c r="E32" s="16"/>
      <c r="F32" s="12">
        <v>11385</v>
      </c>
      <c r="G32" s="59">
        <f t="shared" si="0"/>
        <v>-134260.99000000005</v>
      </c>
    </row>
    <row r="33" spans="1:7" x14ac:dyDescent="0.25">
      <c r="A33" s="14">
        <v>41226</v>
      </c>
      <c r="B33" s="16">
        <v>87</v>
      </c>
      <c r="C33" s="16" t="s">
        <v>659</v>
      </c>
      <c r="D33" s="16" t="s">
        <v>660</v>
      </c>
      <c r="E33" s="16"/>
      <c r="F33" s="12">
        <v>12000</v>
      </c>
      <c r="G33" s="59">
        <f t="shared" si="0"/>
        <v>-146260.99000000005</v>
      </c>
    </row>
    <row r="34" spans="1:7" x14ac:dyDescent="0.25">
      <c r="A34" s="14">
        <v>41226</v>
      </c>
      <c r="B34" s="16">
        <v>88</v>
      </c>
      <c r="C34" s="16" t="s">
        <v>372</v>
      </c>
      <c r="D34" s="16" t="s">
        <v>587</v>
      </c>
      <c r="E34" s="16"/>
      <c r="F34" s="12">
        <v>15000</v>
      </c>
      <c r="G34" s="59">
        <f t="shared" si="0"/>
        <v>-161260.99000000005</v>
      </c>
    </row>
    <row r="35" spans="1:7" x14ac:dyDescent="0.25">
      <c r="A35" s="14">
        <v>41227</v>
      </c>
      <c r="B35" s="16">
        <v>89</v>
      </c>
      <c r="C35" s="16" t="s">
        <v>661</v>
      </c>
      <c r="D35" s="16" t="s">
        <v>662</v>
      </c>
      <c r="E35" s="16"/>
      <c r="F35" s="12">
        <v>2689.1</v>
      </c>
      <c r="G35" s="59">
        <f t="shared" si="0"/>
        <v>-163950.09000000005</v>
      </c>
    </row>
    <row r="36" spans="1:7" x14ac:dyDescent="0.25">
      <c r="A36" s="14">
        <v>41228</v>
      </c>
      <c r="B36" s="16">
        <v>90</v>
      </c>
      <c r="C36" s="16" t="s">
        <v>663</v>
      </c>
      <c r="D36" s="16" t="s">
        <v>664</v>
      </c>
      <c r="E36" s="16"/>
      <c r="F36" s="12">
        <v>17672.84</v>
      </c>
      <c r="G36" s="59">
        <f t="shared" si="0"/>
        <v>-181622.93000000005</v>
      </c>
    </row>
    <row r="37" spans="1:7" x14ac:dyDescent="0.25">
      <c r="A37" s="14">
        <v>41228</v>
      </c>
      <c r="B37" s="16">
        <v>91</v>
      </c>
      <c r="C37" s="16" t="s">
        <v>372</v>
      </c>
      <c r="D37" s="16" t="s">
        <v>587</v>
      </c>
      <c r="E37" s="16"/>
      <c r="F37" s="12">
        <v>20000</v>
      </c>
      <c r="G37" s="59">
        <f t="shared" si="0"/>
        <v>-201622.93000000005</v>
      </c>
    </row>
    <row r="38" spans="1:7" x14ac:dyDescent="0.25">
      <c r="A38" s="14">
        <v>41229</v>
      </c>
      <c r="B38" s="16">
        <v>92</v>
      </c>
      <c r="C38" s="16" t="s">
        <v>665</v>
      </c>
      <c r="D38" s="16" t="s">
        <v>612</v>
      </c>
      <c r="E38" s="16"/>
      <c r="F38" s="12">
        <v>145763</v>
      </c>
      <c r="G38" s="59">
        <f t="shared" si="0"/>
        <v>-347385.93000000005</v>
      </c>
    </row>
    <row r="39" spans="1:7" x14ac:dyDescent="0.25">
      <c r="A39" s="14">
        <v>41229</v>
      </c>
      <c r="B39" s="16"/>
      <c r="C39" s="16" t="s">
        <v>583</v>
      </c>
      <c r="D39" s="16"/>
      <c r="E39" s="16"/>
      <c r="F39" s="12">
        <v>150</v>
      </c>
      <c r="G39" s="59">
        <f t="shared" si="0"/>
        <v>-347535.93000000005</v>
      </c>
    </row>
    <row r="40" spans="1:7" x14ac:dyDescent="0.25">
      <c r="A40" s="14">
        <v>41229</v>
      </c>
      <c r="B40" s="16"/>
      <c r="C40" s="16" t="s">
        <v>281</v>
      </c>
      <c r="D40" s="16"/>
      <c r="E40" s="16"/>
      <c r="F40" s="12">
        <v>24</v>
      </c>
      <c r="G40" s="59">
        <f t="shared" si="0"/>
        <v>-347559.93000000005</v>
      </c>
    </row>
    <row r="41" spans="1:7" x14ac:dyDescent="0.25">
      <c r="A41" s="14">
        <v>41229</v>
      </c>
      <c r="B41" s="16">
        <v>93</v>
      </c>
      <c r="C41" s="16" t="s">
        <v>442</v>
      </c>
      <c r="D41" s="16"/>
      <c r="E41" s="16"/>
      <c r="F41" s="12">
        <v>258011.31</v>
      </c>
      <c r="G41" s="59">
        <f t="shared" si="0"/>
        <v>-605571.24</v>
      </c>
    </row>
    <row r="42" spans="1:7" x14ac:dyDescent="0.25">
      <c r="A42" s="14">
        <v>41229</v>
      </c>
      <c r="B42" s="16">
        <v>94</v>
      </c>
      <c r="C42" s="16" t="s">
        <v>666</v>
      </c>
      <c r="D42" s="16" t="s">
        <v>667</v>
      </c>
      <c r="E42" s="16"/>
      <c r="F42" s="12">
        <v>5000</v>
      </c>
      <c r="G42" s="59">
        <f t="shared" si="0"/>
        <v>-610571.24</v>
      </c>
    </row>
    <row r="43" spans="1:7" x14ac:dyDescent="0.25">
      <c r="A43" s="14">
        <v>41230</v>
      </c>
      <c r="B43" s="16">
        <v>96</v>
      </c>
      <c r="C43" s="16" t="s">
        <v>668</v>
      </c>
      <c r="D43" s="16" t="s">
        <v>669</v>
      </c>
      <c r="E43" s="16"/>
      <c r="F43" s="12">
        <v>2000</v>
      </c>
      <c r="G43" s="59">
        <f t="shared" si="0"/>
        <v>-612571.24</v>
      </c>
    </row>
    <row r="44" spans="1:7" x14ac:dyDescent="0.25">
      <c r="A44" s="14">
        <v>41230</v>
      </c>
      <c r="B44" s="16">
        <v>99</v>
      </c>
      <c r="C44" s="16" t="s">
        <v>668</v>
      </c>
      <c r="D44" s="16" t="s">
        <v>670</v>
      </c>
      <c r="E44" s="16"/>
      <c r="F44" s="12">
        <v>5498.27</v>
      </c>
      <c r="G44" s="59">
        <f t="shared" si="0"/>
        <v>-618069.51</v>
      </c>
    </row>
    <row r="45" spans="1:7" x14ac:dyDescent="0.25">
      <c r="A45" s="14">
        <v>41230</v>
      </c>
      <c r="B45" s="16">
        <v>100</v>
      </c>
      <c r="C45" s="16" t="s">
        <v>671</v>
      </c>
      <c r="D45" s="16" t="s">
        <v>670</v>
      </c>
      <c r="E45" s="16"/>
      <c r="F45" s="12">
        <v>5000</v>
      </c>
      <c r="G45" s="59">
        <f t="shared" si="0"/>
        <v>-623069.51</v>
      </c>
    </row>
    <row r="46" spans="1:7" x14ac:dyDescent="0.25">
      <c r="A46" s="14">
        <v>41230</v>
      </c>
      <c r="B46" s="16">
        <v>101</v>
      </c>
      <c r="C46" s="16" t="s">
        <v>672</v>
      </c>
      <c r="D46" s="16" t="s">
        <v>670</v>
      </c>
      <c r="E46" s="16"/>
      <c r="F46" s="12">
        <v>5498.27</v>
      </c>
      <c r="G46" s="59">
        <f t="shared" si="0"/>
        <v>-628567.78</v>
      </c>
    </row>
    <row r="47" spans="1:7" x14ac:dyDescent="0.25">
      <c r="A47" s="14">
        <v>41230</v>
      </c>
      <c r="B47" s="16">
        <v>102</v>
      </c>
      <c r="C47" s="16" t="s">
        <v>673</v>
      </c>
      <c r="D47" s="16" t="s">
        <v>670</v>
      </c>
      <c r="E47" s="16"/>
      <c r="F47" s="12">
        <v>12500</v>
      </c>
      <c r="G47" s="59">
        <f t="shared" si="0"/>
        <v>-641067.78</v>
      </c>
    </row>
    <row r="48" spans="1:7" x14ac:dyDescent="0.25">
      <c r="A48" s="14">
        <v>41233</v>
      </c>
      <c r="B48" s="16">
        <v>103</v>
      </c>
      <c r="C48" s="16" t="s">
        <v>619</v>
      </c>
      <c r="D48" s="16" t="s">
        <v>638</v>
      </c>
      <c r="E48" s="16"/>
      <c r="F48" s="12">
        <v>29356</v>
      </c>
      <c r="G48" s="59">
        <f t="shared" si="0"/>
        <v>-670423.78</v>
      </c>
    </row>
    <row r="49" spans="1:7" x14ac:dyDescent="0.25">
      <c r="A49" s="14">
        <v>41233</v>
      </c>
      <c r="B49" s="16">
        <v>104</v>
      </c>
      <c r="C49" s="16" t="s">
        <v>617</v>
      </c>
      <c r="D49" s="16" t="s">
        <v>617</v>
      </c>
      <c r="E49" s="16"/>
      <c r="F49" s="12">
        <v>72250</v>
      </c>
      <c r="G49" s="59">
        <f t="shared" si="0"/>
        <v>-742673.78</v>
      </c>
    </row>
    <row r="50" spans="1:7" x14ac:dyDescent="0.25">
      <c r="A50" s="14">
        <v>41233</v>
      </c>
      <c r="B50" s="16">
        <v>106</v>
      </c>
      <c r="C50" s="16" t="s">
        <v>372</v>
      </c>
      <c r="D50" s="16" t="s">
        <v>587</v>
      </c>
      <c r="E50" s="16"/>
      <c r="F50" s="12">
        <v>20000</v>
      </c>
      <c r="G50" s="59">
        <f t="shared" si="0"/>
        <v>-762673.78</v>
      </c>
    </row>
    <row r="51" spans="1:7" x14ac:dyDescent="0.25">
      <c r="A51" s="14">
        <v>41235</v>
      </c>
      <c r="B51" s="16">
        <v>107</v>
      </c>
      <c r="C51" s="16" t="s">
        <v>674</v>
      </c>
      <c r="D51" s="16" t="s">
        <v>675</v>
      </c>
      <c r="E51" s="16"/>
      <c r="F51" s="12">
        <v>5760</v>
      </c>
      <c r="G51" s="59">
        <f t="shared" si="0"/>
        <v>-768433.78</v>
      </c>
    </row>
    <row r="52" spans="1:7" x14ac:dyDescent="0.25">
      <c r="A52" s="14">
        <v>41235</v>
      </c>
      <c r="B52" s="16">
        <v>108</v>
      </c>
      <c r="C52" s="16" t="s">
        <v>676</v>
      </c>
      <c r="D52" s="16" t="s">
        <v>677</v>
      </c>
      <c r="E52" s="16"/>
      <c r="F52" s="12">
        <v>4000</v>
      </c>
      <c r="G52" s="59">
        <f t="shared" si="0"/>
        <v>-772433.78</v>
      </c>
    </row>
    <row r="53" spans="1:7" x14ac:dyDescent="0.25">
      <c r="A53" s="14">
        <v>41235</v>
      </c>
      <c r="B53" s="16">
        <v>109</v>
      </c>
      <c r="C53" s="16" t="s">
        <v>678</v>
      </c>
      <c r="D53" s="16" t="s">
        <v>679</v>
      </c>
      <c r="E53" s="16"/>
      <c r="F53" s="12">
        <v>3600</v>
      </c>
      <c r="G53" s="59">
        <f t="shared" si="0"/>
        <v>-776033.78</v>
      </c>
    </row>
    <row r="54" spans="1:7" x14ac:dyDescent="0.25">
      <c r="A54" s="14">
        <v>41235</v>
      </c>
      <c r="B54" s="16">
        <v>110</v>
      </c>
      <c r="C54" s="16" t="s">
        <v>680</v>
      </c>
      <c r="D54" s="16" t="s">
        <v>681</v>
      </c>
      <c r="E54" s="16"/>
      <c r="F54" s="12">
        <v>1446</v>
      </c>
      <c r="G54" s="59">
        <f t="shared" si="0"/>
        <v>-777479.78</v>
      </c>
    </row>
    <row r="55" spans="1:7" x14ac:dyDescent="0.25">
      <c r="A55" s="14">
        <v>41236</v>
      </c>
      <c r="B55" s="16">
        <v>111</v>
      </c>
      <c r="C55" s="16" t="s">
        <v>372</v>
      </c>
      <c r="D55" s="16" t="s">
        <v>682</v>
      </c>
      <c r="E55" s="16"/>
      <c r="F55" s="12">
        <v>10000</v>
      </c>
      <c r="G55" s="59">
        <f t="shared" si="0"/>
        <v>-787479.78</v>
      </c>
    </row>
    <row r="56" spans="1:7" x14ac:dyDescent="0.25">
      <c r="A56" s="14">
        <v>41236</v>
      </c>
      <c r="B56" s="16">
        <v>113</v>
      </c>
      <c r="C56" s="16" t="s">
        <v>372</v>
      </c>
      <c r="D56" s="16" t="s">
        <v>682</v>
      </c>
      <c r="E56" s="16"/>
      <c r="F56" s="12">
        <v>5000</v>
      </c>
      <c r="G56" s="59">
        <f t="shared" si="0"/>
        <v>-792479.78</v>
      </c>
    </row>
    <row r="57" spans="1:7" x14ac:dyDescent="0.25">
      <c r="A57" s="14">
        <v>41236</v>
      </c>
      <c r="B57" s="16">
        <v>114</v>
      </c>
      <c r="C57" s="16" t="s">
        <v>683</v>
      </c>
      <c r="D57" s="16" t="s">
        <v>684</v>
      </c>
      <c r="E57" s="16"/>
      <c r="F57" s="12">
        <v>12000</v>
      </c>
      <c r="G57" s="59">
        <f t="shared" si="0"/>
        <v>-804479.78</v>
      </c>
    </row>
    <row r="58" spans="1:7" x14ac:dyDescent="0.25">
      <c r="A58" s="14">
        <v>41239</v>
      </c>
      <c r="B58" s="16">
        <v>115</v>
      </c>
      <c r="C58" s="16" t="s">
        <v>372</v>
      </c>
      <c r="D58" s="16" t="s">
        <v>587</v>
      </c>
      <c r="E58" s="16"/>
      <c r="F58" s="12">
        <v>15000</v>
      </c>
      <c r="G58" s="59">
        <f t="shared" si="0"/>
        <v>-819479.78</v>
      </c>
    </row>
    <row r="59" spans="1:7" x14ac:dyDescent="0.25">
      <c r="A59" s="14">
        <v>41239</v>
      </c>
      <c r="B59" s="16">
        <v>116</v>
      </c>
      <c r="C59" s="16"/>
      <c r="D59" s="16" t="s">
        <v>685</v>
      </c>
      <c r="E59" s="16"/>
      <c r="F59" s="12">
        <v>5200</v>
      </c>
      <c r="G59" s="59">
        <f t="shared" si="0"/>
        <v>-824679.78</v>
      </c>
    </row>
    <row r="60" spans="1:7" x14ac:dyDescent="0.25">
      <c r="A60" s="14">
        <v>41239</v>
      </c>
      <c r="B60" s="16">
        <v>117</v>
      </c>
      <c r="C60" s="16"/>
      <c r="D60" s="16" t="s">
        <v>686</v>
      </c>
      <c r="E60" s="16"/>
      <c r="F60" s="12">
        <v>930.7</v>
      </c>
      <c r="G60" s="59">
        <f t="shared" si="0"/>
        <v>-825610.48</v>
      </c>
    </row>
    <row r="61" spans="1:7" x14ac:dyDescent="0.25">
      <c r="A61" s="14">
        <v>41241</v>
      </c>
      <c r="B61" s="16">
        <v>119</v>
      </c>
      <c r="C61" s="16" t="s">
        <v>442</v>
      </c>
      <c r="D61" s="16" t="s">
        <v>687</v>
      </c>
      <c r="E61" s="16"/>
      <c r="F61" s="12">
        <v>11165</v>
      </c>
      <c r="G61" s="59">
        <f t="shared" si="0"/>
        <v>-836775.48</v>
      </c>
    </row>
    <row r="62" spans="1:7" x14ac:dyDescent="0.25">
      <c r="A62" s="14">
        <v>41241</v>
      </c>
      <c r="B62" s="16">
        <v>120</v>
      </c>
      <c r="C62" s="16" t="s">
        <v>442</v>
      </c>
      <c r="D62" s="16" t="s">
        <v>587</v>
      </c>
      <c r="E62" s="16"/>
      <c r="F62" s="12">
        <v>15000</v>
      </c>
      <c r="G62" s="59">
        <f t="shared" si="0"/>
        <v>-851775.48</v>
      </c>
    </row>
    <row r="63" spans="1:7" x14ac:dyDescent="0.25">
      <c r="A63" s="14">
        <v>41241</v>
      </c>
      <c r="B63" s="16">
        <v>121</v>
      </c>
      <c r="C63" s="16" t="s">
        <v>442</v>
      </c>
      <c r="D63" s="16" t="s">
        <v>587</v>
      </c>
      <c r="E63" s="16"/>
      <c r="F63" s="12">
        <v>3847.67</v>
      </c>
      <c r="G63" s="59">
        <f t="shared" si="0"/>
        <v>-855623.15</v>
      </c>
    </row>
    <row r="64" spans="1:7" x14ac:dyDescent="0.25">
      <c r="A64" s="14">
        <v>41241</v>
      </c>
      <c r="B64" s="16">
        <v>122</v>
      </c>
      <c r="C64" s="16" t="s">
        <v>688</v>
      </c>
      <c r="D64" s="16" t="s">
        <v>689</v>
      </c>
      <c r="E64" s="16"/>
      <c r="F64" s="12">
        <v>4872</v>
      </c>
      <c r="G64" s="59">
        <f t="shared" si="0"/>
        <v>-860495.15</v>
      </c>
    </row>
    <row r="65" spans="1:10" x14ac:dyDescent="0.25">
      <c r="A65" s="14">
        <v>41242</v>
      </c>
      <c r="B65" s="16">
        <v>151</v>
      </c>
      <c r="C65" s="16"/>
      <c r="D65" s="16"/>
      <c r="E65" s="16"/>
      <c r="F65" s="12">
        <v>95500</v>
      </c>
      <c r="G65" s="59">
        <f t="shared" si="0"/>
        <v>-955995.15</v>
      </c>
    </row>
    <row r="66" spans="1:10" x14ac:dyDescent="0.25">
      <c r="A66" s="14">
        <v>41242</v>
      </c>
      <c r="B66" s="16">
        <v>152</v>
      </c>
      <c r="C66" s="16"/>
      <c r="D66" s="16"/>
      <c r="E66" s="16"/>
      <c r="F66" s="12">
        <v>50000</v>
      </c>
      <c r="G66" s="59">
        <f t="shared" si="0"/>
        <v>-1005995.15</v>
      </c>
    </row>
    <row r="67" spans="1:10" x14ac:dyDescent="0.25">
      <c r="A67" s="14">
        <v>41242</v>
      </c>
      <c r="B67" s="16"/>
      <c r="C67" s="16" t="s">
        <v>363</v>
      </c>
      <c r="D67" s="16"/>
      <c r="E67" s="16"/>
      <c r="F67" s="12">
        <v>242821.15</v>
      </c>
      <c r="G67" s="59">
        <f>G66-F67+23672.84</f>
        <v>-1225143.46</v>
      </c>
    </row>
    <row r="68" spans="1:10" x14ac:dyDescent="0.25">
      <c r="A68" s="16" t="s">
        <v>697</v>
      </c>
      <c r="B68" s="16"/>
      <c r="C68" s="16"/>
      <c r="D68" s="55" t="s">
        <v>693</v>
      </c>
      <c r="E68" s="56">
        <v>1521011.24</v>
      </c>
      <c r="F68" s="45">
        <f>SUM(F7:F67)-23672.84</f>
        <v>1560577.2699999998</v>
      </c>
      <c r="G68" s="16"/>
      <c r="I68" s="51"/>
    </row>
    <row r="69" spans="1:10" x14ac:dyDescent="0.25">
      <c r="A69" s="16"/>
      <c r="B69" s="60" t="s">
        <v>698</v>
      </c>
      <c r="C69" s="21"/>
      <c r="D69" s="22">
        <v>1652642</v>
      </c>
      <c r="E69" s="16"/>
      <c r="F69" s="74"/>
      <c r="G69" s="14"/>
      <c r="I69" s="53"/>
      <c r="J69" s="53"/>
    </row>
    <row r="70" spans="1:10" x14ac:dyDescent="0.25">
      <c r="A70" s="16"/>
      <c r="B70" s="21"/>
      <c r="C70" s="75" t="s">
        <v>694</v>
      </c>
      <c r="D70" s="130">
        <v>5009.5</v>
      </c>
      <c r="E70" s="16"/>
      <c r="F70" s="28"/>
      <c r="G70" s="16"/>
      <c r="I70" s="53"/>
      <c r="J70" s="53"/>
    </row>
    <row r="71" spans="1:10" x14ac:dyDescent="0.25">
      <c r="A71" s="16"/>
      <c r="B71" s="16"/>
      <c r="C71" s="75" t="s">
        <v>695</v>
      </c>
      <c r="D71" s="130">
        <v>1458</v>
      </c>
      <c r="E71" s="16"/>
      <c r="F71" s="28"/>
      <c r="G71" s="14"/>
      <c r="I71" s="53"/>
      <c r="J71" s="53"/>
    </row>
    <row r="72" spans="1:10" x14ac:dyDescent="0.25">
      <c r="A72" s="16"/>
      <c r="B72" s="16"/>
      <c r="C72" s="75" t="s">
        <v>696</v>
      </c>
      <c r="D72" s="130">
        <v>384</v>
      </c>
      <c r="E72" s="16"/>
      <c r="F72" s="74"/>
      <c r="G72" s="16"/>
    </row>
    <row r="73" spans="1:10" x14ac:dyDescent="0.25">
      <c r="A73" s="16"/>
      <c r="B73" s="16"/>
      <c r="C73" s="57" t="s">
        <v>693</v>
      </c>
      <c r="D73" s="56">
        <f>SUM(D69:D72)</f>
        <v>1659493.5</v>
      </c>
      <c r="E73" s="16"/>
      <c r="F73" s="28"/>
      <c r="G73" s="16"/>
    </row>
    <row r="74" spans="1:10" x14ac:dyDescent="0.25">
      <c r="A74" s="16"/>
      <c r="B74" s="16"/>
      <c r="C74" s="16"/>
      <c r="D74" s="16"/>
      <c r="E74" s="16"/>
      <c r="F74" s="28"/>
      <c r="G74" s="16"/>
    </row>
    <row r="75" spans="1:10" x14ac:dyDescent="0.25">
      <c r="A75" s="16"/>
      <c r="B75" s="16"/>
      <c r="C75" s="21" t="s">
        <v>691</v>
      </c>
      <c r="D75" s="58" t="s">
        <v>692</v>
      </c>
      <c r="E75" s="16"/>
      <c r="F75" s="28"/>
      <c r="G75" s="16"/>
    </row>
    <row r="76" spans="1:10" x14ac:dyDescent="0.25">
      <c r="A76" s="16"/>
      <c r="B76" s="16"/>
      <c r="C76" s="39">
        <f>G67+D69</f>
        <v>427498.54000000004</v>
      </c>
      <c r="D76" s="56">
        <f>D73-'01-11-2012'!E68+295867.78</f>
        <v>434350.04000000004</v>
      </c>
      <c r="E76" s="16"/>
      <c r="F76" s="28"/>
      <c r="G76" s="16"/>
    </row>
    <row r="77" spans="1:10" x14ac:dyDescent="0.25">
      <c r="A77" s="16"/>
      <c r="B77" s="16"/>
      <c r="C77" s="16"/>
      <c r="D77" s="16"/>
      <c r="E77" s="16"/>
      <c r="F77" s="28"/>
      <c r="G77" s="16"/>
    </row>
    <row r="78" spans="1:10" x14ac:dyDescent="0.25">
      <c r="A78" s="16"/>
      <c r="B78" s="16"/>
      <c r="C78" s="16"/>
      <c r="D78" s="16">
        <v>118</v>
      </c>
      <c r="E78" s="19">
        <v>2921</v>
      </c>
      <c r="F78" s="28"/>
      <c r="G78" s="16"/>
    </row>
    <row r="79" spans="1:10" x14ac:dyDescent="0.25">
      <c r="A79" s="16"/>
      <c r="B79" s="16"/>
      <c r="C79" s="16"/>
      <c r="D79" s="16">
        <v>123</v>
      </c>
      <c r="E79" s="19">
        <v>3142.39</v>
      </c>
      <c r="F79" s="28"/>
      <c r="G79" s="16"/>
    </row>
    <row r="80" spans="1:10" x14ac:dyDescent="0.25">
      <c r="A80" s="16"/>
      <c r="B80" s="16"/>
      <c r="C80" s="16"/>
      <c r="D80" s="16">
        <v>124</v>
      </c>
      <c r="E80" s="19">
        <v>4200</v>
      </c>
      <c r="F80" s="28"/>
      <c r="G80" s="16"/>
    </row>
    <row r="81" spans="1:7" x14ac:dyDescent="0.25">
      <c r="A81" s="16"/>
      <c r="B81" s="16"/>
      <c r="C81" s="16"/>
      <c r="D81" s="16"/>
      <c r="E81" s="59">
        <f>SUM(E78:E80)</f>
        <v>10263.39</v>
      </c>
      <c r="F81" s="28"/>
      <c r="G81" s="16"/>
    </row>
  </sheetData>
  <mergeCells count="1">
    <mergeCell ref="A1:G1"/>
  </mergeCells>
  <pageMargins left="0.7" right="0.7" top="0.75" bottom="0.75" header="0.3" footer="0.3"/>
  <pageSetup fitToHeight="0" orientation="landscape" r:id="rId1"/>
  <headerFooter>
    <oddHeader xml:space="preserve">&amp;R
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E0000"/>
    <pageSetUpPr fitToPage="1"/>
  </sheetPr>
  <dimension ref="A1:J136"/>
  <sheetViews>
    <sheetView topLeftCell="A94" zoomScale="90" zoomScaleNormal="90" workbookViewId="0">
      <selection activeCell="D120" sqref="D120"/>
    </sheetView>
  </sheetViews>
  <sheetFormatPr baseColWidth="10" defaultRowHeight="15" x14ac:dyDescent="0.25"/>
  <cols>
    <col min="1" max="1" width="14.7109375" style="126" bestFit="1" customWidth="1"/>
    <col min="2" max="2" width="10.85546875" style="126" customWidth="1"/>
    <col min="3" max="3" width="46.42578125" style="126" bestFit="1" customWidth="1"/>
    <col min="4" max="4" width="81.42578125" style="126" customWidth="1"/>
    <col min="5" max="5" width="16.7109375" style="126" customWidth="1"/>
    <col min="6" max="6" width="14.140625" style="126" bestFit="1" customWidth="1"/>
    <col min="7" max="7" width="14.7109375" style="126" bestFit="1" customWidth="1"/>
    <col min="8" max="8" width="14.28515625" style="68" customWidth="1"/>
    <col min="12" max="12" width="12.5703125" customWidth="1"/>
  </cols>
  <sheetData>
    <row r="1" spans="1:8" x14ac:dyDescent="0.25">
      <c r="A1" s="93" t="s">
        <v>0</v>
      </c>
      <c r="B1" s="93"/>
      <c r="C1" s="93"/>
      <c r="D1" s="93"/>
      <c r="E1" s="93"/>
      <c r="F1" s="93"/>
      <c r="G1" s="93"/>
      <c r="H1" s="22"/>
    </row>
    <row r="2" spans="1:8" x14ac:dyDescent="0.25">
      <c r="A2" s="66" t="s">
        <v>1</v>
      </c>
      <c r="B2" s="1"/>
      <c r="C2" s="1"/>
      <c r="D2" s="1"/>
      <c r="E2" s="98"/>
      <c r="F2" s="99"/>
      <c r="G2" s="98"/>
      <c r="H2" s="22"/>
    </row>
    <row r="3" spans="1:8" x14ac:dyDescent="0.25">
      <c r="A3" s="1" t="s">
        <v>2</v>
      </c>
      <c r="B3" s="1">
        <v>191508490</v>
      </c>
      <c r="C3" s="1"/>
      <c r="D3" s="1" t="s">
        <v>3</v>
      </c>
      <c r="E3" s="98" t="s">
        <v>786</v>
      </c>
      <c r="F3" s="99"/>
      <c r="G3" s="98"/>
      <c r="H3" s="22"/>
    </row>
    <row r="4" spans="1:8" x14ac:dyDescent="0.25">
      <c r="A4" s="1" t="s">
        <v>4</v>
      </c>
      <c r="B4" s="1" t="s">
        <v>5</v>
      </c>
      <c r="C4" s="1"/>
      <c r="D4" s="1" t="s">
        <v>6</v>
      </c>
      <c r="E4" s="100">
        <v>2012</v>
      </c>
      <c r="F4" s="99"/>
      <c r="G4" s="98"/>
      <c r="H4" s="22"/>
    </row>
    <row r="5" spans="1:8" x14ac:dyDescent="0.25">
      <c r="A5" s="1"/>
      <c r="B5" s="1"/>
      <c r="C5" s="1"/>
      <c r="D5" s="1"/>
      <c r="E5" s="98"/>
      <c r="F5" s="99"/>
      <c r="G5" s="101" t="s">
        <v>7</v>
      </c>
      <c r="H5" s="63" t="s">
        <v>783</v>
      </c>
    </row>
    <row r="6" spans="1:8" x14ac:dyDescent="0.25">
      <c r="A6" s="102" t="s">
        <v>8</v>
      </c>
      <c r="B6" s="102" t="s">
        <v>9</v>
      </c>
      <c r="C6" s="102" t="s">
        <v>10</v>
      </c>
      <c r="D6" s="102" t="s">
        <v>11</v>
      </c>
      <c r="E6" s="101" t="s">
        <v>12</v>
      </c>
      <c r="F6" s="101" t="s">
        <v>13</v>
      </c>
      <c r="G6" s="103">
        <v>434350.04</v>
      </c>
      <c r="H6" s="22">
        <v>427498.54</v>
      </c>
    </row>
    <row r="7" spans="1:8" s="69" customFormat="1" x14ac:dyDescent="0.25">
      <c r="A7" s="104">
        <v>41244</v>
      </c>
      <c r="B7" s="105"/>
      <c r="C7" s="105" t="s">
        <v>275</v>
      </c>
      <c r="D7" s="105"/>
      <c r="E7" s="105"/>
      <c r="F7" s="106">
        <v>520</v>
      </c>
      <c r="G7" s="107">
        <f>G6-F7</f>
        <v>433830.04</v>
      </c>
      <c r="H7" s="59">
        <f t="shared" ref="H7:H12" si="0">H6-F7</f>
        <v>426978.54</v>
      </c>
    </row>
    <row r="8" spans="1:8" s="70" customFormat="1" x14ac:dyDescent="0.25">
      <c r="A8" s="104">
        <v>41244</v>
      </c>
      <c r="B8" s="108"/>
      <c r="C8" s="108" t="s">
        <v>776</v>
      </c>
      <c r="D8" s="108"/>
      <c r="E8" s="109"/>
      <c r="F8" s="109">
        <v>83.2</v>
      </c>
      <c r="G8" s="107">
        <f>G7-F8</f>
        <v>433746.83999999997</v>
      </c>
      <c r="H8" s="59">
        <f t="shared" si="0"/>
        <v>426895.33999999997</v>
      </c>
    </row>
    <row r="9" spans="1:8" s="70" customFormat="1" x14ac:dyDescent="0.25">
      <c r="A9" s="104">
        <v>41244</v>
      </c>
      <c r="B9" s="108"/>
      <c r="C9" s="108" t="s">
        <v>155</v>
      </c>
      <c r="D9" s="108"/>
      <c r="E9" s="109"/>
      <c r="F9" s="109">
        <v>36142.28</v>
      </c>
      <c r="G9" s="107">
        <f>G8-F9</f>
        <v>397604.55999999994</v>
      </c>
      <c r="H9" s="59">
        <f t="shared" si="0"/>
        <v>390753.05999999994</v>
      </c>
    </row>
    <row r="10" spans="1:8" s="70" customFormat="1" x14ac:dyDescent="0.25">
      <c r="A10" s="104">
        <v>41244</v>
      </c>
      <c r="B10" s="108"/>
      <c r="C10" s="108" t="s">
        <v>363</v>
      </c>
      <c r="D10" s="108"/>
      <c r="E10" s="109"/>
      <c r="F10" s="109">
        <v>2600.04</v>
      </c>
      <c r="G10" s="107">
        <f>G9-F10</f>
        <v>395004.51999999996</v>
      </c>
      <c r="H10" s="59">
        <f t="shared" si="0"/>
        <v>388153.01999999996</v>
      </c>
    </row>
    <row r="11" spans="1:8" s="70" customFormat="1" ht="15.75" x14ac:dyDescent="0.25">
      <c r="A11" s="110">
        <v>41244</v>
      </c>
      <c r="B11" s="108">
        <v>118</v>
      </c>
      <c r="C11" s="108"/>
      <c r="D11" s="108"/>
      <c r="E11" s="109"/>
      <c r="F11" s="111">
        <v>2921</v>
      </c>
      <c r="G11" s="107">
        <f t="shared" ref="G11:G74" si="1">G10-F11</f>
        <v>392083.51999999996</v>
      </c>
      <c r="H11" s="59">
        <f t="shared" si="0"/>
        <v>385232.01999999996</v>
      </c>
    </row>
    <row r="12" spans="1:8" s="69" customFormat="1" ht="15.75" x14ac:dyDescent="0.25">
      <c r="A12" s="110">
        <v>41244</v>
      </c>
      <c r="B12" s="112">
        <v>125</v>
      </c>
      <c r="C12" s="105" t="s">
        <v>372</v>
      </c>
      <c r="D12" s="105" t="s">
        <v>63</v>
      </c>
      <c r="E12" s="105"/>
      <c r="F12" s="113">
        <v>2671.04</v>
      </c>
      <c r="G12" s="107">
        <f t="shared" si="1"/>
        <v>389412.48</v>
      </c>
      <c r="H12" s="59">
        <f t="shared" si="0"/>
        <v>382560.98</v>
      </c>
    </row>
    <row r="13" spans="1:8" ht="15.75" x14ac:dyDescent="0.25">
      <c r="A13" s="110">
        <v>41244</v>
      </c>
      <c r="B13" s="112">
        <v>126</v>
      </c>
      <c r="C13" s="105" t="s">
        <v>699</v>
      </c>
      <c r="D13" s="105" t="s">
        <v>700</v>
      </c>
      <c r="E13" s="114"/>
      <c r="F13" s="113">
        <v>3142.39</v>
      </c>
      <c r="G13" s="107">
        <f t="shared" si="1"/>
        <v>386270.08999999997</v>
      </c>
      <c r="H13" s="59">
        <f t="shared" ref="H13:H76" si="2">H12-F13</f>
        <v>379418.58999999997</v>
      </c>
    </row>
    <row r="14" spans="1:8" ht="15.75" x14ac:dyDescent="0.25">
      <c r="A14" s="112"/>
      <c r="B14" s="112">
        <v>127</v>
      </c>
      <c r="C14" s="105" t="s">
        <v>701</v>
      </c>
      <c r="D14" s="105" t="s">
        <v>702</v>
      </c>
      <c r="E14" s="114"/>
      <c r="F14" s="113">
        <v>1914</v>
      </c>
      <c r="G14" s="107">
        <f t="shared" si="1"/>
        <v>384356.08999999997</v>
      </c>
      <c r="H14" s="59">
        <f t="shared" si="2"/>
        <v>377504.58999999997</v>
      </c>
    </row>
    <row r="15" spans="1:8" ht="15.75" x14ac:dyDescent="0.25">
      <c r="A15" s="110">
        <v>41247</v>
      </c>
      <c r="B15" s="112">
        <v>128</v>
      </c>
      <c r="C15" s="105" t="s">
        <v>587</v>
      </c>
      <c r="D15" s="105"/>
      <c r="E15" s="114"/>
      <c r="F15" s="113">
        <v>35000</v>
      </c>
      <c r="G15" s="107">
        <f t="shared" si="1"/>
        <v>349356.08999999997</v>
      </c>
      <c r="H15" s="59">
        <f t="shared" si="2"/>
        <v>342504.58999999997</v>
      </c>
    </row>
    <row r="16" spans="1:8" ht="15.75" x14ac:dyDescent="0.25">
      <c r="A16" s="110">
        <v>41248</v>
      </c>
      <c r="B16" s="112">
        <v>123</v>
      </c>
      <c r="C16" s="105" t="s">
        <v>587</v>
      </c>
      <c r="D16" s="105"/>
      <c r="E16" s="114"/>
      <c r="F16" s="115">
        <v>3142.39</v>
      </c>
      <c r="G16" s="107">
        <f t="shared" si="1"/>
        <v>346213.69999999995</v>
      </c>
      <c r="H16" s="59">
        <f t="shared" si="2"/>
        <v>339362.19999999995</v>
      </c>
    </row>
    <row r="17" spans="1:8" s="46" customFormat="1" ht="15.75" x14ac:dyDescent="0.25">
      <c r="A17" s="110">
        <v>41249</v>
      </c>
      <c r="B17" s="116"/>
      <c r="C17" s="117" t="s">
        <v>142</v>
      </c>
      <c r="D17" s="117"/>
      <c r="E17" s="118"/>
      <c r="F17" s="115">
        <v>12000</v>
      </c>
      <c r="G17" s="107">
        <f t="shared" si="1"/>
        <v>334213.69999999995</v>
      </c>
      <c r="H17" s="59">
        <f t="shared" si="2"/>
        <v>327362.19999999995</v>
      </c>
    </row>
    <row r="18" spans="1:8" s="46" customFormat="1" ht="15.75" x14ac:dyDescent="0.25">
      <c r="A18" s="110">
        <v>41250</v>
      </c>
      <c r="B18" s="116"/>
      <c r="C18" s="117" t="s">
        <v>147</v>
      </c>
      <c r="D18" s="117"/>
      <c r="E18" s="118"/>
      <c r="F18" s="115">
        <v>555</v>
      </c>
      <c r="G18" s="107">
        <f t="shared" si="1"/>
        <v>333658.69999999995</v>
      </c>
      <c r="H18" s="59">
        <f t="shared" si="2"/>
        <v>326807.19999999995</v>
      </c>
    </row>
    <row r="19" spans="1:8" s="46" customFormat="1" ht="15.75" x14ac:dyDescent="0.25">
      <c r="A19" s="110">
        <v>41250</v>
      </c>
      <c r="B19" s="116"/>
      <c r="C19" s="117" t="s">
        <v>147</v>
      </c>
      <c r="D19" s="117"/>
      <c r="E19" s="118"/>
      <c r="F19" s="115">
        <v>555</v>
      </c>
      <c r="G19" s="107">
        <f t="shared" si="1"/>
        <v>333103.69999999995</v>
      </c>
      <c r="H19" s="59">
        <f t="shared" si="2"/>
        <v>326252.19999999995</v>
      </c>
    </row>
    <row r="20" spans="1:8" s="46" customFormat="1" ht="15.75" x14ac:dyDescent="0.25">
      <c r="A20" s="110">
        <v>41250</v>
      </c>
      <c r="B20" s="116"/>
      <c r="C20" s="117" t="s">
        <v>148</v>
      </c>
      <c r="D20" s="117"/>
      <c r="E20" s="118"/>
      <c r="F20" s="115">
        <v>177.6</v>
      </c>
      <c r="G20" s="107">
        <f t="shared" si="1"/>
        <v>332926.09999999998</v>
      </c>
      <c r="H20" s="59">
        <f t="shared" si="2"/>
        <v>326074.59999999998</v>
      </c>
    </row>
    <row r="21" spans="1:8" ht="15.75" x14ac:dyDescent="0.25">
      <c r="A21" s="110">
        <v>41250</v>
      </c>
      <c r="B21" s="112">
        <v>129</v>
      </c>
      <c r="C21" s="105" t="s">
        <v>587</v>
      </c>
      <c r="D21" s="105"/>
      <c r="E21" s="114"/>
      <c r="F21" s="113">
        <v>30000</v>
      </c>
      <c r="G21" s="107">
        <f t="shared" si="1"/>
        <v>302926.09999999998</v>
      </c>
      <c r="H21" s="59">
        <f t="shared" si="2"/>
        <v>296074.59999999998</v>
      </c>
    </row>
    <row r="22" spans="1:8" ht="15.75" x14ac:dyDescent="0.25">
      <c r="A22" s="110">
        <v>41250</v>
      </c>
      <c r="B22" s="112"/>
      <c r="C22" s="105" t="s">
        <v>777</v>
      </c>
      <c r="D22" s="105"/>
      <c r="E22" s="114"/>
      <c r="F22" s="113">
        <v>88.8</v>
      </c>
      <c r="G22" s="107">
        <f t="shared" si="1"/>
        <v>302837.3</v>
      </c>
      <c r="H22" s="59">
        <f t="shared" si="2"/>
        <v>295985.8</v>
      </c>
    </row>
    <row r="23" spans="1:8" ht="15.75" x14ac:dyDescent="0.25">
      <c r="A23" s="110">
        <v>41250</v>
      </c>
      <c r="B23" s="112"/>
      <c r="C23" s="105" t="s">
        <v>778</v>
      </c>
      <c r="D23" s="105"/>
      <c r="E23" s="114"/>
      <c r="F23" s="113">
        <v>555</v>
      </c>
      <c r="G23" s="107">
        <f t="shared" si="1"/>
        <v>302282.3</v>
      </c>
      <c r="H23" s="59">
        <f t="shared" si="2"/>
        <v>295430.8</v>
      </c>
    </row>
    <row r="24" spans="1:8" ht="15.75" x14ac:dyDescent="0.25">
      <c r="A24" s="110">
        <v>41251</v>
      </c>
      <c r="B24" s="114"/>
      <c r="C24" s="105" t="s">
        <v>363</v>
      </c>
      <c r="D24" s="114"/>
      <c r="E24" s="114"/>
      <c r="F24" s="106">
        <v>4600.08</v>
      </c>
      <c r="G24" s="107">
        <f t="shared" si="1"/>
        <v>297682.21999999997</v>
      </c>
      <c r="H24" s="59">
        <f t="shared" si="2"/>
        <v>290830.71999999997</v>
      </c>
    </row>
    <row r="25" spans="1:8" ht="15.75" x14ac:dyDescent="0.25">
      <c r="A25" s="110">
        <v>41253</v>
      </c>
      <c r="B25" s="112">
        <v>132</v>
      </c>
      <c r="C25" s="119" t="s">
        <v>703</v>
      </c>
      <c r="D25" s="105" t="s">
        <v>704</v>
      </c>
      <c r="E25" s="114"/>
      <c r="F25" s="113">
        <v>3800</v>
      </c>
      <c r="G25" s="107">
        <f t="shared" si="1"/>
        <v>293882.21999999997</v>
      </c>
      <c r="H25" s="59">
        <f t="shared" si="2"/>
        <v>287030.71999999997</v>
      </c>
    </row>
    <row r="26" spans="1:8" ht="15.75" x14ac:dyDescent="0.25">
      <c r="A26" s="110">
        <v>41253</v>
      </c>
      <c r="B26" s="112">
        <v>133</v>
      </c>
      <c r="C26" s="105" t="s">
        <v>705</v>
      </c>
      <c r="D26" s="105" t="s">
        <v>706</v>
      </c>
      <c r="E26" s="114"/>
      <c r="F26" s="113">
        <v>24942.99</v>
      </c>
      <c r="G26" s="107">
        <f t="shared" si="1"/>
        <v>268939.23</v>
      </c>
      <c r="H26" s="59">
        <f t="shared" si="2"/>
        <v>262087.72999999998</v>
      </c>
    </row>
    <row r="27" spans="1:8" ht="15.75" x14ac:dyDescent="0.25">
      <c r="A27" s="110">
        <v>41254</v>
      </c>
      <c r="B27" s="112"/>
      <c r="C27" s="105" t="s">
        <v>779</v>
      </c>
      <c r="D27" s="105" t="s">
        <v>779</v>
      </c>
      <c r="E27" s="114"/>
      <c r="F27" s="113">
        <v>3689.37</v>
      </c>
      <c r="G27" s="107">
        <f t="shared" si="1"/>
        <v>265249.86</v>
      </c>
      <c r="H27" s="59">
        <f t="shared" si="2"/>
        <v>258398.36</v>
      </c>
    </row>
    <row r="28" spans="1:8" ht="15.75" x14ac:dyDescent="0.25">
      <c r="A28" s="110">
        <v>41254</v>
      </c>
      <c r="B28" s="112"/>
      <c r="C28" s="105" t="s">
        <v>779</v>
      </c>
      <c r="D28" s="105" t="s">
        <v>779</v>
      </c>
      <c r="E28" s="114"/>
      <c r="F28" s="113">
        <v>19230.04</v>
      </c>
      <c r="G28" s="107">
        <f t="shared" si="1"/>
        <v>246019.81999999998</v>
      </c>
      <c r="H28" s="59">
        <f t="shared" si="2"/>
        <v>239168.31999999998</v>
      </c>
    </row>
    <row r="29" spans="1:8" ht="15.75" x14ac:dyDescent="0.25">
      <c r="A29" s="110">
        <v>41254</v>
      </c>
      <c r="B29" s="112"/>
      <c r="C29" s="105" t="s">
        <v>779</v>
      </c>
      <c r="D29" s="105" t="s">
        <v>779</v>
      </c>
      <c r="E29" s="114"/>
      <c r="F29" s="113">
        <v>12339.44</v>
      </c>
      <c r="G29" s="107">
        <f t="shared" si="1"/>
        <v>233680.37999999998</v>
      </c>
      <c r="H29" s="59">
        <f t="shared" si="2"/>
        <v>226828.87999999998</v>
      </c>
    </row>
    <row r="30" spans="1:8" ht="15.75" x14ac:dyDescent="0.25">
      <c r="A30" s="110">
        <v>41254</v>
      </c>
      <c r="B30" s="112"/>
      <c r="C30" s="105" t="s">
        <v>779</v>
      </c>
      <c r="D30" s="105" t="s">
        <v>779</v>
      </c>
      <c r="E30" s="114"/>
      <c r="F30" s="113">
        <v>20264.37</v>
      </c>
      <c r="G30" s="107">
        <f t="shared" si="1"/>
        <v>213416.00999999998</v>
      </c>
      <c r="H30" s="59">
        <f t="shared" si="2"/>
        <v>206564.50999999998</v>
      </c>
    </row>
    <row r="31" spans="1:8" ht="15.75" x14ac:dyDescent="0.25">
      <c r="A31" s="110">
        <v>41254</v>
      </c>
      <c r="B31" s="112"/>
      <c r="C31" s="105" t="s">
        <v>779</v>
      </c>
      <c r="D31" s="105" t="s">
        <v>779</v>
      </c>
      <c r="E31" s="114"/>
      <c r="F31" s="113">
        <v>37940.370000000003</v>
      </c>
      <c r="G31" s="107">
        <f t="shared" si="1"/>
        <v>175475.63999999998</v>
      </c>
      <c r="H31" s="59">
        <f t="shared" si="2"/>
        <v>168624.13999999998</v>
      </c>
    </row>
    <row r="32" spans="1:8" ht="15.75" x14ac:dyDescent="0.25">
      <c r="A32" s="110">
        <v>41254</v>
      </c>
      <c r="B32" s="112"/>
      <c r="C32" s="105" t="s">
        <v>155</v>
      </c>
      <c r="D32" s="105"/>
      <c r="E32" s="114"/>
      <c r="F32" s="113">
        <v>21961.62</v>
      </c>
      <c r="G32" s="107">
        <f t="shared" si="1"/>
        <v>153514.01999999999</v>
      </c>
      <c r="H32" s="59">
        <f t="shared" si="2"/>
        <v>146662.51999999999</v>
      </c>
    </row>
    <row r="33" spans="1:8" ht="15.75" x14ac:dyDescent="0.25">
      <c r="A33" s="110">
        <v>41254</v>
      </c>
      <c r="B33" s="112"/>
      <c r="C33" s="105" t="s">
        <v>363</v>
      </c>
      <c r="D33" s="105"/>
      <c r="E33" s="114"/>
      <c r="F33" s="120">
        <v>29681.83</v>
      </c>
      <c r="G33" s="107">
        <f t="shared" si="1"/>
        <v>123832.18999999999</v>
      </c>
      <c r="H33" s="59">
        <f t="shared" si="2"/>
        <v>116980.68999999999</v>
      </c>
    </row>
    <row r="34" spans="1:8" ht="15.75" x14ac:dyDescent="0.25">
      <c r="A34" s="110">
        <v>41254</v>
      </c>
      <c r="B34" s="112"/>
      <c r="C34" s="105" t="s">
        <v>363</v>
      </c>
      <c r="D34" s="105"/>
      <c r="E34" s="114"/>
      <c r="F34" s="120">
        <v>26586.49</v>
      </c>
      <c r="G34" s="107">
        <f t="shared" si="1"/>
        <v>97245.699999999983</v>
      </c>
      <c r="H34" s="59">
        <f t="shared" si="2"/>
        <v>90394.199999999983</v>
      </c>
    </row>
    <row r="35" spans="1:8" ht="15.75" x14ac:dyDescent="0.25">
      <c r="A35" s="110">
        <v>41254</v>
      </c>
      <c r="B35" s="114"/>
      <c r="C35" s="105" t="s">
        <v>363</v>
      </c>
      <c r="D35" s="114"/>
      <c r="E35" s="114"/>
      <c r="F35" s="113">
        <v>18763.22</v>
      </c>
      <c r="G35" s="107">
        <f t="shared" si="1"/>
        <v>78482.479999999981</v>
      </c>
      <c r="H35" s="59">
        <f t="shared" si="2"/>
        <v>71630.979999999981</v>
      </c>
    </row>
    <row r="36" spans="1:8" ht="15.75" x14ac:dyDescent="0.25">
      <c r="A36" s="110">
        <v>41254</v>
      </c>
      <c r="B36" s="112">
        <v>134</v>
      </c>
      <c r="C36" s="105" t="s">
        <v>707</v>
      </c>
      <c r="D36" s="105" t="s">
        <v>708</v>
      </c>
      <c r="E36" s="114"/>
      <c r="F36" s="113">
        <v>2320</v>
      </c>
      <c r="G36" s="107">
        <f t="shared" si="1"/>
        <v>76162.479999999981</v>
      </c>
      <c r="H36" s="59">
        <f t="shared" si="2"/>
        <v>69310.979999999981</v>
      </c>
    </row>
    <row r="37" spans="1:8" ht="15.75" x14ac:dyDescent="0.25">
      <c r="A37" s="110">
        <v>41254</v>
      </c>
      <c r="B37" s="112">
        <v>135</v>
      </c>
      <c r="C37" s="105" t="s">
        <v>442</v>
      </c>
      <c r="D37" s="105" t="s">
        <v>709</v>
      </c>
      <c r="E37" s="114"/>
      <c r="F37" s="113">
        <v>20073.53</v>
      </c>
      <c r="G37" s="107">
        <f t="shared" si="1"/>
        <v>56088.949999999983</v>
      </c>
      <c r="H37" s="59">
        <f t="shared" si="2"/>
        <v>49237.449999999983</v>
      </c>
    </row>
    <row r="38" spans="1:8" ht="15.75" x14ac:dyDescent="0.25">
      <c r="A38" s="110">
        <v>41254</v>
      </c>
      <c r="B38" s="112">
        <v>136</v>
      </c>
      <c r="C38" s="105" t="s">
        <v>587</v>
      </c>
      <c r="D38" s="105"/>
      <c r="E38" s="114"/>
      <c r="F38" s="113">
        <v>15000</v>
      </c>
      <c r="G38" s="107">
        <f t="shared" si="1"/>
        <v>41088.949999999983</v>
      </c>
      <c r="H38" s="59">
        <f t="shared" si="2"/>
        <v>34237.449999999983</v>
      </c>
    </row>
    <row r="39" spans="1:8" ht="15.75" x14ac:dyDescent="0.25">
      <c r="A39" s="110">
        <v>41255</v>
      </c>
      <c r="B39" s="112">
        <v>137</v>
      </c>
      <c r="C39" s="105" t="s">
        <v>590</v>
      </c>
      <c r="D39" s="105" t="s">
        <v>710</v>
      </c>
      <c r="E39" s="114"/>
      <c r="F39" s="113">
        <v>2572.4899999999998</v>
      </c>
      <c r="G39" s="107">
        <f t="shared" si="1"/>
        <v>38516.459999999985</v>
      </c>
      <c r="H39" s="59">
        <f t="shared" si="2"/>
        <v>31664.959999999985</v>
      </c>
    </row>
    <row r="40" spans="1:8" ht="15.75" x14ac:dyDescent="0.25">
      <c r="A40" s="110">
        <v>41255</v>
      </c>
      <c r="B40" s="112">
        <v>139</v>
      </c>
      <c r="C40" s="105" t="s">
        <v>592</v>
      </c>
      <c r="D40" s="105" t="s">
        <v>710</v>
      </c>
      <c r="E40" s="114"/>
      <c r="F40" s="113">
        <v>2572.4899999999998</v>
      </c>
      <c r="G40" s="107">
        <f t="shared" si="1"/>
        <v>35943.969999999987</v>
      </c>
      <c r="H40" s="59">
        <f t="shared" si="2"/>
        <v>29092.469999999987</v>
      </c>
    </row>
    <row r="41" spans="1:8" ht="15.75" x14ac:dyDescent="0.25">
      <c r="A41" s="110">
        <v>41257</v>
      </c>
      <c r="B41" s="112">
        <v>141</v>
      </c>
      <c r="C41" s="105" t="s">
        <v>711</v>
      </c>
      <c r="D41" s="105" t="s">
        <v>712</v>
      </c>
      <c r="E41" s="114"/>
      <c r="F41" s="113">
        <v>9268.5300000000007</v>
      </c>
      <c r="G41" s="107">
        <f t="shared" si="1"/>
        <v>26675.439999999988</v>
      </c>
      <c r="H41" s="59">
        <f t="shared" si="2"/>
        <v>19823.939999999988</v>
      </c>
    </row>
    <row r="42" spans="1:8" ht="15.75" x14ac:dyDescent="0.25">
      <c r="A42" s="110">
        <v>41260</v>
      </c>
      <c r="B42" s="112">
        <v>142</v>
      </c>
      <c r="C42" s="105" t="s">
        <v>713</v>
      </c>
      <c r="D42" s="105" t="s">
        <v>714</v>
      </c>
      <c r="E42" s="114"/>
      <c r="F42" s="113">
        <v>6000</v>
      </c>
      <c r="G42" s="107">
        <f t="shared" si="1"/>
        <v>20675.439999999988</v>
      </c>
      <c r="H42" s="59">
        <f t="shared" si="2"/>
        <v>13823.939999999988</v>
      </c>
    </row>
    <row r="43" spans="1:8" ht="15.75" x14ac:dyDescent="0.25">
      <c r="A43" s="110">
        <v>41257</v>
      </c>
      <c r="B43" s="112">
        <v>143</v>
      </c>
      <c r="C43" s="105" t="s">
        <v>600</v>
      </c>
      <c r="D43" s="105" t="s">
        <v>715</v>
      </c>
      <c r="E43" s="114"/>
      <c r="F43" s="113">
        <v>6206</v>
      </c>
      <c r="G43" s="107">
        <f t="shared" si="1"/>
        <v>14469.439999999988</v>
      </c>
      <c r="H43" s="59">
        <f t="shared" si="2"/>
        <v>7617.9399999999878</v>
      </c>
    </row>
    <row r="44" spans="1:8" ht="15.75" x14ac:dyDescent="0.25">
      <c r="A44" s="110">
        <v>41260</v>
      </c>
      <c r="B44" s="112">
        <v>144</v>
      </c>
      <c r="C44" s="105" t="s">
        <v>716</v>
      </c>
      <c r="D44" s="105" t="s">
        <v>717</v>
      </c>
      <c r="E44" s="114"/>
      <c r="F44" s="113">
        <v>6284.78</v>
      </c>
      <c r="G44" s="107">
        <f t="shared" si="1"/>
        <v>8184.659999999988</v>
      </c>
      <c r="H44" s="59">
        <f t="shared" si="2"/>
        <v>1333.159999999988</v>
      </c>
    </row>
    <row r="45" spans="1:8" ht="15.75" x14ac:dyDescent="0.25">
      <c r="A45" s="110">
        <v>41260</v>
      </c>
      <c r="B45" s="112">
        <v>145</v>
      </c>
      <c r="C45" s="105" t="s">
        <v>611</v>
      </c>
      <c r="D45" s="105" t="s">
        <v>718</v>
      </c>
      <c r="E45" s="114"/>
      <c r="F45" s="113">
        <v>27814</v>
      </c>
      <c r="G45" s="107">
        <f t="shared" si="1"/>
        <v>-19629.340000000011</v>
      </c>
      <c r="H45" s="59">
        <f t="shared" si="2"/>
        <v>-26480.840000000011</v>
      </c>
    </row>
    <row r="46" spans="1:8" ht="15.75" x14ac:dyDescent="0.25">
      <c r="A46" s="110">
        <v>41260</v>
      </c>
      <c r="B46" s="112">
        <v>146</v>
      </c>
      <c r="C46" s="105" t="s">
        <v>587</v>
      </c>
      <c r="D46" s="105"/>
      <c r="E46" s="114"/>
      <c r="F46" s="113">
        <v>30000</v>
      </c>
      <c r="G46" s="107">
        <f t="shared" si="1"/>
        <v>-49629.340000000011</v>
      </c>
      <c r="H46" s="59">
        <f t="shared" si="2"/>
        <v>-56480.840000000011</v>
      </c>
    </row>
    <row r="47" spans="1:8" ht="15.75" x14ac:dyDescent="0.25">
      <c r="A47" s="110">
        <v>41260</v>
      </c>
      <c r="B47" s="112"/>
      <c r="C47" s="105" t="s">
        <v>367</v>
      </c>
      <c r="D47" s="105"/>
      <c r="E47" s="114"/>
      <c r="F47" s="113">
        <v>150</v>
      </c>
      <c r="G47" s="107">
        <f t="shared" si="1"/>
        <v>-49779.340000000011</v>
      </c>
      <c r="H47" s="59">
        <f t="shared" si="2"/>
        <v>-56630.840000000011</v>
      </c>
    </row>
    <row r="48" spans="1:8" ht="15.75" x14ac:dyDescent="0.25">
      <c r="A48" s="110">
        <v>41260</v>
      </c>
      <c r="B48" s="112"/>
      <c r="C48" s="105" t="s">
        <v>780</v>
      </c>
      <c r="D48" s="105"/>
      <c r="E48" s="114"/>
      <c r="F48" s="113">
        <v>24</v>
      </c>
      <c r="G48" s="107">
        <f t="shared" si="1"/>
        <v>-49803.340000000011</v>
      </c>
      <c r="H48" s="59">
        <f t="shared" si="2"/>
        <v>-56654.840000000011</v>
      </c>
    </row>
    <row r="49" spans="1:8" ht="15.75" x14ac:dyDescent="0.25">
      <c r="A49" s="110">
        <v>41261</v>
      </c>
      <c r="B49" s="112"/>
      <c r="C49" s="105" t="s">
        <v>363</v>
      </c>
      <c r="D49" s="105"/>
      <c r="E49" s="114"/>
      <c r="F49" s="113">
        <v>267203.82</v>
      </c>
      <c r="G49" s="107">
        <f t="shared" si="1"/>
        <v>-317007.16000000003</v>
      </c>
      <c r="H49" s="59">
        <f t="shared" si="2"/>
        <v>-323858.66000000003</v>
      </c>
    </row>
    <row r="50" spans="1:8" ht="15.75" x14ac:dyDescent="0.25">
      <c r="A50" s="110">
        <v>41261</v>
      </c>
      <c r="B50" s="112">
        <v>147</v>
      </c>
      <c r="C50" s="105" t="s">
        <v>719</v>
      </c>
      <c r="D50" s="105" t="s">
        <v>720</v>
      </c>
      <c r="E50" s="114"/>
      <c r="F50" s="113">
        <v>2320</v>
      </c>
      <c r="G50" s="107">
        <f t="shared" si="1"/>
        <v>-319327.16000000003</v>
      </c>
      <c r="H50" s="59">
        <f t="shared" si="2"/>
        <v>-326178.66000000003</v>
      </c>
    </row>
    <row r="51" spans="1:8" ht="15.75" x14ac:dyDescent="0.25">
      <c r="A51" s="110">
        <v>41261</v>
      </c>
      <c r="B51" s="112">
        <v>148</v>
      </c>
      <c r="C51" s="105" t="s">
        <v>721</v>
      </c>
      <c r="D51" s="105" t="s">
        <v>722</v>
      </c>
      <c r="E51" s="114"/>
      <c r="F51" s="113">
        <v>12028.25</v>
      </c>
      <c r="G51" s="107">
        <f t="shared" si="1"/>
        <v>-331355.41000000003</v>
      </c>
      <c r="H51" s="59">
        <f t="shared" si="2"/>
        <v>-338206.91000000003</v>
      </c>
    </row>
    <row r="52" spans="1:8" ht="15.75" x14ac:dyDescent="0.25">
      <c r="A52" s="110">
        <v>41261</v>
      </c>
      <c r="B52" s="112">
        <v>149</v>
      </c>
      <c r="C52" s="105" t="s">
        <v>611</v>
      </c>
      <c r="D52" s="105" t="s">
        <v>723</v>
      </c>
      <c r="E52" s="114"/>
      <c r="F52" s="113">
        <v>39277</v>
      </c>
      <c r="G52" s="107">
        <f t="shared" si="1"/>
        <v>-370632.41000000003</v>
      </c>
      <c r="H52" s="59">
        <f t="shared" si="2"/>
        <v>-377483.91000000003</v>
      </c>
    </row>
    <row r="53" spans="1:8" ht="15.75" x14ac:dyDescent="0.25">
      <c r="A53" s="110">
        <v>41261</v>
      </c>
      <c r="B53" s="112">
        <v>150</v>
      </c>
      <c r="C53" s="105" t="s">
        <v>372</v>
      </c>
      <c r="D53" s="105" t="s">
        <v>724</v>
      </c>
      <c r="E53" s="114"/>
      <c r="F53" s="113">
        <v>50908.76</v>
      </c>
      <c r="G53" s="107">
        <f t="shared" si="1"/>
        <v>-421541.17000000004</v>
      </c>
      <c r="H53" s="59">
        <f t="shared" si="2"/>
        <v>-428392.67000000004</v>
      </c>
    </row>
    <row r="54" spans="1:8" ht="15.75" x14ac:dyDescent="0.25">
      <c r="A54" s="110">
        <v>41262</v>
      </c>
      <c r="B54" s="112"/>
      <c r="C54" s="105" t="s">
        <v>583</v>
      </c>
      <c r="D54" s="105"/>
      <c r="E54" s="114"/>
      <c r="F54" s="113">
        <v>150</v>
      </c>
      <c r="G54" s="107">
        <f t="shared" si="1"/>
        <v>-421691.17000000004</v>
      </c>
      <c r="H54" s="59">
        <f t="shared" si="2"/>
        <v>-428542.67000000004</v>
      </c>
    </row>
    <row r="55" spans="1:8" ht="15.75" x14ac:dyDescent="0.25">
      <c r="A55" s="110">
        <v>41262</v>
      </c>
      <c r="B55" s="112"/>
      <c r="C55" s="105" t="s">
        <v>446</v>
      </c>
      <c r="D55" s="105"/>
      <c r="E55" s="114"/>
      <c r="F55" s="113">
        <v>24</v>
      </c>
      <c r="G55" s="107">
        <f t="shared" si="1"/>
        <v>-421715.17000000004</v>
      </c>
      <c r="H55" s="59">
        <f t="shared" si="2"/>
        <v>-428566.67000000004</v>
      </c>
    </row>
    <row r="56" spans="1:8" ht="15.75" x14ac:dyDescent="0.25">
      <c r="A56" s="110">
        <v>41265</v>
      </c>
      <c r="B56" s="112">
        <v>153</v>
      </c>
      <c r="C56" s="105" t="s">
        <v>725</v>
      </c>
      <c r="D56" s="105"/>
      <c r="E56" s="114"/>
      <c r="F56" s="113">
        <v>50000</v>
      </c>
      <c r="G56" s="107">
        <f t="shared" si="1"/>
        <v>-471715.17000000004</v>
      </c>
      <c r="H56" s="59">
        <f t="shared" si="2"/>
        <v>-478566.67000000004</v>
      </c>
    </row>
    <row r="57" spans="1:8" ht="15.75" x14ac:dyDescent="0.25">
      <c r="A57" s="110">
        <v>41261</v>
      </c>
      <c r="B57" s="112">
        <v>161</v>
      </c>
      <c r="C57" s="105" t="s">
        <v>725</v>
      </c>
      <c r="D57" s="105" t="s">
        <v>726</v>
      </c>
      <c r="E57" s="114"/>
      <c r="F57" s="113">
        <v>37000</v>
      </c>
      <c r="G57" s="107">
        <f t="shared" si="1"/>
        <v>-508715.17000000004</v>
      </c>
      <c r="H57" s="59">
        <f t="shared" si="2"/>
        <v>-515566.67000000004</v>
      </c>
    </row>
    <row r="58" spans="1:8" ht="15.75" x14ac:dyDescent="0.25">
      <c r="A58" s="110">
        <v>41261</v>
      </c>
      <c r="B58" s="112">
        <v>162</v>
      </c>
      <c r="C58" s="105"/>
      <c r="D58" s="105" t="s">
        <v>727</v>
      </c>
      <c r="E58" s="114"/>
      <c r="F58" s="113">
        <v>3206</v>
      </c>
      <c r="G58" s="107">
        <f t="shared" si="1"/>
        <v>-511921.17000000004</v>
      </c>
      <c r="H58" s="59">
        <f t="shared" si="2"/>
        <v>-518772.67000000004</v>
      </c>
    </row>
    <row r="59" spans="1:8" ht="15.75" x14ac:dyDescent="0.25">
      <c r="A59" s="110">
        <v>41262</v>
      </c>
      <c r="B59" s="112">
        <v>163</v>
      </c>
      <c r="C59" s="105" t="s">
        <v>619</v>
      </c>
      <c r="D59" s="105" t="s">
        <v>728</v>
      </c>
      <c r="E59" s="114"/>
      <c r="F59" s="113">
        <v>29356</v>
      </c>
      <c r="G59" s="107">
        <f t="shared" si="1"/>
        <v>-541277.17000000004</v>
      </c>
      <c r="H59" s="59">
        <f t="shared" si="2"/>
        <v>-548128.67000000004</v>
      </c>
    </row>
    <row r="60" spans="1:8" ht="15.75" x14ac:dyDescent="0.25">
      <c r="A60" s="110">
        <v>41262</v>
      </c>
      <c r="B60" s="112">
        <v>164</v>
      </c>
      <c r="C60" s="105" t="s">
        <v>587</v>
      </c>
      <c r="D60" s="105"/>
      <c r="E60" s="114"/>
      <c r="F60" s="113">
        <v>25000</v>
      </c>
      <c r="G60" s="107">
        <f t="shared" si="1"/>
        <v>-566277.17000000004</v>
      </c>
      <c r="H60" s="59">
        <f t="shared" si="2"/>
        <v>-573128.67000000004</v>
      </c>
    </row>
    <row r="61" spans="1:8" ht="15.75" x14ac:dyDescent="0.25">
      <c r="A61" s="110">
        <v>41261</v>
      </c>
      <c r="B61" s="112">
        <v>165</v>
      </c>
      <c r="C61" s="105" t="s">
        <v>729</v>
      </c>
      <c r="D61" s="105" t="s">
        <v>730</v>
      </c>
      <c r="E61" s="114"/>
      <c r="F61" s="113">
        <v>850</v>
      </c>
      <c r="G61" s="107">
        <f t="shared" si="1"/>
        <v>-567127.17000000004</v>
      </c>
      <c r="H61" s="59">
        <f t="shared" si="2"/>
        <v>-573978.67000000004</v>
      </c>
    </row>
    <row r="62" spans="1:8" ht="15.75" x14ac:dyDescent="0.25">
      <c r="A62" s="110">
        <v>41262</v>
      </c>
      <c r="B62" s="112">
        <v>166</v>
      </c>
      <c r="C62" s="105" t="s">
        <v>731</v>
      </c>
      <c r="D62" s="105" t="s">
        <v>732</v>
      </c>
      <c r="E62" s="114"/>
      <c r="F62" s="113">
        <v>1670</v>
      </c>
      <c r="G62" s="107">
        <f t="shared" si="1"/>
        <v>-568797.17000000004</v>
      </c>
      <c r="H62" s="59">
        <f t="shared" si="2"/>
        <v>-575648.67000000004</v>
      </c>
    </row>
    <row r="63" spans="1:8" ht="15.75" x14ac:dyDescent="0.25">
      <c r="A63" s="110">
        <v>41262</v>
      </c>
      <c r="B63" s="112">
        <v>167</v>
      </c>
      <c r="C63" s="105" t="s">
        <v>731</v>
      </c>
      <c r="D63" s="105" t="s">
        <v>733</v>
      </c>
      <c r="E63" s="114"/>
      <c r="F63" s="113">
        <v>650</v>
      </c>
      <c r="G63" s="107">
        <f t="shared" si="1"/>
        <v>-569447.17000000004</v>
      </c>
      <c r="H63" s="59">
        <f t="shared" si="2"/>
        <v>-576298.67000000004</v>
      </c>
    </row>
    <row r="64" spans="1:8" ht="15.75" x14ac:dyDescent="0.25">
      <c r="A64" s="110">
        <v>41262</v>
      </c>
      <c r="B64" s="112">
        <v>168</v>
      </c>
      <c r="C64" s="105" t="s">
        <v>731</v>
      </c>
      <c r="D64" s="105" t="s">
        <v>734</v>
      </c>
      <c r="E64" s="114"/>
      <c r="F64" s="113">
        <v>700</v>
      </c>
      <c r="G64" s="107">
        <f t="shared" si="1"/>
        <v>-570147.17000000004</v>
      </c>
      <c r="H64" s="59">
        <f t="shared" si="2"/>
        <v>-576998.67000000004</v>
      </c>
    </row>
    <row r="65" spans="1:8" ht="15.75" x14ac:dyDescent="0.25">
      <c r="A65" s="110">
        <v>41262</v>
      </c>
      <c r="B65" s="112">
        <v>169</v>
      </c>
      <c r="C65" s="105" t="s">
        <v>731</v>
      </c>
      <c r="D65" s="105" t="s">
        <v>735</v>
      </c>
      <c r="E65" s="114"/>
      <c r="F65" s="113">
        <v>800</v>
      </c>
      <c r="G65" s="107">
        <f t="shared" si="1"/>
        <v>-570947.17000000004</v>
      </c>
      <c r="H65" s="59">
        <f t="shared" si="2"/>
        <v>-577798.67000000004</v>
      </c>
    </row>
    <row r="66" spans="1:8" ht="15.75" x14ac:dyDescent="0.25">
      <c r="A66" s="110">
        <v>41262</v>
      </c>
      <c r="B66" s="112">
        <v>170</v>
      </c>
      <c r="C66" s="105" t="s">
        <v>731</v>
      </c>
      <c r="D66" s="105" t="s">
        <v>736</v>
      </c>
      <c r="E66" s="114"/>
      <c r="F66" s="113">
        <v>300</v>
      </c>
      <c r="G66" s="107">
        <f t="shared" si="1"/>
        <v>-571247.17000000004</v>
      </c>
      <c r="H66" s="59">
        <f t="shared" si="2"/>
        <v>-578098.67000000004</v>
      </c>
    </row>
    <row r="67" spans="1:8" ht="15.75" x14ac:dyDescent="0.25">
      <c r="A67" s="110">
        <v>41262</v>
      </c>
      <c r="B67" s="112">
        <v>171</v>
      </c>
      <c r="C67" s="105" t="s">
        <v>731</v>
      </c>
      <c r="D67" s="105" t="s">
        <v>737</v>
      </c>
      <c r="E67" s="114"/>
      <c r="F67" s="113">
        <v>39324</v>
      </c>
      <c r="G67" s="107">
        <f t="shared" si="1"/>
        <v>-610571.17000000004</v>
      </c>
      <c r="H67" s="59">
        <f t="shared" si="2"/>
        <v>-617422.67000000004</v>
      </c>
    </row>
    <row r="68" spans="1:8" s="46" customFormat="1" ht="15.75" x14ac:dyDescent="0.25">
      <c r="A68" s="121">
        <v>41263</v>
      </c>
      <c r="B68" s="116">
        <v>173</v>
      </c>
      <c r="C68" s="117" t="s">
        <v>666</v>
      </c>
      <c r="D68" s="117" t="s">
        <v>667</v>
      </c>
      <c r="E68" s="118"/>
      <c r="F68" s="113">
        <v>5000</v>
      </c>
      <c r="G68" s="107">
        <f t="shared" si="1"/>
        <v>-615571.17000000004</v>
      </c>
      <c r="H68" s="59">
        <f t="shared" si="2"/>
        <v>-622422.67000000004</v>
      </c>
    </row>
    <row r="69" spans="1:8" s="46" customFormat="1" ht="15.75" x14ac:dyDescent="0.25">
      <c r="A69" s="121">
        <v>41263</v>
      </c>
      <c r="B69" s="116">
        <v>175</v>
      </c>
      <c r="C69" s="117" t="s">
        <v>738</v>
      </c>
      <c r="D69" s="117" t="s">
        <v>617</v>
      </c>
      <c r="E69" s="118"/>
      <c r="F69" s="113">
        <v>72250</v>
      </c>
      <c r="G69" s="107">
        <f t="shared" si="1"/>
        <v>-687821.17</v>
      </c>
      <c r="H69" s="59">
        <f t="shared" si="2"/>
        <v>-694672.67</v>
      </c>
    </row>
    <row r="70" spans="1:8" s="46" customFormat="1" ht="15.75" x14ac:dyDescent="0.25">
      <c r="A70" s="121">
        <v>41263</v>
      </c>
      <c r="B70" s="116">
        <v>176</v>
      </c>
      <c r="C70" s="117" t="s">
        <v>739</v>
      </c>
      <c r="D70" s="117" t="s">
        <v>838</v>
      </c>
      <c r="E70" s="118"/>
      <c r="F70" s="113">
        <v>300</v>
      </c>
      <c r="G70" s="107">
        <f t="shared" si="1"/>
        <v>-688121.17</v>
      </c>
      <c r="H70" s="59">
        <f t="shared" si="2"/>
        <v>-694972.67</v>
      </c>
    </row>
    <row r="71" spans="1:8" s="46" customFormat="1" ht="15.75" x14ac:dyDescent="0.25">
      <c r="A71" s="121">
        <v>41263</v>
      </c>
      <c r="B71" s="116">
        <v>177</v>
      </c>
      <c r="C71" s="117" t="s">
        <v>740</v>
      </c>
      <c r="D71" s="117" t="s">
        <v>741</v>
      </c>
      <c r="E71" s="118"/>
      <c r="F71" s="113">
        <v>3000</v>
      </c>
      <c r="G71" s="107">
        <f t="shared" si="1"/>
        <v>-691121.17</v>
      </c>
      <c r="H71" s="59">
        <f t="shared" si="2"/>
        <v>-697972.67</v>
      </c>
    </row>
    <row r="72" spans="1:8" s="46" customFormat="1" ht="15.75" x14ac:dyDescent="0.25">
      <c r="A72" s="121">
        <v>41263</v>
      </c>
      <c r="B72" s="116">
        <v>178</v>
      </c>
      <c r="C72" s="117" t="s">
        <v>742</v>
      </c>
      <c r="D72" s="117" t="s">
        <v>743</v>
      </c>
      <c r="E72" s="118"/>
      <c r="F72" s="113">
        <v>550</v>
      </c>
      <c r="G72" s="107">
        <f t="shared" si="1"/>
        <v>-691671.17</v>
      </c>
      <c r="H72" s="59">
        <f t="shared" si="2"/>
        <v>-698522.67</v>
      </c>
    </row>
    <row r="73" spans="1:8" s="46" customFormat="1" ht="15.75" x14ac:dyDescent="0.25">
      <c r="A73" s="121">
        <v>41263</v>
      </c>
      <c r="B73" s="116">
        <v>179</v>
      </c>
      <c r="C73" s="117" t="s">
        <v>639</v>
      </c>
      <c r="D73" s="117" t="s">
        <v>744</v>
      </c>
      <c r="E73" s="118"/>
      <c r="F73" s="113">
        <v>3142.39</v>
      </c>
      <c r="G73" s="107">
        <f t="shared" si="1"/>
        <v>-694813.56</v>
      </c>
      <c r="H73" s="59">
        <f t="shared" si="2"/>
        <v>-701665.06</v>
      </c>
    </row>
    <row r="74" spans="1:8" s="46" customFormat="1" ht="15.75" x14ac:dyDescent="0.25">
      <c r="A74" s="121">
        <v>41263</v>
      </c>
      <c r="B74" s="116">
        <v>180</v>
      </c>
      <c r="C74" s="117" t="s">
        <v>592</v>
      </c>
      <c r="D74" s="117" t="s">
        <v>744</v>
      </c>
      <c r="E74" s="118"/>
      <c r="F74" s="113">
        <v>3142.39</v>
      </c>
      <c r="G74" s="107">
        <f t="shared" si="1"/>
        <v>-697955.95000000007</v>
      </c>
      <c r="H74" s="59">
        <f t="shared" si="2"/>
        <v>-704807.45000000007</v>
      </c>
    </row>
    <row r="75" spans="1:8" s="46" customFormat="1" ht="15.75" x14ac:dyDescent="0.25">
      <c r="A75" s="121">
        <v>41263</v>
      </c>
      <c r="B75" s="116">
        <v>181</v>
      </c>
      <c r="C75" s="117"/>
      <c r="D75" s="117" t="s">
        <v>745</v>
      </c>
      <c r="E75" s="118"/>
      <c r="F75" s="113">
        <v>11600</v>
      </c>
      <c r="G75" s="107">
        <f t="shared" ref="G75:G103" si="3">G74-F75</f>
        <v>-709555.95000000007</v>
      </c>
      <c r="H75" s="59">
        <f t="shared" si="2"/>
        <v>-716407.45000000007</v>
      </c>
    </row>
    <row r="76" spans="1:8" s="46" customFormat="1" ht="15.75" x14ac:dyDescent="0.25">
      <c r="A76" s="121">
        <v>41263</v>
      </c>
      <c r="B76" s="116">
        <v>182</v>
      </c>
      <c r="C76" s="117" t="s">
        <v>746</v>
      </c>
      <c r="D76" s="117" t="s">
        <v>747</v>
      </c>
      <c r="E76" s="118"/>
      <c r="F76" s="113">
        <v>861.67</v>
      </c>
      <c r="G76" s="107">
        <f t="shared" si="3"/>
        <v>-710417.62000000011</v>
      </c>
      <c r="H76" s="59">
        <f t="shared" si="2"/>
        <v>-717269.12000000011</v>
      </c>
    </row>
    <row r="77" spans="1:8" s="46" customFormat="1" ht="15.75" x14ac:dyDescent="0.25">
      <c r="A77" s="121">
        <v>41263</v>
      </c>
      <c r="B77" s="116">
        <v>183</v>
      </c>
      <c r="C77" s="117" t="s">
        <v>264</v>
      </c>
      <c r="D77" s="117" t="s">
        <v>748</v>
      </c>
      <c r="E77" s="118"/>
      <c r="F77" s="113">
        <v>1910</v>
      </c>
      <c r="G77" s="107">
        <f t="shared" si="3"/>
        <v>-712327.62000000011</v>
      </c>
      <c r="H77" s="59">
        <f t="shared" ref="H77:H103" si="4">H76-F77</f>
        <v>-719179.12000000011</v>
      </c>
    </row>
    <row r="78" spans="1:8" s="46" customFormat="1" ht="15.75" x14ac:dyDescent="0.25">
      <c r="A78" s="121">
        <v>41263</v>
      </c>
      <c r="B78" s="116">
        <v>185</v>
      </c>
      <c r="C78" s="117" t="s">
        <v>749</v>
      </c>
      <c r="D78" s="117" t="s">
        <v>750</v>
      </c>
      <c r="E78" s="118"/>
      <c r="F78" s="113">
        <v>2618.33</v>
      </c>
      <c r="G78" s="107">
        <f t="shared" si="3"/>
        <v>-714945.95000000007</v>
      </c>
      <c r="H78" s="59">
        <f t="shared" si="4"/>
        <v>-721797.45000000007</v>
      </c>
    </row>
    <row r="79" spans="1:8" s="46" customFormat="1" ht="15.75" x14ac:dyDescent="0.25">
      <c r="A79" s="121">
        <v>41263</v>
      </c>
      <c r="B79" s="116">
        <v>186</v>
      </c>
      <c r="C79" s="117" t="s">
        <v>751</v>
      </c>
      <c r="D79" s="117" t="s">
        <v>752</v>
      </c>
      <c r="E79" s="118"/>
      <c r="F79" s="113">
        <v>895.83</v>
      </c>
      <c r="G79" s="107">
        <f t="shared" si="3"/>
        <v>-715841.78</v>
      </c>
      <c r="H79" s="59">
        <f t="shared" si="4"/>
        <v>-722693.28</v>
      </c>
    </row>
    <row r="80" spans="1:8" s="46" customFormat="1" ht="15.75" x14ac:dyDescent="0.25">
      <c r="A80" s="121">
        <v>41263</v>
      </c>
      <c r="B80" s="116">
        <v>187</v>
      </c>
      <c r="C80" s="117" t="s">
        <v>753</v>
      </c>
      <c r="D80" s="117" t="s">
        <v>754</v>
      </c>
      <c r="E80" s="118"/>
      <c r="F80" s="113">
        <v>1300</v>
      </c>
      <c r="G80" s="107">
        <f t="shared" si="3"/>
        <v>-717141.78</v>
      </c>
      <c r="H80" s="59">
        <f t="shared" si="4"/>
        <v>-723993.28</v>
      </c>
    </row>
    <row r="81" spans="1:10" s="46" customFormat="1" ht="15.75" x14ac:dyDescent="0.25">
      <c r="A81" s="121">
        <v>41263</v>
      </c>
      <c r="B81" s="116">
        <v>189</v>
      </c>
      <c r="C81" s="117" t="s">
        <v>324</v>
      </c>
      <c r="D81" s="117" t="s">
        <v>755</v>
      </c>
      <c r="E81" s="118"/>
      <c r="F81" s="113">
        <v>1500</v>
      </c>
      <c r="G81" s="107">
        <f t="shared" si="3"/>
        <v>-718641.78</v>
      </c>
      <c r="H81" s="59">
        <f t="shared" si="4"/>
        <v>-725493.28</v>
      </c>
    </row>
    <row r="82" spans="1:10" s="46" customFormat="1" ht="15.75" x14ac:dyDescent="0.25">
      <c r="A82" s="121">
        <v>41264</v>
      </c>
      <c r="B82" s="116">
        <v>190</v>
      </c>
      <c r="C82" s="117" t="s">
        <v>372</v>
      </c>
      <c r="D82" s="117" t="s">
        <v>587</v>
      </c>
      <c r="E82" s="118"/>
      <c r="F82" s="113">
        <v>25000</v>
      </c>
      <c r="G82" s="107">
        <f t="shared" si="3"/>
        <v>-743641.78</v>
      </c>
      <c r="H82" s="59">
        <f t="shared" si="4"/>
        <v>-750493.28</v>
      </c>
    </row>
    <row r="83" spans="1:10" s="46" customFormat="1" ht="15.75" x14ac:dyDescent="0.25">
      <c r="A83" s="121">
        <v>41265</v>
      </c>
      <c r="B83" s="116">
        <v>191</v>
      </c>
      <c r="C83" s="117" t="s">
        <v>756</v>
      </c>
      <c r="D83" s="117" t="s">
        <v>757</v>
      </c>
      <c r="E83" s="118"/>
      <c r="F83" s="113">
        <v>2292</v>
      </c>
      <c r="G83" s="107">
        <f t="shared" si="3"/>
        <v>-745933.78</v>
      </c>
      <c r="H83" s="59">
        <f t="shared" si="4"/>
        <v>-752785.28</v>
      </c>
    </row>
    <row r="84" spans="1:10" ht="15.75" x14ac:dyDescent="0.25">
      <c r="A84" s="110">
        <v>41267</v>
      </c>
      <c r="B84" s="112">
        <v>194</v>
      </c>
      <c r="C84" s="105" t="s">
        <v>22</v>
      </c>
      <c r="D84" s="105" t="s">
        <v>758</v>
      </c>
      <c r="E84" s="114"/>
      <c r="F84" s="113">
        <v>2042</v>
      </c>
      <c r="G84" s="107">
        <f t="shared" si="3"/>
        <v>-747975.78</v>
      </c>
      <c r="H84" s="59">
        <f t="shared" si="4"/>
        <v>-754827.28</v>
      </c>
    </row>
    <row r="85" spans="1:10" s="46" customFormat="1" ht="15.75" x14ac:dyDescent="0.25">
      <c r="A85" s="110">
        <v>41267</v>
      </c>
      <c r="B85" s="112">
        <v>195</v>
      </c>
      <c r="C85" s="105" t="s">
        <v>759</v>
      </c>
      <c r="D85" s="105" t="s">
        <v>760</v>
      </c>
      <c r="E85" s="114"/>
      <c r="F85" s="113">
        <v>1971.03</v>
      </c>
      <c r="G85" s="107">
        <f t="shared" si="3"/>
        <v>-749946.81</v>
      </c>
      <c r="H85" s="59">
        <f t="shared" si="4"/>
        <v>-756798.31</v>
      </c>
    </row>
    <row r="86" spans="1:10" ht="15.75" x14ac:dyDescent="0.25">
      <c r="A86" s="110">
        <v>41267</v>
      </c>
      <c r="B86" s="112">
        <v>198</v>
      </c>
      <c r="C86" s="105" t="s">
        <v>761</v>
      </c>
      <c r="D86" s="105" t="s">
        <v>762</v>
      </c>
      <c r="E86" s="114"/>
      <c r="F86" s="113">
        <v>2711</v>
      </c>
      <c r="G86" s="107">
        <f t="shared" si="3"/>
        <v>-752657.81</v>
      </c>
      <c r="H86" s="59">
        <f t="shared" si="4"/>
        <v>-759509.31</v>
      </c>
    </row>
    <row r="87" spans="1:10" ht="15.75" x14ac:dyDescent="0.25">
      <c r="A87" s="110">
        <v>41269</v>
      </c>
      <c r="B87" s="112"/>
      <c r="C87" s="105" t="s">
        <v>142</v>
      </c>
      <c r="D87" s="105"/>
      <c r="E87" s="114"/>
      <c r="F87" s="113">
        <v>2378</v>
      </c>
      <c r="G87" s="107">
        <f t="shared" si="3"/>
        <v>-755035.81</v>
      </c>
      <c r="H87" s="59">
        <f t="shared" si="4"/>
        <v>-761887.31</v>
      </c>
      <c r="I87" s="23"/>
      <c r="J87" s="23"/>
    </row>
    <row r="88" spans="1:10" ht="15.75" x14ac:dyDescent="0.25">
      <c r="A88" s="110">
        <v>41270</v>
      </c>
      <c r="B88" s="112">
        <v>199</v>
      </c>
      <c r="C88" s="105" t="s">
        <v>342</v>
      </c>
      <c r="D88" s="105" t="s">
        <v>763</v>
      </c>
      <c r="E88" s="114"/>
      <c r="F88" s="113">
        <v>7772</v>
      </c>
      <c r="G88" s="107">
        <f t="shared" si="3"/>
        <v>-762807.81</v>
      </c>
      <c r="H88" s="59">
        <f t="shared" si="4"/>
        <v>-769659.31</v>
      </c>
      <c r="I88" s="23"/>
      <c r="J88" s="23"/>
    </row>
    <row r="89" spans="1:10" ht="15.75" x14ac:dyDescent="0.25">
      <c r="A89" s="110">
        <v>41270</v>
      </c>
      <c r="B89" s="112">
        <v>200</v>
      </c>
      <c r="C89" s="105" t="s">
        <v>764</v>
      </c>
      <c r="D89" s="105" t="s">
        <v>722</v>
      </c>
      <c r="E89" s="114"/>
      <c r="F89" s="113">
        <v>2939.57</v>
      </c>
      <c r="G89" s="107">
        <f t="shared" si="3"/>
        <v>-765747.38</v>
      </c>
      <c r="H89" s="59">
        <f t="shared" si="4"/>
        <v>-772598.88</v>
      </c>
      <c r="I89" s="23"/>
      <c r="J89" s="23"/>
    </row>
    <row r="90" spans="1:10" ht="15.75" x14ac:dyDescent="0.25">
      <c r="A90" s="110">
        <v>41271</v>
      </c>
      <c r="B90" s="112"/>
      <c r="C90" s="105" t="s">
        <v>142</v>
      </c>
      <c r="D90" s="105"/>
      <c r="E90" s="114"/>
      <c r="F90" s="113">
        <v>2749.21</v>
      </c>
      <c r="G90" s="107">
        <f t="shared" si="3"/>
        <v>-768496.59</v>
      </c>
      <c r="H90" s="59">
        <f t="shared" si="4"/>
        <v>-775348.09</v>
      </c>
      <c r="I90" s="23"/>
      <c r="J90" s="23"/>
    </row>
    <row r="91" spans="1:10" ht="15.75" x14ac:dyDescent="0.25">
      <c r="A91" s="110">
        <v>41271</v>
      </c>
      <c r="B91" s="112"/>
      <c r="C91" s="105" t="s">
        <v>142</v>
      </c>
      <c r="D91" s="105"/>
      <c r="E91" s="114"/>
      <c r="F91" s="113">
        <v>5431.2</v>
      </c>
      <c r="G91" s="107">
        <f t="shared" si="3"/>
        <v>-773927.78999999992</v>
      </c>
      <c r="H91" s="59">
        <f t="shared" si="4"/>
        <v>-780779.28999999992</v>
      </c>
      <c r="I91" s="23"/>
      <c r="J91" s="23"/>
    </row>
    <row r="92" spans="1:10" ht="15.75" x14ac:dyDescent="0.25">
      <c r="A92" s="110">
        <v>41271</v>
      </c>
      <c r="B92" s="112">
        <v>203</v>
      </c>
      <c r="C92" s="105" t="s">
        <v>705</v>
      </c>
      <c r="D92" s="105" t="s">
        <v>765</v>
      </c>
      <c r="E92" s="114"/>
      <c r="F92" s="113">
        <v>176</v>
      </c>
      <c r="G92" s="107">
        <f t="shared" si="3"/>
        <v>-774103.78999999992</v>
      </c>
      <c r="H92" s="59">
        <f t="shared" si="4"/>
        <v>-780955.28999999992</v>
      </c>
      <c r="I92" s="67"/>
      <c r="J92" s="67"/>
    </row>
    <row r="93" spans="1:10" ht="15.75" x14ac:dyDescent="0.25">
      <c r="A93" s="110">
        <v>41271</v>
      </c>
      <c r="B93" s="112">
        <v>204</v>
      </c>
      <c r="C93" s="105" t="s">
        <v>705</v>
      </c>
      <c r="D93" s="105" t="s">
        <v>766</v>
      </c>
      <c r="E93" s="114"/>
      <c r="F93" s="113">
        <v>50</v>
      </c>
      <c r="G93" s="107">
        <f t="shared" si="3"/>
        <v>-774153.78999999992</v>
      </c>
      <c r="H93" s="59">
        <f t="shared" si="4"/>
        <v>-781005.28999999992</v>
      </c>
      <c r="I93" s="67"/>
      <c r="J93" s="67"/>
    </row>
    <row r="94" spans="1:10" ht="15.75" x14ac:dyDescent="0.25">
      <c r="A94" s="110">
        <v>41271</v>
      </c>
      <c r="B94" s="112">
        <v>205</v>
      </c>
      <c r="C94" s="105" t="s">
        <v>705</v>
      </c>
      <c r="D94" s="105" t="s">
        <v>767</v>
      </c>
      <c r="E94" s="114"/>
      <c r="F94" s="113">
        <v>374</v>
      </c>
      <c r="G94" s="107">
        <f t="shared" si="3"/>
        <v>-774527.78999999992</v>
      </c>
      <c r="H94" s="59">
        <f t="shared" si="4"/>
        <v>-781379.28999999992</v>
      </c>
      <c r="I94" s="23"/>
      <c r="J94" s="23"/>
    </row>
    <row r="95" spans="1:10" ht="15.75" x14ac:dyDescent="0.25">
      <c r="A95" s="110">
        <v>41271</v>
      </c>
      <c r="B95" s="112">
        <v>208</v>
      </c>
      <c r="C95" s="105" t="s">
        <v>705</v>
      </c>
      <c r="D95" s="105" t="s">
        <v>768</v>
      </c>
      <c r="E95" s="114"/>
      <c r="F95" s="113">
        <v>240</v>
      </c>
      <c r="G95" s="107">
        <f t="shared" si="3"/>
        <v>-774767.78999999992</v>
      </c>
      <c r="H95" s="59">
        <f t="shared" si="4"/>
        <v>-781619.28999999992</v>
      </c>
      <c r="I95" s="67"/>
      <c r="J95" s="67"/>
    </row>
    <row r="96" spans="1:10" ht="15.75" x14ac:dyDescent="0.25">
      <c r="A96" s="110">
        <v>41271</v>
      </c>
      <c r="B96" s="112">
        <v>209</v>
      </c>
      <c r="C96" s="105" t="s">
        <v>705</v>
      </c>
      <c r="D96" s="105" t="s">
        <v>769</v>
      </c>
      <c r="E96" s="114"/>
      <c r="F96" s="113">
        <v>30</v>
      </c>
      <c r="G96" s="107">
        <f t="shared" si="3"/>
        <v>-774797.78999999992</v>
      </c>
      <c r="H96" s="59">
        <f t="shared" si="4"/>
        <v>-781649.28999999992</v>
      </c>
      <c r="I96" s="67"/>
      <c r="J96" s="67"/>
    </row>
    <row r="97" spans="1:10" ht="15.75" x14ac:dyDescent="0.25">
      <c r="A97" s="110">
        <v>41271</v>
      </c>
      <c r="B97" s="112">
        <v>210</v>
      </c>
      <c r="C97" s="105" t="s">
        <v>705</v>
      </c>
      <c r="D97" s="105" t="s">
        <v>770</v>
      </c>
      <c r="E97" s="114"/>
      <c r="F97" s="113">
        <v>745</v>
      </c>
      <c r="G97" s="107">
        <f t="shared" si="3"/>
        <v>-775542.78999999992</v>
      </c>
      <c r="H97" s="59">
        <f t="shared" si="4"/>
        <v>-782394.28999999992</v>
      </c>
      <c r="I97" s="67"/>
      <c r="J97" s="67"/>
    </row>
    <row r="98" spans="1:10" ht="15.75" x14ac:dyDescent="0.25">
      <c r="A98" s="110">
        <v>41271</v>
      </c>
      <c r="B98" s="112">
        <v>211</v>
      </c>
      <c r="C98" s="105" t="s">
        <v>705</v>
      </c>
      <c r="D98" s="105" t="s">
        <v>771</v>
      </c>
      <c r="E98" s="114"/>
      <c r="F98" s="113">
        <v>9190</v>
      </c>
      <c r="G98" s="107">
        <f t="shared" si="3"/>
        <v>-784732.78999999992</v>
      </c>
      <c r="H98" s="59">
        <f t="shared" si="4"/>
        <v>-791584.28999999992</v>
      </c>
      <c r="I98" s="67"/>
      <c r="J98" s="67"/>
    </row>
    <row r="99" spans="1:10" ht="15.75" x14ac:dyDescent="0.25">
      <c r="A99" s="110">
        <v>41271</v>
      </c>
      <c r="B99" s="112">
        <v>212</v>
      </c>
      <c r="C99" s="105" t="s">
        <v>705</v>
      </c>
      <c r="D99" s="105" t="s">
        <v>772</v>
      </c>
      <c r="E99" s="114"/>
      <c r="F99" s="113">
        <v>270</v>
      </c>
      <c r="G99" s="107">
        <f t="shared" si="3"/>
        <v>-785002.78999999992</v>
      </c>
      <c r="H99" s="59">
        <f t="shared" si="4"/>
        <v>-791854.28999999992</v>
      </c>
      <c r="I99" s="67"/>
      <c r="J99" s="67"/>
    </row>
    <row r="100" spans="1:10" ht="15.75" x14ac:dyDescent="0.25">
      <c r="A100" s="110">
        <v>41271</v>
      </c>
      <c r="B100" s="112">
        <v>213</v>
      </c>
      <c r="C100" s="105" t="s">
        <v>705</v>
      </c>
      <c r="D100" s="105" t="s">
        <v>773</v>
      </c>
      <c r="E100" s="114"/>
      <c r="F100" s="113">
        <v>380.88</v>
      </c>
      <c r="G100" s="107">
        <f t="shared" si="3"/>
        <v>-785383.66999999993</v>
      </c>
      <c r="H100" s="59">
        <f t="shared" si="4"/>
        <v>-792235.16999999993</v>
      </c>
      <c r="I100" s="67"/>
      <c r="J100" s="67"/>
    </row>
    <row r="101" spans="1:10" ht="15.75" x14ac:dyDescent="0.25">
      <c r="A101" s="110">
        <v>41271</v>
      </c>
      <c r="B101" s="112">
        <v>214</v>
      </c>
      <c r="C101" s="105" t="s">
        <v>774</v>
      </c>
      <c r="D101" s="105" t="s">
        <v>775</v>
      </c>
      <c r="E101" s="114"/>
      <c r="F101" s="113">
        <v>1900</v>
      </c>
      <c r="G101" s="107">
        <f t="shared" si="3"/>
        <v>-787283.66999999993</v>
      </c>
      <c r="H101" s="59">
        <f t="shared" si="4"/>
        <v>-794135.16999999993</v>
      </c>
      <c r="I101" s="23"/>
      <c r="J101" s="23"/>
    </row>
    <row r="102" spans="1:10" ht="15.75" x14ac:dyDescent="0.25">
      <c r="A102" s="110">
        <v>41271</v>
      </c>
      <c r="B102" s="112">
        <v>215</v>
      </c>
      <c r="C102" s="105" t="s">
        <v>372</v>
      </c>
      <c r="D102" s="105" t="s">
        <v>587</v>
      </c>
      <c r="E102" s="114"/>
      <c r="F102" s="113">
        <v>35000</v>
      </c>
      <c r="G102" s="107">
        <f t="shared" si="3"/>
        <v>-822283.66999999993</v>
      </c>
      <c r="H102" s="59">
        <f t="shared" si="4"/>
        <v>-829135.16999999993</v>
      </c>
      <c r="I102" s="67"/>
      <c r="J102" s="67"/>
    </row>
    <row r="103" spans="1:10" ht="15.75" x14ac:dyDescent="0.25">
      <c r="A103" s="110">
        <v>41271</v>
      </c>
      <c r="B103" s="112">
        <v>217</v>
      </c>
      <c r="C103" s="105" t="s">
        <v>372</v>
      </c>
      <c r="D103" s="105" t="s">
        <v>587</v>
      </c>
      <c r="E103" s="114"/>
      <c r="F103" s="113">
        <v>5707.71</v>
      </c>
      <c r="G103" s="107">
        <f t="shared" si="3"/>
        <v>-827991.37999999989</v>
      </c>
      <c r="H103" s="59">
        <f t="shared" si="4"/>
        <v>-834842.87999999989</v>
      </c>
      <c r="I103" s="67"/>
      <c r="J103" s="67"/>
    </row>
    <row r="104" spans="1:10" s="46" customFormat="1" ht="15.75" x14ac:dyDescent="0.25">
      <c r="A104" s="121">
        <v>41274</v>
      </c>
      <c r="B104" s="114"/>
      <c r="C104" s="117" t="s">
        <v>363</v>
      </c>
      <c r="D104" s="117" t="s">
        <v>363</v>
      </c>
      <c r="E104" s="114"/>
      <c r="F104" s="113">
        <v>265762.38</v>
      </c>
      <c r="G104" s="133">
        <f>G103-F104-2057.56-3156.23</f>
        <v>-1098967.5499999998</v>
      </c>
      <c r="H104" s="134">
        <f>H103-F104-2057.56</f>
        <v>-1102662.8199999998</v>
      </c>
      <c r="I104" s="67"/>
      <c r="J104" s="67"/>
    </row>
    <row r="105" spans="1:10" s="46" customFormat="1" ht="15.75" x14ac:dyDescent="0.25">
      <c r="A105" s="118"/>
      <c r="B105" s="118"/>
      <c r="C105" s="118"/>
      <c r="D105" s="118"/>
      <c r="E105" s="118"/>
      <c r="F105" s="118"/>
      <c r="G105" s="121"/>
      <c r="H105" s="29"/>
      <c r="I105" s="67"/>
      <c r="J105" s="67"/>
    </row>
    <row r="106" spans="1:10" s="46" customFormat="1" ht="15.75" x14ac:dyDescent="0.25">
      <c r="A106" s="118"/>
      <c r="B106" s="118"/>
      <c r="C106" s="118"/>
      <c r="D106" s="118"/>
      <c r="E106" s="118"/>
      <c r="F106" s="132">
        <f>SUM(F7:F104)+2057.56</f>
        <v>1530161.3599999999</v>
      </c>
      <c r="G106" s="121"/>
      <c r="H106" s="29"/>
      <c r="I106" s="67"/>
      <c r="J106" s="67"/>
    </row>
    <row r="107" spans="1:10" s="46" customFormat="1" ht="15.75" x14ac:dyDescent="0.25">
      <c r="A107" s="118"/>
      <c r="B107" s="118"/>
      <c r="C107" s="118"/>
      <c r="D107" s="118"/>
      <c r="E107" s="118"/>
      <c r="F107" s="118"/>
      <c r="G107" s="121"/>
      <c r="H107" s="29"/>
      <c r="I107" s="67"/>
      <c r="J107" s="67"/>
    </row>
    <row r="108" spans="1:10" s="46" customFormat="1" ht="15.75" x14ac:dyDescent="0.25">
      <c r="A108" s="118"/>
      <c r="B108" s="118"/>
      <c r="C108" s="123" t="s">
        <v>781</v>
      </c>
      <c r="D108" s="123">
        <v>1775073.24</v>
      </c>
      <c r="E108" s="118"/>
      <c r="F108" s="118"/>
      <c r="G108" s="121"/>
      <c r="H108" s="29"/>
      <c r="I108" s="67"/>
      <c r="J108" s="67"/>
    </row>
    <row r="109" spans="1:10" s="46" customFormat="1" ht="15.75" x14ac:dyDescent="0.25">
      <c r="A109" s="118"/>
      <c r="B109" s="118"/>
      <c r="C109" s="123" t="s">
        <v>782</v>
      </c>
      <c r="D109" s="123">
        <v>1767577.94</v>
      </c>
      <c r="E109" s="118"/>
      <c r="F109" s="118"/>
      <c r="G109" s="121"/>
      <c r="H109" s="29"/>
      <c r="I109" s="67"/>
      <c r="J109" s="67"/>
    </row>
    <row r="110" spans="1:10" x14ac:dyDescent="0.25">
      <c r="A110" s="114"/>
      <c r="B110" s="114"/>
      <c r="C110" s="114"/>
      <c r="D110" s="114"/>
      <c r="E110" s="114"/>
      <c r="F110" s="114"/>
      <c r="G110" s="114"/>
      <c r="H110" s="22"/>
    </row>
    <row r="111" spans="1:10" s="46" customFormat="1" x14ac:dyDescent="0.25">
      <c r="A111" s="118"/>
      <c r="B111" s="118"/>
      <c r="C111" s="131" t="s">
        <v>783</v>
      </c>
      <c r="D111" s="123" t="s">
        <v>784</v>
      </c>
      <c r="E111" s="118"/>
      <c r="F111" s="118"/>
      <c r="G111" s="118"/>
      <c r="H111" s="45"/>
    </row>
    <row r="112" spans="1:10" x14ac:dyDescent="0.25">
      <c r="A112" s="114"/>
      <c r="B112" s="114"/>
      <c r="C112" s="122">
        <f>D108+H104</f>
        <v>672410.42000000016</v>
      </c>
      <c r="D112" s="124">
        <f>D109+G104</f>
        <v>668610.39000000013</v>
      </c>
      <c r="E112" s="114"/>
      <c r="F112" s="114"/>
      <c r="G112" s="114"/>
      <c r="H112" s="22"/>
    </row>
    <row r="113" spans="1:8" ht="15.75" x14ac:dyDescent="0.25">
      <c r="A113" s="114"/>
      <c r="B113" s="114"/>
      <c r="C113" s="114"/>
      <c r="D113" s="112">
        <v>151</v>
      </c>
      <c r="E113" s="125">
        <v>95500</v>
      </c>
      <c r="F113" s="114"/>
      <c r="G113" s="114"/>
      <c r="H113" s="22"/>
    </row>
    <row r="114" spans="1:8" ht="15.75" x14ac:dyDescent="0.25">
      <c r="A114" s="114"/>
      <c r="B114" s="114"/>
      <c r="C114" s="114"/>
      <c r="D114" s="112">
        <v>152</v>
      </c>
      <c r="E114" s="125">
        <v>50000</v>
      </c>
      <c r="F114" s="114"/>
      <c r="G114" s="114"/>
      <c r="H114" s="22"/>
    </row>
    <row r="115" spans="1:8" ht="15.75" x14ac:dyDescent="0.25">
      <c r="A115" s="114"/>
      <c r="B115" s="114"/>
      <c r="C115" s="114"/>
      <c r="D115" s="112">
        <v>155</v>
      </c>
      <c r="E115" s="125">
        <v>60333</v>
      </c>
      <c r="F115" s="114"/>
      <c r="G115" s="114"/>
      <c r="H115" s="22"/>
    </row>
    <row r="116" spans="1:8" ht="15.75" x14ac:dyDescent="0.25">
      <c r="A116" s="114"/>
      <c r="B116" s="114"/>
      <c r="C116" s="114"/>
      <c r="D116" s="112">
        <v>156</v>
      </c>
      <c r="E116" s="125">
        <v>60333</v>
      </c>
      <c r="F116" s="114"/>
      <c r="G116" s="114"/>
      <c r="H116" s="22"/>
    </row>
    <row r="117" spans="1:8" ht="15.75" x14ac:dyDescent="0.25">
      <c r="A117" s="114"/>
      <c r="B117" s="114"/>
      <c r="C117" s="114"/>
      <c r="D117" s="112">
        <v>157</v>
      </c>
      <c r="E117" s="125">
        <v>60333</v>
      </c>
      <c r="F117" s="114"/>
      <c r="G117" s="114"/>
      <c r="H117" s="22"/>
    </row>
    <row r="118" spans="1:8" ht="15.75" x14ac:dyDescent="0.25">
      <c r="A118" s="114"/>
      <c r="B118" s="114"/>
      <c r="C118" s="114"/>
      <c r="D118" s="116">
        <v>158</v>
      </c>
      <c r="E118" s="113">
        <v>60333</v>
      </c>
      <c r="F118" s="114"/>
      <c r="G118" s="114"/>
      <c r="H118" s="22"/>
    </row>
    <row r="119" spans="1:8" ht="15.75" x14ac:dyDescent="0.25">
      <c r="A119" s="114"/>
      <c r="B119" s="114"/>
      <c r="C119" s="114"/>
      <c r="D119" s="116">
        <v>159</v>
      </c>
      <c r="E119" s="113">
        <v>60333</v>
      </c>
      <c r="F119" s="114"/>
      <c r="G119" s="114"/>
      <c r="H119" s="22"/>
    </row>
    <row r="120" spans="1:8" ht="15.75" x14ac:dyDescent="0.25">
      <c r="A120" s="114"/>
      <c r="B120" s="114"/>
      <c r="C120" s="114"/>
      <c r="D120" s="112">
        <v>160</v>
      </c>
      <c r="E120" s="113">
        <v>60333</v>
      </c>
      <c r="F120" s="114"/>
      <c r="G120" s="114"/>
      <c r="H120" s="22"/>
    </row>
    <row r="121" spans="1:8" ht="15.75" x14ac:dyDescent="0.25">
      <c r="A121" s="114"/>
      <c r="B121" s="114"/>
      <c r="C121" s="114"/>
      <c r="D121" s="116">
        <v>172</v>
      </c>
      <c r="E121" s="113">
        <v>1900</v>
      </c>
      <c r="F121" s="114"/>
      <c r="G121" s="114"/>
      <c r="H121" s="22"/>
    </row>
    <row r="122" spans="1:8" ht="15.75" x14ac:dyDescent="0.25">
      <c r="A122" s="114"/>
      <c r="B122" s="114"/>
      <c r="C122" s="114"/>
      <c r="D122" s="116">
        <v>174</v>
      </c>
      <c r="E122" s="113">
        <v>4000</v>
      </c>
      <c r="F122" s="114"/>
      <c r="G122" s="114"/>
      <c r="H122" s="22"/>
    </row>
    <row r="123" spans="1:8" ht="15.75" x14ac:dyDescent="0.25">
      <c r="A123" s="114"/>
      <c r="B123" s="114"/>
      <c r="C123" s="114"/>
      <c r="D123" s="116">
        <v>184</v>
      </c>
      <c r="E123" s="113">
        <v>1791.67</v>
      </c>
      <c r="F123" s="114"/>
      <c r="G123" s="114"/>
      <c r="H123" s="22"/>
    </row>
    <row r="124" spans="1:8" ht="15.75" x14ac:dyDescent="0.25">
      <c r="A124" s="114"/>
      <c r="B124" s="114"/>
      <c r="C124" s="114"/>
      <c r="D124" s="116">
        <v>188</v>
      </c>
      <c r="E124" s="113">
        <v>1000</v>
      </c>
      <c r="F124" s="114"/>
      <c r="G124" s="114"/>
      <c r="H124" s="22"/>
    </row>
    <row r="125" spans="1:8" ht="15.75" x14ac:dyDescent="0.25">
      <c r="A125" s="114"/>
      <c r="B125" s="114"/>
      <c r="C125" s="114"/>
      <c r="D125" s="116">
        <v>192</v>
      </c>
      <c r="E125" s="113">
        <v>1404</v>
      </c>
      <c r="F125" s="114"/>
      <c r="G125" s="114"/>
      <c r="H125" s="22"/>
    </row>
    <row r="126" spans="1:8" ht="15.75" x14ac:dyDescent="0.25">
      <c r="A126" s="114"/>
      <c r="B126" s="114"/>
      <c r="C126" s="114"/>
      <c r="D126" s="116">
        <v>197</v>
      </c>
      <c r="E126" s="113">
        <v>1170</v>
      </c>
      <c r="F126" s="114"/>
      <c r="G126" s="114"/>
      <c r="H126" s="22"/>
    </row>
    <row r="127" spans="1:8" ht="15.75" x14ac:dyDescent="0.25">
      <c r="A127" s="114"/>
      <c r="B127" s="114"/>
      <c r="C127" s="114"/>
      <c r="D127" s="112">
        <v>202</v>
      </c>
      <c r="E127" s="125">
        <v>2200</v>
      </c>
      <c r="F127" s="114"/>
      <c r="G127" s="114"/>
      <c r="H127" s="22"/>
    </row>
    <row r="128" spans="1:8" ht="15.75" x14ac:dyDescent="0.25">
      <c r="A128" s="114"/>
      <c r="B128" s="114"/>
      <c r="C128" s="114"/>
      <c r="D128" s="116">
        <v>206</v>
      </c>
      <c r="E128" s="113">
        <v>759.26</v>
      </c>
      <c r="F128" s="114"/>
      <c r="G128" s="114"/>
      <c r="H128" s="22"/>
    </row>
    <row r="129" spans="1:8" ht="15.75" x14ac:dyDescent="0.25">
      <c r="A129" s="114"/>
      <c r="B129" s="114"/>
      <c r="C129" s="114"/>
      <c r="D129" s="116">
        <v>207</v>
      </c>
      <c r="E129" s="113">
        <v>5005.09</v>
      </c>
      <c r="F129" s="114"/>
      <c r="G129" s="114"/>
      <c r="H129" s="22"/>
    </row>
    <row r="130" spans="1:8" ht="15.75" x14ac:dyDescent="0.25">
      <c r="A130" s="114"/>
      <c r="B130" s="114"/>
      <c r="C130" s="114"/>
      <c r="D130" s="116">
        <v>218</v>
      </c>
      <c r="E130" s="113">
        <v>4441.8</v>
      </c>
      <c r="F130" s="114"/>
      <c r="G130" s="114"/>
      <c r="H130" s="22"/>
    </row>
    <row r="131" spans="1:8" ht="15.75" x14ac:dyDescent="0.25">
      <c r="A131" s="114"/>
      <c r="B131" s="114"/>
      <c r="C131" s="114"/>
      <c r="D131" s="116">
        <v>219</v>
      </c>
      <c r="E131" s="113">
        <v>3000</v>
      </c>
      <c r="F131" s="114"/>
      <c r="G131" s="114"/>
      <c r="H131" s="22"/>
    </row>
    <row r="132" spans="1:8" ht="15.75" x14ac:dyDescent="0.25">
      <c r="A132" s="114"/>
      <c r="B132" s="114"/>
      <c r="C132" s="114"/>
      <c r="D132" s="116">
        <v>220</v>
      </c>
      <c r="E132" s="113">
        <v>6498.27</v>
      </c>
      <c r="F132" s="114"/>
      <c r="G132" s="114"/>
      <c r="H132" s="22"/>
    </row>
    <row r="133" spans="1:8" ht="15.75" x14ac:dyDescent="0.25">
      <c r="A133" s="114"/>
      <c r="B133" s="114"/>
      <c r="C133" s="114"/>
      <c r="D133" s="116">
        <v>221</v>
      </c>
      <c r="E133" s="113">
        <v>2000</v>
      </c>
      <c r="F133" s="114"/>
      <c r="G133" s="114"/>
      <c r="H133" s="22"/>
    </row>
    <row r="134" spans="1:8" ht="15.75" x14ac:dyDescent="0.25">
      <c r="A134" s="114"/>
      <c r="B134" s="114"/>
      <c r="C134" s="114"/>
      <c r="D134" s="116">
        <v>222</v>
      </c>
      <c r="E134" s="113">
        <v>692.94</v>
      </c>
      <c r="F134" s="114"/>
      <c r="G134" s="114"/>
      <c r="H134" s="22"/>
    </row>
    <row r="135" spans="1:8" ht="15.75" x14ac:dyDescent="0.25">
      <c r="A135" s="114"/>
      <c r="B135" s="114"/>
      <c r="C135" s="114"/>
      <c r="D135" s="116">
        <v>223</v>
      </c>
      <c r="E135" s="113">
        <v>1488.91</v>
      </c>
      <c r="F135" s="114"/>
      <c r="G135" s="114"/>
      <c r="H135" s="22"/>
    </row>
    <row r="136" spans="1:8" x14ac:dyDescent="0.25">
      <c r="A136" s="114"/>
      <c r="B136" s="114"/>
      <c r="C136" s="114"/>
      <c r="D136" s="114"/>
      <c r="E136" s="103">
        <f>SUM(E113:E135)</f>
        <v>544849.94000000006</v>
      </c>
      <c r="F136" s="114"/>
      <c r="G136" s="114"/>
      <c r="H136" s="22"/>
    </row>
  </sheetData>
  <pageMargins left="0.7" right="0.7" top="0.75" bottom="0.75" header="0.3" footer="0.3"/>
  <pageSetup scale="57" fitToHeight="0" orientation="landscape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G281"/>
  <sheetViews>
    <sheetView topLeftCell="A202" workbookViewId="0">
      <selection activeCell="G7" sqref="G7"/>
    </sheetView>
  </sheetViews>
  <sheetFormatPr baseColWidth="10" defaultColWidth="9.140625" defaultRowHeight="15" x14ac:dyDescent="0.25"/>
  <cols>
    <col min="1" max="1" width="12.140625" customWidth="1"/>
    <col min="2" max="2" width="12.7109375" customWidth="1"/>
    <col min="3" max="3" width="43.5703125" customWidth="1"/>
    <col min="4" max="4" width="68.42578125" style="138" customWidth="1"/>
    <col min="5" max="5" width="14.140625" bestFit="1" customWidth="1"/>
    <col min="6" max="6" width="14.42578125" style="9" bestFit="1" customWidth="1"/>
    <col min="7" max="7" width="16.42578125" style="150" customWidth="1"/>
    <col min="8" max="8" width="13.7109375" bestFit="1" customWidth="1"/>
    <col min="11" max="11" width="17.28515625" customWidth="1"/>
    <col min="12" max="12" width="12.28515625" customWidth="1"/>
  </cols>
  <sheetData>
    <row r="1" spans="1:7" x14ac:dyDescent="0.25">
      <c r="A1" s="508" t="s">
        <v>0</v>
      </c>
      <c r="B1" s="508"/>
      <c r="C1" s="508"/>
      <c r="D1" s="508"/>
      <c r="E1" s="508"/>
      <c r="F1" s="508"/>
      <c r="G1" s="508"/>
    </row>
    <row r="2" spans="1:7" x14ac:dyDescent="0.25">
      <c r="A2" s="1" t="s">
        <v>1</v>
      </c>
      <c r="B2" s="1"/>
      <c r="C2" s="1"/>
      <c r="D2" s="2"/>
      <c r="E2" s="3"/>
      <c r="F2" s="3"/>
      <c r="G2" s="3"/>
    </row>
    <row r="3" spans="1:7" x14ac:dyDescent="0.25">
      <c r="A3" s="4" t="s">
        <v>2</v>
      </c>
      <c r="B3" s="4">
        <v>191508490</v>
      </c>
      <c r="C3" s="4"/>
      <c r="D3" s="2" t="s">
        <v>3</v>
      </c>
      <c r="E3" s="3" t="s">
        <v>14</v>
      </c>
      <c r="F3" s="3"/>
      <c r="G3" s="3"/>
    </row>
    <row r="4" spans="1:7" x14ac:dyDescent="0.25">
      <c r="A4" s="4" t="s">
        <v>4</v>
      </c>
      <c r="B4" s="4" t="s">
        <v>5</v>
      </c>
      <c r="C4" s="4"/>
      <c r="D4" s="2" t="s">
        <v>6</v>
      </c>
      <c r="E4" s="5">
        <v>2014</v>
      </c>
      <c r="F4" s="3"/>
      <c r="G4" s="3"/>
    </row>
    <row r="5" spans="1:7" x14ac:dyDescent="0.25">
      <c r="A5" s="4"/>
      <c r="B5" s="4"/>
      <c r="C5" s="4"/>
      <c r="D5" s="2"/>
      <c r="E5" s="3"/>
      <c r="F5" s="3"/>
      <c r="G5" s="178" t="s">
        <v>7</v>
      </c>
    </row>
    <row r="6" spans="1:7" ht="18.75" customHeight="1" x14ac:dyDescent="0.25">
      <c r="A6" s="176" t="s">
        <v>8</v>
      </c>
      <c r="B6" s="176" t="s">
        <v>9</v>
      </c>
      <c r="C6" s="176" t="s">
        <v>10</v>
      </c>
      <c r="D6" s="177" t="s">
        <v>11</v>
      </c>
      <c r="E6" s="178" t="s">
        <v>12</v>
      </c>
      <c r="F6" s="178" t="s">
        <v>13</v>
      </c>
      <c r="G6" s="3">
        <f>'ENERO 2014'!D181</f>
        <v>938988.46999999986</v>
      </c>
    </row>
    <row r="7" spans="1:7" x14ac:dyDescent="0.25">
      <c r="A7" s="10">
        <v>41674</v>
      </c>
      <c r="B7" s="11"/>
      <c r="C7" s="11" t="s">
        <v>139</v>
      </c>
      <c r="D7" s="141"/>
      <c r="E7" s="11"/>
      <c r="F7" s="199">
        <v>1344</v>
      </c>
      <c r="G7" s="39">
        <f>G6-F7</f>
        <v>937644.46999999986</v>
      </c>
    </row>
    <row r="8" spans="1:7" x14ac:dyDescent="0.25">
      <c r="A8" s="10">
        <v>41674</v>
      </c>
      <c r="B8" s="11"/>
      <c r="C8" s="11" t="s">
        <v>140</v>
      </c>
      <c r="D8" s="141"/>
      <c r="E8" s="11"/>
      <c r="F8" s="199">
        <v>215.04</v>
      </c>
      <c r="G8" s="39">
        <f t="shared" ref="G8:G71" si="0">G7-F8</f>
        <v>937429.42999999982</v>
      </c>
    </row>
    <row r="9" spans="1:7" x14ac:dyDescent="0.25">
      <c r="A9" s="14">
        <v>41674</v>
      </c>
      <c r="B9" s="11">
        <v>1618</v>
      </c>
      <c r="C9" s="11" t="s">
        <v>15</v>
      </c>
      <c r="D9" s="141" t="s">
        <v>59</v>
      </c>
      <c r="E9" s="11"/>
      <c r="F9" s="200">
        <v>4752.67</v>
      </c>
      <c r="G9" s="39">
        <f t="shared" si="0"/>
        <v>932676.75999999978</v>
      </c>
    </row>
    <row r="10" spans="1:7" x14ac:dyDescent="0.25">
      <c r="A10" s="14">
        <v>41674</v>
      </c>
      <c r="B10" s="11">
        <v>1619</v>
      </c>
      <c r="C10" s="11" t="s">
        <v>16</v>
      </c>
      <c r="D10" s="141" t="s">
        <v>60</v>
      </c>
      <c r="E10" s="11"/>
      <c r="F10" s="199">
        <v>1000</v>
      </c>
      <c r="G10" s="39">
        <f t="shared" si="0"/>
        <v>931676.75999999978</v>
      </c>
    </row>
    <row r="11" spans="1:7" x14ac:dyDescent="0.25">
      <c r="A11" s="14">
        <v>41674</v>
      </c>
      <c r="B11" s="11">
        <v>1620</v>
      </c>
      <c r="C11" s="11" t="s">
        <v>17</v>
      </c>
      <c r="D11" s="141" t="s">
        <v>61</v>
      </c>
      <c r="E11" s="11"/>
      <c r="F11" s="199">
        <v>1160</v>
      </c>
      <c r="G11" s="39">
        <f t="shared" si="0"/>
        <v>930516.75999999978</v>
      </c>
    </row>
    <row r="12" spans="1:7" x14ac:dyDescent="0.25">
      <c r="A12" s="14">
        <v>41674</v>
      </c>
      <c r="B12" s="11">
        <v>1621</v>
      </c>
      <c r="C12" s="11" t="s">
        <v>18</v>
      </c>
      <c r="D12" s="141" t="s">
        <v>62</v>
      </c>
      <c r="E12" s="11"/>
      <c r="F12" s="199">
        <v>1800</v>
      </c>
      <c r="G12" s="39">
        <f t="shared" si="0"/>
        <v>928716.75999999978</v>
      </c>
    </row>
    <row r="13" spans="1:7" x14ac:dyDescent="0.25">
      <c r="A13" s="14">
        <v>41674</v>
      </c>
      <c r="B13" s="11">
        <v>1622</v>
      </c>
      <c r="C13" s="11" t="s">
        <v>19</v>
      </c>
      <c r="D13" s="141" t="s">
        <v>63</v>
      </c>
      <c r="E13" s="11"/>
      <c r="F13" s="199">
        <v>1485</v>
      </c>
      <c r="G13" s="39">
        <f t="shared" si="0"/>
        <v>927231.75999999978</v>
      </c>
    </row>
    <row r="14" spans="1:7" x14ac:dyDescent="0.25">
      <c r="A14" s="10">
        <v>41675</v>
      </c>
      <c r="B14" s="11"/>
      <c r="C14" s="11" t="s">
        <v>141</v>
      </c>
      <c r="D14" s="141" t="s">
        <v>950</v>
      </c>
      <c r="E14" s="11"/>
      <c r="F14" s="199">
        <v>30000</v>
      </c>
      <c r="G14" s="39">
        <f t="shared" si="0"/>
        <v>897231.75999999978</v>
      </c>
    </row>
    <row r="15" spans="1:7" x14ac:dyDescent="0.25">
      <c r="A15" s="10">
        <v>41675</v>
      </c>
      <c r="B15" s="11"/>
      <c r="C15" s="11" t="s">
        <v>142</v>
      </c>
      <c r="D15" s="141"/>
      <c r="E15" s="11"/>
      <c r="F15" s="199">
        <v>5101.53</v>
      </c>
      <c r="G15" s="39">
        <f t="shared" si="0"/>
        <v>892130.22999999975</v>
      </c>
    </row>
    <row r="16" spans="1:7" x14ac:dyDescent="0.25">
      <c r="A16" s="14">
        <v>41676</v>
      </c>
      <c r="B16" s="11">
        <v>1623</v>
      </c>
      <c r="C16" s="11" t="s">
        <v>20</v>
      </c>
      <c r="D16" s="141" t="s">
        <v>64</v>
      </c>
      <c r="E16" s="11"/>
      <c r="F16" s="199">
        <v>714</v>
      </c>
      <c r="G16" s="39">
        <f t="shared" si="0"/>
        <v>891416.22999999975</v>
      </c>
    </row>
    <row r="17" spans="1:7" x14ac:dyDescent="0.25">
      <c r="A17" s="179"/>
      <c r="B17" s="146">
        <v>1624</v>
      </c>
      <c r="C17" s="146" t="s">
        <v>938</v>
      </c>
      <c r="D17" s="147"/>
      <c r="E17" s="146"/>
      <c r="F17" s="148"/>
      <c r="G17" s="39">
        <f t="shared" si="0"/>
        <v>891416.22999999975</v>
      </c>
    </row>
    <row r="18" spans="1:7" x14ac:dyDescent="0.25">
      <c r="A18" s="14">
        <v>41676</v>
      </c>
      <c r="B18" s="11">
        <v>1625</v>
      </c>
      <c r="C18" s="11" t="s">
        <v>19</v>
      </c>
      <c r="D18" s="141" t="s">
        <v>1028</v>
      </c>
      <c r="E18" s="11"/>
      <c r="F18" s="199">
        <v>1081</v>
      </c>
      <c r="G18" s="39">
        <f t="shared" si="0"/>
        <v>890335.22999999975</v>
      </c>
    </row>
    <row r="19" spans="1:7" ht="30" x14ac:dyDescent="0.25">
      <c r="A19" s="14">
        <v>41676</v>
      </c>
      <c r="B19" s="11">
        <v>1626</v>
      </c>
      <c r="C19" s="11" t="s">
        <v>21</v>
      </c>
      <c r="D19" s="141" t="s">
        <v>65</v>
      </c>
      <c r="E19" s="11"/>
      <c r="F19" s="199">
        <v>2400</v>
      </c>
      <c r="G19" s="39">
        <f t="shared" si="0"/>
        <v>887935.22999999975</v>
      </c>
    </row>
    <row r="20" spans="1:7" x14ac:dyDescent="0.25">
      <c r="A20" s="14">
        <v>41676</v>
      </c>
      <c r="B20" s="11">
        <v>1627</v>
      </c>
      <c r="C20" s="11" t="s">
        <v>19</v>
      </c>
      <c r="D20" s="141" t="s">
        <v>1029</v>
      </c>
      <c r="E20" s="11"/>
      <c r="F20" s="199">
        <v>4942.43</v>
      </c>
      <c r="G20" s="39">
        <f t="shared" si="0"/>
        <v>882992.7999999997</v>
      </c>
    </row>
    <row r="21" spans="1:7" x14ac:dyDescent="0.25">
      <c r="A21" s="14">
        <v>41676</v>
      </c>
      <c r="B21" s="11">
        <v>1628</v>
      </c>
      <c r="C21" s="11" t="s">
        <v>19</v>
      </c>
      <c r="D21" s="141" t="s">
        <v>1030</v>
      </c>
      <c r="E21" s="11"/>
      <c r="F21" s="199">
        <v>8609.25</v>
      </c>
      <c r="G21" s="39">
        <f t="shared" si="0"/>
        <v>874383.5499999997</v>
      </c>
    </row>
    <row r="22" spans="1:7" x14ac:dyDescent="0.25">
      <c r="A22" s="14">
        <v>41676</v>
      </c>
      <c r="B22" s="11">
        <v>1629</v>
      </c>
      <c r="C22" s="11" t="s">
        <v>19</v>
      </c>
      <c r="D22" s="141" t="s">
        <v>67</v>
      </c>
      <c r="E22" s="11"/>
      <c r="F22" s="199">
        <v>7500</v>
      </c>
      <c r="G22" s="39">
        <f t="shared" si="0"/>
        <v>866883.5499999997</v>
      </c>
    </row>
    <row r="23" spans="1:7" x14ac:dyDescent="0.25">
      <c r="A23" s="10">
        <v>41676</v>
      </c>
      <c r="B23" s="11"/>
      <c r="C23" s="11" t="s">
        <v>141</v>
      </c>
      <c r="E23" s="11"/>
      <c r="F23" s="199">
        <v>3074</v>
      </c>
      <c r="G23" s="39">
        <f>G22-F23</f>
        <v>863809.5499999997</v>
      </c>
    </row>
    <row r="24" spans="1:7" x14ac:dyDescent="0.25">
      <c r="A24" s="10">
        <v>41676</v>
      </c>
      <c r="B24" s="11"/>
      <c r="C24" s="11" t="s">
        <v>143</v>
      </c>
      <c r="D24" s="141"/>
      <c r="E24" s="11"/>
      <c r="F24" s="199">
        <v>2000</v>
      </c>
      <c r="G24" s="39">
        <f t="shared" si="0"/>
        <v>861809.5499999997</v>
      </c>
    </row>
    <row r="25" spans="1:7" x14ac:dyDescent="0.25">
      <c r="A25" s="10">
        <v>41676</v>
      </c>
      <c r="B25" s="11"/>
      <c r="C25" s="11" t="s">
        <v>141</v>
      </c>
      <c r="D25" s="141" t="s">
        <v>1053</v>
      </c>
      <c r="E25" s="11"/>
      <c r="F25" s="199">
        <v>9900</v>
      </c>
      <c r="G25" s="39">
        <f t="shared" si="0"/>
        <v>851909.5499999997</v>
      </c>
    </row>
    <row r="26" spans="1:7" x14ac:dyDescent="0.25">
      <c r="A26" s="10">
        <v>41676</v>
      </c>
      <c r="B26" s="11"/>
      <c r="C26" s="11" t="s">
        <v>145</v>
      </c>
      <c r="D26" s="141" t="s">
        <v>1054</v>
      </c>
      <c r="E26" s="11"/>
      <c r="F26" s="199">
        <v>40092.04</v>
      </c>
      <c r="G26" s="39">
        <f t="shared" si="0"/>
        <v>811817.50999999966</v>
      </c>
    </row>
    <row r="27" spans="1:7" x14ac:dyDescent="0.25">
      <c r="A27" s="10">
        <v>41677</v>
      </c>
      <c r="B27" s="11"/>
      <c r="C27" s="11" t="s">
        <v>147</v>
      </c>
      <c r="D27" s="141"/>
      <c r="E27" s="11"/>
      <c r="F27" s="199">
        <v>610</v>
      </c>
      <c r="G27" s="39">
        <f t="shared" si="0"/>
        <v>811207.50999999966</v>
      </c>
    </row>
    <row r="28" spans="1:7" x14ac:dyDescent="0.25">
      <c r="A28" s="10">
        <v>41677</v>
      </c>
      <c r="B28" s="11"/>
      <c r="C28" s="11" t="s">
        <v>147</v>
      </c>
      <c r="D28" s="141"/>
      <c r="E28" s="11"/>
      <c r="F28" s="199">
        <v>40.5</v>
      </c>
      <c r="G28" s="39">
        <f t="shared" si="0"/>
        <v>811167.00999999966</v>
      </c>
    </row>
    <row r="29" spans="1:7" x14ac:dyDescent="0.25">
      <c r="A29" s="10">
        <v>41677</v>
      </c>
      <c r="B29" s="11"/>
      <c r="C29" s="11" t="s">
        <v>148</v>
      </c>
      <c r="D29" s="141"/>
      <c r="E29" s="11"/>
      <c r="F29" s="199">
        <v>104.08</v>
      </c>
      <c r="G29" s="39">
        <f t="shared" si="0"/>
        <v>811062.9299999997</v>
      </c>
    </row>
    <row r="30" spans="1:7" x14ac:dyDescent="0.25">
      <c r="A30" s="14">
        <v>41677</v>
      </c>
      <c r="B30" s="11">
        <v>1630</v>
      </c>
      <c r="C30" s="11" t="s">
        <v>19</v>
      </c>
      <c r="D30" s="141" t="s">
        <v>1031</v>
      </c>
      <c r="E30" s="11"/>
      <c r="F30" s="199">
        <v>6719.95</v>
      </c>
      <c r="G30" s="39">
        <f t="shared" si="0"/>
        <v>804342.97999999975</v>
      </c>
    </row>
    <row r="31" spans="1:7" x14ac:dyDescent="0.25">
      <c r="A31" s="14">
        <v>41677</v>
      </c>
      <c r="B31" s="11">
        <v>1631</v>
      </c>
      <c r="C31" s="11" t="s">
        <v>22</v>
      </c>
      <c r="D31" s="141" t="s">
        <v>68</v>
      </c>
      <c r="E31" s="11"/>
      <c r="F31" s="199">
        <v>3750</v>
      </c>
      <c r="G31" s="39">
        <f t="shared" si="0"/>
        <v>800592.97999999975</v>
      </c>
    </row>
    <row r="32" spans="1:7" x14ac:dyDescent="0.25">
      <c r="A32" s="14">
        <v>41677</v>
      </c>
      <c r="B32" s="11">
        <v>1632</v>
      </c>
      <c r="C32" s="11" t="s">
        <v>19</v>
      </c>
      <c r="D32" s="141" t="s">
        <v>63</v>
      </c>
      <c r="E32" s="11"/>
      <c r="F32" s="199">
        <v>7319.54</v>
      </c>
      <c r="G32" s="39">
        <f t="shared" si="0"/>
        <v>793273.43999999971</v>
      </c>
    </row>
    <row r="33" spans="1:7" x14ac:dyDescent="0.25">
      <c r="A33" s="14">
        <v>41677</v>
      </c>
      <c r="B33" s="11">
        <v>1633</v>
      </c>
      <c r="C33" s="11" t="s">
        <v>23</v>
      </c>
      <c r="D33" s="141" t="s">
        <v>69</v>
      </c>
      <c r="E33" s="11"/>
      <c r="F33" s="199">
        <v>2840</v>
      </c>
      <c r="G33" s="39">
        <f t="shared" si="0"/>
        <v>790433.43999999971</v>
      </c>
    </row>
    <row r="34" spans="1:7" x14ac:dyDescent="0.25">
      <c r="A34" s="14">
        <v>41677</v>
      </c>
      <c r="B34" s="11">
        <v>1634</v>
      </c>
      <c r="C34" s="11" t="s">
        <v>19</v>
      </c>
      <c r="D34" s="141" t="s">
        <v>70</v>
      </c>
      <c r="E34" s="11"/>
      <c r="F34" s="199">
        <v>2000</v>
      </c>
      <c r="G34" s="39">
        <f t="shared" si="0"/>
        <v>788433.43999999971</v>
      </c>
    </row>
    <row r="35" spans="1:7" x14ac:dyDescent="0.25">
      <c r="A35" s="14">
        <v>41677</v>
      </c>
      <c r="B35" s="11">
        <v>1635</v>
      </c>
      <c r="C35" s="11" t="s">
        <v>19</v>
      </c>
      <c r="D35" s="141" t="s">
        <v>71</v>
      </c>
      <c r="E35" s="11"/>
      <c r="F35" s="199">
        <v>10100.48</v>
      </c>
      <c r="G35" s="39">
        <f t="shared" si="0"/>
        <v>778332.95999999973</v>
      </c>
    </row>
    <row r="36" spans="1:7" x14ac:dyDescent="0.25">
      <c r="A36" s="14">
        <v>41677</v>
      </c>
      <c r="B36" s="11">
        <v>1636</v>
      </c>
      <c r="C36" s="11" t="s">
        <v>19</v>
      </c>
      <c r="D36" s="141" t="s">
        <v>1032</v>
      </c>
      <c r="E36" s="11"/>
      <c r="F36" s="199">
        <v>3000</v>
      </c>
      <c r="G36" s="39">
        <f t="shared" si="0"/>
        <v>775332.95999999973</v>
      </c>
    </row>
    <row r="37" spans="1:7" x14ac:dyDescent="0.25">
      <c r="A37" s="179"/>
      <c r="B37" s="146">
        <v>1637</v>
      </c>
      <c r="C37" s="146" t="s">
        <v>938</v>
      </c>
      <c r="D37" s="147"/>
      <c r="E37" s="146"/>
      <c r="F37" s="148"/>
      <c r="G37" s="39">
        <f t="shared" si="0"/>
        <v>775332.95999999973</v>
      </c>
    </row>
    <row r="38" spans="1:7" x14ac:dyDescent="0.25">
      <c r="A38" s="14">
        <v>41677</v>
      </c>
      <c r="B38" s="11">
        <v>1638</v>
      </c>
      <c r="C38" s="11" t="s">
        <v>19</v>
      </c>
      <c r="D38" s="141" t="s">
        <v>72</v>
      </c>
      <c r="E38" s="11"/>
      <c r="F38" s="199">
        <v>1605.4</v>
      </c>
      <c r="G38" s="39">
        <f>G37-F38</f>
        <v>773727.55999999971</v>
      </c>
    </row>
    <row r="39" spans="1:7" x14ac:dyDescent="0.25">
      <c r="A39" s="14">
        <v>41677</v>
      </c>
      <c r="B39" s="11">
        <v>1639</v>
      </c>
      <c r="C39" s="11" t="s">
        <v>24</v>
      </c>
      <c r="D39" s="141" t="s">
        <v>1033</v>
      </c>
      <c r="E39" s="11"/>
      <c r="F39" s="199">
        <v>852</v>
      </c>
      <c r="G39" s="39">
        <f t="shared" si="0"/>
        <v>772875.55999999971</v>
      </c>
    </row>
    <row r="40" spans="1:7" x14ac:dyDescent="0.25">
      <c r="A40" s="14">
        <v>41677</v>
      </c>
      <c r="B40" s="11">
        <v>1640</v>
      </c>
      <c r="C40" s="11" t="s">
        <v>25</v>
      </c>
      <c r="D40" s="141" t="s">
        <v>73</v>
      </c>
      <c r="E40" s="11"/>
      <c r="F40" s="199">
        <v>650</v>
      </c>
      <c r="G40" s="39">
        <f t="shared" si="0"/>
        <v>772225.55999999971</v>
      </c>
    </row>
    <row r="41" spans="1:7" x14ac:dyDescent="0.25">
      <c r="A41" s="14">
        <v>41677</v>
      </c>
      <c r="B41" s="11">
        <v>1641</v>
      </c>
      <c r="C41" s="11" t="s">
        <v>26</v>
      </c>
      <c r="D41" s="141" t="s">
        <v>1034</v>
      </c>
      <c r="E41" s="11"/>
      <c r="F41" s="199">
        <v>399</v>
      </c>
      <c r="G41" s="39">
        <f t="shared" si="0"/>
        <v>771826.55999999971</v>
      </c>
    </row>
    <row r="42" spans="1:7" x14ac:dyDescent="0.25">
      <c r="A42" s="14">
        <v>41677</v>
      </c>
      <c r="B42" s="11">
        <v>1642</v>
      </c>
      <c r="C42" s="11" t="s">
        <v>27</v>
      </c>
      <c r="D42" s="141" t="s">
        <v>74</v>
      </c>
      <c r="E42" s="11"/>
      <c r="F42" s="199">
        <v>584</v>
      </c>
      <c r="G42" s="39">
        <f t="shared" si="0"/>
        <v>771242.55999999971</v>
      </c>
    </row>
    <row r="43" spans="1:7" x14ac:dyDescent="0.25">
      <c r="A43" s="14">
        <v>41677</v>
      </c>
      <c r="B43" s="11">
        <v>1643</v>
      </c>
      <c r="C43" s="11" t="s">
        <v>28</v>
      </c>
      <c r="D43" s="141" t="s">
        <v>1035</v>
      </c>
      <c r="E43" s="11"/>
      <c r="F43" s="199">
        <v>490.95</v>
      </c>
      <c r="G43" s="39">
        <f t="shared" si="0"/>
        <v>770751.60999999975</v>
      </c>
    </row>
    <row r="44" spans="1:7" ht="30" x14ac:dyDescent="0.25">
      <c r="A44" s="14">
        <v>41677</v>
      </c>
      <c r="B44" s="11">
        <v>1644</v>
      </c>
      <c r="C44" s="11" t="s">
        <v>29</v>
      </c>
      <c r="D44" s="141" t="s">
        <v>75</v>
      </c>
      <c r="E44" s="11"/>
      <c r="F44" s="199">
        <v>5800</v>
      </c>
      <c r="G44" s="39">
        <f t="shared" si="0"/>
        <v>764951.60999999975</v>
      </c>
    </row>
    <row r="45" spans="1:7" x14ac:dyDescent="0.25">
      <c r="A45" s="14">
        <v>41677</v>
      </c>
      <c r="B45" s="11">
        <v>1645</v>
      </c>
      <c r="C45" s="11" t="s">
        <v>19</v>
      </c>
      <c r="D45" s="141" t="s">
        <v>1036</v>
      </c>
      <c r="E45" s="11"/>
      <c r="F45" s="199">
        <v>4000</v>
      </c>
      <c r="G45" s="39">
        <f t="shared" si="0"/>
        <v>760951.60999999975</v>
      </c>
    </row>
    <row r="46" spans="1:7" x14ac:dyDescent="0.25">
      <c r="A46" s="14">
        <v>41677</v>
      </c>
      <c r="B46" s="11">
        <v>1646</v>
      </c>
      <c r="C46" s="11" t="s">
        <v>30</v>
      </c>
      <c r="D46" s="141" t="s">
        <v>1037</v>
      </c>
      <c r="E46" s="11"/>
      <c r="F46" s="199">
        <v>1633</v>
      </c>
      <c r="G46" s="39">
        <f t="shared" si="0"/>
        <v>759318.60999999975</v>
      </c>
    </row>
    <row r="47" spans="1:7" x14ac:dyDescent="0.25">
      <c r="A47" s="14">
        <v>41677</v>
      </c>
      <c r="B47" s="11">
        <v>1647</v>
      </c>
      <c r="C47" s="11" t="s">
        <v>31</v>
      </c>
      <c r="D47" s="141" t="s">
        <v>1038</v>
      </c>
      <c r="E47" s="11"/>
      <c r="F47" s="199">
        <v>1713</v>
      </c>
      <c r="G47" s="39">
        <f t="shared" si="0"/>
        <v>757605.60999999975</v>
      </c>
    </row>
    <row r="48" spans="1:7" x14ac:dyDescent="0.25">
      <c r="A48" s="14">
        <v>41677</v>
      </c>
      <c r="B48" s="11">
        <v>1648</v>
      </c>
      <c r="C48" s="11" t="s">
        <v>32</v>
      </c>
      <c r="D48" s="141" t="s">
        <v>76</v>
      </c>
      <c r="E48" s="11"/>
      <c r="F48" s="199">
        <v>640</v>
      </c>
      <c r="G48" s="39">
        <f t="shared" si="0"/>
        <v>756965.60999999975</v>
      </c>
    </row>
    <row r="49" spans="1:7" x14ac:dyDescent="0.25">
      <c r="A49" s="14">
        <v>41687</v>
      </c>
      <c r="B49" s="11">
        <v>1649</v>
      </c>
      <c r="C49" s="11" t="s">
        <v>33</v>
      </c>
      <c r="D49" s="141" t="s">
        <v>77</v>
      </c>
      <c r="E49" s="11"/>
      <c r="F49" s="199">
        <v>4204.13</v>
      </c>
      <c r="G49" s="39">
        <f t="shared" si="0"/>
        <v>752761.47999999975</v>
      </c>
    </row>
    <row r="50" spans="1:7" x14ac:dyDescent="0.25">
      <c r="A50" s="14">
        <v>41687</v>
      </c>
      <c r="B50" s="11">
        <v>1650</v>
      </c>
      <c r="C50" s="11" t="s">
        <v>34</v>
      </c>
      <c r="D50" s="141" t="s">
        <v>78</v>
      </c>
      <c r="E50" s="11"/>
      <c r="F50" s="199">
        <v>4114</v>
      </c>
      <c r="G50" s="39">
        <f t="shared" si="0"/>
        <v>748647.47999999975</v>
      </c>
    </row>
    <row r="51" spans="1:7" x14ac:dyDescent="0.25">
      <c r="A51" s="14">
        <v>41684</v>
      </c>
      <c r="B51" s="11">
        <v>1651</v>
      </c>
      <c r="C51" s="11" t="s">
        <v>35</v>
      </c>
      <c r="D51" s="141" t="s">
        <v>79</v>
      </c>
      <c r="E51" s="11"/>
      <c r="F51" s="199">
        <v>42536</v>
      </c>
      <c r="G51" s="39">
        <f t="shared" si="0"/>
        <v>706111.47999999975</v>
      </c>
    </row>
    <row r="52" spans="1:7" x14ac:dyDescent="0.25">
      <c r="A52" s="14">
        <v>41680</v>
      </c>
      <c r="B52" s="11"/>
      <c r="C52" s="11" t="s">
        <v>153</v>
      </c>
      <c r="D52" s="141"/>
      <c r="E52" s="11"/>
      <c r="F52" s="199">
        <v>30000</v>
      </c>
      <c r="G52" s="39">
        <f t="shared" si="0"/>
        <v>676111.47999999975</v>
      </c>
    </row>
    <row r="53" spans="1:7" x14ac:dyDescent="0.25">
      <c r="A53" s="14">
        <v>41680</v>
      </c>
      <c r="B53" s="11">
        <v>1652</v>
      </c>
      <c r="C53" s="11" t="s">
        <v>36</v>
      </c>
      <c r="D53" s="141" t="s">
        <v>64</v>
      </c>
      <c r="E53" s="11"/>
      <c r="F53" s="199">
        <v>1000</v>
      </c>
      <c r="G53" s="39">
        <f t="shared" si="0"/>
        <v>675111.47999999975</v>
      </c>
    </row>
    <row r="54" spans="1:7" ht="30" x14ac:dyDescent="0.25">
      <c r="A54" s="14">
        <v>41680</v>
      </c>
      <c r="B54" s="11">
        <v>1653</v>
      </c>
      <c r="C54" s="11" t="s">
        <v>37</v>
      </c>
      <c r="D54" s="141" t="s">
        <v>80</v>
      </c>
      <c r="E54" s="11"/>
      <c r="F54" s="199">
        <v>13793</v>
      </c>
      <c r="G54" s="39">
        <f t="shared" si="0"/>
        <v>661318.47999999975</v>
      </c>
    </row>
    <row r="55" spans="1:7" x14ac:dyDescent="0.25">
      <c r="A55" s="14">
        <v>41680</v>
      </c>
      <c r="B55" s="11">
        <v>1654</v>
      </c>
      <c r="C55" s="11" t="s">
        <v>38</v>
      </c>
      <c r="D55" s="141" t="s">
        <v>81</v>
      </c>
      <c r="E55" s="11"/>
      <c r="F55" s="199">
        <v>1500</v>
      </c>
      <c r="G55" s="39">
        <f t="shared" si="0"/>
        <v>659818.47999999975</v>
      </c>
    </row>
    <row r="56" spans="1:7" x14ac:dyDescent="0.25">
      <c r="A56" s="14">
        <v>41681</v>
      </c>
      <c r="B56" s="11">
        <v>1655</v>
      </c>
      <c r="C56" s="11" t="s">
        <v>18</v>
      </c>
      <c r="D56" s="141" t="s">
        <v>82</v>
      </c>
      <c r="E56" s="11"/>
      <c r="F56" s="199">
        <v>1500</v>
      </c>
      <c r="G56" s="39">
        <f t="shared" si="0"/>
        <v>658318.47999999975</v>
      </c>
    </row>
    <row r="57" spans="1:7" x14ac:dyDescent="0.25">
      <c r="A57" s="14">
        <v>41681</v>
      </c>
      <c r="B57" s="11"/>
      <c r="C57" s="11" t="s">
        <v>153</v>
      </c>
      <c r="D57" s="141"/>
      <c r="E57" s="11"/>
      <c r="F57" s="199">
        <v>30000</v>
      </c>
      <c r="G57" s="39">
        <f t="shared" si="0"/>
        <v>628318.47999999975</v>
      </c>
    </row>
    <row r="58" spans="1:7" x14ac:dyDescent="0.25">
      <c r="A58" s="14">
        <v>41681</v>
      </c>
      <c r="B58" s="11"/>
      <c r="C58" s="11" t="s">
        <v>142</v>
      </c>
      <c r="D58" s="141"/>
      <c r="E58" s="11"/>
      <c r="F58" s="199">
        <v>33727.800000000003</v>
      </c>
      <c r="G58" s="39">
        <f t="shared" si="0"/>
        <v>594590.6799999997</v>
      </c>
    </row>
    <row r="59" spans="1:7" x14ac:dyDescent="0.25">
      <c r="A59" s="179"/>
      <c r="B59" s="146">
        <v>1656</v>
      </c>
      <c r="C59" s="146" t="s">
        <v>938</v>
      </c>
      <c r="D59" s="147"/>
      <c r="E59" s="146"/>
      <c r="F59" s="148"/>
      <c r="G59" s="39">
        <f t="shared" si="0"/>
        <v>594590.6799999997</v>
      </c>
    </row>
    <row r="60" spans="1:7" x14ac:dyDescent="0.25">
      <c r="A60" s="14">
        <v>41682</v>
      </c>
      <c r="B60" s="11">
        <v>1657</v>
      </c>
      <c r="C60" s="11" t="s">
        <v>19</v>
      </c>
      <c r="D60" s="141" t="s">
        <v>83</v>
      </c>
      <c r="E60" s="11"/>
      <c r="F60" s="199">
        <v>2548</v>
      </c>
      <c r="G60" s="39">
        <f t="shared" si="0"/>
        <v>592042.6799999997</v>
      </c>
    </row>
    <row r="61" spans="1:7" x14ac:dyDescent="0.25">
      <c r="A61" s="14">
        <v>41682</v>
      </c>
      <c r="B61" s="11">
        <v>1658</v>
      </c>
      <c r="C61" s="11" t="s">
        <v>39</v>
      </c>
      <c r="D61" s="141" t="s">
        <v>84</v>
      </c>
      <c r="E61" s="11"/>
      <c r="F61" s="199">
        <v>10000</v>
      </c>
      <c r="G61" s="39">
        <f t="shared" si="0"/>
        <v>582042.6799999997</v>
      </c>
    </row>
    <row r="62" spans="1:7" x14ac:dyDescent="0.25">
      <c r="A62" s="14">
        <v>41682</v>
      </c>
      <c r="B62" s="11">
        <v>1659</v>
      </c>
      <c r="C62" s="11" t="s">
        <v>40</v>
      </c>
      <c r="D62" s="141" t="s">
        <v>85</v>
      </c>
      <c r="E62" s="11"/>
      <c r="F62" s="199">
        <v>900</v>
      </c>
      <c r="G62" s="39">
        <f t="shared" si="0"/>
        <v>581142.6799999997</v>
      </c>
    </row>
    <row r="63" spans="1:7" x14ac:dyDescent="0.25">
      <c r="A63" s="14">
        <v>41682</v>
      </c>
      <c r="B63" s="11">
        <v>1660</v>
      </c>
      <c r="C63" s="11" t="s">
        <v>41</v>
      </c>
      <c r="D63" s="141" t="s">
        <v>86</v>
      </c>
      <c r="E63" s="11"/>
      <c r="F63" s="199">
        <v>4488.5</v>
      </c>
      <c r="G63" s="39">
        <f t="shared" si="0"/>
        <v>576654.1799999997</v>
      </c>
    </row>
    <row r="64" spans="1:7" x14ac:dyDescent="0.25">
      <c r="A64" s="14">
        <v>41682</v>
      </c>
      <c r="B64" s="11">
        <v>1661</v>
      </c>
      <c r="C64" s="11" t="s">
        <v>19</v>
      </c>
      <c r="D64" s="141" t="s">
        <v>63</v>
      </c>
      <c r="E64" s="11"/>
      <c r="F64" s="199">
        <v>5630.23</v>
      </c>
      <c r="G64" s="39">
        <f t="shared" si="0"/>
        <v>571023.94999999972</v>
      </c>
    </row>
    <row r="65" spans="1:7" x14ac:dyDescent="0.25">
      <c r="A65" s="179"/>
      <c r="B65" s="146">
        <v>1662</v>
      </c>
      <c r="C65" s="146" t="s">
        <v>938</v>
      </c>
      <c r="D65" s="147"/>
      <c r="E65" s="146"/>
      <c r="F65" s="148"/>
      <c r="G65" s="39">
        <f t="shared" si="0"/>
        <v>571023.94999999972</v>
      </c>
    </row>
    <row r="66" spans="1:7" x14ac:dyDescent="0.25">
      <c r="A66" s="179"/>
      <c r="B66" s="146">
        <v>1663</v>
      </c>
      <c r="C66" s="146" t="s">
        <v>938</v>
      </c>
      <c r="D66" s="147"/>
      <c r="E66" s="146"/>
      <c r="F66" s="148"/>
      <c r="G66" s="39">
        <f t="shared" si="0"/>
        <v>571023.94999999972</v>
      </c>
    </row>
    <row r="67" spans="1:7" x14ac:dyDescent="0.25">
      <c r="A67" s="14">
        <v>41682</v>
      </c>
      <c r="B67" s="11">
        <v>1664</v>
      </c>
      <c r="C67" s="11" t="s">
        <v>35</v>
      </c>
      <c r="D67" s="141" t="s">
        <v>87</v>
      </c>
      <c r="E67" s="11"/>
      <c r="F67" s="199">
        <v>153723</v>
      </c>
      <c r="G67" s="39">
        <f t="shared" si="0"/>
        <v>417300.94999999972</v>
      </c>
    </row>
    <row r="68" spans="1:7" x14ac:dyDescent="0.25">
      <c r="A68" s="14">
        <v>41682</v>
      </c>
      <c r="B68" s="11">
        <v>1665</v>
      </c>
      <c r="C68" s="11" t="s">
        <v>19</v>
      </c>
      <c r="D68" s="141" t="s">
        <v>88</v>
      </c>
      <c r="E68" s="11"/>
      <c r="F68" s="199">
        <v>5138</v>
      </c>
      <c r="G68" s="39">
        <f t="shared" si="0"/>
        <v>412162.94999999972</v>
      </c>
    </row>
    <row r="69" spans="1:7" x14ac:dyDescent="0.25">
      <c r="A69" s="179"/>
      <c r="B69" s="146">
        <v>1666</v>
      </c>
      <c r="C69" s="146" t="s">
        <v>938</v>
      </c>
      <c r="D69" s="147"/>
      <c r="E69" s="146"/>
      <c r="F69" s="148"/>
      <c r="G69" s="39">
        <f t="shared" si="0"/>
        <v>412162.94999999972</v>
      </c>
    </row>
    <row r="70" spans="1:7" x14ac:dyDescent="0.25">
      <c r="A70" s="14">
        <v>41683</v>
      </c>
      <c r="B70" s="11">
        <v>1667</v>
      </c>
      <c r="C70" s="11" t="s">
        <v>42</v>
      </c>
      <c r="D70" s="141" t="s">
        <v>89</v>
      </c>
      <c r="E70" s="11"/>
      <c r="F70" s="199">
        <v>1585</v>
      </c>
      <c r="G70" s="39">
        <f t="shared" si="0"/>
        <v>410577.94999999972</v>
      </c>
    </row>
    <row r="71" spans="1:7" x14ac:dyDescent="0.25">
      <c r="A71" s="14">
        <v>41683</v>
      </c>
      <c r="B71" s="11">
        <v>1668</v>
      </c>
      <c r="C71" s="11" t="s">
        <v>43</v>
      </c>
      <c r="D71" s="141" t="s">
        <v>90</v>
      </c>
      <c r="E71" s="11"/>
      <c r="F71" s="199">
        <v>3800</v>
      </c>
      <c r="G71" s="39">
        <f t="shared" si="0"/>
        <v>406777.94999999972</v>
      </c>
    </row>
    <row r="72" spans="1:7" ht="14.25" customHeight="1" x14ac:dyDescent="0.25">
      <c r="A72" s="14">
        <v>41684</v>
      </c>
      <c r="B72" s="11">
        <v>1669</v>
      </c>
      <c r="C72" s="11" t="s">
        <v>23</v>
      </c>
      <c r="D72" s="141" t="s">
        <v>91</v>
      </c>
      <c r="E72" s="11"/>
      <c r="F72" s="199">
        <v>2840</v>
      </c>
      <c r="G72" s="39">
        <f t="shared" ref="G72:G95" si="1">G71-F72</f>
        <v>403937.94999999972</v>
      </c>
    </row>
    <row r="73" spans="1:7" ht="14.25" customHeight="1" x14ac:dyDescent="0.25">
      <c r="A73" s="179"/>
      <c r="B73" s="146">
        <v>1670</v>
      </c>
      <c r="C73" s="146" t="s">
        <v>938</v>
      </c>
      <c r="D73" s="147"/>
      <c r="E73" s="146"/>
      <c r="F73" s="148"/>
      <c r="G73" s="39">
        <f t="shared" si="1"/>
        <v>403937.94999999972</v>
      </c>
    </row>
    <row r="74" spans="1:7" x14ac:dyDescent="0.25">
      <c r="A74" s="14">
        <v>41684</v>
      </c>
      <c r="B74" s="11">
        <v>1671</v>
      </c>
      <c r="C74" s="11" t="s">
        <v>44</v>
      </c>
      <c r="D74" s="141" t="s">
        <v>92</v>
      </c>
      <c r="E74" s="11"/>
      <c r="F74" s="199">
        <v>1110</v>
      </c>
      <c r="G74" s="39">
        <f t="shared" si="1"/>
        <v>402827.94999999972</v>
      </c>
    </row>
    <row r="75" spans="1:7" x14ac:dyDescent="0.25">
      <c r="A75" s="14">
        <v>41684</v>
      </c>
      <c r="B75" s="11">
        <v>1672</v>
      </c>
      <c r="C75" s="11" t="s">
        <v>45</v>
      </c>
      <c r="D75" s="141" t="s">
        <v>93</v>
      </c>
      <c r="E75" s="11"/>
      <c r="F75" s="199">
        <v>730</v>
      </c>
      <c r="G75" s="39">
        <f t="shared" si="1"/>
        <v>402097.94999999972</v>
      </c>
    </row>
    <row r="76" spans="1:7" x14ac:dyDescent="0.25">
      <c r="A76" s="14">
        <v>41684</v>
      </c>
      <c r="B76" s="11">
        <v>1673</v>
      </c>
      <c r="C76" s="11" t="s">
        <v>46</v>
      </c>
      <c r="D76" s="141" t="s">
        <v>94</v>
      </c>
      <c r="E76" s="11"/>
      <c r="F76" s="199">
        <v>1950</v>
      </c>
      <c r="G76" s="39">
        <f t="shared" si="1"/>
        <v>400147.94999999972</v>
      </c>
    </row>
    <row r="77" spans="1:7" ht="30" x14ac:dyDescent="0.25">
      <c r="A77" s="14">
        <v>41684</v>
      </c>
      <c r="B77" s="11">
        <v>1674</v>
      </c>
      <c r="C77" s="11" t="s">
        <v>19</v>
      </c>
      <c r="D77" s="141" t="s">
        <v>95</v>
      </c>
      <c r="E77" s="11"/>
      <c r="F77" s="199">
        <v>3000</v>
      </c>
      <c r="G77" s="39">
        <f t="shared" si="1"/>
        <v>397147.94999999972</v>
      </c>
    </row>
    <row r="78" spans="1:7" x14ac:dyDescent="0.25">
      <c r="A78" s="14">
        <v>41684</v>
      </c>
      <c r="B78" s="11">
        <v>1675</v>
      </c>
      <c r="C78" s="11" t="s">
        <v>19</v>
      </c>
      <c r="D78" s="141" t="s">
        <v>96</v>
      </c>
      <c r="E78" s="11"/>
      <c r="F78" s="199">
        <v>2400</v>
      </c>
      <c r="G78" s="39">
        <f t="shared" si="1"/>
        <v>394747.94999999972</v>
      </c>
    </row>
    <row r="79" spans="1:7" ht="30" x14ac:dyDescent="0.25">
      <c r="A79" s="14">
        <v>41684</v>
      </c>
      <c r="B79" s="11">
        <v>1676</v>
      </c>
      <c r="C79" s="11" t="s">
        <v>19</v>
      </c>
      <c r="D79" s="141" t="s">
        <v>97</v>
      </c>
      <c r="E79" s="11"/>
      <c r="F79" s="199">
        <v>9500</v>
      </c>
      <c r="G79" s="39">
        <f t="shared" si="1"/>
        <v>385247.94999999972</v>
      </c>
    </row>
    <row r="80" spans="1:7" ht="30" x14ac:dyDescent="0.25">
      <c r="A80" s="14">
        <v>41684</v>
      </c>
      <c r="B80" s="11">
        <v>1677</v>
      </c>
      <c r="C80" s="11" t="s">
        <v>30</v>
      </c>
      <c r="D80" s="141" t="s">
        <v>98</v>
      </c>
      <c r="E80" s="11"/>
      <c r="F80" s="199">
        <v>2674</v>
      </c>
      <c r="G80" s="39">
        <f t="shared" si="1"/>
        <v>382573.94999999972</v>
      </c>
    </row>
    <row r="81" spans="1:7" x14ac:dyDescent="0.25">
      <c r="A81" s="14">
        <v>41684</v>
      </c>
      <c r="B81" s="11">
        <v>1678</v>
      </c>
      <c r="C81" s="11" t="s">
        <v>25</v>
      </c>
      <c r="D81" s="141" t="s">
        <v>99</v>
      </c>
      <c r="E81" s="11"/>
      <c r="F81" s="199">
        <v>700</v>
      </c>
      <c r="G81" s="39">
        <f t="shared" si="1"/>
        <v>381873.94999999972</v>
      </c>
    </row>
    <row r="82" spans="1:7" ht="30" x14ac:dyDescent="0.25">
      <c r="A82" s="14">
        <v>41684</v>
      </c>
      <c r="B82" s="11">
        <v>1679</v>
      </c>
      <c r="C82" s="11" t="s">
        <v>47</v>
      </c>
      <c r="D82" s="141" t="s">
        <v>100</v>
      </c>
      <c r="E82" s="11"/>
      <c r="F82" s="199">
        <v>950</v>
      </c>
      <c r="G82" s="39">
        <f t="shared" si="1"/>
        <v>380923.94999999972</v>
      </c>
    </row>
    <row r="83" spans="1:7" x14ac:dyDescent="0.25">
      <c r="A83" s="14">
        <v>41684</v>
      </c>
      <c r="B83" s="11">
        <v>1680</v>
      </c>
      <c r="C83" s="11" t="s">
        <v>19</v>
      </c>
      <c r="D83" s="141" t="s">
        <v>101</v>
      </c>
      <c r="E83" s="11"/>
      <c r="F83" s="199">
        <v>5400</v>
      </c>
      <c r="G83" s="39">
        <f t="shared" si="1"/>
        <v>375523.94999999972</v>
      </c>
    </row>
    <row r="84" spans="1:7" ht="30" x14ac:dyDescent="0.25">
      <c r="A84" s="14">
        <v>41684</v>
      </c>
      <c r="B84" s="11">
        <v>1681</v>
      </c>
      <c r="C84" s="11" t="s">
        <v>19</v>
      </c>
      <c r="D84" s="141" t="s">
        <v>102</v>
      </c>
      <c r="E84" s="11"/>
      <c r="F84" s="199">
        <v>4500</v>
      </c>
      <c r="G84" s="39">
        <f t="shared" si="1"/>
        <v>371023.94999999972</v>
      </c>
    </row>
    <row r="85" spans="1:7" x14ac:dyDescent="0.25">
      <c r="A85" s="14">
        <v>41684</v>
      </c>
      <c r="B85" s="11">
        <v>1682</v>
      </c>
      <c r="C85" s="11" t="s">
        <v>32</v>
      </c>
      <c r="D85" s="141" t="s">
        <v>103</v>
      </c>
      <c r="E85" s="11"/>
      <c r="F85" s="199">
        <v>2080</v>
      </c>
      <c r="G85" s="39">
        <f t="shared" si="1"/>
        <v>368943.94999999972</v>
      </c>
    </row>
    <row r="86" spans="1:7" x14ac:dyDescent="0.25">
      <c r="A86" s="14">
        <v>41684</v>
      </c>
      <c r="B86" s="11">
        <v>1683</v>
      </c>
      <c r="C86" s="11" t="s">
        <v>19</v>
      </c>
      <c r="D86" s="141" t="s">
        <v>104</v>
      </c>
      <c r="E86" s="11"/>
      <c r="F86" s="199">
        <v>5136</v>
      </c>
      <c r="G86" s="39">
        <f t="shared" si="1"/>
        <v>363807.94999999972</v>
      </c>
    </row>
    <row r="87" spans="1:7" x14ac:dyDescent="0.25">
      <c r="A87" s="14">
        <v>41684</v>
      </c>
      <c r="B87" s="11"/>
      <c r="C87" s="11" t="s">
        <v>155</v>
      </c>
      <c r="D87" s="141"/>
      <c r="E87" s="11"/>
      <c r="F87" s="199">
        <v>283569.17</v>
      </c>
      <c r="G87" s="39">
        <f t="shared" si="1"/>
        <v>80238.779999999737</v>
      </c>
    </row>
    <row r="88" spans="1:7" x14ac:dyDescent="0.25">
      <c r="A88" s="14">
        <v>41684</v>
      </c>
      <c r="B88" s="11"/>
      <c r="C88" s="11" t="s">
        <v>156</v>
      </c>
      <c r="D88" s="141"/>
      <c r="E88" s="11"/>
      <c r="F88" s="199">
        <v>7606.31</v>
      </c>
      <c r="G88" s="39">
        <f t="shared" si="1"/>
        <v>72632.469999999739</v>
      </c>
    </row>
    <row r="89" spans="1:7" x14ac:dyDescent="0.25">
      <c r="A89" s="14">
        <v>41684</v>
      </c>
      <c r="B89" s="11"/>
      <c r="C89" s="11" t="s">
        <v>156</v>
      </c>
      <c r="D89" s="141"/>
      <c r="E89" s="11"/>
      <c r="F89" s="199">
        <v>1839.1</v>
      </c>
      <c r="G89" s="39">
        <f t="shared" si="1"/>
        <v>70793.369999999733</v>
      </c>
    </row>
    <row r="90" spans="1:7" x14ac:dyDescent="0.25">
      <c r="A90" s="14">
        <v>41687</v>
      </c>
      <c r="B90" s="11">
        <v>1684</v>
      </c>
      <c r="C90" s="11" t="s">
        <v>18</v>
      </c>
      <c r="D90" s="141" t="s">
        <v>105</v>
      </c>
      <c r="E90" s="11"/>
      <c r="F90" s="199">
        <v>1900</v>
      </c>
      <c r="G90" s="39">
        <f t="shared" si="1"/>
        <v>68893.369999999733</v>
      </c>
    </row>
    <row r="91" spans="1:7" x14ac:dyDescent="0.25">
      <c r="A91" s="14">
        <v>41687</v>
      </c>
      <c r="B91" s="11">
        <v>1685</v>
      </c>
      <c r="C91" s="11" t="s">
        <v>36</v>
      </c>
      <c r="D91" s="141" t="s">
        <v>106</v>
      </c>
      <c r="E91" s="11"/>
      <c r="F91" s="199">
        <v>1000</v>
      </c>
      <c r="G91" s="39">
        <f t="shared" si="1"/>
        <v>67893.369999999733</v>
      </c>
    </row>
    <row r="92" spans="1:7" ht="30" x14ac:dyDescent="0.25">
      <c r="A92" s="14">
        <v>41688</v>
      </c>
      <c r="B92" s="11">
        <v>1686</v>
      </c>
      <c r="C92" s="11" t="s">
        <v>48</v>
      </c>
      <c r="D92" s="141" t="s">
        <v>107</v>
      </c>
      <c r="E92" s="11"/>
      <c r="F92" s="199">
        <v>460.88</v>
      </c>
      <c r="G92" s="39">
        <f t="shared" si="1"/>
        <v>67432.489999999729</v>
      </c>
    </row>
    <row r="93" spans="1:7" ht="30" x14ac:dyDescent="0.25">
      <c r="A93" s="14">
        <v>41688</v>
      </c>
      <c r="B93" s="11">
        <v>1687</v>
      </c>
      <c r="C93" s="11" t="s">
        <v>49</v>
      </c>
      <c r="D93" s="141" t="s">
        <v>108</v>
      </c>
      <c r="E93" s="11"/>
      <c r="F93" s="199">
        <v>1740</v>
      </c>
      <c r="G93" s="39">
        <f t="shared" si="1"/>
        <v>65692.489999999729</v>
      </c>
    </row>
    <row r="94" spans="1:7" x14ac:dyDescent="0.25">
      <c r="A94" s="14">
        <v>41688</v>
      </c>
      <c r="B94" s="11">
        <v>1688</v>
      </c>
      <c r="C94" s="11" t="s">
        <v>1039</v>
      </c>
      <c r="D94" s="141" t="s">
        <v>109</v>
      </c>
      <c r="E94" s="11"/>
      <c r="F94" s="199">
        <v>2000</v>
      </c>
      <c r="G94" s="39">
        <f t="shared" si="1"/>
        <v>63692.489999999729</v>
      </c>
    </row>
    <row r="95" spans="1:7" x14ac:dyDescent="0.25">
      <c r="A95" s="14">
        <v>41688</v>
      </c>
      <c r="B95" s="11">
        <v>1689</v>
      </c>
      <c r="C95" s="11" t="s">
        <v>19</v>
      </c>
      <c r="D95" s="141" t="s">
        <v>66</v>
      </c>
      <c r="E95" s="11"/>
      <c r="F95" s="199">
        <v>5766.7</v>
      </c>
      <c r="G95" s="39">
        <f t="shared" si="1"/>
        <v>57925.789999999732</v>
      </c>
    </row>
    <row r="96" spans="1:7" x14ac:dyDescent="0.25">
      <c r="A96" s="14">
        <v>41688</v>
      </c>
      <c r="B96" s="11"/>
      <c r="C96" s="11" t="s">
        <v>142</v>
      </c>
      <c r="D96" s="141"/>
      <c r="E96" s="11"/>
      <c r="F96" s="199">
        <v>1740</v>
      </c>
      <c r="G96" s="39">
        <f>G95-F96</f>
        <v>56185.789999999732</v>
      </c>
    </row>
    <row r="97" spans="1:7" x14ac:dyDescent="0.25">
      <c r="A97" s="14">
        <v>41688</v>
      </c>
      <c r="B97" s="11"/>
      <c r="C97" s="11" t="s">
        <v>157</v>
      </c>
      <c r="D97" s="78" t="s">
        <v>935</v>
      </c>
      <c r="E97" s="11"/>
      <c r="F97" s="199">
        <v>74779</v>
      </c>
      <c r="G97" s="18">
        <f t="shared" ref="G97:G156" si="2">G96-F97</f>
        <v>-18593.210000000268</v>
      </c>
    </row>
    <row r="98" spans="1:7" x14ac:dyDescent="0.25">
      <c r="A98" s="14">
        <v>41688</v>
      </c>
      <c r="B98" s="11"/>
      <c r="C98" s="11" t="s">
        <v>158</v>
      </c>
      <c r="D98" s="141"/>
      <c r="E98" s="11"/>
      <c r="F98" s="199">
        <v>155</v>
      </c>
      <c r="G98" s="18">
        <f t="shared" si="2"/>
        <v>-18748.210000000268</v>
      </c>
    </row>
    <row r="99" spans="1:7" x14ac:dyDescent="0.25">
      <c r="A99" s="14">
        <v>41688</v>
      </c>
      <c r="B99" s="11"/>
      <c r="C99" s="11" t="s">
        <v>159</v>
      </c>
      <c r="D99" s="141"/>
      <c r="E99" s="11"/>
      <c r="F99" s="199">
        <v>24.8</v>
      </c>
      <c r="G99" s="18">
        <f t="shared" si="2"/>
        <v>-18773.010000000268</v>
      </c>
    </row>
    <row r="100" spans="1:7" x14ac:dyDescent="0.25">
      <c r="A100" s="14">
        <v>41688</v>
      </c>
      <c r="B100" s="11"/>
      <c r="C100" s="11" t="s">
        <v>158</v>
      </c>
      <c r="D100" s="141"/>
      <c r="E100" s="11"/>
      <c r="F100" s="199">
        <v>155</v>
      </c>
      <c r="G100" s="18">
        <f t="shared" si="2"/>
        <v>-18928.010000000268</v>
      </c>
    </row>
    <row r="101" spans="1:7" x14ac:dyDescent="0.25">
      <c r="A101" s="14">
        <v>41688</v>
      </c>
      <c r="B101" s="11"/>
      <c r="C101" s="11" t="s">
        <v>159</v>
      </c>
      <c r="D101" s="141"/>
      <c r="E101" s="11"/>
      <c r="F101" s="199">
        <v>24.8</v>
      </c>
      <c r="G101" s="18">
        <f t="shared" si="2"/>
        <v>-18952.810000000267</v>
      </c>
    </row>
    <row r="102" spans="1:7" x14ac:dyDescent="0.25">
      <c r="A102" s="14">
        <v>41689</v>
      </c>
      <c r="B102" s="11">
        <v>1690</v>
      </c>
      <c r="C102" s="11" t="s">
        <v>50</v>
      </c>
      <c r="D102" s="141" t="s">
        <v>110</v>
      </c>
      <c r="E102" s="11"/>
      <c r="F102" s="199">
        <v>8597.49</v>
      </c>
      <c r="G102" s="18">
        <f t="shared" si="2"/>
        <v>-27550.300000000265</v>
      </c>
    </row>
    <row r="103" spans="1:7" x14ac:dyDescent="0.25">
      <c r="A103" s="179"/>
      <c r="B103" s="146">
        <v>1691</v>
      </c>
      <c r="C103" s="146" t="s">
        <v>938</v>
      </c>
      <c r="D103" s="147"/>
      <c r="E103" s="146"/>
      <c r="F103" s="148"/>
      <c r="G103" s="18">
        <f t="shared" si="2"/>
        <v>-27550.300000000265</v>
      </c>
    </row>
    <row r="104" spans="1:7" x14ac:dyDescent="0.25">
      <c r="A104" s="179"/>
      <c r="B104" s="146">
        <v>1692</v>
      </c>
      <c r="C104" s="146" t="s">
        <v>938</v>
      </c>
      <c r="D104" s="147"/>
      <c r="E104" s="146"/>
      <c r="F104" s="148"/>
      <c r="G104" s="18">
        <f t="shared" si="2"/>
        <v>-27550.300000000265</v>
      </c>
    </row>
    <row r="105" spans="1:7" x14ac:dyDescent="0.25">
      <c r="A105" s="14">
        <v>41689</v>
      </c>
      <c r="B105" s="11">
        <v>1693</v>
      </c>
      <c r="C105" s="11" t="s">
        <v>50</v>
      </c>
      <c r="D105" s="141" t="s">
        <v>110</v>
      </c>
      <c r="E105" s="11"/>
      <c r="F105" s="199">
        <v>13149.05</v>
      </c>
      <c r="G105" s="18">
        <f t="shared" si="2"/>
        <v>-40699.350000000268</v>
      </c>
    </row>
    <row r="106" spans="1:7" x14ac:dyDescent="0.25">
      <c r="A106" s="179"/>
      <c r="B106" s="146">
        <v>1694</v>
      </c>
      <c r="C106" s="146" t="s">
        <v>938</v>
      </c>
      <c r="D106" s="147"/>
      <c r="E106" s="146"/>
      <c r="F106" s="148"/>
      <c r="G106" s="18">
        <f t="shared" si="2"/>
        <v>-40699.350000000268</v>
      </c>
    </row>
    <row r="107" spans="1:7" x14ac:dyDescent="0.25">
      <c r="A107" s="14">
        <v>41689</v>
      </c>
      <c r="B107" s="11">
        <v>1695</v>
      </c>
      <c r="C107" s="11" t="s">
        <v>19</v>
      </c>
      <c r="D107" s="141" t="s">
        <v>111</v>
      </c>
      <c r="E107" s="11"/>
      <c r="F107" s="199">
        <v>10000</v>
      </c>
      <c r="G107" s="18">
        <f t="shared" si="2"/>
        <v>-50699.350000000268</v>
      </c>
    </row>
    <row r="108" spans="1:7" x14ac:dyDescent="0.25">
      <c r="A108" s="14">
        <v>41689</v>
      </c>
      <c r="B108" s="11">
        <v>1696</v>
      </c>
      <c r="C108" s="11" t="s">
        <v>51</v>
      </c>
      <c r="D108" s="141" t="s">
        <v>112</v>
      </c>
      <c r="E108" s="11"/>
      <c r="F108" s="199">
        <v>9677.2999999999993</v>
      </c>
      <c r="G108" s="18">
        <f t="shared" si="2"/>
        <v>-60376.650000000271</v>
      </c>
    </row>
    <row r="109" spans="1:7" x14ac:dyDescent="0.25">
      <c r="A109" s="14">
        <v>38036</v>
      </c>
      <c r="B109" s="11">
        <v>1697</v>
      </c>
      <c r="C109" s="11" t="s">
        <v>52</v>
      </c>
      <c r="D109" s="141" t="s">
        <v>113</v>
      </c>
      <c r="E109" s="11"/>
      <c r="F109" s="199">
        <v>10337.34</v>
      </c>
      <c r="G109" s="18">
        <f t="shared" si="2"/>
        <v>-70713.990000000267</v>
      </c>
    </row>
    <row r="110" spans="1:7" x14ac:dyDescent="0.25">
      <c r="A110" s="179"/>
      <c r="B110" s="146">
        <v>1698</v>
      </c>
      <c r="C110" s="146" t="s">
        <v>938</v>
      </c>
      <c r="D110" s="147"/>
      <c r="E110" s="146"/>
      <c r="F110" s="148"/>
      <c r="G110" s="18">
        <f t="shared" si="2"/>
        <v>-70713.990000000267</v>
      </c>
    </row>
    <row r="111" spans="1:7" x14ac:dyDescent="0.25">
      <c r="A111" s="14">
        <v>41689</v>
      </c>
      <c r="B111" s="11">
        <v>1699</v>
      </c>
      <c r="C111" s="11" t="s">
        <v>19</v>
      </c>
      <c r="D111" s="141" t="s">
        <v>63</v>
      </c>
      <c r="E111" s="11"/>
      <c r="F111" s="199">
        <v>13323.24</v>
      </c>
      <c r="G111" s="18">
        <f t="shared" si="2"/>
        <v>-84037.230000000272</v>
      </c>
    </row>
    <row r="112" spans="1:7" x14ac:dyDescent="0.25">
      <c r="A112" s="14">
        <v>41689</v>
      </c>
      <c r="B112" s="11">
        <v>1700</v>
      </c>
      <c r="C112" s="11" t="s">
        <v>39</v>
      </c>
      <c r="D112" s="141" t="s">
        <v>114</v>
      </c>
      <c r="E112" s="11"/>
      <c r="F112" s="199">
        <v>10000</v>
      </c>
      <c r="G112" s="18">
        <f t="shared" si="2"/>
        <v>-94037.230000000272</v>
      </c>
    </row>
    <row r="113" spans="1:7" x14ac:dyDescent="0.25">
      <c r="A113" s="179"/>
      <c r="B113" s="146">
        <v>1701</v>
      </c>
      <c r="C113" s="146" t="s">
        <v>938</v>
      </c>
      <c r="D113" s="147"/>
      <c r="E113" s="146"/>
      <c r="F113" s="148"/>
      <c r="G113" s="18">
        <f t="shared" si="2"/>
        <v>-94037.230000000272</v>
      </c>
    </row>
    <row r="114" spans="1:7" ht="30" x14ac:dyDescent="0.25">
      <c r="A114" s="14">
        <v>41689</v>
      </c>
      <c r="B114" s="11">
        <v>1702</v>
      </c>
      <c r="C114" s="11" t="s">
        <v>53</v>
      </c>
      <c r="D114" s="141" t="s">
        <v>115</v>
      </c>
      <c r="E114" s="11"/>
      <c r="F114" s="199">
        <v>2400</v>
      </c>
      <c r="G114" s="18">
        <f t="shared" si="2"/>
        <v>-96437.230000000272</v>
      </c>
    </row>
    <row r="115" spans="1:7" x14ac:dyDescent="0.25">
      <c r="A115" s="14">
        <v>41689</v>
      </c>
      <c r="B115" s="11"/>
      <c r="C115" s="11" t="s">
        <v>142</v>
      </c>
      <c r="D115" s="141"/>
      <c r="E115" s="11"/>
      <c r="F115" s="199">
        <v>3026.16</v>
      </c>
      <c r="G115" s="18">
        <f t="shared" si="2"/>
        <v>-99463.390000000276</v>
      </c>
    </row>
    <row r="116" spans="1:7" x14ac:dyDescent="0.25">
      <c r="A116" s="14">
        <v>41690</v>
      </c>
      <c r="B116" s="11"/>
      <c r="C116" s="11" t="s">
        <v>153</v>
      </c>
      <c r="D116" s="141"/>
      <c r="E116" s="11"/>
      <c r="F116" s="199">
        <v>50000</v>
      </c>
      <c r="G116" s="18">
        <f t="shared" si="2"/>
        <v>-149463.39000000028</v>
      </c>
    </row>
    <row r="117" spans="1:7" x14ac:dyDescent="0.25">
      <c r="A117" s="14">
        <v>41690</v>
      </c>
      <c r="B117" s="11"/>
      <c r="C117" s="11" t="s">
        <v>160</v>
      </c>
      <c r="D117" s="141"/>
      <c r="E117" s="11"/>
      <c r="F117" s="199">
        <v>22051</v>
      </c>
      <c r="G117" s="18">
        <f t="shared" si="2"/>
        <v>-171514.39000000028</v>
      </c>
    </row>
    <row r="118" spans="1:7" ht="30" x14ac:dyDescent="0.25">
      <c r="A118" s="14">
        <v>41690</v>
      </c>
      <c r="B118" s="11">
        <v>1703</v>
      </c>
      <c r="C118" s="11" t="s">
        <v>30</v>
      </c>
      <c r="D118" s="141" t="s">
        <v>98</v>
      </c>
      <c r="E118" s="11"/>
      <c r="F118" s="199">
        <v>1646</v>
      </c>
      <c r="G118" s="18">
        <f t="shared" si="2"/>
        <v>-173160.39000000028</v>
      </c>
    </row>
    <row r="119" spans="1:7" x14ac:dyDescent="0.25">
      <c r="A119" s="14">
        <v>41690</v>
      </c>
      <c r="B119" s="11">
        <v>1704</v>
      </c>
      <c r="C119" s="11" t="s">
        <v>1009</v>
      </c>
      <c r="D119" s="141" t="s">
        <v>1040</v>
      </c>
      <c r="E119" s="11"/>
      <c r="F119" s="12">
        <v>1320</v>
      </c>
      <c r="G119" s="18">
        <f t="shared" si="2"/>
        <v>-174480.39000000028</v>
      </c>
    </row>
    <row r="120" spans="1:7" ht="30" x14ac:dyDescent="0.25">
      <c r="A120" s="14">
        <v>41690</v>
      </c>
      <c r="B120" s="11">
        <v>1705</v>
      </c>
      <c r="C120" s="11" t="s">
        <v>273</v>
      </c>
      <c r="D120" s="141" t="s">
        <v>1041</v>
      </c>
      <c r="E120" s="11"/>
      <c r="F120" s="12">
        <v>1050</v>
      </c>
      <c r="G120" s="18">
        <f t="shared" si="2"/>
        <v>-175530.39000000028</v>
      </c>
    </row>
    <row r="121" spans="1:7" ht="30" x14ac:dyDescent="0.25">
      <c r="A121" s="14">
        <v>41690</v>
      </c>
      <c r="B121" s="11">
        <v>1706</v>
      </c>
      <c r="C121" s="11" t="s">
        <v>55</v>
      </c>
      <c r="D121" s="141" t="s">
        <v>116</v>
      </c>
      <c r="E121" s="11"/>
      <c r="F121" s="199">
        <v>30</v>
      </c>
      <c r="G121" s="18">
        <f t="shared" si="2"/>
        <v>-175560.39000000028</v>
      </c>
    </row>
    <row r="122" spans="1:7" ht="30" x14ac:dyDescent="0.25">
      <c r="A122" s="14">
        <v>41690</v>
      </c>
      <c r="B122" s="11">
        <v>1707</v>
      </c>
      <c r="C122" s="11" t="s">
        <v>55</v>
      </c>
      <c r="D122" s="141" t="s">
        <v>117</v>
      </c>
      <c r="E122" s="11"/>
      <c r="F122" s="199">
        <v>15584.99</v>
      </c>
      <c r="G122" s="18">
        <f t="shared" si="2"/>
        <v>-191145.38000000027</v>
      </c>
    </row>
    <row r="123" spans="1:7" ht="30" x14ac:dyDescent="0.25">
      <c r="A123" s="14">
        <v>41690</v>
      </c>
      <c r="B123" s="11">
        <v>1708</v>
      </c>
      <c r="C123" s="11" t="s">
        <v>55</v>
      </c>
      <c r="D123" s="141" t="s">
        <v>118</v>
      </c>
      <c r="E123" s="11"/>
      <c r="F123" s="199">
        <v>2218</v>
      </c>
      <c r="G123" s="18">
        <f t="shared" si="2"/>
        <v>-193363.38000000027</v>
      </c>
    </row>
    <row r="124" spans="1:7" x14ac:dyDescent="0.25">
      <c r="A124" s="179"/>
      <c r="B124" s="146">
        <v>1709</v>
      </c>
      <c r="C124" s="146" t="s">
        <v>938</v>
      </c>
      <c r="D124" s="147"/>
      <c r="E124" s="146"/>
      <c r="F124" s="148"/>
      <c r="G124" s="18">
        <f t="shared" si="2"/>
        <v>-193363.38000000027</v>
      </c>
    </row>
    <row r="125" spans="1:7" ht="30" x14ac:dyDescent="0.25">
      <c r="A125" s="14">
        <v>41690</v>
      </c>
      <c r="B125" s="11">
        <v>1710</v>
      </c>
      <c r="C125" s="11" t="s">
        <v>55</v>
      </c>
      <c r="D125" s="141" t="s">
        <v>119</v>
      </c>
      <c r="E125" s="11"/>
      <c r="F125" s="199">
        <v>3938.99</v>
      </c>
      <c r="G125" s="18">
        <f t="shared" si="2"/>
        <v>-197302.37000000026</v>
      </c>
    </row>
    <row r="126" spans="1:7" x14ac:dyDescent="0.25">
      <c r="A126" s="14">
        <v>41690</v>
      </c>
      <c r="B126" s="11">
        <v>1711</v>
      </c>
      <c r="C126" s="11" t="s">
        <v>55</v>
      </c>
      <c r="D126" s="141" t="s">
        <v>120</v>
      </c>
      <c r="E126" s="11"/>
      <c r="F126" s="12">
        <v>572.01</v>
      </c>
      <c r="G126" s="18">
        <f t="shared" si="2"/>
        <v>-197874.38000000027</v>
      </c>
    </row>
    <row r="127" spans="1:7" x14ac:dyDescent="0.25">
      <c r="A127" s="14">
        <v>41690</v>
      </c>
      <c r="B127" s="11">
        <v>1712</v>
      </c>
      <c r="C127" s="11" t="s">
        <v>55</v>
      </c>
      <c r="D127" s="141" t="s">
        <v>121</v>
      </c>
      <c r="E127" s="11"/>
      <c r="F127" s="199">
        <v>1268</v>
      </c>
      <c r="G127" s="18">
        <f t="shared" si="2"/>
        <v>-199142.38000000027</v>
      </c>
    </row>
    <row r="128" spans="1:7" x14ac:dyDescent="0.25">
      <c r="A128" s="14">
        <v>41690</v>
      </c>
      <c r="B128" s="11">
        <v>1713</v>
      </c>
      <c r="C128" s="11" t="s">
        <v>55</v>
      </c>
      <c r="D128" s="141" t="s">
        <v>122</v>
      </c>
      <c r="E128" s="11"/>
      <c r="F128" s="199">
        <v>180</v>
      </c>
      <c r="G128" s="18">
        <f t="shared" si="2"/>
        <v>-199322.38000000027</v>
      </c>
    </row>
    <row r="129" spans="1:7" x14ac:dyDescent="0.25">
      <c r="A129" s="179"/>
      <c r="B129" s="146">
        <v>1714</v>
      </c>
      <c r="C129" s="146" t="s">
        <v>938</v>
      </c>
      <c r="D129" s="147"/>
      <c r="E129" s="146"/>
      <c r="F129" s="148"/>
      <c r="G129" s="18">
        <f t="shared" si="2"/>
        <v>-199322.38000000027</v>
      </c>
    </row>
    <row r="130" spans="1:7" x14ac:dyDescent="0.25">
      <c r="A130" s="14">
        <v>41690</v>
      </c>
      <c r="B130" s="11">
        <v>1715</v>
      </c>
      <c r="C130" s="11" t="s">
        <v>55</v>
      </c>
      <c r="D130" s="141" t="s">
        <v>123</v>
      </c>
      <c r="E130" s="11"/>
      <c r="F130" s="199">
        <v>555</v>
      </c>
      <c r="G130" s="18">
        <f t="shared" si="2"/>
        <v>-199877.38000000027</v>
      </c>
    </row>
    <row r="131" spans="1:7" x14ac:dyDescent="0.25">
      <c r="A131" s="179"/>
      <c r="B131" s="146">
        <v>1716</v>
      </c>
      <c r="C131" s="146" t="s">
        <v>938</v>
      </c>
      <c r="D131" s="147"/>
      <c r="E131" s="146"/>
      <c r="F131" s="148"/>
      <c r="G131" s="18">
        <f t="shared" si="2"/>
        <v>-199877.38000000027</v>
      </c>
    </row>
    <row r="132" spans="1:7" x14ac:dyDescent="0.25">
      <c r="A132" s="14">
        <v>41690</v>
      </c>
      <c r="B132" s="11">
        <v>1717</v>
      </c>
      <c r="C132" s="11" t="s">
        <v>55</v>
      </c>
      <c r="D132" s="141" t="s">
        <v>124</v>
      </c>
      <c r="E132" s="11"/>
      <c r="F132" s="199">
        <v>8771</v>
      </c>
      <c r="G132" s="18">
        <f t="shared" si="2"/>
        <v>-208648.38000000027</v>
      </c>
    </row>
    <row r="133" spans="1:7" x14ac:dyDescent="0.25">
      <c r="A133" s="14">
        <v>41690</v>
      </c>
      <c r="B133" s="11">
        <v>1718</v>
      </c>
      <c r="C133" s="11" t="s">
        <v>55</v>
      </c>
      <c r="D133" s="141" t="s">
        <v>125</v>
      </c>
      <c r="E133" s="11"/>
      <c r="F133" s="199">
        <v>2254.9899999999998</v>
      </c>
      <c r="G133" s="18">
        <f t="shared" si="2"/>
        <v>-210903.37000000026</v>
      </c>
    </row>
    <row r="134" spans="1:7" x14ac:dyDescent="0.25">
      <c r="A134" s="14">
        <v>41690</v>
      </c>
      <c r="B134" s="11">
        <v>1719</v>
      </c>
      <c r="C134" s="11" t="s">
        <v>55</v>
      </c>
      <c r="D134" s="141" t="s">
        <v>126</v>
      </c>
      <c r="E134" s="11"/>
      <c r="F134" s="199">
        <v>2205</v>
      </c>
      <c r="G134" s="18">
        <f t="shared" si="2"/>
        <v>-213108.37000000026</v>
      </c>
    </row>
    <row r="135" spans="1:7" x14ac:dyDescent="0.25">
      <c r="A135" s="14">
        <v>41690</v>
      </c>
      <c r="B135" s="11">
        <v>1720</v>
      </c>
      <c r="C135" s="11" t="s">
        <v>55</v>
      </c>
      <c r="D135" s="141" t="s">
        <v>127</v>
      </c>
      <c r="E135" s="11"/>
      <c r="F135" s="199">
        <v>53</v>
      </c>
      <c r="G135" s="18">
        <f t="shared" si="2"/>
        <v>-213161.37000000026</v>
      </c>
    </row>
    <row r="136" spans="1:7" x14ac:dyDescent="0.25">
      <c r="A136" s="14">
        <v>41690</v>
      </c>
      <c r="B136" s="11">
        <v>1721</v>
      </c>
      <c r="C136" s="11" t="s">
        <v>55</v>
      </c>
      <c r="D136" s="141" t="s">
        <v>128</v>
      </c>
      <c r="E136" s="11"/>
      <c r="F136" s="199">
        <v>1942.98</v>
      </c>
      <c r="G136" s="18">
        <f t="shared" si="2"/>
        <v>-215104.35000000027</v>
      </c>
    </row>
    <row r="137" spans="1:7" x14ac:dyDescent="0.25">
      <c r="A137" s="14">
        <v>41690</v>
      </c>
      <c r="B137" s="11">
        <v>1722</v>
      </c>
      <c r="C137" s="11" t="s">
        <v>55</v>
      </c>
      <c r="D137" s="141" t="s">
        <v>129</v>
      </c>
      <c r="E137" s="11"/>
      <c r="F137" s="199">
        <v>1111</v>
      </c>
      <c r="G137" s="18">
        <f t="shared" si="2"/>
        <v>-216215.35000000027</v>
      </c>
    </row>
    <row r="138" spans="1:7" x14ac:dyDescent="0.25">
      <c r="A138" s="14">
        <v>41691</v>
      </c>
      <c r="B138" s="11">
        <v>1723</v>
      </c>
      <c r="C138" s="11" t="s">
        <v>19</v>
      </c>
      <c r="D138" s="141" t="s">
        <v>130</v>
      </c>
      <c r="E138" s="11"/>
      <c r="F138" s="199">
        <v>10000</v>
      </c>
      <c r="G138" s="18">
        <f t="shared" si="2"/>
        <v>-226215.35000000027</v>
      </c>
    </row>
    <row r="139" spans="1:7" x14ac:dyDescent="0.25">
      <c r="A139" s="14">
        <v>41691</v>
      </c>
      <c r="B139" s="11"/>
      <c r="C139" s="11" t="s">
        <v>157</v>
      </c>
      <c r="D139" s="141"/>
      <c r="E139" s="11"/>
      <c r="F139" s="200">
        <v>2442.96</v>
      </c>
      <c r="G139" s="18">
        <f t="shared" si="2"/>
        <v>-228658.31000000026</v>
      </c>
    </row>
    <row r="140" spans="1:7" x14ac:dyDescent="0.25">
      <c r="A140" s="14">
        <v>41691</v>
      </c>
      <c r="B140" s="11"/>
      <c r="C140" s="11" t="s">
        <v>142</v>
      </c>
      <c r="D140" s="141"/>
      <c r="E140" s="11"/>
      <c r="F140" s="199">
        <v>27245.21</v>
      </c>
      <c r="G140" s="18">
        <f t="shared" si="2"/>
        <v>-255903.52000000025</v>
      </c>
    </row>
    <row r="141" spans="1:7" x14ac:dyDescent="0.25">
      <c r="A141" s="14">
        <v>41691</v>
      </c>
      <c r="B141" s="11"/>
      <c r="C141" s="11" t="s">
        <v>153</v>
      </c>
      <c r="D141" s="141"/>
      <c r="E141" s="11"/>
      <c r="F141" s="199">
        <v>30000</v>
      </c>
      <c r="G141" s="18">
        <f t="shared" si="2"/>
        <v>-285903.52000000025</v>
      </c>
    </row>
    <row r="142" spans="1:7" x14ac:dyDescent="0.25">
      <c r="A142" s="14">
        <v>41691</v>
      </c>
      <c r="B142" s="11">
        <v>1724</v>
      </c>
      <c r="C142" s="11" t="s">
        <v>19</v>
      </c>
      <c r="D142" s="141" t="s">
        <v>1042</v>
      </c>
      <c r="E142" s="11"/>
      <c r="F142" s="199">
        <v>5000</v>
      </c>
      <c r="G142" s="18">
        <f t="shared" si="2"/>
        <v>-290903.52000000025</v>
      </c>
    </row>
    <row r="143" spans="1:7" ht="30" x14ac:dyDescent="0.25">
      <c r="A143" s="14">
        <v>41691</v>
      </c>
      <c r="B143" s="11">
        <v>1725</v>
      </c>
      <c r="C143" s="11" t="s">
        <v>23</v>
      </c>
      <c r="D143" s="141" t="s">
        <v>131</v>
      </c>
      <c r="E143" s="11"/>
      <c r="F143" s="199">
        <v>2790</v>
      </c>
      <c r="G143" s="18">
        <f t="shared" si="2"/>
        <v>-293693.52000000025</v>
      </c>
    </row>
    <row r="144" spans="1:7" x14ac:dyDescent="0.25">
      <c r="A144" s="14">
        <v>41691</v>
      </c>
      <c r="B144" s="11">
        <v>1726</v>
      </c>
      <c r="C144" s="11" t="s">
        <v>56</v>
      </c>
      <c r="D144" s="141" t="s">
        <v>132</v>
      </c>
      <c r="E144" s="11"/>
      <c r="F144" s="199">
        <v>3480</v>
      </c>
      <c r="G144" s="18">
        <f t="shared" si="2"/>
        <v>-297173.52000000025</v>
      </c>
    </row>
    <row r="145" spans="1:7" x14ac:dyDescent="0.25">
      <c r="A145" s="14">
        <v>41691</v>
      </c>
      <c r="B145" s="11">
        <v>1727</v>
      </c>
      <c r="C145" s="11" t="s">
        <v>138</v>
      </c>
      <c r="D145" s="11" t="s">
        <v>1043</v>
      </c>
      <c r="F145" s="206">
        <v>4029</v>
      </c>
      <c r="G145" s="18">
        <f t="shared" si="2"/>
        <v>-301202.52000000025</v>
      </c>
    </row>
    <row r="146" spans="1:7" x14ac:dyDescent="0.25">
      <c r="A146" s="14">
        <v>41691</v>
      </c>
      <c r="B146" s="11">
        <v>1728</v>
      </c>
      <c r="C146" s="11" t="s">
        <v>19</v>
      </c>
      <c r="D146" s="141" t="s">
        <v>133</v>
      </c>
      <c r="E146" s="11"/>
      <c r="F146" s="199">
        <v>3000</v>
      </c>
      <c r="G146" s="18">
        <f t="shared" si="2"/>
        <v>-304202.52000000025</v>
      </c>
    </row>
    <row r="147" spans="1:7" x14ac:dyDescent="0.25">
      <c r="A147" s="14">
        <v>41691</v>
      </c>
      <c r="B147" s="11">
        <v>1729</v>
      </c>
      <c r="C147" s="11" t="s">
        <v>19</v>
      </c>
      <c r="D147" s="141" t="s">
        <v>134</v>
      </c>
      <c r="E147" s="11"/>
      <c r="F147" s="199">
        <v>6000</v>
      </c>
      <c r="G147" s="18">
        <f t="shared" si="2"/>
        <v>-310202.52000000025</v>
      </c>
    </row>
    <row r="148" spans="1:7" x14ac:dyDescent="0.25">
      <c r="A148" s="14">
        <v>41691</v>
      </c>
      <c r="B148" s="11">
        <v>1730</v>
      </c>
      <c r="C148" s="11" t="s">
        <v>19</v>
      </c>
      <c r="D148" s="141" t="s">
        <v>135</v>
      </c>
      <c r="E148" s="11"/>
      <c r="F148" s="199">
        <v>5100</v>
      </c>
      <c r="G148" s="18">
        <f t="shared" si="2"/>
        <v>-315302.52000000025</v>
      </c>
    </row>
    <row r="149" spans="1:7" x14ac:dyDescent="0.25">
      <c r="A149" s="14">
        <v>41691</v>
      </c>
      <c r="B149" s="11">
        <v>1731</v>
      </c>
      <c r="C149" s="11" t="s">
        <v>19</v>
      </c>
      <c r="D149" s="141" t="s">
        <v>136</v>
      </c>
      <c r="E149" s="11"/>
      <c r="F149" s="199">
        <v>3000</v>
      </c>
      <c r="G149" s="18">
        <f t="shared" si="2"/>
        <v>-318302.52000000025</v>
      </c>
    </row>
    <row r="150" spans="1:7" x14ac:dyDescent="0.25">
      <c r="A150" s="14">
        <v>41691</v>
      </c>
      <c r="B150" s="11">
        <v>1732</v>
      </c>
      <c r="C150" s="11" t="s">
        <v>19</v>
      </c>
      <c r="D150" s="141" t="s">
        <v>63</v>
      </c>
      <c r="E150" s="11"/>
      <c r="F150" s="199">
        <v>5891.04</v>
      </c>
      <c r="G150" s="18">
        <f t="shared" si="2"/>
        <v>-324193.56000000023</v>
      </c>
    </row>
    <row r="151" spans="1:7" x14ac:dyDescent="0.25">
      <c r="A151" s="14">
        <v>41691</v>
      </c>
      <c r="B151" s="11">
        <v>1733</v>
      </c>
      <c r="C151" s="11" t="s">
        <v>994</v>
      </c>
      <c r="D151" s="141" t="s">
        <v>995</v>
      </c>
      <c r="E151" s="11"/>
      <c r="F151" s="12">
        <v>1355</v>
      </c>
      <c r="G151" s="18">
        <f t="shared" si="2"/>
        <v>-325548.56000000023</v>
      </c>
    </row>
    <row r="152" spans="1:7" x14ac:dyDescent="0.25">
      <c r="A152" s="179"/>
      <c r="B152" s="146">
        <v>1734</v>
      </c>
      <c r="C152" s="146" t="s">
        <v>938</v>
      </c>
      <c r="D152" s="147"/>
      <c r="E152" s="146"/>
      <c r="F152" s="148"/>
      <c r="G152" s="18">
        <f t="shared" si="2"/>
        <v>-325548.56000000023</v>
      </c>
    </row>
    <row r="153" spans="1:7" x14ac:dyDescent="0.25">
      <c r="A153" s="14">
        <v>41694</v>
      </c>
      <c r="B153" s="11">
        <v>1735</v>
      </c>
      <c r="C153" s="11" t="s">
        <v>57</v>
      </c>
      <c r="D153" s="141" t="s">
        <v>1044</v>
      </c>
      <c r="E153" s="11"/>
      <c r="F153" s="199">
        <v>1325.18</v>
      </c>
      <c r="G153" s="18">
        <f t="shared" si="2"/>
        <v>-326873.74000000022</v>
      </c>
    </row>
    <row r="154" spans="1:7" x14ac:dyDescent="0.25">
      <c r="A154" s="14">
        <v>41691</v>
      </c>
      <c r="B154" s="11">
        <v>1736</v>
      </c>
      <c r="C154" s="11" t="s">
        <v>1045</v>
      </c>
      <c r="D154" s="141" t="s">
        <v>1046</v>
      </c>
      <c r="E154" s="11"/>
      <c r="F154" s="12">
        <v>440</v>
      </c>
      <c r="G154" s="18">
        <f t="shared" si="2"/>
        <v>-327313.74000000022</v>
      </c>
    </row>
    <row r="155" spans="1:7" x14ac:dyDescent="0.25">
      <c r="A155" s="14">
        <v>41691</v>
      </c>
      <c r="B155" s="11">
        <v>1737</v>
      </c>
      <c r="C155" s="11" t="s">
        <v>19</v>
      </c>
      <c r="D155" s="141" t="s">
        <v>1047</v>
      </c>
      <c r="E155" s="11"/>
      <c r="F155" s="199">
        <v>9922</v>
      </c>
      <c r="G155" s="18">
        <f t="shared" si="2"/>
        <v>-337235.74000000022</v>
      </c>
    </row>
    <row r="156" spans="1:7" x14ac:dyDescent="0.25">
      <c r="A156" s="14">
        <v>41691</v>
      </c>
      <c r="B156" s="11">
        <v>1738</v>
      </c>
      <c r="C156" s="11" t="s">
        <v>19</v>
      </c>
      <c r="D156" s="141" t="s">
        <v>137</v>
      </c>
      <c r="E156" s="11"/>
      <c r="F156" s="199">
        <v>1333</v>
      </c>
      <c r="G156" s="18">
        <f t="shared" si="2"/>
        <v>-338568.74000000022</v>
      </c>
    </row>
    <row r="157" spans="1:7" ht="30" x14ac:dyDescent="0.25">
      <c r="A157" s="14">
        <v>41695</v>
      </c>
      <c r="B157" s="11">
        <v>1739</v>
      </c>
      <c r="C157" s="11" t="s">
        <v>21</v>
      </c>
      <c r="D157" s="141" t="s">
        <v>1048</v>
      </c>
      <c r="E157" s="11"/>
      <c r="F157" s="12">
        <v>800</v>
      </c>
      <c r="G157" s="18">
        <f t="shared" ref="G157:G196" si="3">G156-F157</f>
        <v>-339368.74000000022</v>
      </c>
    </row>
    <row r="158" spans="1:7" x14ac:dyDescent="0.25">
      <c r="A158" s="14">
        <v>41694</v>
      </c>
      <c r="B158" s="11">
        <v>1740</v>
      </c>
      <c r="C158" s="11" t="s">
        <v>36</v>
      </c>
      <c r="D158" s="141" t="s">
        <v>1049</v>
      </c>
      <c r="E158" s="11"/>
      <c r="F158" s="12">
        <v>1000</v>
      </c>
      <c r="G158" s="18">
        <f t="shared" si="3"/>
        <v>-340368.74000000022</v>
      </c>
    </row>
    <row r="159" spans="1:7" x14ac:dyDescent="0.25">
      <c r="A159" s="14">
        <v>41694</v>
      </c>
      <c r="B159" s="11">
        <v>1741</v>
      </c>
      <c r="C159" s="11" t="s">
        <v>18</v>
      </c>
      <c r="D159" s="141" t="s">
        <v>1050</v>
      </c>
      <c r="E159" s="11"/>
      <c r="F159" s="12">
        <v>1700</v>
      </c>
      <c r="G159" s="18">
        <f t="shared" si="3"/>
        <v>-342068.74000000022</v>
      </c>
    </row>
    <row r="160" spans="1:7" x14ac:dyDescent="0.25">
      <c r="A160" s="14">
        <v>41695</v>
      </c>
      <c r="B160" s="11">
        <v>1742</v>
      </c>
      <c r="C160" s="11" t="s">
        <v>19</v>
      </c>
      <c r="D160" s="141" t="s">
        <v>66</v>
      </c>
      <c r="E160" s="11"/>
      <c r="F160" s="199">
        <v>2982</v>
      </c>
      <c r="G160" s="18">
        <f t="shared" si="3"/>
        <v>-345050.74000000022</v>
      </c>
    </row>
    <row r="161" spans="1:7" ht="30" x14ac:dyDescent="0.25">
      <c r="A161" s="14">
        <v>41695</v>
      </c>
      <c r="B161" s="11"/>
      <c r="C161" s="11" t="s">
        <v>141</v>
      </c>
      <c r="D161" s="141" t="s">
        <v>997</v>
      </c>
      <c r="E161" s="11"/>
      <c r="F161" s="199">
        <v>5278</v>
      </c>
      <c r="G161" s="18">
        <f t="shared" si="3"/>
        <v>-350328.74000000022</v>
      </c>
    </row>
    <row r="162" spans="1:7" x14ac:dyDescent="0.25">
      <c r="A162" s="14">
        <v>41695</v>
      </c>
      <c r="B162" s="11"/>
      <c r="C162" s="11" t="s">
        <v>161</v>
      </c>
      <c r="D162" s="141" t="s">
        <v>998</v>
      </c>
      <c r="E162" s="11"/>
      <c r="F162" s="199">
        <v>3671</v>
      </c>
      <c r="G162" s="18">
        <f t="shared" si="3"/>
        <v>-353999.74000000022</v>
      </c>
    </row>
    <row r="163" spans="1:7" x14ac:dyDescent="0.25">
      <c r="A163" s="14">
        <v>41695</v>
      </c>
      <c r="B163" s="11"/>
      <c r="C163" s="11" t="s">
        <v>153</v>
      </c>
      <c r="D163" s="141" t="s">
        <v>999</v>
      </c>
      <c r="E163" s="11"/>
      <c r="F163" s="199">
        <v>30000</v>
      </c>
      <c r="G163" s="18">
        <f t="shared" si="3"/>
        <v>-383999.74000000022</v>
      </c>
    </row>
    <row r="164" spans="1:7" x14ac:dyDescent="0.25">
      <c r="A164" s="14">
        <v>41695</v>
      </c>
      <c r="B164" s="11"/>
      <c r="C164" s="11" t="s">
        <v>162</v>
      </c>
      <c r="D164" s="141" t="s">
        <v>1000</v>
      </c>
      <c r="E164" s="11"/>
      <c r="F164" s="199">
        <v>9162.74</v>
      </c>
      <c r="G164" s="18">
        <f t="shared" si="3"/>
        <v>-393162.48000000021</v>
      </c>
    </row>
    <row r="165" spans="1:7" x14ac:dyDescent="0.25">
      <c r="A165" s="14">
        <v>41696</v>
      </c>
      <c r="B165" s="11"/>
      <c r="C165" s="11" t="s">
        <v>142</v>
      </c>
      <c r="D165" s="141" t="s">
        <v>1001</v>
      </c>
      <c r="E165" s="11"/>
      <c r="F165" s="199">
        <v>3700.01</v>
      </c>
      <c r="G165" s="18">
        <f t="shared" si="3"/>
        <v>-396862.49000000022</v>
      </c>
    </row>
    <row r="166" spans="1:7" x14ac:dyDescent="0.25">
      <c r="A166" s="14">
        <v>41697</v>
      </c>
      <c r="B166" s="11">
        <v>1743</v>
      </c>
      <c r="C166" s="11" t="s">
        <v>996</v>
      </c>
      <c r="D166" s="141" t="s">
        <v>1110</v>
      </c>
      <c r="E166" s="11"/>
      <c r="F166" s="12">
        <v>5000</v>
      </c>
      <c r="G166" s="18">
        <f t="shared" si="3"/>
        <v>-401862.49000000022</v>
      </c>
    </row>
    <row r="167" spans="1:7" x14ac:dyDescent="0.25">
      <c r="A167" s="179"/>
      <c r="B167" s="146">
        <v>1744</v>
      </c>
      <c r="C167" s="146" t="s">
        <v>938</v>
      </c>
      <c r="D167" s="147"/>
      <c r="E167" s="146"/>
      <c r="F167" s="148"/>
      <c r="G167" s="18">
        <f t="shared" si="3"/>
        <v>-401862.49000000022</v>
      </c>
    </row>
    <row r="168" spans="1:7" x14ac:dyDescent="0.25">
      <c r="A168" s="14">
        <v>41696</v>
      </c>
      <c r="B168" s="11">
        <v>1745</v>
      </c>
      <c r="C168" s="11" t="s">
        <v>58</v>
      </c>
      <c r="D168" s="141" t="s">
        <v>1002</v>
      </c>
      <c r="E168" s="11"/>
      <c r="F168" s="199">
        <v>17400</v>
      </c>
      <c r="G168" s="18">
        <f t="shared" si="3"/>
        <v>-419262.49000000022</v>
      </c>
    </row>
    <row r="169" spans="1:7" x14ac:dyDescent="0.25">
      <c r="A169" s="10">
        <v>41697</v>
      </c>
      <c r="B169" s="11">
        <v>1746</v>
      </c>
      <c r="C169" s="11" t="s">
        <v>58</v>
      </c>
      <c r="D169" s="141" t="s">
        <v>1003</v>
      </c>
      <c r="E169" s="11"/>
      <c r="F169" s="19">
        <v>3000</v>
      </c>
      <c r="G169" s="18">
        <f t="shared" si="3"/>
        <v>-422262.49000000022</v>
      </c>
    </row>
    <row r="170" spans="1:7" ht="30" x14ac:dyDescent="0.25">
      <c r="A170" s="10">
        <v>41697</v>
      </c>
      <c r="B170" s="11">
        <v>1747</v>
      </c>
      <c r="C170" s="156" t="s">
        <v>1007</v>
      </c>
      <c r="D170" s="141" t="s">
        <v>1004</v>
      </c>
      <c r="E170" s="11"/>
      <c r="F170" s="19">
        <v>592</v>
      </c>
      <c r="G170" s="18">
        <f t="shared" si="3"/>
        <v>-422854.49000000022</v>
      </c>
    </row>
    <row r="171" spans="1:7" x14ac:dyDescent="0.25">
      <c r="A171" s="10">
        <v>41697</v>
      </c>
      <c r="B171" s="11">
        <v>1748</v>
      </c>
      <c r="C171" s="11" t="s">
        <v>24</v>
      </c>
      <c r="D171" s="141" t="s">
        <v>1051</v>
      </c>
      <c r="E171" s="11"/>
      <c r="F171" s="19">
        <v>1767</v>
      </c>
      <c r="G171" s="18">
        <f t="shared" si="3"/>
        <v>-424621.49000000022</v>
      </c>
    </row>
    <row r="172" spans="1:7" x14ac:dyDescent="0.25">
      <c r="A172" s="10">
        <v>41697</v>
      </c>
      <c r="B172" s="11">
        <v>1749</v>
      </c>
      <c r="C172" s="11" t="s">
        <v>30</v>
      </c>
      <c r="D172" s="141" t="s">
        <v>1005</v>
      </c>
      <c r="E172" s="11"/>
      <c r="F172" s="19">
        <v>2792</v>
      </c>
      <c r="G172" s="18">
        <f t="shared" si="3"/>
        <v>-427413.49000000022</v>
      </c>
    </row>
    <row r="173" spans="1:7" s="140" customFormat="1" x14ac:dyDescent="0.25">
      <c r="A173" s="10">
        <v>41697</v>
      </c>
      <c r="B173" s="11">
        <v>1750</v>
      </c>
      <c r="C173" s="11" t="s">
        <v>154</v>
      </c>
      <c r="D173" s="141" t="s">
        <v>1006</v>
      </c>
      <c r="E173" s="11"/>
      <c r="F173" s="19">
        <v>1007</v>
      </c>
      <c r="G173" s="18">
        <f t="shared" si="3"/>
        <v>-428420.49000000022</v>
      </c>
    </row>
    <row r="174" spans="1:7" s="140" customFormat="1" x14ac:dyDescent="0.25">
      <c r="A174" s="10">
        <v>41697</v>
      </c>
      <c r="B174" s="11">
        <v>1751</v>
      </c>
      <c r="C174" s="11" t="s">
        <v>1008</v>
      </c>
      <c r="D174" s="141" t="s">
        <v>979</v>
      </c>
      <c r="E174" s="11"/>
      <c r="F174" s="19">
        <v>1000</v>
      </c>
      <c r="G174" s="18">
        <f t="shared" si="3"/>
        <v>-429420.49000000022</v>
      </c>
    </row>
    <row r="175" spans="1:7" s="140" customFormat="1" x14ac:dyDescent="0.25">
      <c r="A175" s="10">
        <v>41697</v>
      </c>
      <c r="B175" s="11">
        <v>1752</v>
      </c>
      <c r="C175" s="11" t="s">
        <v>44</v>
      </c>
      <c r="D175" s="141" t="s">
        <v>1010</v>
      </c>
      <c r="E175" s="11"/>
      <c r="F175" s="19">
        <v>380</v>
      </c>
      <c r="G175" s="18">
        <f t="shared" si="3"/>
        <v>-429800.49000000022</v>
      </c>
    </row>
    <row r="176" spans="1:7" s="140" customFormat="1" x14ac:dyDescent="0.25">
      <c r="A176" s="10">
        <v>41697</v>
      </c>
      <c r="B176" s="11">
        <v>1753</v>
      </c>
      <c r="C176" s="11" t="s">
        <v>45</v>
      </c>
      <c r="D176" s="141" t="s">
        <v>1011</v>
      </c>
      <c r="E176" s="11"/>
      <c r="F176" s="19">
        <v>640</v>
      </c>
      <c r="G176" s="18">
        <f t="shared" si="3"/>
        <v>-430440.49000000022</v>
      </c>
    </row>
    <row r="177" spans="1:7" s="140" customFormat="1" x14ac:dyDescent="0.25">
      <c r="A177" s="10">
        <v>41697</v>
      </c>
      <c r="B177" s="11">
        <v>1754</v>
      </c>
      <c r="C177" s="11" t="s">
        <v>229</v>
      </c>
      <c r="E177" s="11"/>
      <c r="F177" s="19">
        <v>6519.03</v>
      </c>
      <c r="G177" s="18">
        <f t="shared" si="3"/>
        <v>-436959.52000000025</v>
      </c>
    </row>
    <row r="178" spans="1:7" s="140" customFormat="1" ht="30" x14ac:dyDescent="0.25">
      <c r="A178" s="10">
        <v>41697</v>
      </c>
      <c r="B178" s="11">
        <v>1755</v>
      </c>
      <c r="C178" s="11" t="s">
        <v>1009</v>
      </c>
      <c r="D178" s="141" t="s">
        <v>1013</v>
      </c>
      <c r="E178" s="11"/>
      <c r="F178" s="19">
        <v>770</v>
      </c>
      <c r="G178" s="18">
        <f t="shared" si="3"/>
        <v>-437729.52000000025</v>
      </c>
    </row>
    <row r="179" spans="1:7" s="140" customFormat="1" x14ac:dyDescent="0.25">
      <c r="A179" s="10">
        <v>41697</v>
      </c>
      <c r="B179" s="11">
        <v>1756</v>
      </c>
      <c r="C179" s="11" t="s">
        <v>28</v>
      </c>
      <c r="D179" s="141" t="s">
        <v>1014</v>
      </c>
      <c r="E179" s="11"/>
      <c r="F179" s="19">
        <v>4814.99</v>
      </c>
      <c r="G179" s="18">
        <f t="shared" si="3"/>
        <v>-442544.51000000024</v>
      </c>
    </row>
    <row r="180" spans="1:7" s="140" customFormat="1" x14ac:dyDescent="0.25">
      <c r="A180" s="10">
        <v>41697</v>
      </c>
      <c r="B180" s="11">
        <v>1757</v>
      </c>
      <c r="C180" s="11" t="s">
        <v>28</v>
      </c>
      <c r="D180" s="141" t="s">
        <v>1015</v>
      </c>
      <c r="E180" s="11"/>
      <c r="F180" s="19">
        <v>157.99</v>
      </c>
      <c r="G180" s="18">
        <f t="shared" si="3"/>
        <v>-442702.50000000023</v>
      </c>
    </row>
    <row r="181" spans="1:7" s="140" customFormat="1" ht="30" x14ac:dyDescent="0.25">
      <c r="A181" s="10">
        <v>41697</v>
      </c>
      <c r="B181" s="11">
        <v>1758</v>
      </c>
      <c r="C181" s="11" t="s">
        <v>28</v>
      </c>
      <c r="D181" s="141" t="s">
        <v>1016</v>
      </c>
      <c r="E181" s="11"/>
      <c r="F181" s="19">
        <v>4299.9799999999996</v>
      </c>
      <c r="G181" s="18">
        <f t="shared" si="3"/>
        <v>-447002.48000000021</v>
      </c>
    </row>
    <row r="182" spans="1:7" s="140" customFormat="1" x14ac:dyDescent="0.25">
      <c r="A182" s="10">
        <v>41697</v>
      </c>
      <c r="B182" s="11">
        <v>1759</v>
      </c>
      <c r="C182" s="11" t="s">
        <v>43</v>
      </c>
      <c r="D182" s="141" t="s">
        <v>1017</v>
      </c>
      <c r="E182" s="11"/>
      <c r="F182" s="19">
        <v>2600</v>
      </c>
      <c r="G182" s="18">
        <f t="shared" si="3"/>
        <v>-449602.48000000021</v>
      </c>
    </row>
    <row r="183" spans="1:7" x14ac:dyDescent="0.25">
      <c r="A183" s="14">
        <v>41667</v>
      </c>
      <c r="B183" s="11"/>
      <c r="C183" s="11" t="s">
        <v>155</v>
      </c>
      <c r="D183" s="141" t="s">
        <v>1018</v>
      </c>
      <c r="E183" s="11"/>
      <c r="F183" s="199">
        <v>300809.78999999998</v>
      </c>
      <c r="G183" s="18">
        <f t="shared" si="3"/>
        <v>-750412.27000000025</v>
      </c>
    </row>
    <row r="184" spans="1:7" x14ac:dyDescent="0.25">
      <c r="A184" s="14">
        <v>41667</v>
      </c>
      <c r="B184" s="11"/>
      <c r="C184" s="11" t="s">
        <v>156</v>
      </c>
      <c r="D184" s="141" t="s">
        <v>1018</v>
      </c>
      <c r="E184" s="11"/>
      <c r="F184" s="199">
        <v>1839.1</v>
      </c>
      <c r="G184" s="18">
        <f t="shared" si="3"/>
        <v>-752251.37000000023</v>
      </c>
    </row>
    <row r="185" spans="1:7" x14ac:dyDescent="0.25">
      <c r="A185" s="14">
        <v>41667</v>
      </c>
      <c r="B185" s="11"/>
      <c r="C185" s="11" t="s">
        <v>156</v>
      </c>
      <c r="D185" s="141" t="s">
        <v>1018</v>
      </c>
      <c r="E185" s="11"/>
      <c r="F185" s="199">
        <v>7606.22</v>
      </c>
      <c r="G185" s="18">
        <f t="shared" si="3"/>
        <v>-759857.5900000002</v>
      </c>
    </row>
    <row r="186" spans="1:7" x14ac:dyDescent="0.25">
      <c r="A186" s="14">
        <v>41667</v>
      </c>
      <c r="B186" s="11">
        <v>1760</v>
      </c>
      <c r="C186" s="11" t="s">
        <v>23</v>
      </c>
      <c r="D186" s="141" t="s">
        <v>1019</v>
      </c>
      <c r="E186" s="11"/>
      <c r="F186" s="12">
        <v>2990</v>
      </c>
      <c r="G186" s="18">
        <f t="shared" si="3"/>
        <v>-762847.5900000002</v>
      </c>
    </row>
    <row r="187" spans="1:7" x14ac:dyDescent="0.25">
      <c r="A187" s="14">
        <v>41667</v>
      </c>
      <c r="B187" s="11"/>
      <c r="C187" s="11" t="s">
        <v>153</v>
      </c>
      <c r="D187" s="141" t="s">
        <v>1020</v>
      </c>
      <c r="E187" s="11"/>
      <c r="F187" s="199">
        <v>4524</v>
      </c>
      <c r="G187" s="18">
        <f t="shared" si="3"/>
        <v>-767371.5900000002</v>
      </c>
    </row>
    <row r="188" spans="1:7" s="140" customFormat="1" x14ac:dyDescent="0.25">
      <c r="A188" s="146"/>
      <c r="B188" s="146">
        <v>1761</v>
      </c>
      <c r="C188" s="146" t="s">
        <v>938</v>
      </c>
      <c r="D188" s="147"/>
      <c r="E188" s="146"/>
      <c r="F188" s="148"/>
      <c r="G188" s="18">
        <f t="shared" si="3"/>
        <v>-767371.5900000002</v>
      </c>
    </row>
    <row r="189" spans="1:7" s="140" customFormat="1" ht="30" x14ac:dyDescent="0.25">
      <c r="A189" s="14">
        <v>41667</v>
      </c>
      <c r="B189" s="11">
        <v>1762</v>
      </c>
      <c r="C189" s="11" t="s">
        <v>19</v>
      </c>
      <c r="D189" s="141" t="s">
        <v>1022</v>
      </c>
      <c r="E189" s="11"/>
      <c r="F189" s="19">
        <v>5100</v>
      </c>
      <c r="G189" s="18">
        <f t="shared" si="3"/>
        <v>-772471.5900000002</v>
      </c>
    </row>
    <row r="190" spans="1:7" s="140" customFormat="1" x14ac:dyDescent="0.25">
      <c r="A190" s="14">
        <v>41667</v>
      </c>
      <c r="B190" s="11">
        <v>1763</v>
      </c>
      <c r="C190" s="11" t="s">
        <v>19</v>
      </c>
      <c r="D190" s="141" t="s">
        <v>1021</v>
      </c>
      <c r="E190" s="11"/>
      <c r="F190" s="19">
        <v>3000</v>
      </c>
      <c r="G190" s="18">
        <f t="shared" si="3"/>
        <v>-775471.5900000002</v>
      </c>
    </row>
    <row r="191" spans="1:7" s="140" customFormat="1" ht="30" x14ac:dyDescent="0.25">
      <c r="A191" s="14">
        <v>41667</v>
      </c>
      <c r="B191" s="11">
        <v>1764</v>
      </c>
      <c r="C191" s="11" t="s">
        <v>19</v>
      </c>
      <c r="D191" s="141" t="s">
        <v>1024</v>
      </c>
      <c r="E191" s="11"/>
      <c r="F191" s="19">
        <v>2700</v>
      </c>
      <c r="G191" s="18">
        <f t="shared" si="3"/>
        <v>-778171.5900000002</v>
      </c>
    </row>
    <row r="192" spans="1:7" s="140" customFormat="1" x14ac:dyDescent="0.25">
      <c r="A192" s="14">
        <v>41667</v>
      </c>
      <c r="B192" s="11">
        <v>1765</v>
      </c>
      <c r="C192" s="11" t="s">
        <v>1023</v>
      </c>
      <c r="D192" s="141" t="s">
        <v>1025</v>
      </c>
      <c r="E192" s="11"/>
      <c r="F192" s="19">
        <v>12585.32</v>
      </c>
      <c r="G192" s="18">
        <f t="shared" si="3"/>
        <v>-790756.91000000015</v>
      </c>
    </row>
    <row r="193" spans="1:7" s="140" customFormat="1" x14ac:dyDescent="0.25">
      <c r="A193" s="179"/>
      <c r="B193" s="146">
        <v>1768</v>
      </c>
      <c r="C193" s="146" t="s">
        <v>938</v>
      </c>
      <c r="D193" s="147"/>
      <c r="E193" s="146"/>
      <c r="F193" s="148"/>
      <c r="G193" s="18">
        <f t="shared" si="3"/>
        <v>-790756.91000000015</v>
      </c>
    </row>
    <row r="194" spans="1:7" s="140" customFormat="1" x14ac:dyDescent="0.25">
      <c r="A194" s="179"/>
      <c r="B194" s="146">
        <v>1769</v>
      </c>
      <c r="C194" s="146" t="s">
        <v>938</v>
      </c>
      <c r="D194" s="147"/>
      <c r="E194" s="146"/>
      <c r="F194" s="148"/>
      <c r="G194" s="18">
        <f t="shared" si="3"/>
        <v>-790756.91000000015</v>
      </c>
    </row>
    <row r="195" spans="1:7" s="140" customFormat="1" x14ac:dyDescent="0.25">
      <c r="A195" s="14">
        <v>41667</v>
      </c>
      <c r="B195" s="11">
        <v>1770</v>
      </c>
      <c r="C195" s="11" t="s">
        <v>19</v>
      </c>
      <c r="D195" s="141" t="s">
        <v>1027</v>
      </c>
      <c r="E195" s="11"/>
      <c r="F195" s="19">
        <v>3000</v>
      </c>
      <c r="G195" s="18">
        <f t="shared" si="3"/>
        <v>-793756.91000000015</v>
      </c>
    </row>
    <row r="196" spans="1:7" s="140" customFormat="1" ht="30" x14ac:dyDescent="0.25">
      <c r="A196" s="14">
        <v>41667</v>
      </c>
      <c r="B196" s="11">
        <v>1771</v>
      </c>
      <c r="C196" s="11" t="s">
        <v>19</v>
      </c>
      <c r="D196" s="141" t="s">
        <v>1026</v>
      </c>
      <c r="E196" s="11"/>
      <c r="F196" s="19">
        <v>2500</v>
      </c>
      <c r="G196" s="18">
        <f t="shared" si="3"/>
        <v>-796256.91000000015</v>
      </c>
    </row>
    <row r="197" spans="1:7" ht="18.75" x14ac:dyDescent="0.3">
      <c r="A197" s="180"/>
      <c r="B197" s="180"/>
      <c r="C197" s="181" t="s">
        <v>165</v>
      </c>
      <c r="D197" s="182"/>
      <c r="E197" s="180"/>
      <c r="F197" s="183"/>
      <c r="G197" s="248"/>
    </row>
    <row r="198" spans="1:7" x14ac:dyDescent="0.25">
      <c r="A198" s="10">
        <v>41677</v>
      </c>
      <c r="B198" s="11"/>
      <c r="C198" s="16" t="s">
        <v>166</v>
      </c>
      <c r="D198" s="141"/>
      <c r="E198" s="199">
        <v>39861.9</v>
      </c>
      <c r="F198" s="11"/>
      <c r="G198" s="18">
        <f>G196+E198</f>
        <v>-756395.01000000013</v>
      </c>
    </row>
    <row r="199" spans="1:7" x14ac:dyDescent="0.25">
      <c r="A199" s="10">
        <v>41677</v>
      </c>
      <c r="B199" s="11"/>
      <c r="C199" s="16" t="s">
        <v>166</v>
      </c>
      <c r="D199" s="141"/>
      <c r="E199" s="199">
        <v>34007.839999999997</v>
      </c>
      <c r="F199" s="19"/>
      <c r="G199" s="18">
        <f>G198+E199</f>
        <v>-722387.17000000016</v>
      </c>
    </row>
    <row r="200" spans="1:7" x14ac:dyDescent="0.25">
      <c r="A200" s="10">
        <v>41677</v>
      </c>
      <c r="B200" s="11"/>
      <c r="C200" s="16" t="s">
        <v>166</v>
      </c>
      <c r="D200" s="141"/>
      <c r="E200" s="199">
        <v>39377.56</v>
      </c>
      <c r="F200" s="19"/>
      <c r="G200" s="18">
        <f>G199+E200</f>
        <v>-683009.6100000001</v>
      </c>
    </row>
    <row r="201" spans="1:7" x14ac:dyDescent="0.25">
      <c r="A201" s="10">
        <v>41677</v>
      </c>
      <c r="B201" s="11"/>
      <c r="C201" s="16" t="s">
        <v>166</v>
      </c>
      <c r="D201" s="141"/>
      <c r="E201" s="199">
        <v>42257.55</v>
      </c>
      <c r="F201" s="19"/>
      <c r="G201" s="18">
        <f t="shared" ref="G201:G211" si="4">G200+E201</f>
        <v>-640752.06000000006</v>
      </c>
    </row>
    <row r="202" spans="1:7" x14ac:dyDescent="0.25">
      <c r="A202" s="10">
        <v>41677</v>
      </c>
      <c r="B202" s="11"/>
      <c r="C202" s="16" t="s">
        <v>166</v>
      </c>
      <c r="D202" s="141"/>
      <c r="E202" s="199">
        <v>27433.53</v>
      </c>
      <c r="F202" s="19"/>
      <c r="G202" s="18">
        <f t="shared" si="4"/>
        <v>-613318.53</v>
      </c>
    </row>
    <row r="203" spans="1:7" x14ac:dyDescent="0.25">
      <c r="A203" s="10">
        <v>41677</v>
      </c>
      <c r="B203" s="11"/>
      <c r="C203" s="16" t="s">
        <v>167</v>
      </c>
      <c r="D203" s="141"/>
      <c r="E203" s="199">
        <v>73680</v>
      </c>
      <c r="F203" s="19"/>
      <c r="G203" s="18">
        <f t="shared" si="4"/>
        <v>-539638.53</v>
      </c>
    </row>
    <row r="204" spans="1:7" x14ac:dyDescent="0.25">
      <c r="A204" s="10">
        <v>41684</v>
      </c>
      <c r="B204" s="11"/>
      <c r="C204" s="16" t="s">
        <v>168</v>
      </c>
      <c r="D204" s="141"/>
      <c r="E204" s="199">
        <v>1256700.69</v>
      </c>
      <c r="F204" s="19"/>
      <c r="G204" s="95">
        <f t="shared" si="4"/>
        <v>717062.15999999992</v>
      </c>
    </row>
    <row r="205" spans="1:7" x14ac:dyDescent="0.25">
      <c r="A205" s="10">
        <v>41684</v>
      </c>
      <c r="B205" s="11"/>
      <c r="C205" s="16" t="s">
        <v>166</v>
      </c>
      <c r="D205" s="141"/>
      <c r="E205" s="199">
        <v>23947.4</v>
      </c>
      <c r="F205" s="19"/>
      <c r="G205" s="95">
        <f t="shared" si="4"/>
        <v>741009.55999999994</v>
      </c>
    </row>
    <row r="206" spans="1:7" x14ac:dyDescent="0.25">
      <c r="A206" s="10">
        <v>41684</v>
      </c>
      <c r="B206" s="11"/>
      <c r="C206" s="16" t="s">
        <v>166</v>
      </c>
      <c r="D206" s="141"/>
      <c r="E206" s="199">
        <v>31255.21</v>
      </c>
      <c r="F206" s="19"/>
      <c r="G206" s="95">
        <f t="shared" si="4"/>
        <v>772264.7699999999</v>
      </c>
    </row>
    <row r="207" spans="1:7" x14ac:dyDescent="0.25">
      <c r="A207" s="10">
        <v>41684</v>
      </c>
      <c r="B207" s="11"/>
      <c r="C207" s="16" t="s">
        <v>166</v>
      </c>
      <c r="D207" s="141"/>
      <c r="E207" s="199">
        <v>24562.98</v>
      </c>
      <c r="F207" s="19"/>
      <c r="G207" s="95">
        <f t="shared" si="4"/>
        <v>796827.74999999988</v>
      </c>
    </row>
    <row r="208" spans="1:7" x14ac:dyDescent="0.25">
      <c r="A208" s="10">
        <v>41684</v>
      </c>
      <c r="B208" s="11"/>
      <c r="C208" s="16" t="s">
        <v>166</v>
      </c>
      <c r="D208" s="141"/>
      <c r="E208" s="199">
        <v>31186.98</v>
      </c>
      <c r="F208" s="19"/>
      <c r="G208" s="95">
        <f t="shared" si="4"/>
        <v>828014.72999999986</v>
      </c>
    </row>
    <row r="209" spans="1:7" x14ac:dyDescent="0.25">
      <c r="A209" s="10">
        <v>41684</v>
      </c>
      <c r="B209" s="11"/>
      <c r="C209" s="16" t="s">
        <v>166</v>
      </c>
      <c r="D209" s="141"/>
      <c r="E209" s="199">
        <v>38906.89</v>
      </c>
      <c r="F209" s="19"/>
      <c r="G209" s="95">
        <f t="shared" si="4"/>
        <v>866921.61999999988</v>
      </c>
    </row>
    <row r="210" spans="1:7" x14ac:dyDescent="0.25">
      <c r="A210" s="10">
        <v>41688</v>
      </c>
      <c r="B210" s="11"/>
      <c r="C210" s="16" t="s">
        <v>168</v>
      </c>
      <c r="D210" s="141"/>
      <c r="E210" s="199">
        <v>57017.62</v>
      </c>
      <c r="F210" s="19"/>
      <c r="G210" s="95">
        <f t="shared" si="4"/>
        <v>923939.23999999987</v>
      </c>
    </row>
    <row r="211" spans="1:7" x14ac:dyDescent="0.25">
      <c r="A211" s="10">
        <v>41690</v>
      </c>
      <c r="B211" s="11"/>
      <c r="C211" s="16" t="s">
        <v>166</v>
      </c>
      <c r="D211" s="141"/>
      <c r="E211" s="199">
        <v>18637.97</v>
      </c>
      <c r="F211" s="19"/>
      <c r="G211" s="95">
        <f t="shared" si="4"/>
        <v>942577.20999999985</v>
      </c>
    </row>
    <row r="212" spans="1:7" x14ac:dyDescent="0.25">
      <c r="A212" s="10">
        <v>41690</v>
      </c>
      <c r="B212" s="11"/>
      <c r="C212" s="16" t="s">
        <v>166</v>
      </c>
      <c r="D212" s="141"/>
      <c r="E212" s="199">
        <v>32321.02</v>
      </c>
      <c r="F212" s="19"/>
      <c r="G212" s="95">
        <f>G211+E212</f>
        <v>974898.22999999986</v>
      </c>
    </row>
    <row r="213" spans="1:7" x14ac:dyDescent="0.25">
      <c r="A213" s="10">
        <v>41690</v>
      </c>
      <c r="B213" s="11"/>
      <c r="C213" s="16" t="s">
        <v>166</v>
      </c>
      <c r="D213" s="141"/>
      <c r="E213" s="199">
        <v>41498.54</v>
      </c>
      <c r="F213" s="19"/>
      <c r="G213" s="95">
        <f>G212+E213</f>
        <v>1016396.7699999999</v>
      </c>
    </row>
    <row r="214" spans="1:7" x14ac:dyDescent="0.25">
      <c r="A214" s="10">
        <v>41690</v>
      </c>
      <c r="B214" s="11"/>
      <c r="C214" s="16" t="s">
        <v>166</v>
      </c>
      <c r="D214" s="141"/>
      <c r="E214" s="199">
        <v>39736.06</v>
      </c>
      <c r="F214" s="19"/>
      <c r="G214" s="95">
        <f t="shared" ref="G214:G219" si="5">G213+E214</f>
        <v>1056132.8299999998</v>
      </c>
    </row>
    <row r="215" spans="1:7" x14ac:dyDescent="0.25">
      <c r="A215" s="10">
        <v>41696</v>
      </c>
      <c r="B215" s="11"/>
      <c r="C215" s="16" t="s">
        <v>166</v>
      </c>
      <c r="D215" s="141"/>
      <c r="E215" s="199">
        <v>29445.03</v>
      </c>
      <c r="F215" s="19"/>
      <c r="G215" s="95">
        <f t="shared" si="5"/>
        <v>1085577.8599999999</v>
      </c>
    </row>
    <row r="216" spans="1:7" x14ac:dyDescent="0.25">
      <c r="A216" s="10">
        <v>41696</v>
      </c>
      <c r="B216" s="11"/>
      <c r="C216" s="16" t="s">
        <v>166</v>
      </c>
      <c r="D216" s="141"/>
      <c r="E216" s="199">
        <v>21613.26</v>
      </c>
      <c r="F216" s="19"/>
      <c r="G216" s="95">
        <f t="shared" si="5"/>
        <v>1107191.1199999999</v>
      </c>
    </row>
    <row r="217" spans="1:7" x14ac:dyDescent="0.25">
      <c r="A217" s="10">
        <v>41696</v>
      </c>
      <c r="B217" s="11"/>
      <c r="C217" s="16" t="s">
        <v>166</v>
      </c>
      <c r="D217" s="141"/>
      <c r="E217" s="199">
        <v>26094.44</v>
      </c>
      <c r="F217" s="19"/>
      <c r="G217" s="95">
        <f t="shared" si="5"/>
        <v>1133285.5599999998</v>
      </c>
    </row>
    <row r="218" spans="1:7" x14ac:dyDescent="0.25">
      <c r="A218" s="10">
        <v>41698</v>
      </c>
      <c r="B218" s="11"/>
      <c r="C218" s="16" t="s">
        <v>168</v>
      </c>
      <c r="D218" s="141"/>
      <c r="E218" s="199">
        <v>4811.67</v>
      </c>
      <c r="F218" s="19"/>
      <c r="G218" s="95">
        <f t="shared" si="5"/>
        <v>1138097.2299999997</v>
      </c>
    </row>
    <row r="219" spans="1:7" x14ac:dyDescent="0.25">
      <c r="A219" s="11"/>
      <c r="B219" s="11"/>
      <c r="C219" s="11"/>
      <c r="D219" s="141"/>
      <c r="E219" s="11"/>
      <c r="F219" s="19"/>
      <c r="G219" s="95">
        <f t="shared" si="5"/>
        <v>1138097.2299999997</v>
      </c>
    </row>
    <row r="220" spans="1:7" x14ac:dyDescent="0.25">
      <c r="A220" s="11"/>
      <c r="B220" s="11"/>
      <c r="C220" s="11"/>
      <c r="D220" s="141"/>
      <c r="E220" s="11"/>
      <c r="F220" s="19"/>
      <c r="G220" s="21"/>
    </row>
    <row r="221" spans="1:7" ht="18.75" x14ac:dyDescent="0.3">
      <c r="A221" s="184"/>
      <c r="B221" s="184"/>
      <c r="C221" s="252" t="s">
        <v>170</v>
      </c>
      <c r="D221" s="253" t="s">
        <v>171</v>
      </c>
      <c r="E221" s="163"/>
      <c r="F221" s="164"/>
      <c r="G221" s="249"/>
    </row>
    <row r="222" spans="1:7" ht="18.75" x14ac:dyDescent="0.3">
      <c r="A222" s="184"/>
      <c r="B222" s="188"/>
      <c r="C222" s="254">
        <v>678342.55</v>
      </c>
      <c r="D222" s="255">
        <f>G219-F253</f>
        <v>1061036.7099999997</v>
      </c>
      <c r="E222" s="163"/>
      <c r="F222" s="164"/>
      <c r="G222" s="250"/>
    </row>
    <row r="223" spans="1:7" ht="23.25" x14ac:dyDescent="0.25">
      <c r="A223" s="189"/>
      <c r="B223" s="29"/>
      <c r="C223" s="190"/>
      <c r="D223" s="191"/>
      <c r="E223" s="511" t="s">
        <v>169</v>
      </c>
      <c r="F223" s="512"/>
      <c r="G223" s="513"/>
    </row>
    <row r="224" spans="1:7" x14ac:dyDescent="0.25">
      <c r="A224" s="185"/>
      <c r="C224" s="186"/>
      <c r="D224" s="187"/>
      <c r="E224" s="185">
        <v>1704</v>
      </c>
      <c r="F224" s="192">
        <v>1320</v>
      </c>
      <c r="G224" s="162"/>
    </row>
    <row r="225" spans="1:7" x14ac:dyDescent="0.25">
      <c r="A225" s="11"/>
      <c r="B225" s="11"/>
      <c r="C225" s="11"/>
      <c r="D225" s="141"/>
      <c r="E225" s="11">
        <v>1705</v>
      </c>
      <c r="F225" s="19">
        <v>1050</v>
      </c>
      <c r="G225" s="21"/>
    </row>
    <row r="226" spans="1:7" x14ac:dyDescent="0.25">
      <c r="A226" s="11"/>
      <c r="B226" s="11"/>
      <c r="C226" s="11"/>
      <c r="D226" s="141"/>
      <c r="E226" s="11">
        <v>1733</v>
      </c>
      <c r="F226" s="19">
        <v>1355</v>
      </c>
      <c r="G226" s="21"/>
    </row>
    <row r="227" spans="1:7" x14ac:dyDescent="0.25">
      <c r="A227" s="11"/>
      <c r="B227" s="11"/>
      <c r="C227" s="11"/>
      <c r="D227" s="141"/>
      <c r="E227" s="11">
        <v>1736</v>
      </c>
      <c r="F227" s="19">
        <v>440</v>
      </c>
      <c r="G227" s="21"/>
    </row>
    <row r="228" spans="1:7" x14ac:dyDescent="0.25">
      <c r="A228" s="11"/>
      <c r="B228" s="11"/>
      <c r="C228" s="11"/>
      <c r="D228" s="141"/>
      <c r="E228" s="11">
        <v>1739</v>
      </c>
      <c r="F228" s="19">
        <v>1000</v>
      </c>
      <c r="G228" s="21"/>
    </row>
    <row r="229" spans="1:7" x14ac:dyDescent="0.25">
      <c r="A229" s="11"/>
      <c r="B229" s="11"/>
      <c r="C229" s="11"/>
      <c r="D229" s="141"/>
      <c r="E229" s="11">
        <v>1740</v>
      </c>
      <c r="F229" s="19">
        <v>1700</v>
      </c>
      <c r="G229" s="21"/>
    </row>
    <row r="230" spans="1:7" x14ac:dyDescent="0.25">
      <c r="A230" s="11"/>
      <c r="B230" s="11"/>
      <c r="C230" s="11"/>
      <c r="D230" s="141"/>
      <c r="E230" s="11">
        <v>1741</v>
      </c>
      <c r="F230" s="19">
        <v>2982</v>
      </c>
      <c r="G230" s="21"/>
    </row>
    <row r="231" spans="1:7" x14ac:dyDescent="0.25">
      <c r="A231" s="11"/>
      <c r="B231" s="11"/>
      <c r="C231" s="11"/>
      <c r="D231" s="141"/>
      <c r="E231" s="11">
        <v>1743</v>
      </c>
      <c r="F231" s="19">
        <v>5000</v>
      </c>
      <c r="G231" s="21"/>
    </row>
    <row r="232" spans="1:7" x14ac:dyDescent="0.25">
      <c r="A232" s="11"/>
      <c r="B232" s="11"/>
      <c r="C232" s="11"/>
      <c r="D232" s="141"/>
      <c r="E232" s="11">
        <v>1746</v>
      </c>
      <c r="F232" s="19">
        <v>3000</v>
      </c>
      <c r="G232" s="21"/>
    </row>
    <row r="233" spans="1:7" x14ac:dyDescent="0.25">
      <c r="A233" s="11"/>
      <c r="B233" s="11"/>
      <c r="C233" s="11"/>
      <c r="D233" s="141"/>
      <c r="E233" s="11">
        <v>1747</v>
      </c>
      <c r="F233" s="19">
        <v>592</v>
      </c>
      <c r="G233" s="21"/>
    </row>
    <row r="234" spans="1:7" x14ac:dyDescent="0.25">
      <c r="A234" s="11"/>
      <c r="B234" s="11"/>
      <c r="C234" s="11"/>
      <c r="D234" s="141"/>
      <c r="E234" s="11">
        <v>1748</v>
      </c>
      <c r="F234" s="19">
        <v>1767</v>
      </c>
      <c r="G234" s="21"/>
    </row>
    <row r="235" spans="1:7" x14ac:dyDescent="0.25">
      <c r="A235" s="11"/>
      <c r="B235" s="11"/>
      <c r="C235" s="11"/>
      <c r="D235" s="141"/>
      <c r="E235" s="11">
        <v>1749</v>
      </c>
      <c r="F235" s="19">
        <v>2792</v>
      </c>
      <c r="G235" s="21"/>
    </row>
    <row r="236" spans="1:7" x14ac:dyDescent="0.25">
      <c r="A236" s="11"/>
      <c r="B236" s="11"/>
      <c r="C236" s="11"/>
      <c r="D236" s="141"/>
      <c r="E236" s="11">
        <v>1750</v>
      </c>
      <c r="F236" s="19">
        <v>1007</v>
      </c>
      <c r="G236" s="21"/>
    </row>
    <row r="237" spans="1:7" x14ac:dyDescent="0.25">
      <c r="A237" s="11"/>
      <c r="B237" s="11"/>
      <c r="C237" s="11"/>
      <c r="D237" s="141"/>
      <c r="E237" s="11">
        <v>1751</v>
      </c>
      <c r="F237" s="19">
        <v>1000</v>
      </c>
      <c r="G237" s="21"/>
    </row>
    <row r="238" spans="1:7" x14ac:dyDescent="0.25">
      <c r="A238" s="11"/>
      <c r="B238" s="11"/>
      <c r="C238" s="11"/>
      <c r="D238" s="141"/>
      <c r="E238" s="11">
        <v>1752</v>
      </c>
      <c r="F238" s="19">
        <v>380</v>
      </c>
      <c r="G238" s="21"/>
    </row>
    <row r="239" spans="1:7" x14ac:dyDescent="0.25">
      <c r="A239" s="11"/>
      <c r="B239" s="11"/>
      <c r="C239" s="11"/>
      <c r="D239" s="141"/>
      <c r="E239" s="11">
        <v>1753</v>
      </c>
      <c r="F239" s="19">
        <v>640</v>
      </c>
      <c r="G239" s="21"/>
    </row>
    <row r="240" spans="1:7" x14ac:dyDescent="0.25">
      <c r="A240" s="11"/>
      <c r="B240" s="11"/>
      <c r="C240" s="11"/>
      <c r="D240" s="141"/>
      <c r="E240" s="11">
        <v>1754</v>
      </c>
      <c r="F240" s="19">
        <v>6519.03</v>
      </c>
      <c r="G240" s="21"/>
    </row>
    <row r="241" spans="1:7" x14ac:dyDescent="0.25">
      <c r="A241" s="11"/>
      <c r="B241" s="11"/>
      <c r="C241" s="11"/>
      <c r="D241" s="141"/>
      <c r="E241" s="11">
        <v>1755</v>
      </c>
      <c r="F241" s="19">
        <v>770</v>
      </c>
      <c r="G241" s="21"/>
    </row>
    <row r="242" spans="1:7" x14ac:dyDescent="0.25">
      <c r="A242" s="11"/>
      <c r="B242" s="11"/>
      <c r="C242" s="11"/>
      <c r="D242" s="141"/>
      <c r="E242" s="11">
        <v>1756</v>
      </c>
      <c r="F242" s="19">
        <v>4814</v>
      </c>
      <c r="G242" s="21"/>
    </row>
    <row r="243" spans="1:7" x14ac:dyDescent="0.25">
      <c r="A243" s="11"/>
      <c r="B243" s="11"/>
      <c r="C243" s="11"/>
      <c r="D243" s="141"/>
      <c r="E243" s="11">
        <v>1757</v>
      </c>
      <c r="F243" s="19">
        <v>157.99</v>
      </c>
      <c r="G243" s="21"/>
    </row>
    <row r="244" spans="1:7" x14ac:dyDescent="0.25">
      <c r="A244" s="11"/>
      <c r="B244" s="11"/>
      <c r="C244" s="11"/>
      <c r="D244" s="141"/>
      <c r="E244" s="11">
        <v>1758</v>
      </c>
      <c r="F244" s="19">
        <v>4299.18</v>
      </c>
      <c r="G244" s="21"/>
    </row>
    <row r="245" spans="1:7" x14ac:dyDescent="0.25">
      <c r="A245" s="11"/>
      <c r="B245" s="11"/>
      <c r="C245" s="11"/>
      <c r="D245" s="141"/>
      <c r="E245" s="11">
        <v>1759</v>
      </c>
      <c r="F245" s="19">
        <v>2600</v>
      </c>
      <c r="G245" s="21"/>
    </row>
    <row r="246" spans="1:7" x14ac:dyDescent="0.25">
      <c r="A246" s="11"/>
      <c r="B246" s="11"/>
      <c r="C246" s="11"/>
      <c r="D246" s="141"/>
      <c r="E246" s="11">
        <v>1760</v>
      </c>
      <c r="F246" s="19">
        <v>2990</v>
      </c>
      <c r="G246" s="21"/>
    </row>
    <row r="247" spans="1:7" x14ac:dyDescent="0.25">
      <c r="A247" s="11"/>
      <c r="B247" s="11"/>
      <c r="C247" s="11"/>
      <c r="D247" s="141"/>
      <c r="E247" s="11">
        <v>1762</v>
      </c>
      <c r="F247" s="19">
        <v>5100</v>
      </c>
      <c r="G247" s="21"/>
    </row>
    <row r="248" spans="1:7" x14ac:dyDescent="0.25">
      <c r="A248" s="11"/>
      <c r="B248" s="11"/>
      <c r="C248" s="11"/>
      <c r="D248" s="141"/>
      <c r="E248" s="11">
        <v>1763</v>
      </c>
      <c r="F248" s="19">
        <v>3000</v>
      </c>
      <c r="G248" s="21"/>
    </row>
    <row r="249" spans="1:7" x14ac:dyDescent="0.25">
      <c r="A249" s="11"/>
      <c r="B249" s="11"/>
      <c r="C249" s="11"/>
      <c r="D249" s="141"/>
      <c r="E249" s="11">
        <v>1764</v>
      </c>
      <c r="F249" s="19">
        <v>2700</v>
      </c>
      <c r="G249" s="21"/>
    </row>
    <row r="250" spans="1:7" x14ac:dyDescent="0.25">
      <c r="A250" s="11"/>
      <c r="B250" s="11"/>
      <c r="C250" s="11"/>
      <c r="D250" s="141"/>
      <c r="E250" s="11">
        <v>1765</v>
      </c>
      <c r="F250" s="19">
        <v>12585.32</v>
      </c>
      <c r="G250" s="21"/>
    </row>
    <row r="251" spans="1:7" x14ac:dyDescent="0.25">
      <c r="A251" s="11"/>
      <c r="B251" s="11"/>
      <c r="C251" s="11"/>
      <c r="D251" s="141"/>
      <c r="E251" s="11">
        <v>1770</v>
      </c>
      <c r="F251" s="19">
        <v>3000</v>
      </c>
      <c r="G251" s="21"/>
    </row>
    <row r="252" spans="1:7" x14ac:dyDescent="0.25">
      <c r="A252" s="11"/>
      <c r="B252" s="11"/>
      <c r="C252" s="11"/>
      <c r="D252" s="141"/>
      <c r="E252" s="11">
        <v>1771</v>
      </c>
      <c r="F252" s="19">
        <v>2500</v>
      </c>
      <c r="G252" s="21"/>
    </row>
    <row r="253" spans="1:7" x14ac:dyDescent="0.25">
      <c r="A253" s="11"/>
      <c r="B253" s="11"/>
      <c r="C253" s="11"/>
      <c r="D253" s="141"/>
      <c r="E253" s="11"/>
      <c r="F253" s="22">
        <f>SUM(F224:F252)</f>
        <v>77060.51999999999</v>
      </c>
      <c r="G253" s="21"/>
    </row>
    <row r="254" spans="1:7" ht="23.25" x14ac:dyDescent="0.35">
      <c r="A254" s="263"/>
      <c r="B254" s="302"/>
      <c r="C254" s="172" t="s">
        <v>164</v>
      </c>
      <c r="D254" s="264"/>
      <c r="E254" s="263"/>
      <c r="F254" s="303"/>
      <c r="G254" s="304">
        <f>G187-F254</f>
        <v>-767371.5900000002</v>
      </c>
    </row>
    <row r="255" spans="1:7" x14ac:dyDescent="0.25">
      <c r="A255" s="14">
        <v>41675</v>
      </c>
      <c r="B255" s="203">
        <v>1601</v>
      </c>
      <c r="C255" s="16" t="s">
        <v>54</v>
      </c>
      <c r="D255" s="141" t="s">
        <v>975</v>
      </c>
      <c r="E255" s="16"/>
      <c r="F255" s="12">
        <v>3190</v>
      </c>
      <c r="G255" s="18">
        <f t="shared" ref="G255:G280" si="6">G254-F255</f>
        <v>-770561.5900000002</v>
      </c>
    </row>
    <row r="256" spans="1:7" x14ac:dyDescent="0.25">
      <c r="A256" s="14">
        <v>41676</v>
      </c>
      <c r="B256" s="203">
        <v>1600</v>
      </c>
      <c r="C256" s="16" t="s">
        <v>144</v>
      </c>
      <c r="D256" s="26"/>
      <c r="E256" s="16"/>
      <c r="F256" s="12">
        <v>5568</v>
      </c>
      <c r="G256" s="18">
        <f t="shared" si="6"/>
        <v>-776129.5900000002</v>
      </c>
    </row>
    <row r="257" spans="1:7" x14ac:dyDescent="0.25">
      <c r="A257" s="14">
        <v>41677</v>
      </c>
      <c r="B257" s="203">
        <v>1607</v>
      </c>
      <c r="C257" s="156" t="s">
        <v>25</v>
      </c>
      <c r="D257" s="141" t="s">
        <v>981</v>
      </c>
      <c r="E257" s="16"/>
      <c r="F257" s="12">
        <v>150</v>
      </c>
      <c r="G257" s="18">
        <f t="shared" si="6"/>
        <v>-776279.5900000002</v>
      </c>
    </row>
    <row r="258" spans="1:7" x14ac:dyDescent="0.25">
      <c r="A258" s="14">
        <v>41677</v>
      </c>
      <c r="B258" s="203">
        <v>1616</v>
      </c>
      <c r="C258" s="11" t="s">
        <v>988</v>
      </c>
      <c r="D258" s="141" t="s">
        <v>990</v>
      </c>
      <c r="E258" s="16"/>
      <c r="F258" s="12">
        <v>1600</v>
      </c>
      <c r="G258" s="18">
        <f t="shared" si="6"/>
        <v>-777879.5900000002</v>
      </c>
    </row>
    <row r="259" spans="1:7" x14ac:dyDescent="0.25">
      <c r="A259" s="14">
        <v>41677</v>
      </c>
      <c r="B259" s="203">
        <v>1610</v>
      </c>
      <c r="C259" s="11" t="s">
        <v>44</v>
      </c>
      <c r="D259" s="141" t="s">
        <v>984</v>
      </c>
      <c r="E259" s="16"/>
      <c r="F259" s="12">
        <v>1560</v>
      </c>
      <c r="G259" s="18">
        <f t="shared" si="6"/>
        <v>-779439.5900000002</v>
      </c>
    </row>
    <row r="260" spans="1:7" x14ac:dyDescent="0.25">
      <c r="A260" s="14">
        <v>41677</v>
      </c>
      <c r="B260" s="203">
        <v>1615</v>
      </c>
      <c r="C260" s="11" t="s">
        <v>381</v>
      </c>
      <c r="D260" s="141" t="s">
        <v>991</v>
      </c>
      <c r="E260" s="16"/>
      <c r="F260" s="12">
        <v>1500</v>
      </c>
      <c r="G260" s="18">
        <f t="shared" si="6"/>
        <v>-780939.5900000002</v>
      </c>
    </row>
    <row r="261" spans="1:7" x14ac:dyDescent="0.25">
      <c r="A261" s="14">
        <v>41677</v>
      </c>
      <c r="B261" s="203">
        <v>1612</v>
      </c>
      <c r="C261" s="16" t="s">
        <v>146</v>
      </c>
      <c r="D261" s="141" t="s">
        <v>986</v>
      </c>
      <c r="E261" s="16"/>
      <c r="F261" s="12">
        <v>1980</v>
      </c>
      <c r="G261" s="18">
        <f t="shared" si="6"/>
        <v>-782919.5900000002</v>
      </c>
    </row>
    <row r="262" spans="1:7" x14ac:dyDescent="0.25">
      <c r="A262" s="14">
        <v>41677</v>
      </c>
      <c r="B262" s="203">
        <v>1608</v>
      </c>
      <c r="C262" s="11" t="s">
        <v>163</v>
      </c>
      <c r="D262" s="141" t="s">
        <v>982</v>
      </c>
      <c r="E262" s="16"/>
      <c r="F262" s="12">
        <v>2045</v>
      </c>
      <c r="G262" s="18">
        <f t="shared" si="6"/>
        <v>-784964.5900000002</v>
      </c>
    </row>
    <row r="263" spans="1:7" x14ac:dyDescent="0.25">
      <c r="A263" s="14">
        <v>41677</v>
      </c>
      <c r="B263" s="203">
        <v>1609</v>
      </c>
      <c r="C263" s="11" t="s">
        <v>972</v>
      </c>
      <c r="D263" s="141" t="s">
        <v>983</v>
      </c>
      <c r="E263" s="16"/>
      <c r="F263" s="12">
        <v>2416</v>
      </c>
      <c r="G263" s="18">
        <f t="shared" si="6"/>
        <v>-787380.5900000002</v>
      </c>
    </row>
    <row r="264" spans="1:7" x14ac:dyDescent="0.25">
      <c r="A264" s="14">
        <v>41677</v>
      </c>
      <c r="B264" s="203">
        <v>1597</v>
      </c>
      <c r="C264" s="11" t="s">
        <v>381</v>
      </c>
      <c r="D264" s="141" t="s">
        <v>970</v>
      </c>
      <c r="E264" s="16"/>
      <c r="F264" s="12">
        <v>1226</v>
      </c>
      <c r="G264" s="18">
        <f t="shared" si="6"/>
        <v>-788606.5900000002</v>
      </c>
    </row>
    <row r="265" spans="1:7" x14ac:dyDescent="0.25">
      <c r="A265" s="14">
        <v>41677</v>
      </c>
      <c r="B265" s="203">
        <v>1599</v>
      </c>
      <c r="C265" s="11" t="s">
        <v>381</v>
      </c>
      <c r="D265" s="141" t="s">
        <v>973</v>
      </c>
      <c r="E265" s="16"/>
      <c r="F265" s="12">
        <v>3715.24</v>
      </c>
      <c r="G265" s="18">
        <f t="shared" si="6"/>
        <v>-792321.83000000019</v>
      </c>
    </row>
    <row r="266" spans="1:7" x14ac:dyDescent="0.25">
      <c r="A266" s="14">
        <v>41677</v>
      </c>
      <c r="B266" s="203">
        <v>1613</v>
      </c>
      <c r="C266" s="11" t="s">
        <v>23</v>
      </c>
      <c r="D266" s="141" t="s">
        <v>987</v>
      </c>
      <c r="E266" s="16"/>
      <c r="F266" s="12">
        <v>2690</v>
      </c>
      <c r="G266" s="18">
        <f t="shared" si="6"/>
        <v>-795011.83000000019</v>
      </c>
    </row>
    <row r="267" spans="1:7" x14ac:dyDescent="0.25">
      <c r="A267" s="14">
        <v>41677</v>
      </c>
      <c r="B267" s="203">
        <v>1596</v>
      </c>
      <c r="C267" s="11" t="s">
        <v>967</v>
      </c>
      <c r="D267" s="141" t="s">
        <v>969</v>
      </c>
      <c r="E267" s="16"/>
      <c r="F267" s="12">
        <v>526.72</v>
      </c>
      <c r="G267" s="18">
        <f t="shared" si="6"/>
        <v>-795538.55000000016</v>
      </c>
    </row>
    <row r="268" spans="1:7" x14ac:dyDescent="0.25">
      <c r="A268" s="14">
        <v>41677</v>
      </c>
      <c r="B268" s="203">
        <v>1595</v>
      </c>
      <c r="C268" s="11" t="s">
        <v>381</v>
      </c>
      <c r="D268" s="141" t="s">
        <v>968</v>
      </c>
      <c r="E268" s="16"/>
      <c r="F268" s="12">
        <v>5400</v>
      </c>
      <c r="G268" s="18">
        <f t="shared" si="6"/>
        <v>-800938.55000000016</v>
      </c>
    </row>
    <row r="269" spans="1:7" ht="30" x14ac:dyDescent="0.25">
      <c r="A269" s="14">
        <v>41677</v>
      </c>
      <c r="B269" s="203">
        <v>1606</v>
      </c>
      <c r="C269" s="11" t="s">
        <v>381</v>
      </c>
      <c r="D269" s="141" t="s">
        <v>980</v>
      </c>
      <c r="E269" s="16"/>
      <c r="F269" s="12">
        <v>4500</v>
      </c>
      <c r="G269" s="18">
        <f t="shared" si="6"/>
        <v>-805438.55000000016</v>
      </c>
    </row>
    <row r="270" spans="1:7" x14ac:dyDescent="0.25">
      <c r="A270" s="14">
        <v>41677</v>
      </c>
      <c r="B270" s="203">
        <v>1594</v>
      </c>
      <c r="C270" s="16" t="s">
        <v>150</v>
      </c>
      <c r="D270" s="26"/>
      <c r="E270" s="16"/>
      <c r="F270" s="12">
        <v>1384.06</v>
      </c>
      <c r="G270" s="18">
        <f t="shared" si="6"/>
        <v>-806822.61000000022</v>
      </c>
    </row>
    <row r="271" spans="1:7" x14ac:dyDescent="0.25">
      <c r="A271" s="14">
        <v>41677</v>
      </c>
      <c r="B271" s="203">
        <v>1617</v>
      </c>
      <c r="C271" s="11" t="s">
        <v>381</v>
      </c>
      <c r="D271" s="141" t="s">
        <v>989</v>
      </c>
      <c r="E271" s="16"/>
      <c r="F271" s="12">
        <v>1227</v>
      </c>
      <c r="G271" s="18">
        <f t="shared" si="6"/>
        <v>-808049.61000000022</v>
      </c>
    </row>
    <row r="272" spans="1:7" x14ac:dyDescent="0.25">
      <c r="A272" s="14">
        <v>41677</v>
      </c>
      <c r="B272" s="203">
        <v>1614</v>
      </c>
      <c r="C272" s="11" t="s">
        <v>151</v>
      </c>
      <c r="D272" s="141" t="s">
        <v>992</v>
      </c>
      <c r="E272" s="16"/>
      <c r="F272" s="12">
        <v>650</v>
      </c>
      <c r="G272" s="18">
        <f t="shared" si="6"/>
        <v>-808699.61000000022</v>
      </c>
    </row>
    <row r="273" spans="1:7" x14ac:dyDescent="0.25">
      <c r="A273" s="14">
        <v>41677</v>
      </c>
      <c r="B273" s="203">
        <v>1611</v>
      </c>
      <c r="C273" s="11" t="s">
        <v>30</v>
      </c>
      <c r="D273" s="141" t="s">
        <v>985</v>
      </c>
      <c r="E273" s="16"/>
      <c r="F273" s="12">
        <v>2497</v>
      </c>
      <c r="G273" s="18">
        <f t="shared" si="6"/>
        <v>-811196.61000000022</v>
      </c>
    </row>
    <row r="274" spans="1:7" x14ac:dyDescent="0.25">
      <c r="A274" s="14">
        <v>41677</v>
      </c>
      <c r="B274" s="203">
        <v>1605</v>
      </c>
      <c r="C274" s="11" t="s">
        <v>971</v>
      </c>
      <c r="D274" s="141" t="s">
        <v>979</v>
      </c>
      <c r="E274" s="16"/>
      <c r="F274" s="12">
        <v>400</v>
      </c>
      <c r="G274" s="18">
        <f t="shared" si="6"/>
        <v>-811596.61000000022</v>
      </c>
    </row>
    <row r="275" spans="1:7" x14ac:dyDescent="0.25">
      <c r="A275" s="14">
        <v>41680</v>
      </c>
      <c r="B275" s="203">
        <v>1604</v>
      </c>
      <c r="C275" s="11" t="s">
        <v>154</v>
      </c>
      <c r="D275" s="141" t="s">
        <v>978</v>
      </c>
      <c r="E275" s="16"/>
      <c r="F275" s="12">
        <v>229</v>
      </c>
      <c r="G275" s="18">
        <f t="shared" si="6"/>
        <v>-811825.61000000022</v>
      </c>
    </row>
    <row r="276" spans="1:7" x14ac:dyDescent="0.25">
      <c r="A276" s="14">
        <v>41682</v>
      </c>
      <c r="B276" s="203">
        <v>1577</v>
      </c>
      <c r="C276" s="11" t="s">
        <v>961</v>
      </c>
      <c r="D276" s="141" t="s">
        <v>962</v>
      </c>
      <c r="E276" s="16"/>
      <c r="F276" s="12">
        <v>5000</v>
      </c>
      <c r="G276" s="18">
        <f t="shared" si="6"/>
        <v>-816825.61000000022</v>
      </c>
    </row>
    <row r="277" spans="1:7" x14ac:dyDescent="0.25">
      <c r="A277" s="14">
        <v>41683</v>
      </c>
      <c r="B277" s="203">
        <v>1602</v>
      </c>
      <c r="C277" s="11" t="s">
        <v>231</v>
      </c>
      <c r="D277" s="141" t="s">
        <v>976</v>
      </c>
      <c r="E277" s="16"/>
      <c r="F277" s="12">
        <v>2052.0300000000002</v>
      </c>
      <c r="G277" s="18">
        <f t="shared" si="6"/>
        <v>-818877.64000000025</v>
      </c>
    </row>
    <row r="278" spans="1:7" x14ac:dyDescent="0.25">
      <c r="A278" s="14">
        <v>41683</v>
      </c>
      <c r="B278" s="203">
        <v>1574</v>
      </c>
      <c r="C278" s="11" t="s">
        <v>231</v>
      </c>
      <c r="D278" s="141" t="s">
        <v>964</v>
      </c>
      <c r="E278" s="16"/>
      <c r="F278" s="12">
        <v>2111.9899999999998</v>
      </c>
      <c r="G278" s="18">
        <f t="shared" si="6"/>
        <v>-820989.63000000024</v>
      </c>
    </row>
    <row r="279" spans="1:7" x14ac:dyDescent="0.25">
      <c r="A279" s="14">
        <v>41683</v>
      </c>
      <c r="B279" s="203">
        <v>1575</v>
      </c>
      <c r="C279" s="11" t="s">
        <v>231</v>
      </c>
      <c r="D279" s="141" t="s">
        <v>963</v>
      </c>
      <c r="E279" s="16"/>
      <c r="F279" s="12">
        <v>4080.06</v>
      </c>
      <c r="G279" s="18">
        <f t="shared" si="6"/>
        <v>-825069.69000000029</v>
      </c>
    </row>
    <row r="280" spans="1:7" x14ac:dyDescent="0.25">
      <c r="A280" s="14">
        <v>41683</v>
      </c>
      <c r="B280" s="203">
        <v>1603</v>
      </c>
      <c r="C280" s="11" t="s">
        <v>231</v>
      </c>
      <c r="D280" s="141" t="s">
        <v>977</v>
      </c>
      <c r="E280" s="16"/>
      <c r="F280" s="12">
        <v>1069.97</v>
      </c>
      <c r="G280" s="18">
        <f t="shared" si="6"/>
        <v>-826139.66000000027</v>
      </c>
    </row>
    <row r="281" spans="1:7" x14ac:dyDescent="0.25">
      <c r="B281" s="202"/>
      <c r="C281" s="202"/>
      <c r="D281" s="201"/>
      <c r="E281" s="202"/>
      <c r="F281" s="199"/>
      <c r="G281" s="246">
        <f>G280-F281</f>
        <v>-826139.66000000027</v>
      </c>
    </row>
  </sheetData>
  <mergeCells count="2">
    <mergeCell ref="A1:G1"/>
    <mergeCell ref="E223:G223"/>
  </mergeCells>
  <pageMargins left="0.7" right="0.7" top="0.75" bottom="0.75" header="0.3" footer="0.3"/>
  <pageSetup scale="1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L286"/>
  <sheetViews>
    <sheetView topLeftCell="A220" workbookViewId="0">
      <selection activeCell="G7" sqref="G7"/>
    </sheetView>
  </sheetViews>
  <sheetFormatPr baseColWidth="10" defaultRowHeight="15" x14ac:dyDescent="0.25"/>
  <cols>
    <col min="1" max="1" width="10.42578125" customWidth="1"/>
    <col min="2" max="2" width="10" customWidth="1"/>
    <col min="3" max="3" width="52.85546875" bestFit="1" customWidth="1"/>
    <col min="4" max="4" width="45.42578125" style="138" bestFit="1" customWidth="1"/>
    <col min="5" max="5" width="14.140625" bestFit="1" customWidth="1"/>
    <col min="6" max="6" width="12.28515625" style="9" customWidth="1"/>
    <col min="7" max="7" width="15.140625" style="150" customWidth="1"/>
  </cols>
  <sheetData>
    <row r="1" spans="1:7" x14ac:dyDescent="0.25">
      <c r="A1" s="508" t="s">
        <v>0</v>
      </c>
      <c r="B1" s="508"/>
      <c r="C1" s="508"/>
      <c r="D1" s="508"/>
      <c r="E1" s="508"/>
      <c r="F1" s="508"/>
      <c r="G1" s="508"/>
    </row>
    <row r="2" spans="1:7" x14ac:dyDescent="0.25">
      <c r="A2" s="1" t="s">
        <v>1</v>
      </c>
      <c r="B2" s="1"/>
      <c r="C2" s="1"/>
      <c r="D2" s="2"/>
      <c r="E2" s="3"/>
      <c r="F2" s="3"/>
      <c r="G2" s="3"/>
    </row>
    <row r="3" spans="1:7" x14ac:dyDescent="0.25">
      <c r="A3" s="4" t="s">
        <v>2</v>
      </c>
      <c r="B3" s="4">
        <v>191508490</v>
      </c>
      <c r="C3" s="4"/>
      <c r="D3" s="207" t="s">
        <v>3</v>
      </c>
      <c r="E3" s="174" t="s">
        <v>172</v>
      </c>
      <c r="F3" s="3"/>
      <c r="G3" s="3"/>
    </row>
    <row r="4" spans="1:7" x14ac:dyDescent="0.25">
      <c r="A4" s="4" t="s">
        <v>4</v>
      </c>
      <c r="B4" s="4" t="s">
        <v>5</v>
      </c>
      <c r="C4" s="4"/>
      <c r="D4" s="207" t="s">
        <v>6</v>
      </c>
      <c r="E4" s="173">
        <v>2014</v>
      </c>
      <c r="F4" s="3"/>
      <c r="G4" s="3"/>
    </row>
    <row r="5" spans="1:7" x14ac:dyDescent="0.25">
      <c r="A5" s="4"/>
      <c r="B5" s="4"/>
      <c r="C5" s="4"/>
      <c r="D5" s="2"/>
      <c r="E5" s="3"/>
      <c r="F5" s="3"/>
      <c r="G5" s="6" t="s">
        <v>7</v>
      </c>
    </row>
    <row r="6" spans="1:7" x14ac:dyDescent="0.25">
      <c r="A6" s="7" t="s">
        <v>8</v>
      </c>
      <c r="B6" s="7" t="s">
        <v>9</v>
      </c>
      <c r="C6" s="7" t="s">
        <v>10</v>
      </c>
      <c r="D6" s="8" t="s">
        <v>11</v>
      </c>
      <c r="E6" s="6" t="s">
        <v>12</v>
      </c>
      <c r="F6" s="6" t="s">
        <v>13</v>
      </c>
      <c r="G6" s="3">
        <f>'FEBRERO 2014'!D222</f>
        <v>1061036.7099999997</v>
      </c>
    </row>
    <row r="7" spans="1:7" x14ac:dyDescent="0.25">
      <c r="A7" s="10">
        <v>41701</v>
      </c>
      <c r="B7" s="11"/>
      <c r="C7" s="11" t="s">
        <v>275</v>
      </c>
      <c r="D7" s="141"/>
      <c r="E7" s="11"/>
      <c r="F7" s="199">
        <v>1666</v>
      </c>
      <c r="G7" s="3">
        <f>G6-F7</f>
        <v>1059370.7099999997</v>
      </c>
    </row>
    <row r="8" spans="1:7" x14ac:dyDescent="0.25">
      <c r="A8" s="10">
        <v>41701</v>
      </c>
      <c r="B8" s="11"/>
      <c r="C8" s="11" t="s">
        <v>276</v>
      </c>
      <c r="D8" s="141"/>
      <c r="E8" s="11"/>
      <c r="F8" s="199">
        <v>266.56</v>
      </c>
      <c r="G8" s="3">
        <f t="shared" ref="G8:G71" si="0">G7-F8</f>
        <v>1059104.1499999997</v>
      </c>
    </row>
    <row r="9" spans="1:7" x14ac:dyDescent="0.25">
      <c r="A9" s="10">
        <v>41701</v>
      </c>
      <c r="B9" s="11"/>
      <c r="C9" s="11" t="s">
        <v>142</v>
      </c>
      <c r="D9" s="141"/>
      <c r="E9" s="11"/>
      <c r="F9" s="199">
        <v>2958</v>
      </c>
      <c r="G9" s="3">
        <f t="shared" si="0"/>
        <v>1056146.1499999997</v>
      </c>
    </row>
    <row r="10" spans="1:7" x14ac:dyDescent="0.25">
      <c r="A10" s="10">
        <v>41701</v>
      </c>
      <c r="B10" s="11">
        <v>1766</v>
      </c>
      <c r="C10" s="11" t="s">
        <v>267</v>
      </c>
      <c r="D10" s="141"/>
      <c r="E10" s="11"/>
      <c r="F10" s="206">
        <v>9639.6</v>
      </c>
      <c r="G10" s="3">
        <f t="shared" si="0"/>
        <v>1046506.5499999997</v>
      </c>
    </row>
    <row r="11" spans="1:7" ht="30" x14ac:dyDescent="0.25">
      <c r="A11" s="194">
        <v>41701</v>
      </c>
      <c r="B11" s="41">
        <v>1767</v>
      </c>
      <c r="C11" s="41" t="s">
        <v>268</v>
      </c>
      <c r="D11" s="47" t="s">
        <v>1052</v>
      </c>
      <c r="E11" s="44"/>
      <c r="F11" s="243">
        <v>3600</v>
      </c>
      <c r="G11" s="3">
        <f t="shared" si="0"/>
        <v>1042906.5499999997</v>
      </c>
    </row>
    <row r="12" spans="1:7" ht="30" x14ac:dyDescent="0.25">
      <c r="A12" s="10">
        <v>41701</v>
      </c>
      <c r="B12" s="16">
        <v>1772</v>
      </c>
      <c r="C12" s="41" t="s">
        <v>36</v>
      </c>
      <c r="D12" s="47" t="s">
        <v>1055</v>
      </c>
      <c r="E12" s="44"/>
      <c r="F12" s="243">
        <v>1000</v>
      </c>
      <c r="G12" s="3">
        <f t="shared" si="0"/>
        <v>1041906.5499999997</v>
      </c>
    </row>
    <row r="13" spans="1:7" x14ac:dyDescent="0.25">
      <c r="A13" s="228"/>
      <c r="B13" s="229">
        <v>1773</v>
      </c>
      <c r="C13" s="230" t="s">
        <v>938</v>
      </c>
      <c r="D13" s="231"/>
      <c r="E13" s="232"/>
      <c r="F13" s="232"/>
      <c r="G13" s="3">
        <f t="shared" si="0"/>
        <v>1041906.5499999997</v>
      </c>
    </row>
    <row r="14" spans="1:7" x14ac:dyDescent="0.25">
      <c r="A14" s="194">
        <v>41702</v>
      </c>
      <c r="B14" s="16">
        <v>1774</v>
      </c>
      <c r="C14" s="41" t="s">
        <v>19</v>
      </c>
      <c r="D14" s="47"/>
      <c r="E14" s="44"/>
      <c r="F14" s="243">
        <v>3343.16</v>
      </c>
      <c r="G14" s="3">
        <f t="shared" si="0"/>
        <v>1038563.3899999997</v>
      </c>
    </row>
    <row r="15" spans="1:7" x14ac:dyDescent="0.25">
      <c r="A15" s="14">
        <v>41701</v>
      </c>
      <c r="B15" s="16">
        <v>1775</v>
      </c>
      <c r="C15" s="16" t="s">
        <v>19</v>
      </c>
      <c r="D15" s="26" t="s">
        <v>63</v>
      </c>
      <c r="E15" s="11"/>
      <c r="F15" s="206">
        <v>6488.12</v>
      </c>
      <c r="G15" s="3">
        <f t="shared" si="0"/>
        <v>1032075.2699999997</v>
      </c>
    </row>
    <row r="16" spans="1:7" ht="30" x14ac:dyDescent="0.25">
      <c r="A16" s="14">
        <v>41701</v>
      </c>
      <c r="B16" s="16">
        <v>1776</v>
      </c>
      <c r="C16" s="16" t="s">
        <v>18</v>
      </c>
      <c r="D16" s="26" t="s">
        <v>105</v>
      </c>
      <c r="E16" s="11"/>
      <c r="F16" s="206">
        <v>1600</v>
      </c>
      <c r="G16" s="3">
        <f t="shared" si="0"/>
        <v>1030475.2699999997</v>
      </c>
    </row>
    <row r="17" spans="1:7" ht="30" x14ac:dyDescent="0.25">
      <c r="A17" s="14">
        <v>41701</v>
      </c>
      <c r="B17" s="16">
        <v>1777</v>
      </c>
      <c r="C17" s="16" t="s">
        <v>19</v>
      </c>
      <c r="D17" s="26" t="s">
        <v>173</v>
      </c>
      <c r="E17" s="11"/>
      <c r="F17" s="206">
        <v>17250.72</v>
      </c>
      <c r="G17" s="3">
        <f t="shared" si="0"/>
        <v>1013224.5499999997</v>
      </c>
    </row>
    <row r="18" spans="1:7" ht="30" x14ac:dyDescent="0.25">
      <c r="A18" s="14">
        <v>41702</v>
      </c>
      <c r="B18" s="16">
        <v>1778</v>
      </c>
      <c r="C18" s="16" t="s">
        <v>174</v>
      </c>
      <c r="D18" s="26" t="s">
        <v>175</v>
      </c>
      <c r="E18" s="11"/>
      <c r="F18" s="206">
        <v>1000</v>
      </c>
      <c r="G18" s="3">
        <f t="shared" si="0"/>
        <v>1012224.5499999997</v>
      </c>
    </row>
    <row r="19" spans="1:7" x14ac:dyDescent="0.25">
      <c r="A19" s="14">
        <v>41702</v>
      </c>
      <c r="B19" s="16">
        <v>1779</v>
      </c>
      <c r="C19" s="16" t="s">
        <v>176</v>
      </c>
      <c r="D19" s="26" t="s">
        <v>177</v>
      </c>
      <c r="E19" s="11"/>
      <c r="F19" s="206">
        <v>3000</v>
      </c>
      <c r="G19" s="3">
        <f t="shared" si="0"/>
        <v>1009224.5499999997</v>
      </c>
    </row>
    <row r="20" spans="1:7" x14ac:dyDescent="0.25">
      <c r="A20" s="14">
        <v>41702</v>
      </c>
      <c r="B20" s="16">
        <v>1780</v>
      </c>
      <c r="C20" s="16" t="s">
        <v>178</v>
      </c>
      <c r="D20" s="26" t="s">
        <v>179</v>
      </c>
      <c r="E20" s="11"/>
      <c r="F20" s="206">
        <v>4872</v>
      </c>
      <c r="G20" s="3">
        <f t="shared" si="0"/>
        <v>1004352.5499999997</v>
      </c>
    </row>
    <row r="21" spans="1:7" ht="45" x14ac:dyDescent="0.25">
      <c r="A21" s="14">
        <v>41702</v>
      </c>
      <c r="B21" s="16">
        <v>1781</v>
      </c>
      <c r="C21" s="16" t="s">
        <v>180</v>
      </c>
      <c r="D21" s="26" t="s">
        <v>181</v>
      </c>
      <c r="E21" s="11"/>
      <c r="F21" s="206">
        <v>1470</v>
      </c>
      <c r="G21" s="3">
        <f t="shared" si="0"/>
        <v>1002882.5499999997</v>
      </c>
    </row>
    <row r="22" spans="1:7" x14ac:dyDescent="0.25">
      <c r="A22" s="14">
        <v>41702</v>
      </c>
      <c r="B22" s="16">
        <v>1782</v>
      </c>
      <c r="C22" s="16" t="s">
        <v>182</v>
      </c>
      <c r="D22" s="26" t="s">
        <v>183</v>
      </c>
      <c r="E22" s="11"/>
      <c r="F22" s="206">
        <v>2400</v>
      </c>
      <c r="G22" s="3">
        <f t="shared" si="0"/>
        <v>1000482.5499999997</v>
      </c>
    </row>
    <row r="23" spans="1:7" ht="30" x14ac:dyDescent="0.25">
      <c r="A23" s="10">
        <v>41702</v>
      </c>
      <c r="B23" s="11"/>
      <c r="C23" s="11" t="s">
        <v>142</v>
      </c>
      <c r="D23" s="141" t="s">
        <v>1056</v>
      </c>
      <c r="E23" s="11"/>
      <c r="F23" s="199">
        <v>1300</v>
      </c>
      <c r="G23" s="3">
        <f t="shared" si="0"/>
        <v>999182.5499999997</v>
      </c>
    </row>
    <row r="24" spans="1:7" x14ac:dyDescent="0.25">
      <c r="A24" s="14">
        <v>41703</v>
      </c>
      <c r="B24" s="16">
        <v>1783</v>
      </c>
      <c r="C24" s="16" t="s">
        <v>34</v>
      </c>
      <c r="D24" s="26" t="s">
        <v>184</v>
      </c>
      <c r="E24" s="11"/>
      <c r="F24" s="206">
        <v>2637</v>
      </c>
      <c r="G24" s="3">
        <f t="shared" si="0"/>
        <v>996545.5499999997</v>
      </c>
    </row>
    <row r="25" spans="1:7" x14ac:dyDescent="0.25">
      <c r="A25" s="14">
        <v>41703</v>
      </c>
      <c r="B25" s="11"/>
      <c r="C25" s="16" t="s">
        <v>277</v>
      </c>
      <c r="D25" s="141"/>
      <c r="E25" s="11"/>
      <c r="F25" s="199">
        <v>610</v>
      </c>
      <c r="G25" s="3">
        <f t="shared" si="0"/>
        <v>995935.5499999997</v>
      </c>
    </row>
    <row r="26" spans="1:7" x14ac:dyDescent="0.25">
      <c r="A26" s="14">
        <v>41703</v>
      </c>
      <c r="B26" s="11"/>
      <c r="C26" s="16" t="s">
        <v>277</v>
      </c>
      <c r="D26" s="141"/>
      <c r="E26" s="11"/>
      <c r="F26" s="199">
        <v>58.5</v>
      </c>
      <c r="G26" s="3">
        <f t="shared" si="0"/>
        <v>995877.0499999997</v>
      </c>
    </row>
    <row r="27" spans="1:7" x14ac:dyDescent="0.25">
      <c r="A27" s="14">
        <v>41703</v>
      </c>
      <c r="B27" s="11"/>
      <c r="C27" s="16" t="s">
        <v>278</v>
      </c>
      <c r="D27" s="141"/>
      <c r="E27" s="11"/>
      <c r="F27" s="199">
        <v>106.96</v>
      </c>
      <c r="G27" s="3">
        <f t="shared" si="0"/>
        <v>995770.08999999973</v>
      </c>
    </row>
    <row r="28" spans="1:7" x14ac:dyDescent="0.25">
      <c r="A28" s="14">
        <v>41703</v>
      </c>
      <c r="B28" s="11"/>
      <c r="C28" s="16" t="s">
        <v>141</v>
      </c>
      <c r="D28" s="141" t="s">
        <v>1057</v>
      </c>
      <c r="E28" s="11"/>
      <c r="F28" s="199">
        <v>30000</v>
      </c>
      <c r="G28" s="3">
        <f t="shared" si="0"/>
        <v>965770.08999999973</v>
      </c>
    </row>
    <row r="29" spans="1:7" ht="30" x14ac:dyDescent="0.25">
      <c r="A29" s="14">
        <v>41704</v>
      </c>
      <c r="B29" s="16">
        <v>1784</v>
      </c>
      <c r="C29" s="16" t="s">
        <v>23</v>
      </c>
      <c r="D29" s="26" t="s">
        <v>91</v>
      </c>
      <c r="E29" s="11"/>
      <c r="F29" s="206">
        <v>2690</v>
      </c>
      <c r="G29" s="3">
        <f t="shared" si="0"/>
        <v>963080.08999999973</v>
      </c>
    </row>
    <row r="30" spans="1:7" ht="30" x14ac:dyDescent="0.25">
      <c r="A30" s="14">
        <v>41704</v>
      </c>
      <c r="B30" s="16">
        <v>1785</v>
      </c>
      <c r="C30" s="16" t="s">
        <v>32</v>
      </c>
      <c r="D30" s="26" t="s">
        <v>185</v>
      </c>
      <c r="E30" s="11"/>
      <c r="F30" s="206">
        <v>880</v>
      </c>
      <c r="G30" s="3">
        <f t="shared" si="0"/>
        <v>962200.08999999973</v>
      </c>
    </row>
    <row r="31" spans="1:7" x14ac:dyDescent="0.25">
      <c r="A31" s="14">
        <v>41704</v>
      </c>
      <c r="B31" s="16">
        <v>1786</v>
      </c>
      <c r="C31" s="16" t="s">
        <v>186</v>
      </c>
      <c r="D31" s="26" t="s">
        <v>187</v>
      </c>
      <c r="E31" s="11"/>
      <c r="F31" s="206">
        <v>12000</v>
      </c>
      <c r="G31" s="3">
        <f t="shared" si="0"/>
        <v>950200.08999999973</v>
      </c>
    </row>
    <row r="32" spans="1:7" x14ac:dyDescent="0.25">
      <c r="A32" s="14">
        <v>41704</v>
      </c>
      <c r="B32" s="16">
        <v>1787</v>
      </c>
      <c r="C32" s="16" t="s">
        <v>19</v>
      </c>
      <c r="D32" s="26" t="s">
        <v>188</v>
      </c>
      <c r="E32" s="11"/>
      <c r="F32" s="206">
        <v>3000</v>
      </c>
      <c r="G32" s="3">
        <f t="shared" si="0"/>
        <v>947200.08999999973</v>
      </c>
    </row>
    <row r="33" spans="1:7" x14ac:dyDescent="0.25">
      <c r="A33" s="14">
        <v>41704</v>
      </c>
      <c r="B33" s="16">
        <v>1788</v>
      </c>
      <c r="C33" s="16" t="s">
        <v>19</v>
      </c>
      <c r="D33" s="26" t="s">
        <v>188</v>
      </c>
      <c r="E33" s="11"/>
      <c r="F33" s="206">
        <v>3000</v>
      </c>
      <c r="G33" s="3">
        <f t="shared" si="0"/>
        <v>944200.08999999973</v>
      </c>
    </row>
    <row r="34" spans="1:7" x14ac:dyDescent="0.25">
      <c r="A34" s="14">
        <v>41704</v>
      </c>
      <c r="B34" s="16">
        <v>1789</v>
      </c>
      <c r="C34" s="16" t="s">
        <v>19</v>
      </c>
      <c r="D34" s="26" t="s">
        <v>188</v>
      </c>
      <c r="E34" s="11"/>
      <c r="F34" s="206">
        <v>3000</v>
      </c>
      <c r="G34" s="3">
        <f t="shared" si="0"/>
        <v>941200.08999999973</v>
      </c>
    </row>
    <row r="35" spans="1:7" x14ac:dyDescent="0.25">
      <c r="A35" s="14">
        <v>41704</v>
      </c>
      <c r="B35" s="16">
        <v>1790</v>
      </c>
      <c r="C35" s="16" t="s">
        <v>19</v>
      </c>
      <c r="D35" s="26" t="s">
        <v>188</v>
      </c>
      <c r="E35" s="11"/>
      <c r="F35" s="206">
        <v>5100</v>
      </c>
      <c r="G35" s="3">
        <f t="shared" si="0"/>
        <v>936100.08999999973</v>
      </c>
    </row>
    <row r="36" spans="1:7" x14ac:dyDescent="0.25">
      <c r="A36" s="14">
        <v>41704</v>
      </c>
      <c r="B36" s="16">
        <v>1791</v>
      </c>
      <c r="C36" s="16" t="s">
        <v>19</v>
      </c>
      <c r="D36" s="26" t="s">
        <v>188</v>
      </c>
      <c r="E36" s="11"/>
      <c r="F36" s="206">
        <v>2700</v>
      </c>
      <c r="G36" s="3">
        <f t="shared" si="0"/>
        <v>933400.08999999973</v>
      </c>
    </row>
    <row r="37" spans="1:7" x14ac:dyDescent="0.25">
      <c r="A37" s="179"/>
      <c r="B37" s="229">
        <v>1792</v>
      </c>
      <c r="C37" s="229" t="s">
        <v>938</v>
      </c>
      <c r="D37" s="233"/>
      <c r="E37" s="146"/>
      <c r="F37" s="234"/>
      <c r="G37" s="3">
        <f t="shared" si="0"/>
        <v>933400.08999999973</v>
      </c>
    </row>
    <row r="38" spans="1:7" ht="30" x14ac:dyDescent="0.25">
      <c r="A38" s="14">
        <v>41704</v>
      </c>
      <c r="B38" s="16">
        <v>1793</v>
      </c>
      <c r="C38" s="16" t="s">
        <v>189</v>
      </c>
      <c r="D38" s="26" t="s">
        <v>190</v>
      </c>
      <c r="E38" s="11"/>
      <c r="F38" s="206">
        <v>1392</v>
      </c>
      <c r="G38" s="3">
        <f t="shared" si="0"/>
        <v>932008.08999999973</v>
      </c>
    </row>
    <row r="39" spans="1:7" x14ac:dyDescent="0.25">
      <c r="A39" s="14">
        <v>41704</v>
      </c>
      <c r="B39" s="16">
        <v>1794</v>
      </c>
      <c r="C39" s="16" t="s">
        <v>19</v>
      </c>
      <c r="D39" s="26" t="s">
        <v>191</v>
      </c>
      <c r="E39" s="11"/>
      <c r="F39" s="206">
        <v>3638.01</v>
      </c>
      <c r="G39" s="3">
        <f t="shared" si="0"/>
        <v>928370.07999999973</v>
      </c>
    </row>
    <row r="40" spans="1:7" x14ac:dyDescent="0.25">
      <c r="A40" s="179"/>
      <c r="B40" s="229">
        <v>1795</v>
      </c>
      <c r="C40" s="229" t="s">
        <v>938</v>
      </c>
      <c r="D40" s="233"/>
      <c r="E40" s="146"/>
      <c r="F40" s="234"/>
      <c r="G40" s="3">
        <f t="shared" si="0"/>
        <v>928370.07999999973</v>
      </c>
    </row>
    <row r="41" spans="1:7" x14ac:dyDescent="0.25">
      <c r="A41" s="14">
        <v>41704</v>
      </c>
      <c r="B41" s="16">
        <v>1796</v>
      </c>
      <c r="C41" s="16" t="s">
        <v>192</v>
      </c>
      <c r="D41" s="26" t="s">
        <v>193</v>
      </c>
      <c r="E41" s="11"/>
      <c r="F41" s="206">
        <v>2695</v>
      </c>
      <c r="G41" s="3">
        <f t="shared" si="0"/>
        <v>925675.07999999973</v>
      </c>
    </row>
    <row r="42" spans="1:7" x14ac:dyDescent="0.25">
      <c r="A42" s="179"/>
      <c r="B42" s="229">
        <v>1797</v>
      </c>
      <c r="C42" s="229" t="s">
        <v>938</v>
      </c>
      <c r="D42" s="233"/>
      <c r="E42" s="146"/>
      <c r="F42" s="234"/>
      <c r="G42" s="3">
        <f t="shared" si="0"/>
        <v>925675.07999999973</v>
      </c>
    </row>
    <row r="43" spans="1:7" x14ac:dyDescent="0.25">
      <c r="A43" s="14">
        <v>41704</v>
      </c>
      <c r="B43" s="16">
        <v>1798</v>
      </c>
      <c r="C43" s="16" t="s">
        <v>28</v>
      </c>
      <c r="D43" s="26" t="s">
        <v>194</v>
      </c>
      <c r="E43" s="11"/>
      <c r="F43" s="206">
        <v>120</v>
      </c>
      <c r="G43" s="3">
        <f t="shared" si="0"/>
        <v>925555.07999999973</v>
      </c>
    </row>
    <row r="44" spans="1:7" x14ac:dyDescent="0.25">
      <c r="A44" s="14">
        <v>41704</v>
      </c>
      <c r="B44" s="16">
        <v>1799</v>
      </c>
      <c r="C44" s="16" t="s">
        <v>1058</v>
      </c>
      <c r="D44" s="26" t="s">
        <v>195</v>
      </c>
      <c r="E44" s="11"/>
      <c r="F44" s="206">
        <v>582.5</v>
      </c>
      <c r="G44" s="3">
        <f t="shared" si="0"/>
        <v>924972.57999999973</v>
      </c>
    </row>
    <row r="45" spans="1:7" x14ac:dyDescent="0.25">
      <c r="A45" s="14">
        <v>41704</v>
      </c>
      <c r="B45" s="16">
        <v>1800</v>
      </c>
      <c r="C45" s="16" t="s">
        <v>55</v>
      </c>
      <c r="D45" s="26" t="s">
        <v>1059</v>
      </c>
      <c r="E45" s="11"/>
      <c r="F45" s="206">
        <v>16538.919999999998</v>
      </c>
      <c r="G45" s="3">
        <f t="shared" si="0"/>
        <v>908433.65999999968</v>
      </c>
    </row>
    <row r="46" spans="1:7" x14ac:dyDescent="0.25">
      <c r="A46" s="179"/>
      <c r="B46" s="229">
        <v>1801</v>
      </c>
      <c r="C46" s="229" t="s">
        <v>938</v>
      </c>
      <c r="D46" s="233"/>
      <c r="E46" s="146"/>
      <c r="F46" s="234"/>
      <c r="G46" s="3">
        <f t="shared" si="0"/>
        <v>908433.65999999968</v>
      </c>
    </row>
    <row r="47" spans="1:7" ht="30" x14ac:dyDescent="0.25">
      <c r="A47" s="14">
        <v>41704</v>
      </c>
      <c r="B47" s="16">
        <v>1802</v>
      </c>
      <c r="C47" s="16" t="s">
        <v>55</v>
      </c>
      <c r="D47" s="26" t="s">
        <v>1060</v>
      </c>
      <c r="E47" s="11"/>
      <c r="F47" s="206">
        <v>8778.18</v>
      </c>
      <c r="G47" s="3">
        <f t="shared" si="0"/>
        <v>899655.47999999963</v>
      </c>
    </row>
    <row r="48" spans="1:7" ht="45" x14ac:dyDescent="0.25">
      <c r="A48" s="14">
        <v>41704</v>
      </c>
      <c r="B48" s="16">
        <v>1803</v>
      </c>
      <c r="C48" s="16" t="s">
        <v>55</v>
      </c>
      <c r="D48" s="26" t="s">
        <v>1061</v>
      </c>
      <c r="E48" s="11"/>
      <c r="F48" s="206">
        <v>14654.99</v>
      </c>
      <c r="G48" s="3">
        <f t="shared" si="0"/>
        <v>885000.48999999964</v>
      </c>
    </row>
    <row r="49" spans="1:7" ht="45" x14ac:dyDescent="0.25">
      <c r="A49" s="14">
        <v>41704</v>
      </c>
      <c r="B49" s="16">
        <v>1804</v>
      </c>
      <c r="C49" s="16" t="s">
        <v>55</v>
      </c>
      <c r="D49" s="26" t="s">
        <v>1062</v>
      </c>
      <c r="E49" s="11"/>
      <c r="F49" s="206">
        <v>22512.92</v>
      </c>
      <c r="G49" s="3">
        <f t="shared" si="0"/>
        <v>862487.5699999996</v>
      </c>
    </row>
    <row r="50" spans="1:7" x14ac:dyDescent="0.25">
      <c r="A50" s="14">
        <v>41704</v>
      </c>
      <c r="B50" s="11"/>
      <c r="C50" s="16" t="s">
        <v>279</v>
      </c>
      <c r="D50" s="141" t="s">
        <v>1054</v>
      </c>
      <c r="E50" s="11"/>
      <c r="F50" s="199">
        <v>40092.04</v>
      </c>
      <c r="G50" s="3">
        <f t="shared" si="0"/>
        <v>822395.52999999956</v>
      </c>
    </row>
    <row r="51" spans="1:7" ht="30" x14ac:dyDescent="0.25">
      <c r="A51" s="14">
        <v>41704</v>
      </c>
      <c r="B51" s="11"/>
      <c r="C51" s="16" t="s">
        <v>142</v>
      </c>
      <c r="D51" s="141" t="s">
        <v>1064</v>
      </c>
      <c r="E51" s="11"/>
      <c r="F51" s="199">
        <v>3977.92</v>
      </c>
      <c r="G51" s="3">
        <f t="shared" si="0"/>
        <v>818417.60999999952</v>
      </c>
    </row>
    <row r="52" spans="1:7" x14ac:dyDescent="0.25">
      <c r="A52" s="14">
        <v>41704</v>
      </c>
      <c r="B52" s="11"/>
      <c r="C52" s="16" t="s">
        <v>143</v>
      </c>
      <c r="D52" s="141" t="s">
        <v>1065</v>
      </c>
      <c r="E52" s="11"/>
      <c r="F52" s="199">
        <v>2646.4</v>
      </c>
      <c r="G52" s="3">
        <f t="shared" si="0"/>
        <v>815771.2099999995</v>
      </c>
    </row>
    <row r="53" spans="1:7" x14ac:dyDescent="0.25">
      <c r="A53" s="14">
        <v>41704</v>
      </c>
      <c r="B53" s="11"/>
      <c r="C53" s="16" t="s">
        <v>141</v>
      </c>
      <c r="D53" s="141" t="s">
        <v>1057</v>
      </c>
      <c r="E53" s="11"/>
      <c r="F53" s="199">
        <v>30000</v>
      </c>
      <c r="G53" s="3">
        <f t="shared" si="0"/>
        <v>785771.2099999995</v>
      </c>
    </row>
    <row r="54" spans="1:7" ht="30" x14ac:dyDescent="0.25">
      <c r="A54" s="14">
        <v>41705</v>
      </c>
      <c r="B54" s="16">
        <v>1805</v>
      </c>
      <c r="C54" s="16" t="s">
        <v>44</v>
      </c>
      <c r="D54" s="26" t="s">
        <v>196</v>
      </c>
      <c r="E54" s="11"/>
      <c r="F54" s="206">
        <v>1550</v>
      </c>
      <c r="G54" s="3">
        <f t="shared" si="0"/>
        <v>784221.2099999995</v>
      </c>
    </row>
    <row r="55" spans="1:7" x14ac:dyDescent="0.25">
      <c r="A55" s="14">
        <v>41705</v>
      </c>
      <c r="B55" s="16">
        <v>1806</v>
      </c>
      <c r="C55" s="16" t="s">
        <v>197</v>
      </c>
      <c r="D55" s="26" t="s">
        <v>198</v>
      </c>
      <c r="E55" s="11"/>
      <c r="F55" s="206">
        <v>400</v>
      </c>
      <c r="G55" s="3">
        <f t="shared" si="0"/>
        <v>783821.2099999995</v>
      </c>
    </row>
    <row r="56" spans="1:7" x14ac:dyDescent="0.25">
      <c r="A56" s="14">
        <v>41705</v>
      </c>
      <c r="B56" s="16">
        <v>1807</v>
      </c>
      <c r="C56" s="16" t="s">
        <v>199</v>
      </c>
      <c r="D56" s="26" t="s">
        <v>200</v>
      </c>
      <c r="E56" s="11"/>
      <c r="F56" s="206">
        <v>1750</v>
      </c>
      <c r="G56" s="3">
        <f t="shared" si="0"/>
        <v>782071.2099999995</v>
      </c>
    </row>
    <row r="57" spans="1:7" x14ac:dyDescent="0.25">
      <c r="A57" s="14">
        <v>41705</v>
      </c>
      <c r="B57" s="16">
        <v>1808</v>
      </c>
      <c r="C57" s="16" t="s">
        <v>19</v>
      </c>
      <c r="D57" s="26" t="s">
        <v>63</v>
      </c>
      <c r="E57" s="11"/>
      <c r="F57" s="206">
        <v>10183.16</v>
      </c>
      <c r="G57" s="3">
        <f t="shared" si="0"/>
        <v>771888.04999999946</v>
      </c>
    </row>
    <row r="58" spans="1:7" x14ac:dyDescent="0.25">
      <c r="A58" s="14">
        <v>41705</v>
      </c>
      <c r="B58" s="16">
        <v>1809</v>
      </c>
      <c r="C58" s="16" t="s">
        <v>19</v>
      </c>
      <c r="D58" s="26" t="s">
        <v>201</v>
      </c>
      <c r="E58" s="11"/>
      <c r="F58" s="206">
        <v>2000</v>
      </c>
      <c r="G58" s="3">
        <f t="shared" si="0"/>
        <v>769888.04999999946</v>
      </c>
    </row>
    <row r="59" spans="1:7" x14ac:dyDescent="0.25">
      <c r="A59" s="14">
        <v>41709</v>
      </c>
      <c r="B59" s="16">
        <v>1810</v>
      </c>
      <c r="C59" s="16" t="s">
        <v>19</v>
      </c>
      <c r="D59" s="26" t="s">
        <v>63</v>
      </c>
      <c r="E59" s="11"/>
      <c r="F59" s="206">
        <v>5739</v>
      </c>
      <c r="G59" s="3">
        <f t="shared" si="0"/>
        <v>764149.04999999946</v>
      </c>
    </row>
    <row r="60" spans="1:7" x14ac:dyDescent="0.25">
      <c r="A60" s="14">
        <v>41708</v>
      </c>
      <c r="B60" s="16">
        <v>1811</v>
      </c>
      <c r="C60" s="16" t="s">
        <v>36</v>
      </c>
      <c r="D60" s="26" t="s">
        <v>697</v>
      </c>
      <c r="E60" s="11"/>
      <c r="F60" s="206">
        <v>1000</v>
      </c>
      <c r="G60" s="3">
        <f t="shared" si="0"/>
        <v>763149.04999999946</v>
      </c>
    </row>
    <row r="61" spans="1:7" x14ac:dyDescent="0.25">
      <c r="A61" s="14">
        <v>41708</v>
      </c>
      <c r="B61" s="16">
        <v>1812</v>
      </c>
      <c r="C61" s="16" t="s">
        <v>202</v>
      </c>
      <c r="D61" s="26" t="s">
        <v>1066</v>
      </c>
      <c r="E61" s="11"/>
      <c r="F61" s="206">
        <v>1067</v>
      </c>
      <c r="G61" s="3">
        <f t="shared" si="0"/>
        <v>762082.04999999946</v>
      </c>
    </row>
    <row r="62" spans="1:7" x14ac:dyDescent="0.25">
      <c r="A62" s="14">
        <v>41708</v>
      </c>
      <c r="B62" s="16">
        <v>1813</v>
      </c>
      <c r="C62" s="16" t="s">
        <v>203</v>
      </c>
      <c r="D62" s="26" t="s">
        <v>204</v>
      </c>
      <c r="E62" s="11"/>
      <c r="F62" s="206">
        <v>11050.02</v>
      </c>
      <c r="G62" s="3">
        <f t="shared" si="0"/>
        <v>751032.02999999945</v>
      </c>
    </row>
    <row r="63" spans="1:7" ht="30" x14ac:dyDescent="0.25">
      <c r="A63" s="14">
        <v>41708</v>
      </c>
      <c r="B63" s="16">
        <v>1814</v>
      </c>
      <c r="C63" s="16" t="s">
        <v>205</v>
      </c>
      <c r="D63" s="26" t="s">
        <v>206</v>
      </c>
      <c r="E63" s="11"/>
      <c r="F63" s="206">
        <v>10614</v>
      </c>
      <c r="G63" s="3">
        <f t="shared" si="0"/>
        <v>740418.02999999945</v>
      </c>
    </row>
    <row r="64" spans="1:7" x14ac:dyDescent="0.25">
      <c r="A64" s="179"/>
      <c r="B64" s="229">
        <v>1815</v>
      </c>
      <c r="C64" s="229" t="s">
        <v>938</v>
      </c>
      <c r="D64" s="233"/>
      <c r="E64" s="146"/>
      <c r="F64" s="234"/>
      <c r="G64" s="3">
        <f t="shared" si="0"/>
        <v>740418.02999999945</v>
      </c>
    </row>
    <row r="65" spans="1:7" x14ac:dyDescent="0.25">
      <c r="A65" s="14">
        <v>41708</v>
      </c>
      <c r="B65" s="16">
        <v>1816</v>
      </c>
      <c r="C65" s="16" t="s">
        <v>207</v>
      </c>
      <c r="D65" s="26" t="s">
        <v>208</v>
      </c>
      <c r="E65" s="11"/>
      <c r="F65" s="206">
        <v>2349</v>
      </c>
      <c r="G65" s="3">
        <f t="shared" si="0"/>
        <v>738069.02999999945</v>
      </c>
    </row>
    <row r="66" spans="1:7" x14ac:dyDescent="0.25">
      <c r="A66" s="14">
        <v>41708</v>
      </c>
      <c r="B66" s="16">
        <v>1817</v>
      </c>
      <c r="C66" s="16" t="s">
        <v>209</v>
      </c>
      <c r="D66" s="26" t="s">
        <v>210</v>
      </c>
      <c r="E66" s="11"/>
      <c r="F66" s="206">
        <v>19720</v>
      </c>
      <c r="G66" s="3">
        <f t="shared" si="0"/>
        <v>718349.02999999945</v>
      </c>
    </row>
    <row r="67" spans="1:7" x14ac:dyDescent="0.25">
      <c r="A67" s="14">
        <v>41708</v>
      </c>
      <c r="B67" s="11"/>
      <c r="C67" s="16" t="s">
        <v>141</v>
      </c>
      <c r="D67" s="141" t="s">
        <v>1067</v>
      </c>
      <c r="E67" s="11"/>
      <c r="F67" s="199">
        <v>10057.200000000001</v>
      </c>
      <c r="G67" s="3">
        <f t="shared" si="0"/>
        <v>708291.82999999949</v>
      </c>
    </row>
    <row r="68" spans="1:7" x14ac:dyDescent="0.25">
      <c r="A68" s="14">
        <v>41708</v>
      </c>
      <c r="B68" s="11"/>
      <c r="C68" s="16" t="s">
        <v>141</v>
      </c>
      <c r="D68" s="141" t="s">
        <v>1067</v>
      </c>
      <c r="E68" s="11"/>
      <c r="F68" s="199">
        <v>5104</v>
      </c>
      <c r="G68" s="3">
        <f t="shared" si="0"/>
        <v>703187.82999999949</v>
      </c>
    </row>
    <row r="69" spans="1:7" ht="30" x14ac:dyDescent="0.25">
      <c r="A69" s="14">
        <v>41708</v>
      </c>
      <c r="B69" s="11"/>
      <c r="C69" s="16" t="s">
        <v>141</v>
      </c>
      <c r="D69" s="141" t="s">
        <v>1068</v>
      </c>
      <c r="E69" s="11"/>
      <c r="F69" s="199">
        <v>54584.959999999999</v>
      </c>
      <c r="G69" s="3">
        <f t="shared" si="0"/>
        <v>648602.86999999953</v>
      </c>
    </row>
    <row r="70" spans="1:7" ht="30" x14ac:dyDescent="0.25">
      <c r="A70" s="14">
        <v>41708</v>
      </c>
      <c r="B70" s="11"/>
      <c r="C70" s="16" t="s">
        <v>142</v>
      </c>
      <c r="D70" s="141" t="s">
        <v>1069</v>
      </c>
      <c r="E70" s="11"/>
      <c r="F70" s="199">
        <v>3478.92</v>
      </c>
      <c r="G70" s="3">
        <f t="shared" si="0"/>
        <v>645123.94999999949</v>
      </c>
    </row>
    <row r="71" spans="1:7" x14ac:dyDescent="0.25">
      <c r="A71" s="14">
        <v>41709</v>
      </c>
      <c r="B71" s="11"/>
      <c r="C71" s="16" t="s">
        <v>142</v>
      </c>
      <c r="D71" s="141" t="s">
        <v>1070</v>
      </c>
      <c r="E71" s="11"/>
      <c r="F71" s="199">
        <v>6762.8</v>
      </c>
      <c r="G71" s="3">
        <f t="shared" si="0"/>
        <v>638361.14999999944</v>
      </c>
    </row>
    <row r="72" spans="1:7" x14ac:dyDescent="0.25">
      <c r="A72" s="14">
        <v>41709</v>
      </c>
      <c r="B72" s="11"/>
      <c r="C72" s="16" t="s">
        <v>141</v>
      </c>
      <c r="D72" s="141" t="s">
        <v>950</v>
      </c>
      <c r="E72" s="11"/>
      <c r="F72" s="199">
        <v>30000</v>
      </c>
      <c r="G72" s="3">
        <f t="shared" ref="G72:G135" si="1">G71-F72</f>
        <v>608361.14999999944</v>
      </c>
    </row>
    <row r="73" spans="1:7" x14ac:dyDescent="0.25">
      <c r="A73" s="14">
        <v>41709</v>
      </c>
      <c r="B73" s="16">
        <v>1818</v>
      </c>
      <c r="C73" s="16" t="s">
        <v>19</v>
      </c>
      <c r="D73" s="26" t="s">
        <v>211</v>
      </c>
      <c r="E73" s="11"/>
      <c r="F73" s="206">
        <v>2000</v>
      </c>
      <c r="G73" s="3">
        <f t="shared" si="1"/>
        <v>606361.14999999944</v>
      </c>
    </row>
    <row r="74" spans="1:7" x14ac:dyDescent="0.25">
      <c r="A74" s="179"/>
      <c r="B74" s="229">
        <v>1819</v>
      </c>
      <c r="C74" s="229" t="s">
        <v>938</v>
      </c>
      <c r="D74" s="233"/>
      <c r="E74" s="146"/>
      <c r="F74" s="234"/>
      <c r="G74" s="3">
        <f t="shared" si="1"/>
        <v>606361.14999999944</v>
      </c>
    </row>
    <row r="75" spans="1:7" x14ac:dyDescent="0.25">
      <c r="A75" s="179"/>
      <c r="B75" s="229">
        <v>1820</v>
      </c>
      <c r="C75" s="229" t="s">
        <v>938</v>
      </c>
      <c r="D75" s="233"/>
      <c r="E75" s="146"/>
      <c r="F75" s="234"/>
      <c r="G75" s="3">
        <f t="shared" si="1"/>
        <v>606361.14999999944</v>
      </c>
    </row>
    <row r="76" spans="1:7" x14ac:dyDescent="0.25">
      <c r="A76" s="14">
        <v>41710</v>
      </c>
      <c r="B76" s="16">
        <v>1821</v>
      </c>
      <c r="C76" s="16" t="s">
        <v>19</v>
      </c>
      <c r="D76" s="26" t="s">
        <v>212</v>
      </c>
      <c r="E76" s="11"/>
      <c r="F76" s="206">
        <v>3195.01</v>
      </c>
      <c r="G76" s="3">
        <f t="shared" si="1"/>
        <v>603166.13999999943</v>
      </c>
    </row>
    <row r="77" spans="1:7" x14ac:dyDescent="0.25">
      <c r="A77" s="14">
        <v>41711</v>
      </c>
      <c r="B77" s="16">
        <v>1822</v>
      </c>
      <c r="C77" s="16" t="s">
        <v>213</v>
      </c>
      <c r="D77" s="26" t="s">
        <v>214</v>
      </c>
      <c r="E77" s="11"/>
      <c r="F77" s="206">
        <v>1200</v>
      </c>
      <c r="G77" s="3">
        <f t="shared" si="1"/>
        <v>601966.13999999943</v>
      </c>
    </row>
    <row r="78" spans="1:7" x14ac:dyDescent="0.25">
      <c r="A78" s="14">
        <v>41712</v>
      </c>
      <c r="B78" s="16">
        <v>1823</v>
      </c>
      <c r="C78" s="16" t="s">
        <v>26</v>
      </c>
      <c r="D78" s="26"/>
      <c r="E78" s="11"/>
      <c r="F78" s="206">
        <v>2761</v>
      </c>
      <c r="G78" s="3">
        <f t="shared" si="1"/>
        <v>599205.13999999943</v>
      </c>
    </row>
    <row r="79" spans="1:7" ht="30" x14ac:dyDescent="0.25">
      <c r="A79" s="14">
        <v>41712</v>
      </c>
      <c r="B79" s="16">
        <v>1824</v>
      </c>
      <c r="C79" s="16" t="s">
        <v>37</v>
      </c>
      <c r="D79" s="26" t="s">
        <v>215</v>
      </c>
      <c r="E79" s="11"/>
      <c r="F79" s="206">
        <v>13039</v>
      </c>
      <c r="G79" s="3">
        <f t="shared" si="1"/>
        <v>586166.13999999943</v>
      </c>
    </row>
    <row r="80" spans="1:7" x14ac:dyDescent="0.25">
      <c r="A80" s="14">
        <v>41712</v>
      </c>
      <c r="B80" s="16">
        <v>1825</v>
      </c>
      <c r="C80" s="16" t="s">
        <v>23</v>
      </c>
      <c r="D80" s="26" t="s">
        <v>216</v>
      </c>
      <c r="E80" s="11"/>
      <c r="F80" s="206">
        <v>2690</v>
      </c>
      <c r="G80" s="3">
        <f t="shared" si="1"/>
        <v>583476.13999999943</v>
      </c>
    </row>
    <row r="81" spans="1:7" ht="30" x14ac:dyDescent="0.25">
      <c r="A81" s="14">
        <v>41712</v>
      </c>
      <c r="B81" s="16">
        <v>1826</v>
      </c>
      <c r="C81" s="16" t="s">
        <v>44</v>
      </c>
      <c r="D81" s="26" t="s">
        <v>217</v>
      </c>
      <c r="E81" s="11"/>
      <c r="F81" s="206">
        <v>930</v>
      </c>
      <c r="G81" s="3">
        <f t="shared" si="1"/>
        <v>582546.13999999943</v>
      </c>
    </row>
    <row r="82" spans="1:7" x14ac:dyDescent="0.25">
      <c r="A82" s="14">
        <v>41712</v>
      </c>
      <c r="B82" s="16">
        <v>1827</v>
      </c>
      <c r="C82" s="16" t="s">
        <v>43</v>
      </c>
      <c r="D82" s="26" t="s">
        <v>218</v>
      </c>
      <c r="E82" s="11"/>
      <c r="F82" s="206">
        <v>3000</v>
      </c>
      <c r="G82" s="3">
        <f t="shared" si="1"/>
        <v>579546.13999999943</v>
      </c>
    </row>
    <row r="83" spans="1:7" x14ac:dyDescent="0.25">
      <c r="A83" s="14">
        <v>41712</v>
      </c>
      <c r="B83" s="16">
        <v>1828</v>
      </c>
      <c r="C83" s="16" t="s">
        <v>219</v>
      </c>
      <c r="D83" s="26" t="s">
        <v>177</v>
      </c>
      <c r="E83" s="11"/>
      <c r="F83" s="206">
        <v>1500</v>
      </c>
      <c r="G83" s="3">
        <f t="shared" si="1"/>
        <v>578046.13999999943</v>
      </c>
    </row>
    <row r="84" spans="1:7" x14ac:dyDescent="0.25">
      <c r="A84" s="14">
        <v>41712</v>
      </c>
      <c r="B84" s="16">
        <v>1829</v>
      </c>
      <c r="C84" s="16" t="s">
        <v>149</v>
      </c>
      <c r="D84" s="26"/>
      <c r="E84" s="11"/>
      <c r="F84" s="206">
        <v>2575</v>
      </c>
      <c r="G84" s="3">
        <f t="shared" si="1"/>
        <v>575471.13999999943</v>
      </c>
    </row>
    <row r="85" spans="1:7" ht="45" x14ac:dyDescent="0.25">
      <c r="A85" s="14">
        <v>41712</v>
      </c>
      <c r="B85" s="16">
        <v>1830</v>
      </c>
      <c r="C85" s="16" t="s">
        <v>30</v>
      </c>
      <c r="D85" s="26" t="s">
        <v>220</v>
      </c>
      <c r="E85" s="11"/>
      <c r="F85" s="206">
        <v>2775</v>
      </c>
      <c r="G85" s="3">
        <f t="shared" si="1"/>
        <v>572696.13999999943</v>
      </c>
    </row>
    <row r="86" spans="1:7" ht="30" x14ac:dyDescent="0.25">
      <c r="A86" s="14">
        <v>41712</v>
      </c>
      <c r="B86" s="16">
        <v>1831</v>
      </c>
      <c r="C86" s="16" t="s">
        <v>55</v>
      </c>
      <c r="D86" s="26" t="s">
        <v>221</v>
      </c>
      <c r="E86" s="11"/>
      <c r="F86" s="206">
        <v>1705.01</v>
      </c>
      <c r="G86" s="3">
        <f t="shared" si="1"/>
        <v>570991.12999999942</v>
      </c>
    </row>
    <row r="87" spans="1:7" x14ac:dyDescent="0.25">
      <c r="A87" s="14">
        <v>41712</v>
      </c>
      <c r="B87" s="16">
        <v>1832</v>
      </c>
      <c r="C87" s="16" t="s">
        <v>19</v>
      </c>
      <c r="D87" s="26" t="s">
        <v>222</v>
      </c>
      <c r="E87" s="11"/>
      <c r="F87" s="206">
        <v>3000</v>
      </c>
      <c r="G87" s="3">
        <f t="shared" si="1"/>
        <v>567991.12999999942</v>
      </c>
    </row>
    <row r="88" spans="1:7" ht="30" x14ac:dyDescent="0.25">
      <c r="A88" s="14">
        <v>41712</v>
      </c>
      <c r="B88" s="16">
        <v>1833</v>
      </c>
      <c r="C88" s="16" t="s">
        <v>19</v>
      </c>
      <c r="D88" s="26" t="s">
        <v>223</v>
      </c>
      <c r="E88" s="11"/>
      <c r="F88" s="206">
        <v>4800</v>
      </c>
      <c r="G88" s="3">
        <f t="shared" si="1"/>
        <v>563191.12999999942</v>
      </c>
    </row>
    <row r="89" spans="1:7" x14ac:dyDescent="0.25">
      <c r="A89" s="14">
        <v>41712</v>
      </c>
      <c r="B89" s="16">
        <v>1834</v>
      </c>
      <c r="C89" s="16" t="s">
        <v>19</v>
      </c>
      <c r="D89" s="26" t="s">
        <v>135</v>
      </c>
      <c r="E89" s="11"/>
      <c r="F89" s="206">
        <v>8600</v>
      </c>
      <c r="G89" s="3">
        <f t="shared" si="1"/>
        <v>554591.12999999942</v>
      </c>
    </row>
    <row r="90" spans="1:7" x14ac:dyDescent="0.25">
      <c r="A90" s="14">
        <v>41712</v>
      </c>
      <c r="B90" s="16">
        <v>1835</v>
      </c>
      <c r="C90" s="16" t="s">
        <v>19</v>
      </c>
      <c r="D90" s="26" t="s">
        <v>224</v>
      </c>
      <c r="E90" s="11"/>
      <c r="F90" s="206">
        <v>3000</v>
      </c>
      <c r="G90" s="3">
        <f t="shared" si="1"/>
        <v>551591.12999999942</v>
      </c>
    </row>
    <row r="91" spans="1:7" ht="30" x14ac:dyDescent="0.25">
      <c r="A91" s="14">
        <v>41712</v>
      </c>
      <c r="B91" s="16">
        <v>1836</v>
      </c>
      <c r="C91" s="16" t="s">
        <v>55</v>
      </c>
      <c r="D91" s="26" t="s">
        <v>225</v>
      </c>
      <c r="E91" s="11"/>
      <c r="F91" s="206">
        <v>7730.98</v>
      </c>
      <c r="G91" s="3">
        <f t="shared" si="1"/>
        <v>543860.14999999944</v>
      </c>
    </row>
    <row r="92" spans="1:7" x14ac:dyDescent="0.25">
      <c r="A92" s="14">
        <v>41712</v>
      </c>
      <c r="B92" s="16">
        <v>1837</v>
      </c>
      <c r="C92" s="16" t="s">
        <v>55</v>
      </c>
      <c r="D92" s="26" t="s">
        <v>226</v>
      </c>
      <c r="E92" s="11"/>
      <c r="F92" s="206">
        <v>1260</v>
      </c>
      <c r="G92" s="3">
        <f t="shared" si="1"/>
        <v>542600.14999999944</v>
      </c>
    </row>
    <row r="93" spans="1:7" x14ac:dyDescent="0.25">
      <c r="A93" s="14">
        <v>41712</v>
      </c>
      <c r="B93" s="16">
        <v>1838</v>
      </c>
      <c r="C93" s="16" t="s">
        <v>55</v>
      </c>
      <c r="D93" s="26" t="s">
        <v>227</v>
      </c>
      <c r="E93" s="11"/>
      <c r="F93" s="206">
        <v>7293.8</v>
      </c>
      <c r="G93" s="3">
        <f t="shared" si="1"/>
        <v>535306.34999999939</v>
      </c>
    </row>
    <row r="94" spans="1:7" x14ac:dyDescent="0.25">
      <c r="A94" s="14">
        <v>41712</v>
      </c>
      <c r="B94" s="16">
        <v>1839</v>
      </c>
      <c r="C94" s="16" t="s">
        <v>55</v>
      </c>
      <c r="D94" s="26" t="s">
        <v>228</v>
      </c>
      <c r="E94" s="11"/>
      <c r="F94" s="206">
        <v>195</v>
      </c>
      <c r="G94" s="3">
        <f t="shared" si="1"/>
        <v>535111.34999999939</v>
      </c>
    </row>
    <row r="95" spans="1:7" x14ac:dyDescent="0.25">
      <c r="A95" s="14">
        <v>41712</v>
      </c>
      <c r="B95" s="16">
        <v>1840</v>
      </c>
      <c r="C95" s="16" t="s">
        <v>229</v>
      </c>
      <c r="D95" s="26" t="s">
        <v>230</v>
      </c>
      <c r="E95" s="11"/>
      <c r="F95" s="206">
        <v>3390.3</v>
      </c>
      <c r="G95" s="3">
        <f t="shared" si="1"/>
        <v>531721.04999999935</v>
      </c>
    </row>
    <row r="96" spans="1:7" x14ac:dyDescent="0.25">
      <c r="A96" s="14">
        <v>41712</v>
      </c>
      <c r="B96" s="16">
        <v>1841</v>
      </c>
      <c r="C96" s="16" t="s">
        <v>231</v>
      </c>
      <c r="D96" s="26"/>
      <c r="E96" s="11"/>
      <c r="F96" s="206">
        <v>10227.459999999999</v>
      </c>
      <c r="G96" s="3">
        <f t="shared" si="1"/>
        <v>521493.58999999933</v>
      </c>
    </row>
    <row r="97" spans="1:7" x14ac:dyDescent="0.25">
      <c r="A97" s="14">
        <v>41712</v>
      </c>
      <c r="B97" s="11"/>
      <c r="C97" s="16" t="s">
        <v>155</v>
      </c>
      <c r="D97" s="141"/>
      <c r="E97" s="11"/>
      <c r="F97" s="199">
        <v>288414.65999999997</v>
      </c>
      <c r="G97" s="251">
        <f t="shared" si="1"/>
        <v>233078.92999999935</v>
      </c>
    </row>
    <row r="98" spans="1:7" x14ac:dyDescent="0.25">
      <c r="A98" s="14">
        <v>41712</v>
      </c>
      <c r="B98" s="11"/>
      <c r="C98" s="16" t="s">
        <v>156</v>
      </c>
      <c r="D98" s="141"/>
      <c r="E98" s="11"/>
      <c r="F98" s="199">
        <v>1679.35</v>
      </c>
      <c r="G98" s="251">
        <f t="shared" si="1"/>
        <v>231399.57999999935</v>
      </c>
    </row>
    <row r="99" spans="1:7" x14ac:dyDescent="0.25">
      <c r="A99" s="14">
        <v>41712</v>
      </c>
      <c r="B99" s="11"/>
      <c r="C99" s="16" t="s">
        <v>156</v>
      </c>
      <c r="D99" s="141"/>
      <c r="E99" s="11"/>
      <c r="F99" s="199">
        <v>7606.31</v>
      </c>
      <c r="G99" s="251">
        <f t="shared" si="1"/>
        <v>223793.26999999935</v>
      </c>
    </row>
    <row r="100" spans="1:7" x14ac:dyDescent="0.25">
      <c r="A100" s="14">
        <v>41716</v>
      </c>
      <c r="B100" s="11"/>
      <c r="C100" s="16" t="s">
        <v>142</v>
      </c>
      <c r="D100" s="141"/>
      <c r="E100" s="11"/>
      <c r="F100" s="199">
        <v>2480</v>
      </c>
      <c r="G100" s="251">
        <f t="shared" si="1"/>
        <v>221313.26999999935</v>
      </c>
    </row>
    <row r="101" spans="1:7" x14ac:dyDescent="0.25">
      <c r="A101" s="14">
        <v>41716</v>
      </c>
      <c r="B101" s="11"/>
      <c r="C101" s="16" t="s">
        <v>142</v>
      </c>
      <c r="D101" s="141"/>
      <c r="E101" s="11"/>
      <c r="F101" s="199">
        <v>5542</v>
      </c>
      <c r="G101" s="251">
        <f t="shared" si="1"/>
        <v>215771.26999999935</v>
      </c>
    </row>
    <row r="102" spans="1:7" x14ac:dyDescent="0.25">
      <c r="A102" s="14">
        <v>41716</v>
      </c>
      <c r="B102" s="11"/>
      <c r="C102" s="16" t="s">
        <v>142</v>
      </c>
      <c r="D102" s="78" t="s">
        <v>935</v>
      </c>
      <c r="E102" s="11"/>
      <c r="F102" s="199">
        <v>74779</v>
      </c>
      <c r="G102" s="251">
        <f t="shared" si="1"/>
        <v>140992.26999999935</v>
      </c>
    </row>
    <row r="103" spans="1:7" ht="30" x14ac:dyDescent="0.25">
      <c r="A103" s="14">
        <v>41716</v>
      </c>
      <c r="B103" s="16">
        <v>1842</v>
      </c>
      <c r="C103" s="16" t="s">
        <v>232</v>
      </c>
      <c r="D103" s="26" t="s">
        <v>64</v>
      </c>
      <c r="E103" s="11"/>
      <c r="F103" s="206">
        <v>1000</v>
      </c>
      <c r="G103" s="251">
        <f t="shared" si="1"/>
        <v>139992.26999999935</v>
      </c>
    </row>
    <row r="104" spans="1:7" ht="30" x14ac:dyDescent="0.25">
      <c r="A104" s="14">
        <v>41717</v>
      </c>
      <c r="B104" s="16">
        <v>1843</v>
      </c>
      <c r="C104" s="16" t="s">
        <v>233</v>
      </c>
      <c r="D104" s="26" t="s">
        <v>234</v>
      </c>
      <c r="E104" s="11"/>
      <c r="F104" s="206">
        <v>3000</v>
      </c>
      <c r="G104" s="251">
        <f t="shared" si="1"/>
        <v>136992.26999999935</v>
      </c>
    </row>
    <row r="105" spans="1:7" ht="30" x14ac:dyDescent="0.25">
      <c r="A105" s="14">
        <v>41717</v>
      </c>
      <c r="B105" s="16">
        <v>1844</v>
      </c>
      <c r="C105" s="16" t="s">
        <v>18</v>
      </c>
      <c r="D105" s="26" t="s">
        <v>235</v>
      </c>
      <c r="E105" s="11"/>
      <c r="F105" s="206">
        <v>2900</v>
      </c>
      <c r="G105" s="251">
        <f t="shared" si="1"/>
        <v>134092.26999999935</v>
      </c>
    </row>
    <row r="106" spans="1:7" x14ac:dyDescent="0.25">
      <c r="A106" s="179"/>
      <c r="B106" s="229">
        <v>1845</v>
      </c>
      <c r="C106" s="229" t="s">
        <v>938</v>
      </c>
      <c r="D106" s="233"/>
      <c r="E106" s="146"/>
      <c r="F106" s="234"/>
      <c r="G106" s="251">
        <f t="shared" si="1"/>
        <v>134092.26999999935</v>
      </c>
    </row>
    <row r="107" spans="1:7" x14ac:dyDescent="0.25">
      <c r="A107" s="14">
        <v>41717</v>
      </c>
      <c r="B107" s="16">
        <v>1846</v>
      </c>
      <c r="C107" s="16" t="s">
        <v>54</v>
      </c>
      <c r="D107" s="26" t="s">
        <v>236</v>
      </c>
      <c r="E107" s="11"/>
      <c r="F107" s="206">
        <v>1800</v>
      </c>
      <c r="G107" s="251">
        <f t="shared" si="1"/>
        <v>132292.26999999935</v>
      </c>
    </row>
    <row r="108" spans="1:7" ht="30" x14ac:dyDescent="0.25">
      <c r="A108" s="14">
        <v>41717</v>
      </c>
      <c r="B108" s="16">
        <v>1847</v>
      </c>
      <c r="C108" s="16"/>
      <c r="D108" s="26" t="s">
        <v>237</v>
      </c>
      <c r="E108" s="11"/>
      <c r="F108" s="206">
        <v>3824.12</v>
      </c>
      <c r="G108" s="251">
        <f t="shared" si="1"/>
        <v>128468.14999999935</v>
      </c>
    </row>
    <row r="109" spans="1:7" ht="30" x14ac:dyDescent="0.25">
      <c r="A109" s="14">
        <v>41717</v>
      </c>
      <c r="B109" s="16">
        <v>1848</v>
      </c>
      <c r="C109" s="16" t="s">
        <v>39</v>
      </c>
      <c r="D109" s="26" t="s">
        <v>238</v>
      </c>
      <c r="E109" s="11"/>
      <c r="F109" s="206">
        <v>10000</v>
      </c>
      <c r="G109" s="251">
        <f t="shared" si="1"/>
        <v>118468.14999999935</v>
      </c>
    </row>
    <row r="110" spans="1:7" x14ac:dyDescent="0.25">
      <c r="A110" s="14">
        <v>41717</v>
      </c>
      <c r="B110" s="16">
        <v>1849</v>
      </c>
      <c r="C110" s="16" t="s">
        <v>239</v>
      </c>
      <c r="D110" s="26" t="s">
        <v>218</v>
      </c>
      <c r="E110" s="11"/>
      <c r="F110" s="206">
        <v>3236.25</v>
      </c>
      <c r="G110" s="251">
        <f t="shared" si="1"/>
        <v>115231.89999999935</v>
      </c>
    </row>
    <row r="111" spans="1:7" ht="30" x14ac:dyDescent="0.25">
      <c r="A111" s="14">
        <v>41717</v>
      </c>
      <c r="B111" s="16">
        <v>1850</v>
      </c>
      <c r="C111" s="16" t="s">
        <v>240</v>
      </c>
      <c r="D111" s="26" t="s">
        <v>241</v>
      </c>
      <c r="E111" s="11"/>
      <c r="F111" s="206">
        <v>5250</v>
      </c>
      <c r="G111" s="251">
        <f t="shared" si="1"/>
        <v>109981.89999999935</v>
      </c>
    </row>
    <row r="112" spans="1:7" x14ac:dyDescent="0.25">
      <c r="A112" s="14">
        <v>41717</v>
      </c>
      <c r="B112" s="11"/>
      <c r="C112" s="16" t="s">
        <v>142</v>
      </c>
      <c r="D112" s="141" t="s">
        <v>1066</v>
      </c>
      <c r="E112" s="11"/>
      <c r="F112" s="199">
        <v>454.95</v>
      </c>
      <c r="G112" s="251">
        <f t="shared" si="1"/>
        <v>109526.94999999936</v>
      </c>
    </row>
    <row r="113" spans="1:7" x14ac:dyDescent="0.25">
      <c r="A113" s="14">
        <v>41717</v>
      </c>
      <c r="B113" s="11"/>
      <c r="C113" s="16" t="s">
        <v>142</v>
      </c>
      <c r="D113" s="141" t="s">
        <v>1071</v>
      </c>
      <c r="E113" s="11"/>
      <c r="F113" s="199">
        <v>2848.83</v>
      </c>
      <c r="G113" s="251">
        <f t="shared" si="1"/>
        <v>106678.11999999936</v>
      </c>
    </row>
    <row r="114" spans="1:7" ht="30" x14ac:dyDescent="0.25">
      <c r="A114" s="14">
        <v>41717</v>
      </c>
      <c r="B114" s="11"/>
      <c r="C114" s="16" t="s">
        <v>142</v>
      </c>
      <c r="D114" s="141" t="s">
        <v>1072</v>
      </c>
      <c r="E114" s="11"/>
      <c r="F114" s="199">
        <v>14000</v>
      </c>
      <c r="G114" s="251">
        <f t="shared" si="1"/>
        <v>92678.119999999355</v>
      </c>
    </row>
    <row r="115" spans="1:7" s="46" customFormat="1" x14ac:dyDescent="0.25">
      <c r="A115" s="33">
        <v>41718</v>
      </c>
      <c r="B115" s="29"/>
      <c r="C115" s="28" t="s">
        <v>141</v>
      </c>
      <c r="D115" s="235" t="s">
        <v>950</v>
      </c>
      <c r="E115" s="29"/>
      <c r="F115" s="199">
        <v>30000</v>
      </c>
      <c r="G115" s="251">
        <f t="shared" si="1"/>
        <v>62678.119999999355</v>
      </c>
    </row>
    <row r="116" spans="1:7" ht="30" x14ac:dyDescent="0.25">
      <c r="A116" s="14">
        <v>41718</v>
      </c>
      <c r="B116" s="16">
        <v>1851</v>
      </c>
      <c r="C116" s="16" t="s">
        <v>33</v>
      </c>
      <c r="D116" s="26" t="s">
        <v>242</v>
      </c>
      <c r="E116" s="11"/>
      <c r="F116" s="206">
        <v>5974.21</v>
      </c>
      <c r="G116" s="251">
        <f t="shared" si="1"/>
        <v>56703.909999999356</v>
      </c>
    </row>
    <row r="117" spans="1:7" ht="30" x14ac:dyDescent="0.25">
      <c r="A117" s="14">
        <v>41719</v>
      </c>
      <c r="B117" s="16">
        <v>1852</v>
      </c>
      <c r="C117" s="16" t="s">
        <v>23</v>
      </c>
      <c r="D117" s="26" t="s">
        <v>91</v>
      </c>
      <c r="E117" s="11"/>
      <c r="F117" s="206">
        <v>2390</v>
      </c>
      <c r="G117" s="251">
        <f t="shared" si="1"/>
        <v>54313.909999999356</v>
      </c>
    </row>
    <row r="118" spans="1:7" x14ac:dyDescent="0.25">
      <c r="A118" s="14">
        <v>41719</v>
      </c>
      <c r="B118" s="16">
        <v>1853</v>
      </c>
      <c r="C118" s="16" t="s">
        <v>35</v>
      </c>
      <c r="D118" s="26"/>
      <c r="E118" s="11"/>
      <c r="F118" s="206">
        <v>152557</v>
      </c>
      <c r="G118" s="241">
        <f t="shared" si="1"/>
        <v>-98243.090000000637</v>
      </c>
    </row>
    <row r="119" spans="1:7" x14ac:dyDescent="0.25">
      <c r="A119" s="179"/>
      <c r="B119" s="229">
        <v>1854</v>
      </c>
      <c r="C119" s="229" t="s">
        <v>938</v>
      </c>
      <c r="D119" s="233"/>
      <c r="E119" s="146"/>
      <c r="F119" s="234"/>
      <c r="G119" s="241">
        <f t="shared" si="1"/>
        <v>-98243.090000000637</v>
      </c>
    </row>
    <row r="120" spans="1:7" x14ac:dyDescent="0.25">
      <c r="A120" s="14">
        <v>41719</v>
      </c>
      <c r="B120" s="16">
        <v>1855</v>
      </c>
      <c r="C120" s="16" t="s">
        <v>19</v>
      </c>
      <c r="D120" s="26" t="s">
        <v>243</v>
      </c>
      <c r="E120" s="11"/>
      <c r="F120" s="206">
        <v>4204.08</v>
      </c>
      <c r="G120" s="241">
        <f t="shared" si="1"/>
        <v>-102447.17000000064</v>
      </c>
    </row>
    <row r="121" spans="1:7" ht="30" x14ac:dyDescent="0.25">
      <c r="A121" s="14">
        <v>41719</v>
      </c>
      <c r="B121" s="16">
        <v>1856</v>
      </c>
      <c r="C121" s="16" t="s">
        <v>244</v>
      </c>
      <c r="D121" s="26" t="s">
        <v>245</v>
      </c>
      <c r="E121" s="11"/>
      <c r="F121" s="206">
        <v>5000</v>
      </c>
      <c r="G121" s="241">
        <f t="shared" si="1"/>
        <v>-107447.17000000064</v>
      </c>
    </row>
    <row r="122" spans="1:7" ht="30" x14ac:dyDescent="0.25">
      <c r="A122" s="14">
        <v>41719</v>
      </c>
      <c r="B122" s="16">
        <v>1857</v>
      </c>
      <c r="C122" s="16" t="s">
        <v>44</v>
      </c>
      <c r="D122" s="26" t="s">
        <v>246</v>
      </c>
      <c r="E122" s="11"/>
      <c r="F122" s="206">
        <v>1060</v>
      </c>
      <c r="G122" s="241">
        <f t="shared" si="1"/>
        <v>-108507.17000000064</v>
      </c>
    </row>
    <row r="123" spans="1:7" ht="30" x14ac:dyDescent="0.25">
      <c r="A123" s="14">
        <v>41719</v>
      </c>
      <c r="B123" s="16">
        <v>1858</v>
      </c>
      <c r="C123" s="16" t="s">
        <v>247</v>
      </c>
      <c r="D123" s="26" t="s">
        <v>248</v>
      </c>
      <c r="E123" s="11"/>
      <c r="F123" s="206">
        <v>1392</v>
      </c>
      <c r="G123" s="241">
        <f t="shared" si="1"/>
        <v>-109899.17000000064</v>
      </c>
    </row>
    <row r="124" spans="1:7" ht="30" x14ac:dyDescent="0.25">
      <c r="A124" s="14">
        <v>41719</v>
      </c>
      <c r="B124" s="16">
        <v>1859</v>
      </c>
      <c r="C124" s="16" t="s">
        <v>249</v>
      </c>
      <c r="D124" s="26" t="s">
        <v>250</v>
      </c>
      <c r="E124" s="11"/>
      <c r="F124" s="206">
        <v>1000</v>
      </c>
      <c r="G124" s="241">
        <f t="shared" si="1"/>
        <v>-110899.17000000064</v>
      </c>
    </row>
    <row r="125" spans="1:7" x14ac:dyDescent="0.25">
      <c r="A125" s="14">
        <v>41719</v>
      </c>
      <c r="B125" s="16">
        <v>1860</v>
      </c>
      <c r="C125" s="16" t="s">
        <v>251</v>
      </c>
      <c r="D125" s="26" t="s">
        <v>252</v>
      </c>
      <c r="E125" s="11"/>
      <c r="F125" s="206">
        <v>5000</v>
      </c>
      <c r="G125" s="241">
        <f t="shared" si="1"/>
        <v>-115899.17000000064</v>
      </c>
    </row>
    <row r="126" spans="1:7" x14ac:dyDescent="0.25">
      <c r="A126" s="14">
        <v>41719</v>
      </c>
      <c r="B126" s="16">
        <v>1861</v>
      </c>
      <c r="C126" s="16" t="s">
        <v>26</v>
      </c>
      <c r="D126" s="26" t="s">
        <v>1107</v>
      </c>
      <c r="E126" s="11"/>
      <c r="F126" s="206">
        <v>1205</v>
      </c>
      <c r="G126" s="241">
        <f t="shared" si="1"/>
        <v>-117104.17000000064</v>
      </c>
    </row>
    <row r="127" spans="1:7" x14ac:dyDescent="0.25">
      <c r="A127" s="14">
        <v>41719</v>
      </c>
      <c r="B127" s="16">
        <v>1862</v>
      </c>
      <c r="C127" s="16" t="s">
        <v>54</v>
      </c>
      <c r="D127" s="26" t="s">
        <v>1108</v>
      </c>
      <c r="E127" s="11"/>
      <c r="F127" s="206">
        <v>4530</v>
      </c>
      <c r="G127" s="241">
        <f t="shared" si="1"/>
        <v>-121634.17000000064</v>
      </c>
    </row>
    <row r="128" spans="1:7" ht="30" x14ac:dyDescent="0.25">
      <c r="A128" s="14">
        <v>41719</v>
      </c>
      <c r="B128" s="16">
        <v>1863</v>
      </c>
      <c r="C128" s="16" t="s">
        <v>202</v>
      </c>
      <c r="D128" s="26" t="s">
        <v>1109</v>
      </c>
      <c r="E128" s="11"/>
      <c r="F128" s="206">
        <v>1167</v>
      </c>
      <c r="G128" s="241">
        <f t="shared" si="1"/>
        <v>-122801.17000000064</v>
      </c>
    </row>
    <row r="129" spans="1:7" ht="30" x14ac:dyDescent="0.25">
      <c r="A129" s="14">
        <v>41719</v>
      </c>
      <c r="B129" s="16">
        <v>1864</v>
      </c>
      <c r="C129" s="16" t="s">
        <v>30</v>
      </c>
      <c r="D129" s="26" t="s">
        <v>253</v>
      </c>
      <c r="E129" s="11"/>
      <c r="F129" s="206">
        <v>2963</v>
      </c>
      <c r="G129" s="241">
        <f t="shared" si="1"/>
        <v>-125764.17000000064</v>
      </c>
    </row>
    <row r="130" spans="1:7" x14ac:dyDescent="0.25">
      <c r="A130" s="14">
        <v>41719</v>
      </c>
      <c r="B130" s="16">
        <v>1865</v>
      </c>
      <c r="C130" s="16" t="s">
        <v>28</v>
      </c>
      <c r="D130" s="26" t="s">
        <v>254</v>
      </c>
      <c r="E130" s="11"/>
      <c r="F130" s="206">
        <v>1337</v>
      </c>
      <c r="G130" s="241">
        <f t="shared" si="1"/>
        <v>-127101.17000000064</v>
      </c>
    </row>
    <row r="131" spans="1:7" x14ac:dyDescent="0.25">
      <c r="A131" s="14">
        <v>41719</v>
      </c>
      <c r="B131" s="16">
        <v>1866</v>
      </c>
      <c r="C131" s="16" t="s">
        <v>28</v>
      </c>
      <c r="D131" s="26" t="s">
        <v>255</v>
      </c>
      <c r="E131" s="11"/>
      <c r="F131" s="206">
        <v>13014.92</v>
      </c>
      <c r="G131" s="241">
        <f t="shared" si="1"/>
        <v>-140116.09000000064</v>
      </c>
    </row>
    <row r="132" spans="1:7" x14ac:dyDescent="0.25">
      <c r="A132" s="14">
        <v>112</v>
      </c>
      <c r="B132" s="16">
        <v>1867</v>
      </c>
      <c r="C132" s="16" t="s">
        <v>19</v>
      </c>
      <c r="D132" s="26" t="s">
        <v>63</v>
      </c>
      <c r="E132" s="11"/>
      <c r="F132" s="206">
        <v>6813</v>
      </c>
      <c r="G132" s="241">
        <f t="shared" si="1"/>
        <v>-146929.09000000064</v>
      </c>
    </row>
    <row r="133" spans="1:7" x14ac:dyDescent="0.25">
      <c r="A133" s="14">
        <v>113</v>
      </c>
      <c r="B133" s="16">
        <v>1868</v>
      </c>
      <c r="C133" s="16" t="s">
        <v>1074</v>
      </c>
      <c r="D133" s="26" t="s">
        <v>1073</v>
      </c>
      <c r="E133" s="11"/>
      <c r="F133" s="206">
        <v>1904.01</v>
      </c>
      <c r="G133" s="241">
        <f t="shared" si="1"/>
        <v>-148833.10000000065</v>
      </c>
    </row>
    <row r="134" spans="1:7" x14ac:dyDescent="0.25">
      <c r="A134" s="14">
        <v>113</v>
      </c>
      <c r="B134" s="11"/>
      <c r="C134" s="16" t="s">
        <v>142</v>
      </c>
      <c r="D134" s="141" t="s">
        <v>1075</v>
      </c>
      <c r="E134" s="11"/>
      <c r="F134" s="199">
        <v>2100.0100000000002</v>
      </c>
      <c r="G134" s="241">
        <f t="shared" si="1"/>
        <v>-150933.11000000066</v>
      </c>
    </row>
    <row r="135" spans="1:7" x14ac:dyDescent="0.25">
      <c r="A135" s="14">
        <v>113</v>
      </c>
      <c r="B135" s="11"/>
      <c r="C135" s="16" t="s">
        <v>142</v>
      </c>
      <c r="D135" s="141" t="s">
        <v>1075</v>
      </c>
      <c r="E135" s="11"/>
      <c r="F135" s="199">
        <v>4200</v>
      </c>
      <c r="G135" s="241">
        <f t="shared" si="1"/>
        <v>-155133.11000000066</v>
      </c>
    </row>
    <row r="136" spans="1:7" x14ac:dyDescent="0.25">
      <c r="A136" s="14">
        <v>41722</v>
      </c>
      <c r="B136" s="16">
        <v>1869</v>
      </c>
      <c r="C136" s="16" t="s">
        <v>21</v>
      </c>
      <c r="D136" s="26" t="s">
        <v>256</v>
      </c>
      <c r="E136" s="11"/>
      <c r="F136" s="206">
        <v>6200</v>
      </c>
      <c r="G136" s="241">
        <f t="shared" ref="G136:G199" si="2">G135-F136</f>
        <v>-161333.11000000066</v>
      </c>
    </row>
    <row r="137" spans="1:7" ht="30" x14ac:dyDescent="0.25">
      <c r="A137" s="14">
        <v>41722</v>
      </c>
      <c r="B137" s="16">
        <v>1870</v>
      </c>
      <c r="C137" s="16" t="s">
        <v>36</v>
      </c>
      <c r="D137" s="26" t="s">
        <v>64</v>
      </c>
      <c r="E137" s="11"/>
      <c r="F137" s="206">
        <v>1000</v>
      </c>
      <c r="G137" s="241">
        <f t="shared" si="2"/>
        <v>-162333.11000000066</v>
      </c>
    </row>
    <row r="138" spans="1:7" x14ac:dyDescent="0.25">
      <c r="A138" s="14">
        <v>41722</v>
      </c>
      <c r="B138" s="16">
        <v>1871</v>
      </c>
      <c r="C138" s="16" t="s">
        <v>19</v>
      </c>
      <c r="D138" s="26" t="s">
        <v>257</v>
      </c>
      <c r="E138" s="11"/>
      <c r="F138" s="206">
        <v>5319.35</v>
      </c>
      <c r="G138" s="241">
        <f t="shared" si="2"/>
        <v>-167652.46000000066</v>
      </c>
    </row>
    <row r="139" spans="1:7" x14ac:dyDescent="0.25">
      <c r="A139" s="14">
        <v>41722</v>
      </c>
      <c r="B139" s="16">
        <v>1872</v>
      </c>
      <c r="C139" s="16" t="s">
        <v>258</v>
      </c>
      <c r="D139" s="26" t="s">
        <v>259</v>
      </c>
      <c r="E139" s="11"/>
      <c r="F139" s="206">
        <v>2400</v>
      </c>
      <c r="G139" s="241">
        <f t="shared" si="2"/>
        <v>-170052.46000000066</v>
      </c>
    </row>
    <row r="140" spans="1:7" ht="30" x14ac:dyDescent="0.25">
      <c r="A140" s="14">
        <v>41722</v>
      </c>
      <c r="B140" s="16">
        <v>1873</v>
      </c>
      <c r="C140" s="16" t="s">
        <v>18</v>
      </c>
      <c r="D140" s="26" t="s">
        <v>1076</v>
      </c>
      <c r="E140" s="11"/>
      <c r="F140" s="206">
        <v>1400</v>
      </c>
      <c r="G140" s="241">
        <f t="shared" si="2"/>
        <v>-171452.46000000066</v>
      </c>
    </row>
    <row r="141" spans="1:7" x14ac:dyDescent="0.25">
      <c r="A141" s="14">
        <v>41723</v>
      </c>
      <c r="B141" s="16">
        <v>1874</v>
      </c>
      <c r="C141" s="16" t="s">
        <v>19</v>
      </c>
      <c r="D141" s="26" t="s">
        <v>63</v>
      </c>
      <c r="E141" s="11"/>
      <c r="F141" s="206">
        <v>6522.21</v>
      </c>
      <c r="G141" s="241">
        <f t="shared" si="2"/>
        <v>-177974.67000000065</v>
      </c>
    </row>
    <row r="142" spans="1:7" x14ac:dyDescent="0.25">
      <c r="A142" s="14">
        <v>41726</v>
      </c>
      <c r="B142" s="16">
        <v>1875</v>
      </c>
      <c r="C142" s="16" t="s">
        <v>19</v>
      </c>
      <c r="D142" s="26" t="s">
        <v>260</v>
      </c>
      <c r="E142" s="11"/>
      <c r="F142" s="206">
        <v>8289.0400000000009</v>
      </c>
      <c r="G142" s="241">
        <f t="shared" si="2"/>
        <v>-186263.71000000066</v>
      </c>
    </row>
    <row r="143" spans="1:7" x14ac:dyDescent="0.25">
      <c r="A143" s="14">
        <v>41723</v>
      </c>
      <c r="B143" s="16">
        <v>1876</v>
      </c>
      <c r="C143" s="16" t="s">
        <v>261</v>
      </c>
      <c r="D143" s="26" t="s">
        <v>177</v>
      </c>
      <c r="E143" s="11"/>
      <c r="F143" s="206">
        <v>9000</v>
      </c>
      <c r="G143" s="241">
        <f t="shared" si="2"/>
        <v>-195263.71000000066</v>
      </c>
    </row>
    <row r="144" spans="1:7" x14ac:dyDescent="0.25">
      <c r="A144" s="14">
        <v>41723</v>
      </c>
      <c r="B144" s="16">
        <v>1877</v>
      </c>
      <c r="C144" s="16" t="s">
        <v>262</v>
      </c>
      <c r="D144" s="26" t="s">
        <v>1077</v>
      </c>
      <c r="E144" s="11"/>
      <c r="F144" s="206">
        <v>30000</v>
      </c>
      <c r="G144" s="241">
        <f t="shared" si="2"/>
        <v>-225263.71000000066</v>
      </c>
    </row>
    <row r="145" spans="1:7" x14ac:dyDescent="0.25">
      <c r="A145" s="14">
        <v>41358</v>
      </c>
      <c r="B145" s="16">
        <v>1878</v>
      </c>
      <c r="C145" s="16" t="s">
        <v>41</v>
      </c>
      <c r="D145" s="26" t="s">
        <v>263</v>
      </c>
      <c r="E145" s="11"/>
      <c r="F145" s="206">
        <v>4488.5</v>
      </c>
      <c r="G145" s="241">
        <f t="shared" si="2"/>
        <v>-229752.21000000066</v>
      </c>
    </row>
    <row r="146" spans="1:7" ht="30" x14ac:dyDescent="0.25">
      <c r="A146" s="14">
        <v>41358</v>
      </c>
      <c r="B146" s="11"/>
      <c r="C146" s="16" t="s">
        <v>280</v>
      </c>
      <c r="D146" s="141" t="s">
        <v>1078</v>
      </c>
      <c r="E146" s="11"/>
      <c r="F146" s="199">
        <v>32479.88</v>
      </c>
      <c r="G146" s="241">
        <f t="shared" si="2"/>
        <v>-262232.09000000067</v>
      </c>
    </row>
    <row r="147" spans="1:7" x14ac:dyDescent="0.25">
      <c r="A147" s="14">
        <v>41358</v>
      </c>
      <c r="B147" s="11"/>
      <c r="C147" s="16" t="s">
        <v>158</v>
      </c>
      <c r="D147" s="141"/>
      <c r="E147" s="11"/>
      <c r="F147" s="199">
        <v>155</v>
      </c>
      <c r="G147" s="241">
        <f t="shared" si="2"/>
        <v>-262387.09000000067</v>
      </c>
    </row>
    <row r="148" spans="1:7" x14ac:dyDescent="0.25">
      <c r="A148" s="14">
        <v>41358</v>
      </c>
      <c r="B148" s="11"/>
      <c r="C148" s="16" t="s">
        <v>281</v>
      </c>
      <c r="D148" s="141"/>
      <c r="E148" s="11"/>
      <c r="F148" s="199">
        <v>24.8</v>
      </c>
      <c r="G148" s="241">
        <f t="shared" si="2"/>
        <v>-262411.89000000065</v>
      </c>
    </row>
    <row r="149" spans="1:7" x14ac:dyDescent="0.25">
      <c r="A149" s="14">
        <v>41358</v>
      </c>
      <c r="B149" s="11"/>
      <c r="C149" s="16" t="s">
        <v>141</v>
      </c>
      <c r="D149" s="141" t="s">
        <v>950</v>
      </c>
      <c r="E149" s="11"/>
      <c r="F149" s="199">
        <v>30000</v>
      </c>
      <c r="G149" s="241">
        <f t="shared" si="2"/>
        <v>-292411.89000000065</v>
      </c>
    </row>
    <row r="150" spans="1:7" x14ac:dyDescent="0.25">
      <c r="A150" s="14">
        <v>41358</v>
      </c>
      <c r="B150" s="11"/>
      <c r="C150" s="16" t="s">
        <v>142</v>
      </c>
      <c r="D150" s="141" t="s">
        <v>1079</v>
      </c>
      <c r="E150" s="11"/>
      <c r="F150" s="199">
        <v>1300</v>
      </c>
      <c r="G150" s="241">
        <f t="shared" si="2"/>
        <v>-293711.89000000065</v>
      </c>
    </row>
    <row r="151" spans="1:7" x14ac:dyDescent="0.25">
      <c r="A151" s="14">
        <v>41724</v>
      </c>
      <c r="B151" s="16">
        <v>1879</v>
      </c>
      <c r="C151" s="16" t="s">
        <v>264</v>
      </c>
      <c r="D151" s="26" t="s">
        <v>265</v>
      </c>
      <c r="E151" s="11"/>
      <c r="F151" s="206">
        <v>1981.33</v>
      </c>
      <c r="G151" s="241">
        <f t="shared" si="2"/>
        <v>-295693.22000000067</v>
      </c>
    </row>
    <row r="152" spans="1:7" x14ac:dyDescent="0.25">
      <c r="A152" s="14">
        <v>41724</v>
      </c>
      <c r="B152" s="16">
        <v>1880</v>
      </c>
      <c r="C152" s="16" t="s">
        <v>266</v>
      </c>
      <c r="D152" s="26" t="s">
        <v>263</v>
      </c>
      <c r="E152" s="11"/>
      <c r="F152" s="206">
        <v>1000</v>
      </c>
      <c r="G152" s="241">
        <f t="shared" si="2"/>
        <v>-296693.22000000067</v>
      </c>
    </row>
    <row r="153" spans="1:7" x14ac:dyDescent="0.25">
      <c r="A153" s="14">
        <v>41724</v>
      </c>
      <c r="B153" s="11"/>
      <c r="C153" s="16" t="s">
        <v>142</v>
      </c>
      <c r="D153" s="141" t="s">
        <v>1080</v>
      </c>
      <c r="E153" s="11"/>
      <c r="F153" s="199">
        <v>3250</v>
      </c>
      <c r="G153" s="241">
        <f t="shared" si="2"/>
        <v>-299943.22000000067</v>
      </c>
    </row>
    <row r="154" spans="1:7" x14ac:dyDescent="0.25">
      <c r="A154" s="14">
        <v>41724</v>
      </c>
      <c r="B154" s="11"/>
      <c r="C154" s="16" t="s">
        <v>142</v>
      </c>
      <c r="D154" s="141" t="s">
        <v>1081</v>
      </c>
      <c r="E154" s="11"/>
      <c r="F154" s="199">
        <v>2100.0100000000002</v>
      </c>
      <c r="G154" s="241">
        <f t="shared" si="2"/>
        <v>-302043.23000000068</v>
      </c>
    </row>
    <row r="155" spans="1:7" x14ac:dyDescent="0.25">
      <c r="A155" s="14">
        <v>41724</v>
      </c>
      <c r="B155" s="11"/>
      <c r="C155" s="16" t="s">
        <v>282</v>
      </c>
      <c r="D155" s="141"/>
      <c r="E155" s="11"/>
      <c r="F155" s="199">
        <v>22796</v>
      </c>
      <c r="G155" s="241">
        <f t="shared" si="2"/>
        <v>-324839.23000000068</v>
      </c>
    </row>
    <row r="156" spans="1:7" ht="30" x14ac:dyDescent="0.25">
      <c r="A156" s="14">
        <v>41724</v>
      </c>
      <c r="B156" s="11"/>
      <c r="C156" s="16" t="s">
        <v>142</v>
      </c>
      <c r="D156" s="141" t="s">
        <v>1082</v>
      </c>
      <c r="E156" s="11"/>
      <c r="F156" s="199">
        <v>4960.0200000000004</v>
      </c>
      <c r="G156" s="241">
        <f t="shared" si="2"/>
        <v>-329799.2500000007</v>
      </c>
    </row>
    <row r="157" spans="1:7" ht="30" x14ac:dyDescent="0.25">
      <c r="A157" s="14">
        <v>41724</v>
      </c>
      <c r="B157" s="11"/>
      <c r="C157" s="16" t="s">
        <v>142</v>
      </c>
      <c r="D157" s="141" t="s">
        <v>1083</v>
      </c>
      <c r="E157" s="11"/>
      <c r="F157" s="199">
        <v>6560.01</v>
      </c>
      <c r="G157" s="241">
        <f t="shared" si="2"/>
        <v>-336359.26000000071</v>
      </c>
    </row>
    <row r="158" spans="1:7" ht="30" x14ac:dyDescent="0.25">
      <c r="A158" s="14">
        <v>41724</v>
      </c>
      <c r="B158" s="11"/>
      <c r="C158" s="16" t="s">
        <v>142</v>
      </c>
      <c r="D158" s="141" t="s">
        <v>1084</v>
      </c>
      <c r="E158" s="11"/>
      <c r="F158" s="199">
        <v>14000</v>
      </c>
      <c r="G158" s="241">
        <f t="shared" si="2"/>
        <v>-350359.26000000071</v>
      </c>
    </row>
    <row r="159" spans="1:7" x14ac:dyDescent="0.25">
      <c r="A159" s="14">
        <v>41724</v>
      </c>
      <c r="B159" s="11"/>
      <c r="C159" s="16" t="s">
        <v>153</v>
      </c>
      <c r="D159" s="141" t="s">
        <v>950</v>
      </c>
      <c r="E159" s="11"/>
      <c r="F159" s="199">
        <v>30000</v>
      </c>
      <c r="G159" s="241">
        <f t="shared" si="2"/>
        <v>-380359.26000000071</v>
      </c>
    </row>
    <row r="160" spans="1:7" x14ac:dyDescent="0.25">
      <c r="A160" s="14">
        <v>41724</v>
      </c>
      <c r="B160" s="11"/>
      <c r="C160" s="16" t="s">
        <v>141</v>
      </c>
      <c r="D160" s="141" t="s">
        <v>1063</v>
      </c>
      <c r="E160" s="11"/>
      <c r="F160" s="199">
        <v>26100</v>
      </c>
      <c r="G160" s="241">
        <f t="shared" si="2"/>
        <v>-406459.26000000071</v>
      </c>
    </row>
    <row r="161" spans="1:7" ht="30" x14ac:dyDescent="0.25">
      <c r="A161" s="14">
        <v>41725</v>
      </c>
      <c r="B161" s="16">
        <v>1881</v>
      </c>
      <c r="C161" s="16" t="s">
        <v>23</v>
      </c>
      <c r="D161" s="26" t="s">
        <v>1085</v>
      </c>
      <c r="E161" s="11"/>
      <c r="F161" s="206">
        <v>2690</v>
      </c>
      <c r="G161" s="241">
        <f t="shared" si="2"/>
        <v>-409149.26000000071</v>
      </c>
    </row>
    <row r="162" spans="1:7" x14ac:dyDescent="0.25">
      <c r="A162" s="14">
        <v>41725</v>
      </c>
      <c r="B162" s="11"/>
      <c r="C162" s="16" t="s">
        <v>153</v>
      </c>
      <c r="D162" s="141" t="s">
        <v>1086</v>
      </c>
      <c r="E162" s="11"/>
      <c r="F162" s="199">
        <v>3100</v>
      </c>
      <c r="G162" s="241">
        <f t="shared" si="2"/>
        <v>-412249.26000000071</v>
      </c>
    </row>
    <row r="163" spans="1:7" x14ac:dyDescent="0.25">
      <c r="A163" s="14">
        <v>41726</v>
      </c>
      <c r="B163" s="11"/>
      <c r="C163" s="16" t="s">
        <v>279</v>
      </c>
      <c r="D163" s="141" t="s">
        <v>1087</v>
      </c>
      <c r="E163" s="11"/>
      <c r="F163" s="199">
        <v>1044</v>
      </c>
      <c r="G163" s="241">
        <f t="shared" si="2"/>
        <v>-413293.26000000071</v>
      </c>
    </row>
    <row r="164" spans="1:7" ht="30" x14ac:dyDescent="0.25">
      <c r="A164" s="14">
        <v>41726</v>
      </c>
      <c r="B164" s="11"/>
      <c r="C164" s="16" t="s">
        <v>143</v>
      </c>
      <c r="D164" s="141" t="s">
        <v>1088</v>
      </c>
      <c r="E164" s="11"/>
      <c r="F164" s="199">
        <v>11637.12</v>
      </c>
      <c r="G164" s="241">
        <f t="shared" si="2"/>
        <v>-424930.3800000007</v>
      </c>
    </row>
    <row r="165" spans="1:7" ht="30" x14ac:dyDescent="0.25">
      <c r="A165" s="14">
        <v>41726</v>
      </c>
      <c r="B165" s="11"/>
      <c r="C165" s="16" t="s">
        <v>143</v>
      </c>
      <c r="D165" s="141" t="s">
        <v>1088</v>
      </c>
      <c r="E165" s="11"/>
      <c r="F165" s="199">
        <v>11000</v>
      </c>
      <c r="G165" s="241">
        <f t="shared" si="2"/>
        <v>-435930.3800000007</v>
      </c>
    </row>
    <row r="166" spans="1:7" ht="30" x14ac:dyDescent="0.25">
      <c r="A166" s="14">
        <v>41726</v>
      </c>
      <c r="B166" s="11"/>
      <c r="C166" s="16" t="s">
        <v>142</v>
      </c>
      <c r="D166" s="141" t="s">
        <v>1089</v>
      </c>
      <c r="E166" s="11"/>
      <c r="F166" s="199">
        <v>2180</v>
      </c>
      <c r="G166" s="241">
        <f t="shared" si="2"/>
        <v>-438110.3800000007</v>
      </c>
    </row>
    <row r="167" spans="1:7" x14ac:dyDescent="0.25">
      <c r="A167" s="14">
        <v>41726</v>
      </c>
      <c r="B167" s="16">
        <v>1884</v>
      </c>
      <c r="C167" s="16" t="s">
        <v>247</v>
      </c>
      <c r="D167" s="26" t="s">
        <v>1090</v>
      </c>
      <c r="E167" s="11"/>
      <c r="F167" s="206">
        <v>2784</v>
      </c>
      <c r="G167" s="241">
        <f t="shared" si="2"/>
        <v>-440894.3800000007</v>
      </c>
    </row>
    <row r="168" spans="1:7" x14ac:dyDescent="0.25">
      <c r="A168" s="14">
        <v>41726</v>
      </c>
      <c r="B168" s="16">
        <v>1885</v>
      </c>
      <c r="C168" s="16" t="s">
        <v>19</v>
      </c>
      <c r="D168" s="26" t="s">
        <v>1091</v>
      </c>
      <c r="E168" s="11"/>
      <c r="F168" s="206">
        <v>3000</v>
      </c>
      <c r="G168" s="241">
        <f t="shared" si="2"/>
        <v>-443894.3800000007</v>
      </c>
    </row>
    <row r="169" spans="1:7" x14ac:dyDescent="0.25">
      <c r="A169" s="14">
        <v>41726</v>
      </c>
      <c r="B169" s="16">
        <v>1886</v>
      </c>
      <c r="C169" s="16" t="s">
        <v>19</v>
      </c>
      <c r="D169" s="26" t="s">
        <v>1091</v>
      </c>
      <c r="E169" s="11"/>
      <c r="F169" s="206">
        <v>3000</v>
      </c>
      <c r="G169" s="241">
        <f t="shared" si="2"/>
        <v>-446894.3800000007</v>
      </c>
    </row>
    <row r="170" spans="1:7" x14ac:dyDescent="0.25">
      <c r="A170" s="14">
        <v>41726</v>
      </c>
      <c r="B170" s="16">
        <v>1887</v>
      </c>
      <c r="C170" s="16" t="s">
        <v>19</v>
      </c>
      <c r="D170" s="26" t="s">
        <v>1091</v>
      </c>
      <c r="E170" s="11"/>
      <c r="F170" s="206">
        <v>8000</v>
      </c>
      <c r="G170" s="241">
        <f t="shared" si="2"/>
        <v>-454894.3800000007</v>
      </c>
    </row>
    <row r="171" spans="1:7" x14ac:dyDescent="0.25">
      <c r="A171" s="14">
        <v>41726</v>
      </c>
      <c r="B171" s="16">
        <v>1888</v>
      </c>
      <c r="C171" s="16" t="s">
        <v>19</v>
      </c>
      <c r="D171" s="26" t="s">
        <v>1091</v>
      </c>
      <c r="E171" s="11"/>
      <c r="F171" s="206">
        <v>8400</v>
      </c>
      <c r="G171" s="241">
        <f t="shared" si="2"/>
        <v>-463294.3800000007</v>
      </c>
    </row>
    <row r="172" spans="1:7" x14ac:dyDescent="0.25">
      <c r="A172" s="14">
        <v>41726</v>
      </c>
      <c r="B172" s="16">
        <v>1889</v>
      </c>
      <c r="C172" s="16" t="s">
        <v>19</v>
      </c>
      <c r="D172" s="26" t="s">
        <v>1091</v>
      </c>
      <c r="E172" s="11"/>
      <c r="F172" s="206">
        <v>5800</v>
      </c>
      <c r="G172" s="241">
        <f t="shared" si="2"/>
        <v>-469094.3800000007</v>
      </c>
    </row>
    <row r="173" spans="1:7" x14ac:dyDescent="0.25">
      <c r="A173" s="14">
        <v>41726</v>
      </c>
      <c r="B173" s="16">
        <v>1890</v>
      </c>
      <c r="C173" s="11" t="s">
        <v>54</v>
      </c>
      <c r="D173" s="141" t="s">
        <v>1105</v>
      </c>
      <c r="E173" s="11"/>
      <c r="F173" s="19">
        <v>1590</v>
      </c>
      <c r="G173" s="241">
        <f t="shared" si="2"/>
        <v>-470684.3800000007</v>
      </c>
    </row>
    <row r="174" spans="1:7" ht="45" x14ac:dyDescent="0.25">
      <c r="A174" s="14">
        <v>41726</v>
      </c>
      <c r="B174" s="16">
        <v>1891</v>
      </c>
      <c r="C174" s="11" t="s">
        <v>1093</v>
      </c>
      <c r="D174" s="141" t="s">
        <v>1106</v>
      </c>
      <c r="E174" s="11"/>
      <c r="F174" s="19">
        <v>2288</v>
      </c>
      <c r="G174" s="241">
        <f t="shared" si="2"/>
        <v>-472972.3800000007</v>
      </c>
    </row>
    <row r="175" spans="1:7" x14ac:dyDescent="0.25">
      <c r="A175" s="179"/>
      <c r="B175" s="229">
        <v>1892</v>
      </c>
      <c r="C175" s="146" t="s">
        <v>938</v>
      </c>
      <c r="D175" s="147"/>
      <c r="E175" s="146"/>
      <c r="F175" s="148"/>
      <c r="G175" s="241">
        <f t="shared" si="2"/>
        <v>-472972.3800000007</v>
      </c>
    </row>
    <row r="176" spans="1:7" ht="30" x14ac:dyDescent="0.25">
      <c r="A176" s="14">
        <v>41726</v>
      </c>
      <c r="B176" s="16">
        <v>1893</v>
      </c>
      <c r="C176" s="11" t="s">
        <v>1094</v>
      </c>
      <c r="D176" s="141" t="s">
        <v>1104</v>
      </c>
      <c r="E176" s="11"/>
      <c r="F176" s="19">
        <v>1849</v>
      </c>
      <c r="G176" s="241">
        <f t="shared" si="2"/>
        <v>-474821.3800000007</v>
      </c>
    </row>
    <row r="177" spans="1:7" x14ac:dyDescent="0.25">
      <c r="A177" s="14">
        <v>41726</v>
      </c>
      <c r="B177" s="16">
        <v>1894</v>
      </c>
      <c r="C177" s="11" t="s">
        <v>651</v>
      </c>
      <c r="D177" s="141" t="s">
        <v>1051</v>
      </c>
      <c r="E177" s="11"/>
      <c r="F177" s="19">
        <v>2536</v>
      </c>
      <c r="G177" s="241">
        <f t="shared" si="2"/>
        <v>-477357.3800000007</v>
      </c>
    </row>
    <row r="178" spans="1:7" x14ac:dyDescent="0.25">
      <c r="A178" s="179"/>
      <c r="B178" s="229">
        <v>1895</v>
      </c>
      <c r="C178" s="146" t="s">
        <v>938</v>
      </c>
      <c r="D178" s="147"/>
      <c r="E178" s="146"/>
      <c r="F178" s="148"/>
      <c r="G178" s="241">
        <f t="shared" si="2"/>
        <v>-477357.3800000007</v>
      </c>
    </row>
    <row r="179" spans="1:7" ht="30" x14ac:dyDescent="0.25">
      <c r="A179" s="14">
        <v>41726</v>
      </c>
      <c r="B179" s="16">
        <v>1896</v>
      </c>
      <c r="C179" s="11" t="s">
        <v>55</v>
      </c>
      <c r="D179" s="141" t="s">
        <v>1103</v>
      </c>
      <c r="E179" s="11"/>
      <c r="F179" s="19">
        <v>5204.01</v>
      </c>
      <c r="G179" s="241">
        <f t="shared" si="2"/>
        <v>-482561.39000000071</v>
      </c>
    </row>
    <row r="180" spans="1:7" x14ac:dyDescent="0.25">
      <c r="A180" s="179"/>
      <c r="B180" s="229">
        <v>1897</v>
      </c>
      <c r="C180" s="146" t="s">
        <v>938</v>
      </c>
      <c r="D180" s="147"/>
      <c r="E180" s="146"/>
      <c r="F180" s="148"/>
      <c r="G180" s="241">
        <f t="shared" si="2"/>
        <v>-482561.39000000071</v>
      </c>
    </row>
    <row r="181" spans="1:7" x14ac:dyDescent="0.25">
      <c r="A181" s="14">
        <v>41726</v>
      </c>
      <c r="B181" s="16">
        <v>1898</v>
      </c>
      <c r="C181" s="16" t="s">
        <v>207</v>
      </c>
      <c r="D181" s="26" t="s">
        <v>1092</v>
      </c>
      <c r="E181" s="11"/>
      <c r="F181" s="206">
        <v>4118</v>
      </c>
      <c r="G181" s="241">
        <f t="shared" si="2"/>
        <v>-486679.39000000071</v>
      </c>
    </row>
    <row r="182" spans="1:7" x14ac:dyDescent="0.25">
      <c r="A182" s="14">
        <v>41726</v>
      </c>
      <c r="B182" s="16">
        <v>1899</v>
      </c>
      <c r="C182" s="16" t="s">
        <v>1095</v>
      </c>
      <c r="D182" s="26" t="s">
        <v>1051</v>
      </c>
      <c r="E182" s="11"/>
      <c r="F182" s="27">
        <v>4264</v>
      </c>
      <c r="G182" s="241">
        <f t="shared" si="2"/>
        <v>-490943.39000000071</v>
      </c>
    </row>
    <row r="183" spans="1:7" x14ac:dyDescent="0.25">
      <c r="A183" s="14">
        <v>41726</v>
      </c>
      <c r="B183" s="16">
        <v>1900</v>
      </c>
      <c r="C183" s="11" t="s">
        <v>1096</v>
      </c>
      <c r="D183" s="141" t="s">
        <v>1051</v>
      </c>
      <c r="E183" s="11"/>
      <c r="F183" s="19">
        <v>1463</v>
      </c>
      <c r="G183" s="241">
        <f t="shared" si="2"/>
        <v>-492406.39000000071</v>
      </c>
    </row>
    <row r="184" spans="1:7" x14ac:dyDescent="0.25">
      <c r="A184" s="14">
        <v>41726</v>
      </c>
      <c r="B184" s="16">
        <v>1901</v>
      </c>
      <c r="C184" s="11" t="s">
        <v>45</v>
      </c>
      <c r="D184" s="141" t="s">
        <v>1102</v>
      </c>
      <c r="E184" s="11"/>
      <c r="F184" s="19">
        <v>480</v>
      </c>
      <c r="G184" s="241">
        <f t="shared" si="2"/>
        <v>-492886.39000000071</v>
      </c>
    </row>
    <row r="185" spans="1:7" x14ac:dyDescent="0.25">
      <c r="A185" s="179"/>
      <c r="B185" s="229">
        <v>1902</v>
      </c>
      <c r="C185" s="146" t="s">
        <v>938</v>
      </c>
      <c r="D185" s="147"/>
      <c r="E185" s="146"/>
      <c r="F185" s="148"/>
      <c r="G185" s="241">
        <f t="shared" si="2"/>
        <v>-492886.39000000071</v>
      </c>
    </row>
    <row r="186" spans="1:7" x14ac:dyDescent="0.25">
      <c r="A186" s="14">
        <v>41726</v>
      </c>
      <c r="B186" s="16">
        <v>1903</v>
      </c>
      <c r="C186" s="11" t="s">
        <v>45</v>
      </c>
      <c r="D186" s="141" t="s">
        <v>1051</v>
      </c>
      <c r="E186" s="11"/>
      <c r="F186" s="19">
        <v>904.5</v>
      </c>
      <c r="G186" s="241">
        <f t="shared" si="2"/>
        <v>-493790.89000000071</v>
      </c>
    </row>
    <row r="187" spans="1:7" x14ac:dyDescent="0.25">
      <c r="A187" s="179"/>
      <c r="B187" s="229">
        <v>1904</v>
      </c>
      <c r="C187" s="146" t="s">
        <v>938</v>
      </c>
      <c r="D187" s="147"/>
      <c r="E187" s="146"/>
      <c r="F187" s="148"/>
      <c r="G187" s="241">
        <f t="shared" si="2"/>
        <v>-493790.89000000071</v>
      </c>
    </row>
    <row r="188" spans="1:7" x14ac:dyDescent="0.25">
      <c r="A188" s="14">
        <v>41726</v>
      </c>
      <c r="B188" s="16">
        <v>1905</v>
      </c>
      <c r="C188" s="11" t="s">
        <v>154</v>
      </c>
      <c r="D188" s="141" t="s">
        <v>1051</v>
      </c>
      <c r="E188" s="11"/>
      <c r="F188" s="19">
        <v>127</v>
      </c>
      <c r="G188" s="241">
        <f t="shared" si="2"/>
        <v>-493917.89000000071</v>
      </c>
    </row>
    <row r="189" spans="1:7" x14ac:dyDescent="0.25">
      <c r="A189" s="14">
        <v>41726</v>
      </c>
      <c r="B189" s="16">
        <v>1906</v>
      </c>
      <c r="C189" s="11" t="s">
        <v>55</v>
      </c>
      <c r="D189" s="141" t="s">
        <v>1101</v>
      </c>
      <c r="E189" s="11"/>
      <c r="F189" s="19">
        <v>5284</v>
      </c>
      <c r="G189" s="241">
        <f t="shared" si="2"/>
        <v>-499201.89000000071</v>
      </c>
    </row>
    <row r="190" spans="1:7" x14ac:dyDescent="0.25">
      <c r="A190" s="14">
        <v>41726</v>
      </c>
      <c r="B190" s="16">
        <v>1907</v>
      </c>
      <c r="C190" s="11" t="s">
        <v>55</v>
      </c>
      <c r="D190" s="141" t="s">
        <v>1101</v>
      </c>
      <c r="E190" s="11"/>
      <c r="F190" s="19">
        <v>10856</v>
      </c>
      <c r="G190" s="241">
        <f t="shared" si="2"/>
        <v>-510057.89000000071</v>
      </c>
    </row>
    <row r="191" spans="1:7" x14ac:dyDescent="0.25">
      <c r="A191" s="14">
        <v>41726</v>
      </c>
      <c r="B191" s="16">
        <v>1908</v>
      </c>
      <c r="C191" s="11" t="s">
        <v>28</v>
      </c>
      <c r="D191" s="141" t="s">
        <v>1051</v>
      </c>
      <c r="E191" s="11"/>
      <c r="F191" s="19">
        <v>1075</v>
      </c>
      <c r="G191" s="241">
        <f t="shared" si="2"/>
        <v>-511132.89000000071</v>
      </c>
    </row>
    <row r="192" spans="1:7" x14ac:dyDescent="0.25">
      <c r="A192" s="146"/>
      <c r="B192" s="229">
        <v>1909</v>
      </c>
      <c r="C192" s="146" t="s">
        <v>938</v>
      </c>
      <c r="D192" s="147"/>
      <c r="E192" s="146"/>
      <c r="F192" s="148"/>
      <c r="G192" s="241">
        <f t="shared" si="2"/>
        <v>-511132.89000000071</v>
      </c>
    </row>
    <row r="193" spans="1:7" ht="30" x14ac:dyDescent="0.25">
      <c r="A193" s="10">
        <v>41729</v>
      </c>
      <c r="B193" s="16">
        <v>1910</v>
      </c>
      <c r="C193" s="11" t="s">
        <v>36</v>
      </c>
      <c r="D193" s="141" t="s">
        <v>64</v>
      </c>
      <c r="E193" s="11"/>
      <c r="F193" s="19">
        <v>1000</v>
      </c>
      <c r="G193" s="241">
        <f t="shared" si="2"/>
        <v>-512132.89000000071</v>
      </c>
    </row>
    <row r="194" spans="1:7" x14ac:dyDescent="0.25">
      <c r="A194" s="10">
        <v>41729</v>
      </c>
      <c r="B194" s="16">
        <v>1911</v>
      </c>
      <c r="C194" s="11" t="s">
        <v>1097</v>
      </c>
      <c r="D194" s="141" t="s">
        <v>1100</v>
      </c>
      <c r="E194" s="11"/>
      <c r="F194" s="19">
        <v>700</v>
      </c>
      <c r="G194" s="241">
        <f t="shared" si="2"/>
        <v>-512832.89000000071</v>
      </c>
    </row>
    <row r="195" spans="1:7" x14ac:dyDescent="0.25">
      <c r="A195" s="10">
        <v>41729</v>
      </c>
      <c r="B195" s="16">
        <v>1912</v>
      </c>
      <c r="C195" s="11" t="s">
        <v>43</v>
      </c>
      <c r="D195" s="141" t="s">
        <v>1099</v>
      </c>
      <c r="E195" s="11"/>
      <c r="F195" s="19">
        <v>3200</v>
      </c>
      <c r="G195" s="241">
        <f t="shared" si="2"/>
        <v>-516032.89000000071</v>
      </c>
    </row>
    <row r="196" spans="1:7" x14ac:dyDescent="0.25">
      <c r="A196" s="240"/>
      <c r="B196" s="229">
        <v>1913</v>
      </c>
      <c r="C196" s="146" t="s">
        <v>938</v>
      </c>
      <c r="D196" s="147"/>
      <c r="E196" s="146"/>
      <c r="F196" s="148"/>
      <c r="G196" s="241">
        <f t="shared" si="2"/>
        <v>-516032.89000000071</v>
      </c>
    </row>
    <row r="197" spans="1:7" x14ac:dyDescent="0.25">
      <c r="A197" s="10">
        <v>41729</v>
      </c>
      <c r="B197" s="16">
        <v>1914</v>
      </c>
      <c r="C197" s="11" t="s">
        <v>240</v>
      </c>
      <c r="D197" s="141" t="s">
        <v>1098</v>
      </c>
      <c r="E197" s="11"/>
      <c r="F197" s="19">
        <v>3500</v>
      </c>
      <c r="G197" s="241">
        <f t="shared" si="2"/>
        <v>-519532.89000000071</v>
      </c>
    </row>
    <row r="198" spans="1:7" x14ac:dyDescent="0.25">
      <c r="A198" s="240"/>
      <c r="B198" s="229">
        <v>1915</v>
      </c>
      <c r="C198" s="146" t="s">
        <v>938</v>
      </c>
      <c r="D198" s="147"/>
      <c r="E198" s="146"/>
      <c r="F198" s="148"/>
      <c r="G198" s="241">
        <f t="shared" si="2"/>
        <v>-519532.89000000071</v>
      </c>
    </row>
    <row r="199" spans="1:7" x14ac:dyDescent="0.25">
      <c r="A199" s="10">
        <v>41729</v>
      </c>
      <c r="B199" s="11"/>
      <c r="C199" s="16" t="s">
        <v>155</v>
      </c>
      <c r="D199" s="141"/>
      <c r="E199" s="11"/>
      <c r="F199" s="199">
        <v>313700.99</v>
      </c>
      <c r="G199" s="241">
        <f t="shared" si="2"/>
        <v>-833233.8800000007</v>
      </c>
    </row>
    <row r="200" spans="1:7" x14ac:dyDescent="0.25">
      <c r="A200" s="10">
        <v>41729</v>
      </c>
      <c r="B200" s="11"/>
      <c r="C200" s="16" t="s">
        <v>156</v>
      </c>
      <c r="D200" s="141"/>
      <c r="E200" s="11"/>
      <c r="F200" s="199">
        <v>7543.58</v>
      </c>
      <c r="G200" s="241">
        <f t="shared" ref="G200:G205" si="3">G199-F200</f>
        <v>-840777.46000000066</v>
      </c>
    </row>
    <row r="201" spans="1:7" x14ac:dyDescent="0.25">
      <c r="A201" s="10">
        <v>41729</v>
      </c>
      <c r="B201" s="11"/>
      <c r="C201" s="16" t="s">
        <v>156</v>
      </c>
      <c r="D201" s="141"/>
      <c r="E201" s="11"/>
      <c r="F201" s="199">
        <v>1679.35</v>
      </c>
      <c r="G201" s="241">
        <f t="shared" si="3"/>
        <v>-842456.81000000064</v>
      </c>
    </row>
    <row r="202" spans="1:7" x14ac:dyDescent="0.25">
      <c r="A202" s="10">
        <v>41729</v>
      </c>
      <c r="B202" s="11"/>
      <c r="C202" s="16" t="s">
        <v>141</v>
      </c>
      <c r="D202" s="141"/>
      <c r="E202" s="11"/>
      <c r="F202" s="199">
        <v>30000</v>
      </c>
      <c r="G202" s="241">
        <f t="shared" si="3"/>
        <v>-872456.81000000064</v>
      </c>
    </row>
    <row r="203" spans="1:7" x14ac:dyDescent="0.25">
      <c r="A203" s="10">
        <v>41729</v>
      </c>
      <c r="B203" s="11"/>
      <c r="C203" s="16" t="s">
        <v>280</v>
      </c>
      <c r="D203" s="141"/>
      <c r="E203" s="11"/>
      <c r="F203" s="199">
        <v>2489.36</v>
      </c>
      <c r="G203" s="241">
        <f t="shared" si="3"/>
        <v>-874946.17000000062</v>
      </c>
    </row>
    <row r="204" spans="1:7" x14ac:dyDescent="0.25">
      <c r="A204" s="10">
        <v>41729</v>
      </c>
      <c r="B204" s="11"/>
      <c r="C204" s="16" t="s">
        <v>142</v>
      </c>
      <c r="D204" s="141"/>
      <c r="E204" s="11"/>
      <c r="F204" s="199">
        <v>1360</v>
      </c>
      <c r="G204" s="241">
        <f t="shared" si="3"/>
        <v>-876306.17000000062</v>
      </c>
    </row>
    <row r="205" spans="1:7" x14ac:dyDescent="0.25">
      <c r="A205" s="10">
        <v>41729</v>
      </c>
      <c r="B205" s="11"/>
      <c r="C205" s="16" t="s">
        <v>279</v>
      </c>
      <c r="D205" s="141"/>
      <c r="E205" s="11"/>
      <c r="F205" s="199">
        <v>40092.04</v>
      </c>
      <c r="G205" s="241">
        <f t="shared" si="3"/>
        <v>-916398.21000000066</v>
      </c>
    </row>
    <row r="206" spans="1:7" ht="18.75" x14ac:dyDescent="0.3">
      <c r="A206" s="210"/>
      <c r="B206" s="210"/>
      <c r="C206" s="211" t="s">
        <v>283</v>
      </c>
      <c r="D206" s="236"/>
      <c r="E206" s="210"/>
      <c r="F206" s="212"/>
      <c r="G206" s="213"/>
    </row>
    <row r="207" spans="1:7" x14ac:dyDescent="0.25">
      <c r="A207" s="10">
        <v>41702</v>
      </c>
      <c r="B207" s="11"/>
      <c r="C207" s="28" t="s">
        <v>166</v>
      </c>
      <c r="D207" s="141"/>
      <c r="E207" s="199">
        <v>30320.54</v>
      </c>
      <c r="F207" s="12"/>
      <c r="G207" s="195">
        <f>G205+E207</f>
        <v>-886077.67000000062</v>
      </c>
    </row>
    <row r="208" spans="1:7" x14ac:dyDescent="0.25">
      <c r="A208" s="10">
        <v>41702</v>
      </c>
      <c r="B208" s="11"/>
      <c r="C208" s="28" t="s">
        <v>166</v>
      </c>
      <c r="D208" s="141"/>
      <c r="E208" s="199">
        <v>42550.91</v>
      </c>
      <c r="F208" s="12"/>
      <c r="G208" s="195">
        <f>G207+E208</f>
        <v>-843526.76000000059</v>
      </c>
    </row>
    <row r="209" spans="1:7" x14ac:dyDescent="0.25">
      <c r="A209" s="10">
        <v>41702</v>
      </c>
      <c r="B209" s="11"/>
      <c r="C209" s="28" t="s">
        <v>166</v>
      </c>
      <c r="D209" s="141"/>
      <c r="E209" s="199">
        <v>9827.8700000000008</v>
      </c>
      <c r="F209" s="12"/>
      <c r="G209" s="195">
        <f>G208+E209</f>
        <v>-833698.8900000006</v>
      </c>
    </row>
    <row r="210" spans="1:7" x14ac:dyDescent="0.25">
      <c r="A210" s="10">
        <v>41702</v>
      </c>
      <c r="B210" s="11"/>
      <c r="C210" s="28" t="s">
        <v>166</v>
      </c>
      <c r="D210" s="141"/>
      <c r="E210" s="199">
        <v>33380.54</v>
      </c>
      <c r="F210" s="12"/>
      <c r="G210" s="195">
        <f t="shared" ref="G210:G233" si="4">G209+E210</f>
        <v>-800318.35000000056</v>
      </c>
    </row>
    <row r="211" spans="1:7" x14ac:dyDescent="0.25">
      <c r="A211" s="10">
        <v>41702</v>
      </c>
      <c r="B211" s="11"/>
      <c r="C211" s="28" t="s">
        <v>166</v>
      </c>
      <c r="D211" s="141"/>
      <c r="E211" s="199">
        <v>110346</v>
      </c>
      <c r="F211" s="12"/>
      <c r="G211" s="195">
        <f t="shared" si="4"/>
        <v>-689972.35000000056</v>
      </c>
    </row>
    <row r="212" spans="1:7" x14ac:dyDescent="0.25">
      <c r="A212" s="10">
        <v>41705</v>
      </c>
      <c r="B212" s="11"/>
      <c r="C212" s="28" t="s">
        <v>166</v>
      </c>
      <c r="D212" s="141"/>
      <c r="E212" s="199">
        <v>11666.5</v>
      </c>
      <c r="F212" s="12"/>
      <c r="G212" s="195">
        <f t="shared" si="4"/>
        <v>-678305.85000000056</v>
      </c>
    </row>
    <row r="213" spans="1:7" x14ac:dyDescent="0.25">
      <c r="A213" s="10">
        <v>41705</v>
      </c>
      <c r="B213" s="11"/>
      <c r="C213" s="28" t="s">
        <v>166</v>
      </c>
      <c r="D213" s="141"/>
      <c r="E213" s="199">
        <v>6800.2</v>
      </c>
      <c r="F213" s="12"/>
      <c r="G213" s="195">
        <f t="shared" si="4"/>
        <v>-671505.65000000061</v>
      </c>
    </row>
    <row r="214" spans="1:7" x14ac:dyDescent="0.25">
      <c r="A214" s="10">
        <v>41705</v>
      </c>
      <c r="B214" s="11"/>
      <c r="C214" s="28" t="s">
        <v>166</v>
      </c>
      <c r="D214" s="141"/>
      <c r="E214" s="199">
        <v>464.57</v>
      </c>
      <c r="F214" s="12"/>
      <c r="G214" s="195">
        <f t="shared" si="4"/>
        <v>-671041.08000000066</v>
      </c>
    </row>
    <row r="215" spans="1:7" x14ac:dyDescent="0.25">
      <c r="A215" s="10">
        <v>41705</v>
      </c>
      <c r="B215" s="11"/>
      <c r="C215" s="28" t="s">
        <v>166</v>
      </c>
      <c r="D215" s="141"/>
      <c r="E215" s="199">
        <v>13618.37</v>
      </c>
      <c r="F215" s="12"/>
      <c r="G215" s="195">
        <f t="shared" si="4"/>
        <v>-657422.71000000066</v>
      </c>
    </row>
    <row r="216" spans="1:7" x14ac:dyDescent="0.25">
      <c r="A216" s="10">
        <v>41712</v>
      </c>
      <c r="B216" s="11"/>
      <c r="C216" s="28" t="s">
        <v>168</v>
      </c>
      <c r="D216" s="141"/>
      <c r="E216" s="199">
        <v>1637001.02</v>
      </c>
      <c r="F216" s="12"/>
      <c r="G216" s="31">
        <f>G215+E216</f>
        <v>979578.30999999936</v>
      </c>
    </row>
    <row r="217" spans="1:7" x14ac:dyDescent="0.25">
      <c r="A217" s="10">
        <v>41712</v>
      </c>
      <c r="B217" s="11"/>
      <c r="C217" s="28" t="s">
        <v>166</v>
      </c>
      <c r="D217" s="141"/>
      <c r="E217" s="199">
        <v>10600</v>
      </c>
      <c r="F217" s="12"/>
      <c r="G217" s="31">
        <f t="shared" si="4"/>
        <v>990178.30999999936</v>
      </c>
    </row>
    <row r="218" spans="1:7" x14ac:dyDescent="0.25">
      <c r="A218" s="10">
        <v>41712</v>
      </c>
      <c r="B218" s="11"/>
      <c r="C218" s="28" t="s">
        <v>166</v>
      </c>
      <c r="D218" s="141"/>
      <c r="E218" s="199">
        <v>11063.52</v>
      </c>
      <c r="F218" s="12"/>
      <c r="G218" s="31">
        <f t="shared" si="4"/>
        <v>1001241.8299999994</v>
      </c>
    </row>
    <row r="219" spans="1:7" x14ac:dyDescent="0.25">
      <c r="A219" s="10">
        <v>41712</v>
      </c>
      <c r="B219" s="11"/>
      <c r="C219" s="28" t="s">
        <v>166</v>
      </c>
      <c r="D219" s="141"/>
      <c r="E219" s="199">
        <v>7142.2</v>
      </c>
      <c r="F219" s="12"/>
      <c r="G219" s="31">
        <f t="shared" si="4"/>
        <v>1008384.0299999993</v>
      </c>
    </row>
    <row r="220" spans="1:7" x14ac:dyDescent="0.25">
      <c r="A220" s="10">
        <v>41712</v>
      </c>
      <c r="B220" s="11"/>
      <c r="C220" s="28" t="s">
        <v>166</v>
      </c>
      <c r="D220" s="141"/>
      <c r="E220" s="199">
        <v>22535</v>
      </c>
      <c r="F220" s="12"/>
      <c r="G220" s="31">
        <f t="shared" si="4"/>
        <v>1030919.0299999993</v>
      </c>
    </row>
    <row r="221" spans="1:7" x14ac:dyDescent="0.25">
      <c r="A221" s="10">
        <v>41712</v>
      </c>
      <c r="B221" s="11"/>
      <c r="C221" s="28" t="s">
        <v>166</v>
      </c>
      <c r="D221" s="141"/>
      <c r="E221" s="199">
        <v>3682.12</v>
      </c>
      <c r="F221" s="12"/>
      <c r="G221" s="31">
        <f t="shared" si="4"/>
        <v>1034601.1499999993</v>
      </c>
    </row>
    <row r="222" spans="1:7" x14ac:dyDescent="0.25">
      <c r="A222" s="10">
        <v>41716</v>
      </c>
      <c r="B222" s="11"/>
      <c r="C222" s="28" t="s">
        <v>168</v>
      </c>
      <c r="D222" s="141"/>
      <c r="E222" s="199">
        <v>8885.82</v>
      </c>
      <c r="F222" s="12"/>
      <c r="G222" s="31">
        <f t="shared" si="4"/>
        <v>1043486.9699999993</v>
      </c>
    </row>
    <row r="223" spans="1:7" x14ac:dyDescent="0.25">
      <c r="A223" s="10">
        <v>41723</v>
      </c>
      <c r="B223" s="11"/>
      <c r="C223" s="28" t="s">
        <v>166</v>
      </c>
      <c r="D223" s="141"/>
      <c r="E223" s="199">
        <v>14762.25</v>
      </c>
      <c r="F223" s="12"/>
      <c r="G223" s="31">
        <f t="shared" si="4"/>
        <v>1058249.2199999993</v>
      </c>
    </row>
    <row r="224" spans="1:7" x14ac:dyDescent="0.25">
      <c r="A224" s="10">
        <v>41723</v>
      </c>
      <c r="B224" s="11"/>
      <c r="C224" s="28" t="s">
        <v>166</v>
      </c>
      <c r="D224" s="141"/>
      <c r="E224" s="199">
        <v>15316.95</v>
      </c>
      <c r="F224" s="12"/>
      <c r="G224" s="31">
        <f t="shared" si="4"/>
        <v>1073566.1699999992</v>
      </c>
    </row>
    <row r="225" spans="1:10" x14ac:dyDescent="0.25">
      <c r="A225" s="10">
        <v>41723</v>
      </c>
      <c r="B225" s="11"/>
      <c r="C225" s="28" t="s">
        <v>166</v>
      </c>
      <c r="D225" s="141"/>
      <c r="E225" s="199">
        <v>8230.25</v>
      </c>
      <c r="F225" s="12"/>
      <c r="G225" s="31">
        <f t="shared" si="4"/>
        <v>1081796.4199999992</v>
      </c>
    </row>
    <row r="226" spans="1:10" x14ac:dyDescent="0.25">
      <c r="A226" s="10">
        <v>41723</v>
      </c>
      <c r="B226" s="11"/>
      <c r="C226" s="28" t="s">
        <v>166</v>
      </c>
      <c r="D226" s="141"/>
      <c r="E226" s="199">
        <v>12265.37</v>
      </c>
      <c r="F226" s="12"/>
      <c r="G226" s="31">
        <f t="shared" si="4"/>
        <v>1094061.7899999993</v>
      </c>
    </row>
    <row r="227" spans="1:10" x14ac:dyDescent="0.25">
      <c r="A227" s="10">
        <v>41723</v>
      </c>
      <c r="B227" s="11"/>
      <c r="C227" s="28" t="s">
        <v>166</v>
      </c>
      <c r="D227" s="141"/>
      <c r="E227" s="199">
        <v>33668.870000000003</v>
      </c>
      <c r="F227" s="12"/>
      <c r="G227" s="31">
        <f t="shared" si="4"/>
        <v>1127730.6599999995</v>
      </c>
    </row>
    <row r="228" spans="1:10" x14ac:dyDescent="0.25">
      <c r="A228" s="10">
        <v>41723</v>
      </c>
      <c r="B228" s="11"/>
      <c r="C228" s="28" t="s">
        <v>166</v>
      </c>
      <c r="D228" s="141"/>
      <c r="E228" s="199">
        <v>33595.06</v>
      </c>
      <c r="F228" s="12"/>
      <c r="G228" s="31">
        <f t="shared" si="4"/>
        <v>1161325.7199999995</v>
      </c>
    </row>
    <row r="229" spans="1:10" x14ac:dyDescent="0.25">
      <c r="A229" s="30">
        <v>41726</v>
      </c>
      <c r="B229" s="11"/>
      <c r="C229" s="28" t="s">
        <v>168</v>
      </c>
      <c r="D229" s="141"/>
      <c r="E229" s="199">
        <v>4811.67</v>
      </c>
      <c r="F229" s="12"/>
      <c r="G229" s="31">
        <f t="shared" si="4"/>
        <v>1166137.3899999994</v>
      </c>
    </row>
    <row r="230" spans="1:10" x14ac:dyDescent="0.25">
      <c r="A230" s="30">
        <v>41726</v>
      </c>
      <c r="B230" s="11"/>
      <c r="C230" s="28" t="s">
        <v>168</v>
      </c>
      <c r="D230" s="141"/>
      <c r="E230" s="199">
        <v>71362.259999999995</v>
      </c>
      <c r="F230" s="12"/>
      <c r="G230" s="31">
        <f t="shared" si="4"/>
        <v>1237499.6499999994</v>
      </c>
    </row>
    <row r="231" spans="1:10" x14ac:dyDescent="0.25">
      <c r="A231" s="30">
        <v>41726</v>
      </c>
      <c r="B231" s="11"/>
      <c r="C231" s="28" t="s">
        <v>166</v>
      </c>
      <c r="D231" s="141"/>
      <c r="E231" s="199">
        <v>5688.86</v>
      </c>
      <c r="F231" s="12"/>
      <c r="G231" s="31">
        <f t="shared" si="4"/>
        <v>1243188.5099999995</v>
      </c>
      <c r="I231" s="23"/>
      <c r="J231" s="25"/>
    </row>
    <row r="232" spans="1:10" x14ac:dyDescent="0.25">
      <c r="A232" s="30">
        <v>41726</v>
      </c>
      <c r="B232" s="11"/>
      <c r="C232" s="28" t="s">
        <v>166</v>
      </c>
      <c r="D232" s="141"/>
      <c r="E232" s="199">
        <v>27293.759999999998</v>
      </c>
      <c r="F232" s="12"/>
      <c r="G232" s="31">
        <f t="shared" si="4"/>
        <v>1270482.2699999996</v>
      </c>
      <c r="I232" s="23"/>
      <c r="J232" s="25"/>
    </row>
    <row r="233" spans="1:10" x14ac:dyDescent="0.25">
      <c r="A233" s="30">
        <v>41726</v>
      </c>
      <c r="B233" s="11"/>
      <c r="C233" s="28" t="s">
        <v>166</v>
      </c>
      <c r="D233" s="141"/>
      <c r="E233" s="199">
        <v>10908.7</v>
      </c>
      <c r="F233" s="12"/>
      <c r="G233" s="31">
        <f t="shared" si="4"/>
        <v>1281390.9699999995</v>
      </c>
      <c r="I233" s="23"/>
      <c r="J233" s="25"/>
    </row>
    <row r="234" spans="1:10" x14ac:dyDescent="0.25">
      <c r="A234" s="11"/>
      <c r="B234" s="11"/>
      <c r="C234" s="11"/>
      <c r="D234" s="141"/>
      <c r="E234" s="216"/>
      <c r="F234" s="217"/>
      <c r="G234" s="218">
        <f>G233+E234</f>
        <v>1281390.9699999995</v>
      </c>
      <c r="I234" s="23"/>
      <c r="J234" s="25"/>
    </row>
    <row r="235" spans="1:10" ht="18.75" x14ac:dyDescent="0.3">
      <c r="A235" s="208"/>
      <c r="B235" s="208"/>
      <c r="C235" s="209" t="s">
        <v>170</v>
      </c>
      <c r="D235" s="237" t="s">
        <v>284</v>
      </c>
      <c r="E235" s="221"/>
      <c r="F235" s="220"/>
      <c r="G235" s="222"/>
      <c r="I235" s="23"/>
      <c r="J235" s="25"/>
    </row>
    <row r="236" spans="1:10" ht="18.75" x14ac:dyDescent="0.3">
      <c r="A236" s="208"/>
      <c r="B236" s="208"/>
      <c r="C236" s="227">
        <v>870138.05</v>
      </c>
      <c r="D236" s="238">
        <f>G234-F255</f>
        <v>1235075.4599999995</v>
      </c>
      <c r="E236" s="224"/>
      <c r="F236" s="219"/>
      <c r="G236" s="223"/>
      <c r="I236" s="23"/>
      <c r="J236" s="25"/>
    </row>
    <row r="237" spans="1:10" ht="23.25" x14ac:dyDescent="0.25">
      <c r="A237" s="214"/>
      <c r="B237" s="214"/>
      <c r="C237" s="215"/>
      <c r="D237" s="239"/>
      <c r="E237" s="242" t="s">
        <v>387</v>
      </c>
      <c r="F237" s="225"/>
      <c r="G237" s="226"/>
      <c r="I237" s="23"/>
      <c r="J237" s="25"/>
    </row>
    <row r="238" spans="1:10" x14ac:dyDescent="0.25">
      <c r="A238" s="11"/>
      <c r="B238" s="11"/>
      <c r="C238" s="11"/>
      <c r="D238" s="141"/>
      <c r="E238" s="16">
        <v>1890</v>
      </c>
      <c r="F238" s="32">
        <v>1590</v>
      </c>
      <c r="G238" s="196"/>
      <c r="I238" s="23"/>
      <c r="J238" s="25"/>
    </row>
    <row r="239" spans="1:10" x14ac:dyDescent="0.25">
      <c r="A239" s="11"/>
      <c r="B239" s="11"/>
      <c r="C239" s="11"/>
      <c r="D239" s="141"/>
      <c r="E239" s="16">
        <v>1891</v>
      </c>
      <c r="F239" s="32">
        <v>2288</v>
      </c>
      <c r="G239" s="196"/>
      <c r="I239" s="23"/>
      <c r="J239" s="25"/>
    </row>
    <row r="240" spans="1:10" x14ac:dyDescent="0.25">
      <c r="A240" s="11"/>
      <c r="B240" s="11"/>
      <c r="C240" s="11"/>
      <c r="D240" s="141"/>
      <c r="E240" s="16">
        <v>1893</v>
      </c>
      <c r="F240" s="32">
        <v>1844</v>
      </c>
      <c r="G240" s="196"/>
      <c r="I240" s="23"/>
      <c r="J240" s="25"/>
    </row>
    <row r="241" spans="1:12" x14ac:dyDescent="0.25">
      <c r="A241" s="11"/>
      <c r="B241" s="11"/>
      <c r="C241" s="11"/>
      <c r="D241" s="141"/>
      <c r="E241" s="16">
        <v>1894</v>
      </c>
      <c r="F241" s="32">
        <v>2536</v>
      </c>
      <c r="G241" s="196"/>
      <c r="I241" s="23"/>
      <c r="J241" s="25"/>
    </row>
    <row r="242" spans="1:12" x14ac:dyDescent="0.25">
      <c r="A242" s="11"/>
      <c r="B242" s="11"/>
      <c r="C242" s="11"/>
      <c r="D242" s="141"/>
      <c r="E242" s="16">
        <v>1896</v>
      </c>
      <c r="F242" s="32">
        <v>5204.01</v>
      </c>
      <c r="G242" s="196"/>
      <c r="I242" s="23"/>
      <c r="J242" s="25"/>
    </row>
    <row r="243" spans="1:12" x14ac:dyDescent="0.25">
      <c r="A243" s="11"/>
      <c r="B243" s="11"/>
      <c r="C243" s="11"/>
      <c r="D243" s="141"/>
      <c r="E243" s="16">
        <v>1899</v>
      </c>
      <c r="F243" s="32">
        <v>4264</v>
      </c>
      <c r="G243" s="196"/>
      <c r="I243" s="23"/>
      <c r="J243" s="25"/>
    </row>
    <row r="244" spans="1:12" x14ac:dyDescent="0.25">
      <c r="A244" s="11"/>
      <c r="B244" s="11"/>
      <c r="C244" s="11"/>
      <c r="D244" s="141"/>
      <c r="E244" s="16">
        <v>1900</v>
      </c>
      <c r="F244" s="32">
        <v>1463</v>
      </c>
      <c r="G244" s="196"/>
      <c r="I244" s="23"/>
      <c r="J244" s="25"/>
    </row>
    <row r="245" spans="1:12" x14ac:dyDescent="0.25">
      <c r="A245" s="11"/>
      <c r="B245" s="11"/>
      <c r="C245" s="11"/>
      <c r="D245" s="141"/>
      <c r="E245" s="16">
        <v>1901</v>
      </c>
      <c r="F245" s="32">
        <v>480</v>
      </c>
      <c r="G245" s="196"/>
      <c r="I245" s="23"/>
      <c r="J245" s="25"/>
    </row>
    <row r="246" spans="1:12" x14ac:dyDescent="0.25">
      <c r="A246" s="11"/>
      <c r="B246" s="11"/>
      <c r="C246" s="11"/>
      <c r="D246" s="141"/>
      <c r="E246" s="16">
        <v>1903</v>
      </c>
      <c r="F246" s="32">
        <v>904.5</v>
      </c>
      <c r="G246" s="196"/>
      <c r="I246" s="23"/>
      <c r="J246" s="25"/>
    </row>
    <row r="247" spans="1:12" x14ac:dyDescent="0.25">
      <c r="A247" s="11"/>
      <c r="B247" s="11"/>
      <c r="C247" s="11"/>
      <c r="D247" s="141"/>
      <c r="E247" s="16">
        <v>1905</v>
      </c>
      <c r="F247" s="32">
        <v>127</v>
      </c>
      <c r="G247" s="196"/>
      <c r="I247" s="23"/>
      <c r="J247" s="25"/>
    </row>
    <row r="248" spans="1:12" x14ac:dyDescent="0.25">
      <c r="A248" s="11"/>
      <c r="B248" s="11"/>
      <c r="C248" s="11"/>
      <c r="D248" s="141"/>
      <c r="E248" s="16">
        <v>1906</v>
      </c>
      <c r="F248" s="32">
        <v>5284</v>
      </c>
      <c r="G248" s="196"/>
    </row>
    <row r="249" spans="1:12" x14ac:dyDescent="0.25">
      <c r="A249" s="11"/>
      <c r="B249" s="11"/>
      <c r="C249" s="11"/>
      <c r="D249" s="141"/>
      <c r="E249" s="16">
        <v>1907</v>
      </c>
      <c r="F249" s="32">
        <v>10856</v>
      </c>
      <c r="G249" s="197"/>
    </row>
    <row r="250" spans="1:12" x14ac:dyDescent="0.25">
      <c r="A250" s="11"/>
      <c r="B250" s="11"/>
      <c r="C250" s="11"/>
      <c r="D250" s="141"/>
      <c r="E250" s="16">
        <v>1908</v>
      </c>
      <c r="F250" s="32">
        <v>1075</v>
      </c>
      <c r="G250" s="197"/>
    </row>
    <row r="251" spans="1:12" x14ac:dyDescent="0.25">
      <c r="A251" s="11"/>
      <c r="B251" s="11"/>
      <c r="C251" s="11"/>
      <c r="D251" s="141"/>
      <c r="E251" s="16">
        <v>1910</v>
      </c>
      <c r="F251" s="32">
        <v>1000</v>
      </c>
      <c r="G251" s="197"/>
    </row>
    <row r="252" spans="1:12" x14ac:dyDescent="0.25">
      <c r="A252" s="11"/>
      <c r="B252" s="11"/>
      <c r="C252" s="11"/>
      <c r="D252" s="141"/>
      <c r="E252" s="16">
        <v>1911</v>
      </c>
      <c r="F252" s="32">
        <v>700</v>
      </c>
      <c r="G252" s="196"/>
    </row>
    <row r="253" spans="1:12" x14ac:dyDescent="0.25">
      <c r="A253" s="11"/>
      <c r="B253" s="11"/>
      <c r="C253" s="11"/>
      <c r="D253" s="141"/>
      <c r="E253" s="16">
        <v>1912</v>
      </c>
      <c r="F253" s="32">
        <v>3200</v>
      </c>
      <c r="G253" s="196"/>
      <c r="L253" s="24">
        <v>1044</v>
      </c>
    </row>
    <row r="254" spans="1:12" x14ac:dyDescent="0.25">
      <c r="A254" s="11"/>
      <c r="B254" s="11"/>
      <c r="C254" s="11"/>
      <c r="D254" s="141"/>
      <c r="E254" s="16">
        <v>1914</v>
      </c>
      <c r="F254" s="32">
        <v>3500</v>
      </c>
      <c r="G254" s="196"/>
      <c r="L254" s="24">
        <v>2110</v>
      </c>
    </row>
    <row r="255" spans="1:12" x14ac:dyDescent="0.25">
      <c r="A255" s="11"/>
      <c r="B255" s="11"/>
      <c r="C255" s="11"/>
      <c r="D255" s="141"/>
      <c r="E255" s="11"/>
      <c r="F255" s="34">
        <f>SUM(F238:F254)</f>
        <v>46315.51</v>
      </c>
      <c r="G255" s="196"/>
      <c r="L255" s="24">
        <v>1590</v>
      </c>
    </row>
    <row r="256" spans="1:12" ht="23.25" x14ac:dyDescent="0.35">
      <c r="A256" s="302"/>
      <c r="B256" s="302"/>
      <c r="C256" s="306" t="s">
        <v>164</v>
      </c>
      <c r="D256" s="305"/>
      <c r="E256" s="302"/>
      <c r="F256" s="155"/>
      <c r="G256" s="166">
        <f>G205-F256</f>
        <v>-916398.21000000066</v>
      </c>
      <c r="L256" s="24">
        <v>2288</v>
      </c>
    </row>
    <row r="257" spans="1:12" ht="30" x14ac:dyDescent="0.25">
      <c r="A257" s="10">
        <v>41702</v>
      </c>
      <c r="B257" s="202">
        <v>1765</v>
      </c>
      <c r="C257" s="28" t="s">
        <v>269</v>
      </c>
      <c r="D257" s="141" t="s">
        <v>1025</v>
      </c>
      <c r="E257" s="11"/>
      <c r="F257" s="27">
        <v>12585.32</v>
      </c>
      <c r="G257" s="195">
        <f t="shared" ref="G257:G265" si="5">G256-F257</f>
        <v>-928983.53000000061</v>
      </c>
      <c r="L257" s="24">
        <v>1844</v>
      </c>
    </row>
    <row r="258" spans="1:12" x14ac:dyDescent="0.25">
      <c r="A258" s="10">
        <v>41702</v>
      </c>
      <c r="B258" s="202">
        <v>1741</v>
      </c>
      <c r="C258" s="28" t="s">
        <v>18</v>
      </c>
      <c r="D258" s="141" t="s">
        <v>1050</v>
      </c>
      <c r="E258" s="11"/>
      <c r="F258" s="27">
        <v>1700</v>
      </c>
      <c r="G258" s="195">
        <f t="shared" si="5"/>
        <v>-930683.53000000061</v>
      </c>
      <c r="L258" s="24">
        <v>2536</v>
      </c>
    </row>
    <row r="259" spans="1:12" ht="30" x14ac:dyDescent="0.25">
      <c r="A259" s="10">
        <v>41702</v>
      </c>
      <c r="B259" s="202">
        <v>1739</v>
      </c>
      <c r="C259" s="28" t="s">
        <v>21</v>
      </c>
      <c r="D259" s="141" t="s">
        <v>1048</v>
      </c>
      <c r="E259" s="11"/>
      <c r="F259" s="27">
        <v>800</v>
      </c>
      <c r="G259" s="195">
        <f t="shared" si="5"/>
        <v>-931483.53000000061</v>
      </c>
      <c r="L259" s="24">
        <v>5204.01</v>
      </c>
    </row>
    <row r="260" spans="1:12" ht="30" x14ac:dyDescent="0.25">
      <c r="A260" s="10">
        <v>41702</v>
      </c>
      <c r="B260" s="202">
        <v>1736</v>
      </c>
      <c r="C260" s="28" t="s">
        <v>270</v>
      </c>
      <c r="D260" s="141" t="s">
        <v>1046</v>
      </c>
      <c r="E260" s="11"/>
      <c r="F260" s="27">
        <v>440</v>
      </c>
      <c r="G260" s="195">
        <f t="shared" si="5"/>
        <v>-931923.53000000061</v>
      </c>
      <c r="L260" s="24">
        <v>4264</v>
      </c>
    </row>
    <row r="261" spans="1:12" x14ac:dyDescent="0.25">
      <c r="A261" s="10">
        <v>41702</v>
      </c>
      <c r="B261" s="202">
        <v>1740</v>
      </c>
      <c r="C261" s="28" t="s">
        <v>271</v>
      </c>
      <c r="D261" s="141" t="s">
        <v>1049</v>
      </c>
      <c r="E261" s="11"/>
      <c r="F261" s="27">
        <v>1000</v>
      </c>
      <c r="G261" s="195">
        <f t="shared" si="5"/>
        <v>-932923.53000000061</v>
      </c>
      <c r="L261" s="24">
        <v>1463</v>
      </c>
    </row>
    <row r="262" spans="1:12" x14ac:dyDescent="0.25">
      <c r="A262" s="10">
        <v>41702</v>
      </c>
      <c r="B262" s="202">
        <v>1733</v>
      </c>
      <c r="C262" s="28" t="s">
        <v>272</v>
      </c>
      <c r="D262" s="141" t="s">
        <v>995</v>
      </c>
      <c r="E262" s="11"/>
      <c r="F262" s="27">
        <v>1355</v>
      </c>
      <c r="G262" s="195">
        <f t="shared" si="5"/>
        <v>-934278.53000000061</v>
      </c>
      <c r="L262" s="24">
        <v>480</v>
      </c>
    </row>
    <row r="263" spans="1:12" ht="30" x14ac:dyDescent="0.25">
      <c r="A263" s="10">
        <v>41702</v>
      </c>
      <c r="B263" s="202">
        <v>1752</v>
      </c>
      <c r="C263" s="28" t="s">
        <v>44</v>
      </c>
      <c r="D263" s="141" t="s">
        <v>1010</v>
      </c>
      <c r="E263" s="11"/>
      <c r="F263" s="27">
        <v>380</v>
      </c>
      <c r="G263" s="195">
        <f t="shared" si="5"/>
        <v>-934658.53000000061</v>
      </c>
      <c r="L263" s="24">
        <v>904.5</v>
      </c>
    </row>
    <row r="264" spans="1:12" x14ac:dyDescent="0.25">
      <c r="A264" s="10">
        <v>41702</v>
      </c>
      <c r="B264" s="202">
        <v>1760</v>
      </c>
      <c r="C264" s="28" t="s">
        <v>23</v>
      </c>
      <c r="D264" s="141" t="s">
        <v>1019</v>
      </c>
      <c r="E264" s="11"/>
      <c r="F264" s="27">
        <v>2990</v>
      </c>
      <c r="G264" s="195">
        <f t="shared" si="5"/>
        <v>-937648.53000000061</v>
      </c>
      <c r="L264" s="24">
        <v>127</v>
      </c>
    </row>
    <row r="265" spans="1:12" ht="45" x14ac:dyDescent="0.25">
      <c r="A265" s="10">
        <v>41702</v>
      </c>
      <c r="B265" s="202">
        <v>1762</v>
      </c>
      <c r="C265" s="28" t="s">
        <v>19</v>
      </c>
      <c r="D265" s="141" t="s">
        <v>1022</v>
      </c>
      <c r="E265" s="11"/>
      <c r="F265" s="27">
        <v>5100</v>
      </c>
      <c r="G265" s="195">
        <f t="shared" si="5"/>
        <v>-942748.53000000061</v>
      </c>
      <c r="L265" s="24">
        <v>5284</v>
      </c>
    </row>
    <row r="266" spans="1:12" ht="30" x14ac:dyDescent="0.25">
      <c r="A266" s="10">
        <v>41702</v>
      </c>
      <c r="B266" s="202">
        <v>1771</v>
      </c>
      <c r="C266" s="11" t="s">
        <v>19</v>
      </c>
      <c r="D266" s="141" t="s">
        <v>1026</v>
      </c>
      <c r="E266" s="11"/>
      <c r="F266" s="19">
        <v>2500</v>
      </c>
      <c r="G266" s="195">
        <f t="shared" ref="G266:G275" si="6">G265-F266</f>
        <v>-945248.53000000061</v>
      </c>
      <c r="L266" s="24"/>
    </row>
    <row r="267" spans="1:12" ht="30" x14ac:dyDescent="0.25">
      <c r="A267" s="10">
        <v>41702</v>
      </c>
      <c r="B267" s="202">
        <v>1764</v>
      </c>
      <c r="C267" s="28" t="s">
        <v>19</v>
      </c>
      <c r="D267" s="141" t="s">
        <v>1024</v>
      </c>
      <c r="E267" s="11"/>
      <c r="F267" s="27">
        <v>2700</v>
      </c>
      <c r="G267" s="195">
        <f t="shared" si="6"/>
        <v>-947948.53000000061</v>
      </c>
      <c r="L267" s="24">
        <v>10856</v>
      </c>
    </row>
    <row r="268" spans="1:12" ht="30" x14ac:dyDescent="0.25">
      <c r="A268" s="10">
        <v>41702</v>
      </c>
      <c r="B268" s="202">
        <v>1763</v>
      </c>
      <c r="C268" s="28" t="s">
        <v>19</v>
      </c>
      <c r="D268" s="141" t="s">
        <v>1021</v>
      </c>
      <c r="E268" s="11"/>
      <c r="F268" s="27">
        <v>3000</v>
      </c>
      <c r="G268" s="195">
        <f t="shared" si="6"/>
        <v>-950948.53000000061</v>
      </c>
      <c r="L268" s="24">
        <v>1075</v>
      </c>
    </row>
    <row r="269" spans="1:12" x14ac:dyDescent="0.25">
      <c r="A269" s="10">
        <v>41702</v>
      </c>
      <c r="B269" s="202">
        <v>1748</v>
      </c>
      <c r="C269" s="28" t="s">
        <v>24</v>
      </c>
      <c r="D269" s="141" t="s">
        <v>1051</v>
      </c>
      <c r="E269" s="11"/>
      <c r="F269" s="27">
        <v>1767</v>
      </c>
      <c r="G269" s="195">
        <f t="shared" si="6"/>
        <v>-952715.53000000061</v>
      </c>
      <c r="L269" s="24">
        <v>1000</v>
      </c>
    </row>
    <row r="270" spans="1:12" x14ac:dyDescent="0.25">
      <c r="A270" s="10">
        <v>41702</v>
      </c>
      <c r="B270" s="202">
        <v>1751</v>
      </c>
      <c r="C270" s="28" t="s">
        <v>152</v>
      </c>
      <c r="D270" s="141" t="s">
        <v>979</v>
      </c>
      <c r="E270" s="11"/>
      <c r="F270" s="27">
        <v>1000</v>
      </c>
      <c r="G270" s="195">
        <f t="shared" si="6"/>
        <v>-953715.53000000061</v>
      </c>
      <c r="L270" s="24">
        <v>700</v>
      </c>
    </row>
    <row r="271" spans="1:12" ht="30" x14ac:dyDescent="0.25">
      <c r="A271" s="10">
        <v>41702</v>
      </c>
      <c r="B271" s="202">
        <v>1755</v>
      </c>
      <c r="C271" s="28" t="s">
        <v>54</v>
      </c>
      <c r="D271" s="141" t="s">
        <v>1013</v>
      </c>
      <c r="E271" s="11"/>
      <c r="F271" s="27">
        <v>770</v>
      </c>
      <c r="G271" s="195">
        <f t="shared" si="6"/>
        <v>-954485.53000000061</v>
      </c>
      <c r="L271" s="24">
        <v>3200</v>
      </c>
    </row>
    <row r="272" spans="1:12" ht="30" x14ac:dyDescent="0.25">
      <c r="A272" s="10">
        <v>41702</v>
      </c>
      <c r="B272" s="202">
        <v>1749</v>
      </c>
      <c r="C272" s="28" t="s">
        <v>30</v>
      </c>
      <c r="D272" s="141" t="s">
        <v>1005</v>
      </c>
      <c r="E272" s="11"/>
      <c r="F272" s="27">
        <v>2792</v>
      </c>
      <c r="G272" s="195">
        <f t="shared" si="6"/>
        <v>-957277.53000000061</v>
      </c>
      <c r="L272" s="24">
        <v>3500</v>
      </c>
    </row>
    <row r="273" spans="1:7" x14ac:dyDescent="0.25">
      <c r="A273" s="10">
        <v>41702</v>
      </c>
      <c r="B273" s="202">
        <v>1753</v>
      </c>
      <c r="C273" s="28" t="s">
        <v>45</v>
      </c>
      <c r="D273" s="141" t="s">
        <v>1011</v>
      </c>
      <c r="E273" s="11"/>
      <c r="F273" s="27">
        <v>640</v>
      </c>
      <c r="G273" s="195">
        <f t="shared" si="6"/>
        <v>-957917.53000000061</v>
      </c>
    </row>
    <row r="274" spans="1:7" ht="30" x14ac:dyDescent="0.25">
      <c r="A274" s="10">
        <v>41702</v>
      </c>
      <c r="B274" s="202">
        <v>1770</v>
      </c>
      <c r="C274" s="11" t="s">
        <v>19</v>
      </c>
      <c r="D274" s="141" t="s">
        <v>1027</v>
      </c>
      <c r="E274" s="11"/>
      <c r="F274" s="19">
        <v>3000</v>
      </c>
      <c r="G274" s="195">
        <f t="shared" si="6"/>
        <v>-960917.53000000061</v>
      </c>
    </row>
    <row r="275" spans="1:7" ht="30" x14ac:dyDescent="0.25">
      <c r="A275" s="10">
        <v>41702</v>
      </c>
      <c r="B275" s="202">
        <v>1759</v>
      </c>
      <c r="C275" s="28" t="s">
        <v>43</v>
      </c>
      <c r="D275" s="141" t="s">
        <v>1017</v>
      </c>
      <c r="E275" s="11"/>
      <c r="F275" s="27">
        <v>2600</v>
      </c>
      <c r="G275" s="195">
        <f t="shared" si="6"/>
        <v>-963517.53000000061</v>
      </c>
    </row>
    <row r="276" spans="1:7" ht="30" x14ac:dyDescent="0.25">
      <c r="A276" s="10">
        <v>41704</v>
      </c>
      <c r="B276" s="202">
        <v>1705</v>
      </c>
      <c r="C276" s="28" t="s">
        <v>273</v>
      </c>
      <c r="D276" s="141" t="s">
        <v>1041</v>
      </c>
      <c r="E276" s="11"/>
      <c r="F276" s="27">
        <v>1050</v>
      </c>
      <c r="G276" s="195">
        <f t="shared" ref="G276:G285" si="7">G275-F276</f>
        <v>-964567.53000000061</v>
      </c>
    </row>
    <row r="277" spans="1:7" x14ac:dyDescent="0.25">
      <c r="A277" s="10">
        <v>41705</v>
      </c>
      <c r="B277" s="202">
        <v>1746</v>
      </c>
      <c r="C277" s="28" t="s">
        <v>274</v>
      </c>
      <c r="D277" s="141" t="s">
        <v>1003</v>
      </c>
      <c r="E277" s="11"/>
      <c r="F277" s="27">
        <v>3000</v>
      </c>
      <c r="G277" s="195">
        <f t="shared" si="7"/>
        <v>-967567.53000000061</v>
      </c>
    </row>
    <row r="278" spans="1:7" ht="30" x14ac:dyDescent="0.25">
      <c r="A278" s="10">
        <v>41708</v>
      </c>
      <c r="B278" s="202">
        <v>1750</v>
      </c>
      <c r="C278" s="28" t="s">
        <v>154</v>
      </c>
      <c r="D278" s="141" t="s">
        <v>1006</v>
      </c>
      <c r="E278" s="11"/>
      <c r="F278" s="27">
        <v>1007</v>
      </c>
      <c r="G278" s="195">
        <f t="shared" si="7"/>
        <v>-968574.53000000061</v>
      </c>
    </row>
    <row r="279" spans="1:7" x14ac:dyDescent="0.25">
      <c r="A279" s="10">
        <v>41709</v>
      </c>
      <c r="B279" s="202">
        <v>1557</v>
      </c>
      <c r="C279" s="28" t="s">
        <v>28</v>
      </c>
      <c r="D279" s="141" t="s">
        <v>1015</v>
      </c>
      <c r="E279" s="11"/>
      <c r="F279" s="27">
        <v>157.99</v>
      </c>
      <c r="G279" s="195">
        <f t="shared" si="7"/>
        <v>-968732.5200000006</v>
      </c>
    </row>
    <row r="280" spans="1:7" ht="30" x14ac:dyDescent="0.25">
      <c r="A280" s="10">
        <v>41709</v>
      </c>
      <c r="B280" s="202">
        <v>1756</v>
      </c>
      <c r="C280" s="28" t="s">
        <v>28</v>
      </c>
      <c r="D280" s="141" t="s">
        <v>1014</v>
      </c>
      <c r="E280" s="11"/>
      <c r="F280" s="27">
        <v>4814.99</v>
      </c>
      <c r="G280" s="195">
        <f t="shared" si="7"/>
        <v>-973547.51000000059</v>
      </c>
    </row>
    <row r="281" spans="1:7" ht="45" x14ac:dyDescent="0.25">
      <c r="A281" s="10">
        <v>41709</v>
      </c>
      <c r="B281" s="202">
        <v>1758</v>
      </c>
      <c r="C281" s="28" t="s">
        <v>28</v>
      </c>
      <c r="D281" s="141" t="s">
        <v>1016</v>
      </c>
      <c r="E281" s="11"/>
      <c r="F281" s="27">
        <v>4299.9799999999996</v>
      </c>
      <c r="G281" s="195">
        <f t="shared" si="7"/>
        <v>-977847.49000000057</v>
      </c>
    </row>
    <row r="282" spans="1:7" x14ac:dyDescent="0.25">
      <c r="A282" s="10">
        <v>41712</v>
      </c>
      <c r="B282" s="202">
        <v>1754</v>
      </c>
      <c r="C282" s="28" t="s">
        <v>229</v>
      </c>
      <c r="D282" s="141" t="s">
        <v>1012</v>
      </c>
      <c r="E282" s="11"/>
      <c r="F282" s="27">
        <v>6519.03</v>
      </c>
      <c r="G282" s="195">
        <f t="shared" si="7"/>
        <v>-984366.5200000006</v>
      </c>
    </row>
    <row r="283" spans="1:7" x14ac:dyDescent="0.25">
      <c r="A283" s="10">
        <v>41717</v>
      </c>
      <c r="B283" s="202">
        <v>1704</v>
      </c>
      <c r="C283" s="28" t="s">
        <v>54</v>
      </c>
      <c r="D283" s="141" t="s">
        <v>1040</v>
      </c>
      <c r="E283" s="11"/>
      <c r="F283" s="27">
        <v>1320</v>
      </c>
      <c r="G283" s="195">
        <f t="shared" si="7"/>
        <v>-985686.5200000006</v>
      </c>
    </row>
    <row r="284" spans="1:7" ht="30" x14ac:dyDescent="0.25">
      <c r="A284" s="10">
        <v>41718</v>
      </c>
      <c r="B284" s="202">
        <v>1743</v>
      </c>
      <c r="C284" s="28" t="s">
        <v>244</v>
      </c>
      <c r="D284" s="141" t="s">
        <v>1110</v>
      </c>
      <c r="E284" s="11"/>
      <c r="F284" s="27">
        <v>5000</v>
      </c>
      <c r="G284" s="195">
        <f t="shared" si="7"/>
        <v>-990686.5200000006</v>
      </c>
    </row>
    <row r="285" spans="1:7" ht="30" x14ac:dyDescent="0.25">
      <c r="A285" s="10">
        <v>41726</v>
      </c>
      <c r="B285" s="202">
        <v>1747</v>
      </c>
      <c r="C285" s="28" t="s">
        <v>202</v>
      </c>
      <c r="D285" s="141" t="s">
        <v>1004</v>
      </c>
      <c r="E285" s="11"/>
      <c r="F285" s="27">
        <v>592</v>
      </c>
      <c r="G285" s="195">
        <f t="shared" si="7"/>
        <v>-991278.5200000006</v>
      </c>
    </row>
    <row r="286" spans="1:7" x14ac:dyDescent="0.25">
      <c r="B286" s="244"/>
      <c r="C286" s="244"/>
      <c r="D286" s="245"/>
      <c r="E286" s="244"/>
      <c r="F286" s="247">
        <f>SUM(F257:F285)</f>
        <v>74880.31</v>
      </c>
      <c r="G286" s="246">
        <v>-1373972.68</v>
      </c>
    </row>
  </sheetData>
  <mergeCells count="1">
    <mergeCell ref="A1:G1"/>
  </mergeCells>
  <pageMargins left="0.7" right="0.7" top="0.75" bottom="0.75" header="0.3" footer="0.3"/>
  <pageSetup scale="56" fitToHeight="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L280"/>
  <sheetViews>
    <sheetView topLeftCell="A214" workbookViewId="0">
      <selection activeCell="G7" sqref="G7"/>
    </sheetView>
  </sheetViews>
  <sheetFormatPr baseColWidth="10" defaultRowHeight="15" x14ac:dyDescent="0.25"/>
  <cols>
    <col min="1" max="1" width="11.85546875" bestFit="1" customWidth="1"/>
    <col min="3" max="3" width="34" customWidth="1"/>
    <col min="4" max="4" width="45" style="138" customWidth="1"/>
    <col min="5" max="5" width="13.85546875" style="9" customWidth="1"/>
    <col min="6" max="6" width="14" customWidth="1"/>
    <col min="7" max="7" width="15.5703125" style="11" customWidth="1"/>
    <col min="8" max="8" width="9.42578125" style="140" customWidth="1"/>
    <col min="9" max="9" width="10" customWidth="1"/>
    <col min="12" max="12" width="12.5703125" style="9" bestFit="1" customWidth="1"/>
  </cols>
  <sheetData>
    <row r="1" spans="1:12" x14ac:dyDescent="0.25">
      <c r="A1" s="508" t="s">
        <v>0</v>
      </c>
      <c r="B1" s="508"/>
      <c r="C1" s="508"/>
      <c r="D1" s="508"/>
      <c r="E1" s="508"/>
      <c r="F1" s="508"/>
      <c r="G1" s="508"/>
    </row>
    <row r="2" spans="1:12" x14ac:dyDescent="0.25">
      <c r="A2" s="1" t="s">
        <v>1</v>
      </c>
      <c r="B2" s="1"/>
      <c r="C2" s="1"/>
      <c r="D2" s="2"/>
      <c r="E2" s="3"/>
      <c r="F2" s="256"/>
      <c r="G2" s="3"/>
    </row>
    <row r="3" spans="1:12" x14ac:dyDescent="0.25">
      <c r="A3" s="4" t="s">
        <v>2</v>
      </c>
      <c r="B3" s="4">
        <v>191508490</v>
      </c>
      <c r="C3" s="4"/>
      <c r="D3" s="207" t="s">
        <v>3</v>
      </c>
      <c r="E3" s="174" t="s">
        <v>287</v>
      </c>
      <c r="F3" s="256"/>
      <c r="G3" s="3"/>
    </row>
    <row r="4" spans="1:12" x14ac:dyDescent="0.25">
      <c r="A4" s="4" t="s">
        <v>4</v>
      </c>
      <c r="B4" s="4" t="s">
        <v>5</v>
      </c>
      <c r="C4" s="4"/>
      <c r="D4" s="207" t="s">
        <v>6</v>
      </c>
      <c r="E4" s="173">
        <v>2014</v>
      </c>
      <c r="F4" s="256"/>
      <c r="G4" s="3"/>
    </row>
    <row r="5" spans="1:12" x14ac:dyDescent="0.25">
      <c r="A5" s="4"/>
      <c r="B5" s="4"/>
      <c r="C5" s="4"/>
      <c r="D5" s="2"/>
      <c r="E5" s="3"/>
      <c r="F5" s="256"/>
      <c r="G5" s="6" t="s">
        <v>7</v>
      </c>
    </row>
    <row r="6" spans="1:12" s="23" customFormat="1" x14ac:dyDescent="0.25">
      <c r="A6" s="7" t="s">
        <v>8</v>
      </c>
      <c r="B6" s="7" t="s">
        <v>9</v>
      </c>
      <c r="C6" s="7" t="s">
        <v>10</v>
      </c>
      <c r="D6" s="8" t="s">
        <v>11</v>
      </c>
      <c r="E6" s="6" t="s">
        <v>12</v>
      </c>
      <c r="F6" s="257" t="s">
        <v>13</v>
      </c>
      <c r="G6" s="22">
        <f>'MARZO 2014'!D236</f>
        <v>1235075.4599999995</v>
      </c>
      <c r="H6" s="69"/>
      <c r="L6" s="9"/>
    </row>
    <row r="7" spans="1:12" s="23" customFormat="1" x14ac:dyDescent="0.25">
      <c r="A7" s="14">
        <v>41730</v>
      </c>
      <c r="B7" s="40"/>
      <c r="C7" s="41" t="s">
        <v>448</v>
      </c>
      <c r="D7" s="42" t="s">
        <v>813</v>
      </c>
      <c r="E7" s="43"/>
      <c r="F7" s="283">
        <v>1792</v>
      </c>
      <c r="G7" s="22">
        <f>G6-F7</f>
        <v>1233283.4599999995</v>
      </c>
      <c r="H7" s="69"/>
      <c r="L7" s="9"/>
    </row>
    <row r="8" spans="1:12" s="23" customFormat="1" x14ac:dyDescent="0.25">
      <c r="A8" s="14">
        <v>41730</v>
      </c>
      <c r="B8" s="40"/>
      <c r="C8" s="41" t="s">
        <v>449</v>
      </c>
      <c r="D8" s="42"/>
      <c r="E8" s="43"/>
      <c r="F8" s="283">
        <v>286.72000000000003</v>
      </c>
      <c r="G8" s="22">
        <f>G7-F8</f>
        <v>1232996.7399999995</v>
      </c>
      <c r="H8" s="69"/>
      <c r="L8" s="9"/>
    </row>
    <row r="9" spans="1:12" s="23" customFormat="1" x14ac:dyDescent="0.25">
      <c r="A9" s="14">
        <v>41731</v>
      </c>
      <c r="B9" s="41">
        <v>1882</v>
      </c>
      <c r="C9" s="41" t="s">
        <v>1129</v>
      </c>
      <c r="D9" s="47" t="s">
        <v>1130</v>
      </c>
      <c r="E9" s="43"/>
      <c r="F9" s="283">
        <v>1044</v>
      </c>
      <c r="G9" s="22">
        <f t="shared" ref="G9:G11" si="0">G8-F9</f>
        <v>1231952.7399999995</v>
      </c>
      <c r="H9" s="69"/>
      <c r="L9" s="9"/>
    </row>
    <row r="10" spans="1:12" s="23" customFormat="1" x14ac:dyDescent="0.25">
      <c r="A10" s="14">
        <v>41731</v>
      </c>
      <c r="B10" s="41">
        <v>1883</v>
      </c>
      <c r="C10" s="41" t="s">
        <v>19</v>
      </c>
      <c r="D10" s="47" t="s">
        <v>587</v>
      </c>
      <c r="E10" s="43"/>
      <c r="F10" s="283">
        <v>2110</v>
      </c>
      <c r="G10" s="22">
        <f t="shared" si="0"/>
        <v>1229842.7399999995</v>
      </c>
      <c r="H10" s="69"/>
      <c r="L10" s="9"/>
    </row>
    <row r="11" spans="1:12" s="23" customFormat="1" x14ac:dyDescent="0.25">
      <c r="A11" s="14">
        <v>41731</v>
      </c>
      <c r="B11" s="16"/>
      <c r="C11" s="16" t="s">
        <v>141</v>
      </c>
      <c r="D11" s="26"/>
      <c r="E11" s="19"/>
      <c r="F11" s="284">
        <v>50000</v>
      </c>
      <c r="G11" s="22">
        <f t="shared" si="0"/>
        <v>1179842.7399999995</v>
      </c>
      <c r="H11" s="69"/>
      <c r="L11" s="9"/>
    </row>
    <row r="12" spans="1:12" s="23" customFormat="1" x14ac:dyDescent="0.25">
      <c r="A12" s="14">
        <v>41731</v>
      </c>
      <c r="B12" s="16"/>
      <c r="C12" s="16" t="s">
        <v>443</v>
      </c>
      <c r="D12" s="26"/>
      <c r="E12" s="19"/>
      <c r="F12" s="284">
        <v>22841</v>
      </c>
      <c r="G12" s="22">
        <f t="shared" ref="G12:G17" si="1">G11-F12</f>
        <v>1157001.7399999995</v>
      </c>
      <c r="H12" s="69"/>
      <c r="L12" s="9"/>
    </row>
    <row r="13" spans="1:12" s="23" customFormat="1" ht="30" x14ac:dyDescent="0.25">
      <c r="A13" s="14">
        <v>41731</v>
      </c>
      <c r="B13" s="16">
        <v>1916</v>
      </c>
      <c r="C13" s="259" t="s">
        <v>239</v>
      </c>
      <c r="D13" s="26" t="s">
        <v>1111</v>
      </c>
      <c r="E13" s="19"/>
      <c r="F13" s="284">
        <v>3236.32</v>
      </c>
      <c r="G13" s="22">
        <f t="shared" si="1"/>
        <v>1153765.4199999995</v>
      </c>
      <c r="H13" s="69"/>
      <c r="L13" s="9"/>
    </row>
    <row r="14" spans="1:12" s="23" customFormat="1" ht="30" x14ac:dyDescent="0.25">
      <c r="A14" s="14">
        <v>41731</v>
      </c>
      <c r="B14" s="16">
        <v>1917</v>
      </c>
      <c r="C14" s="26" t="s">
        <v>249</v>
      </c>
      <c r="D14" s="26" t="s">
        <v>1112</v>
      </c>
      <c r="E14" s="19"/>
      <c r="F14" s="286">
        <v>1000</v>
      </c>
      <c r="G14" s="22">
        <f t="shared" si="1"/>
        <v>1152765.4199999995</v>
      </c>
      <c r="H14" s="69"/>
      <c r="L14" s="9"/>
    </row>
    <row r="15" spans="1:12" s="23" customFormat="1" x14ac:dyDescent="0.25">
      <c r="A15" s="14">
        <v>41731</v>
      </c>
      <c r="B15" s="16">
        <v>1918</v>
      </c>
      <c r="C15" s="16" t="s">
        <v>19</v>
      </c>
      <c r="D15" s="26" t="s">
        <v>1113</v>
      </c>
      <c r="E15" s="19"/>
      <c r="F15" s="284">
        <v>12884.42</v>
      </c>
      <c r="G15" s="22">
        <f t="shared" si="1"/>
        <v>1139880.9999999995</v>
      </c>
      <c r="H15" s="69"/>
      <c r="L15" s="9"/>
    </row>
    <row r="16" spans="1:12" s="23" customFormat="1" x14ac:dyDescent="0.25">
      <c r="A16" s="179"/>
      <c r="B16" s="229">
        <v>1919</v>
      </c>
      <c r="C16" s="229" t="s">
        <v>938</v>
      </c>
      <c r="D16" s="233"/>
      <c r="E16" s="148"/>
      <c r="F16" s="260"/>
      <c r="G16" s="22">
        <f t="shared" si="1"/>
        <v>1139880.9999999995</v>
      </c>
      <c r="H16" s="69"/>
      <c r="L16" s="9"/>
    </row>
    <row r="17" spans="1:12" s="23" customFormat="1" x14ac:dyDescent="0.25">
      <c r="A17" s="14">
        <v>41731</v>
      </c>
      <c r="B17" s="16">
        <v>1920</v>
      </c>
      <c r="C17" s="16" t="s">
        <v>388</v>
      </c>
      <c r="D17" s="26" t="s">
        <v>1114</v>
      </c>
      <c r="E17" s="19"/>
      <c r="F17" s="284">
        <v>4460</v>
      </c>
      <c r="G17" s="22">
        <f t="shared" si="1"/>
        <v>1135420.9999999995</v>
      </c>
      <c r="H17" s="69"/>
      <c r="L17" s="9"/>
    </row>
    <row r="18" spans="1:12" s="23" customFormat="1" ht="30" x14ac:dyDescent="0.25">
      <c r="A18" s="14">
        <v>41732</v>
      </c>
      <c r="B18" s="16">
        <v>1921</v>
      </c>
      <c r="C18" s="16" t="s">
        <v>19</v>
      </c>
      <c r="D18" s="26" t="s">
        <v>389</v>
      </c>
      <c r="E18" s="19"/>
      <c r="F18" s="284">
        <v>1425</v>
      </c>
      <c r="G18" s="22">
        <f t="shared" ref="G18:G80" si="2">G17-F18</f>
        <v>1133995.9999999995</v>
      </c>
      <c r="H18" s="69"/>
      <c r="L18" s="9"/>
    </row>
    <row r="19" spans="1:12" s="23" customFormat="1" ht="30" x14ac:dyDescent="0.25">
      <c r="A19" s="14">
        <v>41732</v>
      </c>
      <c r="B19" s="16">
        <v>1922</v>
      </c>
      <c r="C19" s="16" t="s">
        <v>19</v>
      </c>
      <c r="D19" s="26" t="s">
        <v>223</v>
      </c>
      <c r="E19" s="19"/>
      <c r="F19" s="284">
        <v>5100</v>
      </c>
      <c r="G19" s="22">
        <f t="shared" si="2"/>
        <v>1128895.9999999995</v>
      </c>
      <c r="H19" s="69"/>
      <c r="L19" s="9"/>
    </row>
    <row r="20" spans="1:12" s="23" customFormat="1" x14ac:dyDescent="0.25">
      <c r="A20" s="14">
        <v>41732</v>
      </c>
      <c r="B20" s="16">
        <v>1923</v>
      </c>
      <c r="C20" s="16" t="s">
        <v>19</v>
      </c>
      <c r="D20" s="26" t="s">
        <v>390</v>
      </c>
      <c r="E20" s="19"/>
      <c r="F20" s="284">
        <v>3000</v>
      </c>
      <c r="G20" s="22">
        <f t="shared" si="2"/>
        <v>1125895.9999999995</v>
      </c>
      <c r="H20" s="69"/>
      <c r="L20" s="9"/>
    </row>
    <row r="21" spans="1:12" s="23" customFormat="1" x14ac:dyDescent="0.25">
      <c r="A21" s="14">
        <v>41732</v>
      </c>
      <c r="B21" s="16">
        <v>1924</v>
      </c>
      <c r="C21" s="16" t="s">
        <v>19</v>
      </c>
      <c r="D21" s="26" t="s">
        <v>391</v>
      </c>
      <c r="E21" s="19"/>
      <c r="F21" s="284">
        <v>3000</v>
      </c>
      <c r="G21" s="22">
        <f t="shared" si="2"/>
        <v>1122895.9999999995</v>
      </c>
      <c r="H21" s="69"/>
      <c r="L21" s="9"/>
    </row>
    <row r="22" spans="1:12" s="23" customFormat="1" ht="30" x14ac:dyDescent="0.25">
      <c r="A22" s="14">
        <v>41732</v>
      </c>
      <c r="B22" s="16">
        <v>1925</v>
      </c>
      <c r="C22" s="16" t="s">
        <v>19</v>
      </c>
      <c r="D22" s="26" t="s">
        <v>102</v>
      </c>
      <c r="E22" s="19"/>
      <c r="F22" s="284">
        <v>8700</v>
      </c>
      <c r="G22" s="22">
        <f t="shared" si="2"/>
        <v>1114195.9999999995</v>
      </c>
      <c r="H22" s="69"/>
      <c r="L22" s="9"/>
    </row>
    <row r="23" spans="1:12" s="23" customFormat="1" x14ac:dyDescent="0.25">
      <c r="A23" s="14">
        <v>41732</v>
      </c>
      <c r="B23" s="16">
        <v>1926</v>
      </c>
      <c r="C23" s="16" t="s">
        <v>19</v>
      </c>
      <c r="D23" s="26" t="s">
        <v>392</v>
      </c>
      <c r="E23" s="19"/>
      <c r="F23" s="284">
        <v>3000.7</v>
      </c>
      <c r="G23" s="22">
        <f t="shared" si="2"/>
        <v>1111195.2999999996</v>
      </c>
      <c r="H23" s="69"/>
      <c r="L23" s="9"/>
    </row>
    <row r="24" spans="1:12" s="23" customFormat="1" x14ac:dyDescent="0.25">
      <c r="A24" s="179"/>
      <c r="B24" s="229">
        <v>1927</v>
      </c>
      <c r="C24" s="229" t="s">
        <v>938</v>
      </c>
      <c r="D24" s="233"/>
      <c r="E24" s="148"/>
      <c r="F24" s="260"/>
      <c r="G24" s="22">
        <f t="shared" si="2"/>
        <v>1111195.2999999996</v>
      </c>
      <c r="H24" s="69"/>
      <c r="L24" s="9"/>
    </row>
    <row r="25" spans="1:12" s="23" customFormat="1" x14ac:dyDescent="0.25">
      <c r="A25" s="14">
        <v>41732</v>
      </c>
      <c r="B25" s="16"/>
      <c r="C25" s="16" t="s">
        <v>141</v>
      </c>
      <c r="D25" s="26"/>
      <c r="E25" s="19"/>
      <c r="F25" s="284">
        <v>3663.28</v>
      </c>
      <c r="G25" s="22">
        <f t="shared" si="2"/>
        <v>1107532.0199999996</v>
      </c>
      <c r="H25" s="69"/>
      <c r="L25" s="9"/>
    </row>
    <row r="26" spans="1:12" s="23" customFormat="1" x14ac:dyDescent="0.25">
      <c r="A26" s="14">
        <v>41733</v>
      </c>
      <c r="B26" s="16">
        <v>1928</v>
      </c>
      <c r="C26" s="16" t="s">
        <v>23</v>
      </c>
      <c r="D26" s="26" t="s">
        <v>393</v>
      </c>
      <c r="E26" s="19"/>
      <c r="F26" s="284">
        <v>2690</v>
      </c>
      <c r="G26" s="22">
        <f t="shared" si="2"/>
        <v>1104842.0199999996</v>
      </c>
      <c r="H26" s="69"/>
      <c r="L26" s="9"/>
    </row>
    <row r="27" spans="1:12" s="23" customFormat="1" x14ac:dyDescent="0.25">
      <c r="A27" s="14">
        <v>41733</v>
      </c>
      <c r="B27" s="16">
        <v>1929</v>
      </c>
      <c r="C27" s="16" t="s">
        <v>30</v>
      </c>
      <c r="D27" s="26" t="s">
        <v>394</v>
      </c>
      <c r="E27" s="19"/>
      <c r="F27" s="284">
        <v>2474</v>
      </c>
      <c r="G27" s="22">
        <f t="shared" si="2"/>
        <v>1102368.0199999996</v>
      </c>
      <c r="H27" s="69"/>
      <c r="L27" s="9"/>
    </row>
    <row r="28" spans="1:12" s="23" customFormat="1" x14ac:dyDescent="0.25">
      <c r="A28" s="14">
        <v>41733</v>
      </c>
      <c r="B28" s="16">
        <v>1930</v>
      </c>
      <c r="C28" s="16" t="s">
        <v>44</v>
      </c>
      <c r="D28" s="26" t="s">
        <v>1115</v>
      </c>
      <c r="E28" s="19"/>
      <c r="F28" s="284">
        <v>1020</v>
      </c>
      <c r="G28" s="22">
        <f t="shared" si="2"/>
        <v>1101348.0199999996</v>
      </c>
      <c r="H28" s="69"/>
      <c r="L28" s="9"/>
    </row>
    <row r="29" spans="1:12" s="23" customFormat="1" x14ac:dyDescent="0.25">
      <c r="A29" s="179"/>
      <c r="B29" s="229">
        <v>1931</v>
      </c>
      <c r="C29" s="229" t="s">
        <v>938</v>
      </c>
      <c r="D29" s="233"/>
      <c r="E29" s="148"/>
      <c r="F29" s="260"/>
      <c r="G29" s="22">
        <f t="shared" si="2"/>
        <v>1101348.0199999996</v>
      </c>
      <c r="H29" s="69"/>
      <c r="L29" s="9"/>
    </row>
    <row r="30" spans="1:12" s="23" customFormat="1" ht="30" x14ac:dyDescent="0.25">
      <c r="A30" s="14">
        <v>41733</v>
      </c>
      <c r="B30" s="16">
        <v>1932</v>
      </c>
      <c r="C30" s="16" t="s">
        <v>25</v>
      </c>
      <c r="D30" s="26" t="s">
        <v>1116</v>
      </c>
      <c r="E30" s="19"/>
      <c r="F30" s="284">
        <v>2570</v>
      </c>
      <c r="G30" s="22">
        <f t="shared" si="2"/>
        <v>1098778.0199999996</v>
      </c>
      <c r="H30" s="69"/>
      <c r="L30" s="9"/>
    </row>
    <row r="31" spans="1:12" s="23" customFormat="1" ht="30" x14ac:dyDescent="0.25">
      <c r="A31" s="14">
        <v>41733</v>
      </c>
      <c r="B31" s="16">
        <v>1933</v>
      </c>
      <c r="C31" s="16" t="s">
        <v>54</v>
      </c>
      <c r="D31" s="26" t="s">
        <v>1117</v>
      </c>
      <c r="E31" s="19"/>
      <c r="F31" s="284">
        <v>1040</v>
      </c>
      <c r="G31" s="22">
        <f t="shared" si="2"/>
        <v>1097738.0199999996</v>
      </c>
      <c r="H31" s="69"/>
      <c r="L31" s="9"/>
    </row>
    <row r="32" spans="1:12" s="23" customFormat="1" x14ac:dyDescent="0.25">
      <c r="A32" s="14">
        <v>41733</v>
      </c>
      <c r="B32" s="16">
        <v>1934</v>
      </c>
      <c r="C32" s="16" t="s">
        <v>55</v>
      </c>
      <c r="D32" s="26" t="s">
        <v>395</v>
      </c>
      <c r="E32" s="19"/>
      <c r="F32" s="284">
        <v>3417.02</v>
      </c>
      <c r="G32" s="22">
        <f t="shared" si="2"/>
        <v>1094320.9999999995</v>
      </c>
      <c r="H32" s="69"/>
      <c r="L32" s="9"/>
    </row>
    <row r="33" spans="1:12" s="23" customFormat="1" x14ac:dyDescent="0.25">
      <c r="A33" s="14">
        <v>41733</v>
      </c>
      <c r="B33" s="16">
        <v>1935</v>
      </c>
      <c r="C33" s="16" t="s">
        <v>55</v>
      </c>
      <c r="D33" s="26" t="s">
        <v>1118</v>
      </c>
      <c r="E33" s="19"/>
      <c r="F33" s="284">
        <v>7879.03</v>
      </c>
      <c r="G33" s="22">
        <f t="shared" si="2"/>
        <v>1086441.9699999995</v>
      </c>
      <c r="H33" s="69"/>
      <c r="L33" s="9"/>
    </row>
    <row r="34" spans="1:12" s="23" customFormat="1" x14ac:dyDescent="0.25">
      <c r="A34" s="14">
        <v>41733</v>
      </c>
      <c r="B34" s="16">
        <v>1936</v>
      </c>
      <c r="C34" s="16" t="s">
        <v>229</v>
      </c>
      <c r="D34" s="26" t="s">
        <v>1119</v>
      </c>
      <c r="E34" s="19"/>
      <c r="F34" s="284">
        <v>5428.8</v>
      </c>
      <c r="G34" s="22">
        <f t="shared" si="2"/>
        <v>1081013.1699999995</v>
      </c>
      <c r="H34" s="69"/>
      <c r="L34" s="9"/>
    </row>
    <row r="35" spans="1:12" s="23" customFormat="1" ht="30" x14ac:dyDescent="0.25">
      <c r="A35" s="14">
        <v>41733</v>
      </c>
      <c r="B35" s="16">
        <v>1937</v>
      </c>
      <c r="C35" s="16" t="s">
        <v>229</v>
      </c>
      <c r="D35" s="26" t="s">
        <v>1140</v>
      </c>
      <c r="E35" s="19"/>
      <c r="F35" s="284">
        <v>2415</v>
      </c>
      <c r="G35" s="22">
        <f t="shared" si="2"/>
        <v>1078598.1699999995</v>
      </c>
      <c r="H35" s="69"/>
      <c r="L35" s="9"/>
    </row>
    <row r="36" spans="1:12" s="23" customFormat="1" x14ac:dyDescent="0.25">
      <c r="A36" s="14">
        <v>41733</v>
      </c>
      <c r="B36" s="16">
        <v>1938</v>
      </c>
      <c r="C36" s="16" t="s">
        <v>19</v>
      </c>
      <c r="D36" s="26" t="s">
        <v>396</v>
      </c>
      <c r="E36" s="19"/>
      <c r="F36" s="284">
        <v>1329</v>
      </c>
      <c r="G36" s="22">
        <f t="shared" si="2"/>
        <v>1077269.1699999995</v>
      </c>
      <c r="H36" s="69"/>
      <c r="L36" s="9"/>
    </row>
    <row r="37" spans="1:12" s="23" customFormat="1" x14ac:dyDescent="0.25">
      <c r="A37" s="14">
        <v>41733</v>
      </c>
      <c r="B37" s="16">
        <v>1939</v>
      </c>
      <c r="C37" s="16" t="s">
        <v>19</v>
      </c>
      <c r="D37" s="26" t="s">
        <v>1121</v>
      </c>
      <c r="E37" s="19"/>
      <c r="F37" s="284">
        <v>4800</v>
      </c>
      <c r="G37" s="22">
        <f t="shared" si="2"/>
        <v>1072469.1699999995</v>
      </c>
      <c r="H37" s="69"/>
      <c r="L37" s="9"/>
    </row>
    <row r="38" spans="1:12" s="23" customFormat="1" x14ac:dyDescent="0.25">
      <c r="A38" s="14">
        <v>41733</v>
      </c>
      <c r="B38" s="16">
        <v>1940</v>
      </c>
      <c r="C38" s="16" t="s">
        <v>19</v>
      </c>
      <c r="D38" s="26" t="s">
        <v>1120</v>
      </c>
      <c r="E38" s="19"/>
      <c r="F38" s="284">
        <v>3000</v>
      </c>
      <c r="G38" s="22">
        <f t="shared" si="2"/>
        <v>1069469.1699999995</v>
      </c>
      <c r="H38" s="69"/>
      <c r="L38" s="9"/>
    </row>
    <row r="39" spans="1:12" s="23" customFormat="1" ht="30" x14ac:dyDescent="0.25">
      <c r="A39" s="14">
        <v>41733</v>
      </c>
      <c r="B39" s="16">
        <v>1941</v>
      </c>
      <c r="C39" s="16" t="s">
        <v>19</v>
      </c>
      <c r="D39" s="26" t="s">
        <v>1122</v>
      </c>
      <c r="E39" s="19"/>
      <c r="F39" s="284">
        <v>3000</v>
      </c>
      <c r="G39" s="22">
        <f t="shared" si="2"/>
        <v>1066469.1699999995</v>
      </c>
      <c r="H39" s="69"/>
      <c r="L39" s="9"/>
    </row>
    <row r="40" spans="1:12" s="23" customFormat="1" x14ac:dyDescent="0.25">
      <c r="A40" s="14">
        <v>41733</v>
      </c>
      <c r="B40" s="16">
        <v>1942</v>
      </c>
      <c r="C40" s="16" t="s">
        <v>19</v>
      </c>
      <c r="D40" s="26" t="s">
        <v>1123</v>
      </c>
      <c r="E40" s="19"/>
      <c r="F40" s="284">
        <v>8100</v>
      </c>
      <c r="G40" s="22">
        <f t="shared" si="2"/>
        <v>1058369.1699999995</v>
      </c>
      <c r="H40" s="69"/>
      <c r="L40" s="9"/>
    </row>
    <row r="41" spans="1:12" s="23" customFormat="1" ht="30" x14ac:dyDescent="0.25">
      <c r="A41" s="14">
        <v>41733</v>
      </c>
      <c r="B41" s="16">
        <v>1943</v>
      </c>
      <c r="C41" s="16" t="s">
        <v>19</v>
      </c>
      <c r="D41" s="26" t="s">
        <v>1124</v>
      </c>
      <c r="E41" s="19"/>
      <c r="F41" s="284">
        <v>6000</v>
      </c>
      <c r="G41" s="22">
        <f t="shared" si="2"/>
        <v>1052369.1699999995</v>
      </c>
      <c r="H41" s="69"/>
      <c r="L41" s="9"/>
    </row>
    <row r="42" spans="1:12" s="23" customFormat="1" x14ac:dyDescent="0.25">
      <c r="A42" s="14">
        <v>41733</v>
      </c>
      <c r="B42" s="16">
        <v>1944</v>
      </c>
      <c r="C42" s="16" t="s">
        <v>229</v>
      </c>
      <c r="D42" s="26" t="s">
        <v>397</v>
      </c>
      <c r="E42" s="19"/>
      <c r="F42" s="284">
        <v>3527.48</v>
      </c>
      <c r="G42" s="22">
        <f t="shared" si="2"/>
        <v>1048841.6899999995</v>
      </c>
      <c r="H42" s="69"/>
      <c r="L42" s="9"/>
    </row>
    <row r="43" spans="1:12" s="23" customFormat="1" x14ac:dyDescent="0.25">
      <c r="A43" s="14">
        <v>41733</v>
      </c>
      <c r="B43" s="16">
        <v>1945</v>
      </c>
      <c r="C43" s="16" t="s">
        <v>19</v>
      </c>
      <c r="D43" s="26" t="s">
        <v>1125</v>
      </c>
      <c r="E43" s="19"/>
      <c r="F43" s="284">
        <v>1615</v>
      </c>
      <c r="G43" s="22">
        <f t="shared" si="2"/>
        <v>1047226.6899999995</v>
      </c>
      <c r="H43" s="69"/>
      <c r="L43" s="9"/>
    </row>
    <row r="44" spans="1:12" s="23" customFormat="1" x14ac:dyDescent="0.25">
      <c r="A44" s="14">
        <v>41733</v>
      </c>
      <c r="B44" s="16">
        <v>1946</v>
      </c>
      <c r="C44" s="16" t="s">
        <v>398</v>
      </c>
      <c r="D44" s="26" t="s">
        <v>846</v>
      </c>
      <c r="E44" s="19"/>
      <c r="F44" s="284">
        <v>2000</v>
      </c>
      <c r="G44" s="22">
        <f t="shared" si="2"/>
        <v>1045226.6899999995</v>
      </c>
      <c r="H44" s="69"/>
      <c r="L44" s="9"/>
    </row>
    <row r="45" spans="1:12" s="23" customFormat="1" x14ac:dyDescent="0.25">
      <c r="A45" s="14">
        <v>41733</v>
      </c>
      <c r="B45" s="16"/>
      <c r="C45" s="16" t="s">
        <v>147</v>
      </c>
      <c r="D45" s="26"/>
      <c r="E45" s="19"/>
      <c r="F45" s="284">
        <v>610</v>
      </c>
      <c r="G45" s="22">
        <f t="shared" si="2"/>
        <v>1044616.6899999995</v>
      </c>
      <c r="H45" s="69"/>
      <c r="L45" s="9"/>
    </row>
    <row r="46" spans="1:12" s="23" customFormat="1" x14ac:dyDescent="0.25">
      <c r="A46" s="14">
        <v>41733</v>
      </c>
      <c r="B46" s="16"/>
      <c r="C46" s="16" t="s">
        <v>147</v>
      </c>
      <c r="D46" s="26"/>
      <c r="E46" s="19"/>
      <c r="F46" s="284">
        <v>90</v>
      </c>
      <c r="G46" s="22">
        <f t="shared" si="2"/>
        <v>1044526.6899999995</v>
      </c>
      <c r="H46" s="69"/>
      <c r="L46" s="9"/>
    </row>
    <row r="47" spans="1:12" s="23" customFormat="1" x14ac:dyDescent="0.25">
      <c r="A47" s="14">
        <v>41733</v>
      </c>
      <c r="B47" s="16"/>
      <c r="C47" s="16" t="s">
        <v>444</v>
      </c>
      <c r="D47" s="26"/>
      <c r="E47" s="19"/>
      <c r="F47" s="284">
        <v>112</v>
      </c>
      <c r="G47" s="22">
        <f t="shared" si="2"/>
        <v>1044414.6899999995</v>
      </c>
      <c r="H47" s="69"/>
      <c r="L47" s="9"/>
    </row>
    <row r="48" spans="1:12" s="23" customFormat="1" x14ac:dyDescent="0.25">
      <c r="A48" s="14">
        <v>41733</v>
      </c>
      <c r="B48" s="16"/>
      <c r="C48" s="16" t="s">
        <v>142</v>
      </c>
      <c r="D48" s="26"/>
      <c r="E48" s="19"/>
      <c r="F48" s="284">
        <v>4488.5</v>
      </c>
      <c r="G48" s="22">
        <f t="shared" si="2"/>
        <v>1039926.1899999995</v>
      </c>
      <c r="H48" s="69"/>
      <c r="L48" s="9"/>
    </row>
    <row r="49" spans="1:12" s="23" customFormat="1" x14ac:dyDescent="0.25">
      <c r="A49" s="14">
        <v>41733</v>
      </c>
      <c r="B49" s="16"/>
      <c r="C49" s="16" t="s">
        <v>142</v>
      </c>
      <c r="D49" s="26"/>
      <c r="E49" s="19"/>
      <c r="F49" s="284">
        <v>4488.5</v>
      </c>
      <c r="G49" s="22">
        <f t="shared" si="2"/>
        <v>1035437.6899999995</v>
      </c>
      <c r="H49" s="69"/>
      <c r="L49" s="9"/>
    </row>
    <row r="50" spans="1:12" s="23" customFormat="1" x14ac:dyDescent="0.25">
      <c r="A50" s="14">
        <v>41736</v>
      </c>
      <c r="B50" s="16">
        <v>1947</v>
      </c>
      <c r="C50" s="16" t="s">
        <v>19</v>
      </c>
      <c r="D50" s="26" t="s">
        <v>1126</v>
      </c>
      <c r="E50" s="19"/>
      <c r="F50" s="284">
        <v>7362.99</v>
      </c>
      <c r="G50" s="22">
        <f t="shared" si="2"/>
        <v>1028074.6999999995</v>
      </c>
      <c r="H50" s="69"/>
      <c r="L50" s="9"/>
    </row>
    <row r="51" spans="1:12" s="23" customFormat="1" ht="30" x14ac:dyDescent="0.25">
      <c r="A51" s="14">
        <v>41736</v>
      </c>
      <c r="B51" s="16">
        <v>1948</v>
      </c>
      <c r="C51" s="16" t="s">
        <v>36</v>
      </c>
      <c r="D51" s="26" t="s">
        <v>1127</v>
      </c>
      <c r="E51" s="19"/>
      <c r="F51" s="284">
        <v>1000</v>
      </c>
      <c r="G51" s="22">
        <f t="shared" si="2"/>
        <v>1027074.6999999995</v>
      </c>
      <c r="H51" s="69"/>
      <c r="L51" s="9"/>
    </row>
    <row r="52" spans="1:12" s="23" customFormat="1" ht="30" x14ac:dyDescent="0.25">
      <c r="A52" s="14">
        <v>41736</v>
      </c>
      <c r="B52" s="16">
        <v>1949</v>
      </c>
      <c r="C52" s="16" t="s">
        <v>399</v>
      </c>
      <c r="D52" s="26" t="s">
        <v>1128</v>
      </c>
      <c r="E52" s="19"/>
      <c r="F52" s="284">
        <v>3300</v>
      </c>
      <c r="G52" s="22">
        <f t="shared" si="2"/>
        <v>1023774.6999999995</v>
      </c>
      <c r="H52" s="69"/>
      <c r="L52" s="9"/>
    </row>
    <row r="53" spans="1:12" s="23" customFormat="1" x14ac:dyDescent="0.25">
      <c r="A53" s="179"/>
      <c r="B53" s="229">
        <v>1950</v>
      </c>
      <c r="C53" s="229" t="s">
        <v>938</v>
      </c>
      <c r="D53" s="233"/>
      <c r="E53" s="148"/>
      <c r="F53" s="260"/>
      <c r="G53" s="22">
        <f t="shared" si="2"/>
        <v>1023774.6999999995</v>
      </c>
      <c r="H53" s="69"/>
      <c r="L53" s="9"/>
    </row>
    <row r="54" spans="1:12" s="23" customFormat="1" x14ac:dyDescent="0.25">
      <c r="A54" s="14">
        <v>41743</v>
      </c>
      <c r="B54" s="16">
        <v>1951</v>
      </c>
      <c r="C54" s="16" t="s">
        <v>1131</v>
      </c>
      <c r="D54" s="26"/>
      <c r="E54" s="19"/>
      <c r="F54" s="284">
        <v>32480</v>
      </c>
      <c r="G54" s="22">
        <f t="shared" si="2"/>
        <v>991294.69999999949</v>
      </c>
      <c r="H54" s="69"/>
      <c r="L54" s="9"/>
    </row>
    <row r="55" spans="1:12" s="23" customFormat="1" ht="30" x14ac:dyDescent="0.25">
      <c r="A55" s="14">
        <v>41745</v>
      </c>
      <c r="B55" s="16">
        <v>1952</v>
      </c>
      <c r="C55" s="16" t="s">
        <v>30</v>
      </c>
      <c r="D55" s="26" t="s">
        <v>1132</v>
      </c>
      <c r="E55" s="19"/>
      <c r="F55" s="284">
        <v>2170</v>
      </c>
      <c r="G55" s="22">
        <f t="shared" si="2"/>
        <v>989124.69999999949</v>
      </c>
      <c r="H55" s="69"/>
      <c r="L55" s="9"/>
    </row>
    <row r="56" spans="1:12" s="23" customFormat="1" ht="30" x14ac:dyDescent="0.25">
      <c r="A56" s="14">
        <v>41745</v>
      </c>
      <c r="B56" s="16">
        <v>1953</v>
      </c>
      <c r="C56" s="16" t="s">
        <v>32</v>
      </c>
      <c r="D56" s="26" t="s">
        <v>1133</v>
      </c>
      <c r="E56" s="19"/>
      <c r="F56" s="284">
        <v>2949</v>
      </c>
      <c r="G56" s="22">
        <f t="shared" si="2"/>
        <v>986175.69999999949</v>
      </c>
      <c r="H56" s="69"/>
      <c r="L56" s="9"/>
    </row>
    <row r="57" spans="1:12" s="23" customFormat="1" x14ac:dyDescent="0.25">
      <c r="A57" s="14">
        <v>41737</v>
      </c>
      <c r="B57" s="16">
        <v>1954</v>
      </c>
      <c r="C57" s="16" t="s">
        <v>19</v>
      </c>
      <c r="D57" s="26" t="s">
        <v>1134</v>
      </c>
      <c r="E57" s="19"/>
      <c r="F57" s="284">
        <v>4797.91</v>
      </c>
      <c r="G57" s="22">
        <f t="shared" si="2"/>
        <v>981377.78999999946</v>
      </c>
      <c r="H57" s="69"/>
      <c r="L57" s="9"/>
    </row>
    <row r="58" spans="1:12" s="23" customFormat="1" ht="45" x14ac:dyDescent="0.25">
      <c r="A58" s="14">
        <v>41737</v>
      </c>
      <c r="B58" s="16">
        <v>1955</v>
      </c>
      <c r="C58" s="16" t="s">
        <v>399</v>
      </c>
      <c r="D58" s="26" t="s">
        <v>1135</v>
      </c>
      <c r="E58" s="19"/>
      <c r="F58" s="284">
        <v>3000</v>
      </c>
      <c r="G58" s="22">
        <f t="shared" si="2"/>
        <v>978377.78999999946</v>
      </c>
      <c r="H58" s="69"/>
      <c r="L58" s="9"/>
    </row>
    <row r="59" spans="1:12" s="23" customFormat="1" x14ac:dyDescent="0.25">
      <c r="A59" s="14">
        <v>41737</v>
      </c>
      <c r="B59" s="16"/>
      <c r="C59" s="16" t="s">
        <v>141</v>
      </c>
      <c r="D59" s="26"/>
      <c r="E59" s="19"/>
      <c r="F59" s="284">
        <v>30000</v>
      </c>
      <c r="G59" s="22">
        <f t="shared" si="2"/>
        <v>948377.78999999946</v>
      </c>
      <c r="H59" s="69"/>
      <c r="L59" s="9"/>
    </row>
    <row r="60" spans="1:12" s="23" customFormat="1" x14ac:dyDescent="0.25">
      <c r="A60" s="14">
        <v>41737</v>
      </c>
      <c r="B60" s="16"/>
      <c r="C60" s="16" t="s">
        <v>141</v>
      </c>
      <c r="D60" s="26"/>
      <c r="E60" s="19"/>
      <c r="F60" s="284">
        <v>7268.56</v>
      </c>
      <c r="G60" s="22">
        <f t="shared" si="2"/>
        <v>941109.2299999994</v>
      </c>
      <c r="H60" s="69"/>
      <c r="L60" s="9"/>
    </row>
    <row r="61" spans="1:12" s="23" customFormat="1" x14ac:dyDescent="0.25">
      <c r="A61" s="14">
        <v>41737</v>
      </c>
      <c r="B61" s="16"/>
      <c r="C61" s="16" t="s">
        <v>143</v>
      </c>
      <c r="D61" s="26"/>
      <c r="E61" s="19"/>
      <c r="F61" s="284">
        <v>313.88</v>
      </c>
      <c r="G61" s="22">
        <f t="shared" si="2"/>
        <v>940795.34999999939</v>
      </c>
      <c r="H61" s="69"/>
      <c r="L61" s="9"/>
    </row>
    <row r="62" spans="1:12" s="23" customFormat="1" x14ac:dyDescent="0.25">
      <c r="A62" s="14">
        <v>41737</v>
      </c>
      <c r="B62" s="16"/>
      <c r="C62" s="16" t="s">
        <v>142</v>
      </c>
      <c r="D62" s="26"/>
      <c r="E62" s="19"/>
      <c r="F62" s="284">
        <v>1912.05</v>
      </c>
      <c r="G62" s="22">
        <f t="shared" si="2"/>
        <v>938883.29999999935</v>
      </c>
      <c r="H62" s="69"/>
      <c r="L62" s="9"/>
    </row>
    <row r="63" spans="1:12" s="23" customFormat="1" x14ac:dyDescent="0.25">
      <c r="A63" s="14">
        <v>41707</v>
      </c>
      <c r="B63" s="16">
        <v>1956</v>
      </c>
      <c r="C63" s="16" t="s">
        <v>19</v>
      </c>
      <c r="D63" s="26" t="s">
        <v>1136</v>
      </c>
      <c r="E63" s="19"/>
      <c r="F63" s="284">
        <v>11600</v>
      </c>
      <c r="G63" s="22">
        <f t="shared" si="2"/>
        <v>927283.29999999935</v>
      </c>
      <c r="H63" s="69"/>
      <c r="L63" s="9"/>
    </row>
    <row r="64" spans="1:12" s="23" customFormat="1" ht="30" x14ac:dyDescent="0.25">
      <c r="A64" s="14">
        <v>41707</v>
      </c>
      <c r="B64" s="16">
        <v>1957</v>
      </c>
      <c r="C64" s="16" t="s">
        <v>400</v>
      </c>
      <c r="D64" s="26" t="s">
        <v>1137</v>
      </c>
      <c r="E64" s="19"/>
      <c r="F64" s="284">
        <v>1500</v>
      </c>
      <c r="G64" s="22">
        <f t="shared" si="2"/>
        <v>925783.29999999935</v>
      </c>
      <c r="H64" s="69"/>
      <c r="L64" s="9"/>
    </row>
    <row r="65" spans="1:12" s="23" customFormat="1" ht="45" x14ac:dyDescent="0.25">
      <c r="A65" s="14">
        <v>41707</v>
      </c>
      <c r="B65" s="16">
        <v>1958</v>
      </c>
      <c r="C65" s="16" t="s">
        <v>401</v>
      </c>
      <c r="D65" s="26" t="s">
        <v>1138</v>
      </c>
      <c r="E65" s="19"/>
      <c r="F65" s="284">
        <v>1250</v>
      </c>
      <c r="G65" s="22">
        <f t="shared" si="2"/>
        <v>924533.29999999935</v>
      </c>
      <c r="H65" s="69"/>
      <c r="L65" s="9"/>
    </row>
    <row r="66" spans="1:12" s="23" customFormat="1" ht="45" x14ac:dyDescent="0.25">
      <c r="A66" s="14">
        <v>41707</v>
      </c>
      <c r="B66" s="16">
        <v>1959</v>
      </c>
      <c r="C66" s="16" t="s">
        <v>402</v>
      </c>
      <c r="D66" s="26" t="s">
        <v>1138</v>
      </c>
      <c r="E66" s="19"/>
      <c r="F66" s="284">
        <v>1250</v>
      </c>
      <c r="G66" s="22">
        <f t="shared" si="2"/>
        <v>923283.29999999935</v>
      </c>
      <c r="H66" s="69"/>
      <c r="L66" s="9"/>
    </row>
    <row r="67" spans="1:12" s="23" customFormat="1" x14ac:dyDescent="0.25">
      <c r="A67" s="14">
        <v>41707</v>
      </c>
      <c r="B67" s="16">
        <v>1960</v>
      </c>
      <c r="C67" s="16" t="s">
        <v>37</v>
      </c>
      <c r="D67" s="26" t="s">
        <v>1139</v>
      </c>
      <c r="E67" s="19"/>
      <c r="F67" s="284">
        <v>12623</v>
      </c>
      <c r="G67" s="22">
        <f t="shared" si="2"/>
        <v>910660.29999999935</v>
      </c>
      <c r="H67" s="69"/>
      <c r="L67" s="9"/>
    </row>
    <row r="68" spans="1:12" s="23" customFormat="1" x14ac:dyDescent="0.25">
      <c r="A68" s="14">
        <v>41707</v>
      </c>
      <c r="B68" s="16">
        <v>1961</v>
      </c>
      <c r="C68" s="16" t="s">
        <v>403</v>
      </c>
      <c r="D68" s="26" t="s">
        <v>404</v>
      </c>
      <c r="E68" s="19"/>
      <c r="F68" s="284">
        <v>1000</v>
      </c>
      <c r="G68" s="22">
        <f t="shared" si="2"/>
        <v>909660.29999999935</v>
      </c>
      <c r="H68" s="69"/>
      <c r="L68" s="9"/>
    </row>
    <row r="69" spans="1:12" s="23" customFormat="1" x14ac:dyDescent="0.25">
      <c r="A69" s="14">
        <v>41739</v>
      </c>
      <c r="B69" s="16">
        <v>1962</v>
      </c>
      <c r="C69" s="16" t="s">
        <v>405</v>
      </c>
      <c r="D69" s="26" t="s">
        <v>406</v>
      </c>
      <c r="E69" s="19"/>
      <c r="F69" s="284">
        <v>3000</v>
      </c>
      <c r="G69" s="22">
        <f t="shared" si="2"/>
        <v>906660.29999999935</v>
      </c>
      <c r="H69" s="69"/>
      <c r="L69" s="9"/>
    </row>
    <row r="70" spans="1:12" s="23" customFormat="1" x14ac:dyDescent="0.25">
      <c r="A70" s="14">
        <v>41739</v>
      </c>
      <c r="B70" s="16">
        <v>1963</v>
      </c>
      <c r="C70" s="16" t="s">
        <v>23</v>
      </c>
      <c r="D70" s="26" t="s">
        <v>407</v>
      </c>
      <c r="E70" s="19"/>
      <c r="F70" s="284">
        <v>2690</v>
      </c>
      <c r="G70" s="22">
        <f t="shared" si="2"/>
        <v>903970.29999999935</v>
      </c>
      <c r="H70" s="69"/>
      <c r="L70" s="9"/>
    </row>
    <row r="71" spans="1:12" s="23" customFormat="1" x14ac:dyDescent="0.25">
      <c r="A71" s="14">
        <v>41739</v>
      </c>
      <c r="B71" s="16">
        <v>1964</v>
      </c>
      <c r="C71" s="16" t="s">
        <v>21</v>
      </c>
      <c r="D71" s="26" t="s">
        <v>408</v>
      </c>
      <c r="E71" s="19"/>
      <c r="F71" s="284">
        <v>1900</v>
      </c>
      <c r="G71" s="22">
        <f t="shared" si="2"/>
        <v>902070.29999999935</v>
      </c>
      <c r="H71" s="69"/>
      <c r="L71" s="9"/>
    </row>
    <row r="72" spans="1:12" s="23" customFormat="1" x14ac:dyDescent="0.25">
      <c r="A72" s="14">
        <v>41739</v>
      </c>
      <c r="B72" s="16">
        <v>1965</v>
      </c>
      <c r="C72" s="16" t="s">
        <v>19</v>
      </c>
      <c r="D72" s="26" t="s">
        <v>409</v>
      </c>
      <c r="E72" s="19"/>
      <c r="F72" s="284">
        <v>2488</v>
      </c>
      <c r="G72" s="22">
        <f t="shared" si="2"/>
        <v>899582.29999999935</v>
      </c>
      <c r="H72" s="69"/>
      <c r="L72" s="9"/>
    </row>
    <row r="73" spans="1:12" s="23" customFormat="1" ht="30" x14ac:dyDescent="0.25">
      <c r="A73" s="14">
        <v>41739</v>
      </c>
      <c r="B73" s="16">
        <v>1966</v>
      </c>
      <c r="C73" s="16" t="s">
        <v>19</v>
      </c>
      <c r="D73" s="26" t="s">
        <v>1122</v>
      </c>
      <c r="E73" s="19"/>
      <c r="F73" s="284">
        <v>3000</v>
      </c>
      <c r="G73" s="22">
        <f t="shared" si="2"/>
        <v>896582.29999999935</v>
      </c>
      <c r="H73" s="69"/>
      <c r="L73" s="9"/>
    </row>
    <row r="74" spans="1:12" s="23" customFormat="1" x14ac:dyDescent="0.25">
      <c r="A74" s="179"/>
      <c r="B74" s="229">
        <v>1967</v>
      </c>
      <c r="C74" s="229" t="s">
        <v>938</v>
      </c>
      <c r="D74" s="233"/>
      <c r="E74" s="148"/>
      <c r="F74" s="260"/>
      <c r="G74" s="22">
        <f t="shared" si="2"/>
        <v>896582.29999999935</v>
      </c>
      <c r="H74" s="69"/>
      <c r="L74" s="9"/>
    </row>
    <row r="75" spans="1:12" s="23" customFormat="1" ht="30" x14ac:dyDescent="0.25">
      <c r="A75" s="14">
        <v>41739</v>
      </c>
      <c r="B75" s="16">
        <v>1968</v>
      </c>
      <c r="C75" s="16" t="s">
        <v>19</v>
      </c>
      <c r="D75" s="26" t="s">
        <v>1141</v>
      </c>
      <c r="E75" s="19"/>
      <c r="F75" s="284">
        <v>3000</v>
      </c>
      <c r="G75" s="22">
        <f t="shared" si="2"/>
        <v>893582.29999999935</v>
      </c>
      <c r="H75" s="69"/>
      <c r="L75" s="9"/>
    </row>
    <row r="76" spans="1:12" s="23" customFormat="1" ht="30" x14ac:dyDescent="0.25">
      <c r="A76" s="14">
        <v>41739</v>
      </c>
      <c r="B76" s="16">
        <v>1969</v>
      </c>
      <c r="C76" s="16" t="s">
        <v>19</v>
      </c>
      <c r="D76" s="26" t="s">
        <v>410</v>
      </c>
      <c r="E76" s="19"/>
      <c r="F76" s="284">
        <v>600</v>
      </c>
      <c r="G76" s="22">
        <f t="shared" si="2"/>
        <v>892982.29999999935</v>
      </c>
      <c r="H76" s="69"/>
      <c r="L76" s="9"/>
    </row>
    <row r="77" spans="1:12" s="23" customFormat="1" ht="30" x14ac:dyDescent="0.25">
      <c r="A77" s="14">
        <v>41739</v>
      </c>
      <c r="B77" s="16">
        <v>1970</v>
      </c>
      <c r="C77" s="16" t="s">
        <v>19</v>
      </c>
      <c r="D77" s="26" t="s">
        <v>411</v>
      </c>
      <c r="E77" s="19"/>
      <c r="F77" s="284">
        <v>11200</v>
      </c>
      <c r="G77" s="22">
        <f t="shared" si="2"/>
        <v>881782.29999999935</v>
      </c>
      <c r="H77" s="69"/>
      <c r="L77" s="9"/>
    </row>
    <row r="78" spans="1:12" s="23" customFormat="1" x14ac:dyDescent="0.25">
      <c r="A78" s="14">
        <v>41739</v>
      </c>
      <c r="B78" s="16">
        <v>1971</v>
      </c>
      <c r="C78" s="16" t="s">
        <v>25</v>
      </c>
      <c r="D78" s="26" t="s">
        <v>412</v>
      </c>
      <c r="E78" s="19"/>
      <c r="F78" s="284">
        <v>1900</v>
      </c>
      <c r="G78" s="22">
        <f t="shared" si="2"/>
        <v>879882.29999999935</v>
      </c>
      <c r="H78" s="69"/>
      <c r="L78" s="9"/>
    </row>
    <row r="79" spans="1:12" s="23" customFormat="1" x14ac:dyDescent="0.25">
      <c r="A79" s="14">
        <v>41739</v>
      </c>
      <c r="B79" s="16"/>
      <c r="C79" s="16" t="s">
        <v>142</v>
      </c>
      <c r="D79" s="26"/>
      <c r="E79" s="19"/>
      <c r="F79" s="284">
        <v>3360</v>
      </c>
      <c r="G79" s="22">
        <f t="shared" si="2"/>
        <v>876522.29999999935</v>
      </c>
      <c r="H79" s="69"/>
      <c r="L79" s="9"/>
    </row>
    <row r="80" spans="1:12" s="23" customFormat="1" x14ac:dyDescent="0.25">
      <c r="A80" s="14">
        <v>41739</v>
      </c>
      <c r="B80" s="16"/>
      <c r="C80" s="16" t="s">
        <v>141</v>
      </c>
      <c r="D80" s="26"/>
      <c r="E80" s="19"/>
      <c r="F80" s="284">
        <v>30000</v>
      </c>
      <c r="G80" s="22">
        <f t="shared" si="2"/>
        <v>846522.29999999935</v>
      </c>
      <c r="H80" s="69"/>
      <c r="L80" s="9"/>
    </row>
    <row r="81" spans="1:12" s="23" customFormat="1" x14ac:dyDescent="0.25">
      <c r="A81" s="14">
        <v>41739</v>
      </c>
      <c r="B81" s="16"/>
      <c r="C81" s="16" t="s">
        <v>142</v>
      </c>
      <c r="D81" s="26"/>
      <c r="E81" s="19"/>
      <c r="F81" s="284">
        <v>3680</v>
      </c>
      <c r="G81" s="22">
        <f t="shared" ref="G81:G133" si="3">G80-F81</f>
        <v>842842.29999999935</v>
      </c>
      <c r="H81" s="69"/>
      <c r="L81" s="9"/>
    </row>
    <row r="82" spans="1:12" s="23" customFormat="1" x14ac:dyDescent="0.25">
      <c r="A82" s="14">
        <v>41740</v>
      </c>
      <c r="B82" s="16">
        <v>1972</v>
      </c>
      <c r="C82" s="16" t="s">
        <v>19</v>
      </c>
      <c r="D82" s="26" t="s">
        <v>587</v>
      </c>
      <c r="E82" s="19"/>
      <c r="F82" s="284">
        <v>8610.98</v>
      </c>
      <c r="G82" s="22">
        <f t="shared" si="3"/>
        <v>834231.31999999937</v>
      </c>
      <c r="H82" s="69"/>
      <c r="L82" s="9"/>
    </row>
    <row r="83" spans="1:12" s="23" customFormat="1" x14ac:dyDescent="0.25">
      <c r="A83" s="14">
        <v>41740</v>
      </c>
      <c r="B83" s="16">
        <v>1973</v>
      </c>
      <c r="C83" s="16" t="s">
        <v>44</v>
      </c>
      <c r="D83" s="26" t="s">
        <v>1142</v>
      </c>
      <c r="E83" s="19"/>
      <c r="F83" s="284">
        <v>1540</v>
      </c>
      <c r="G83" s="22">
        <f t="shared" si="3"/>
        <v>832691.31999999937</v>
      </c>
      <c r="H83" s="69"/>
      <c r="L83" s="9"/>
    </row>
    <row r="84" spans="1:12" s="23" customFormat="1" ht="30" x14ac:dyDescent="0.25">
      <c r="A84" s="14">
        <v>41740</v>
      </c>
      <c r="B84" s="16">
        <v>1974</v>
      </c>
      <c r="C84" s="16" t="s">
        <v>30</v>
      </c>
      <c r="D84" s="26" t="s">
        <v>1132</v>
      </c>
      <c r="E84" s="19"/>
      <c r="F84" s="284">
        <v>2925</v>
      </c>
      <c r="G84" s="22">
        <f t="shared" si="3"/>
        <v>829766.31999999937</v>
      </c>
      <c r="H84" s="69"/>
      <c r="L84" s="9"/>
    </row>
    <row r="85" spans="1:12" s="23" customFormat="1" x14ac:dyDescent="0.25">
      <c r="A85" s="14">
        <v>41740</v>
      </c>
      <c r="B85" s="16">
        <v>1975</v>
      </c>
      <c r="C85" s="16" t="s">
        <v>28</v>
      </c>
      <c r="D85" s="26" t="s">
        <v>413</v>
      </c>
      <c r="E85" s="19"/>
      <c r="F85" s="284">
        <v>6788.93</v>
      </c>
      <c r="G85" s="22">
        <f t="shared" si="3"/>
        <v>822977.38999999932</v>
      </c>
      <c r="H85" s="69"/>
      <c r="L85" s="9"/>
    </row>
    <row r="86" spans="1:12" s="23" customFormat="1" x14ac:dyDescent="0.25">
      <c r="A86" s="14">
        <v>41740</v>
      </c>
      <c r="B86" s="16">
        <v>1976</v>
      </c>
      <c r="C86" s="16" t="s">
        <v>55</v>
      </c>
      <c r="D86" s="26" t="s">
        <v>414</v>
      </c>
      <c r="E86" s="19"/>
      <c r="F86" s="284">
        <v>3905.98</v>
      </c>
      <c r="G86" s="22">
        <f t="shared" si="3"/>
        <v>819071.40999999933</v>
      </c>
      <c r="H86" s="69"/>
      <c r="L86" s="9"/>
    </row>
    <row r="87" spans="1:12" s="23" customFormat="1" x14ac:dyDescent="0.25">
      <c r="A87" s="14">
        <v>41740</v>
      </c>
      <c r="B87" s="16">
        <v>1977</v>
      </c>
      <c r="C87" s="16" t="s">
        <v>55</v>
      </c>
      <c r="D87" s="26" t="s">
        <v>415</v>
      </c>
      <c r="E87" s="19"/>
      <c r="F87" s="284">
        <v>2634.98</v>
      </c>
      <c r="G87" s="22">
        <f t="shared" si="3"/>
        <v>816436.42999999935</v>
      </c>
      <c r="H87" s="69"/>
      <c r="L87" s="9"/>
    </row>
    <row r="88" spans="1:12" s="23" customFormat="1" x14ac:dyDescent="0.25">
      <c r="A88" s="14">
        <v>41743</v>
      </c>
      <c r="B88" s="16">
        <v>1978</v>
      </c>
      <c r="C88" s="16" t="s">
        <v>416</v>
      </c>
      <c r="D88" s="26" t="s">
        <v>417</v>
      </c>
      <c r="E88" s="19"/>
      <c r="F88" s="284">
        <v>1500</v>
      </c>
      <c r="G88" s="22">
        <f t="shared" si="3"/>
        <v>814936.42999999935</v>
      </c>
      <c r="H88" s="69"/>
      <c r="L88" s="9"/>
    </row>
    <row r="89" spans="1:12" s="23" customFormat="1" ht="45" x14ac:dyDescent="0.25">
      <c r="A89" s="14">
        <v>41743</v>
      </c>
      <c r="B89" s="16">
        <v>1979</v>
      </c>
      <c r="C89" s="16" t="s">
        <v>418</v>
      </c>
      <c r="D89" s="26" t="s">
        <v>1143</v>
      </c>
      <c r="E89" s="19"/>
      <c r="F89" s="284">
        <v>3600</v>
      </c>
      <c r="G89" s="22">
        <f t="shared" si="3"/>
        <v>811336.42999999935</v>
      </c>
      <c r="H89" s="69"/>
      <c r="L89" s="9"/>
    </row>
    <row r="90" spans="1:12" s="23" customFormat="1" ht="30" x14ac:dyDescent="0.25">
      <c r="A90" s="14">
        <v>41743</v>
      </c>
      <c r="B90" s="16">
        <v>1980</v>
      </c>
      <c r="C90" s="16" t="s">
        <v>36</v>
      </c>
      <c r="D90" s="26" t="s">
        <v>1127</v>
      </c>
      <c r="E90" s="19"/>
      <c r="F90" s="284">
        <v>1000</v>
      </c>
      <c r="G90" s="22">
        <f t="shared" si="3"/>
        <v>810336.42999999935</v>
      </c>
      <c r="H90" s="69"/>
      <c r="L90" s="9"/>
    </row>
    <row r="91" spans="1:12" s="23" customFormat="1" x14ac:dyDescent="0.25">
      <c r="A91" s="14">
        <v>41743</v>
      </c>
      <c r="B91" s="16">
        <v>1981</v>
      </c>
      <c r="C91" s="16" t="s">
        <v>419</v>
      </c>
      <c r="D91" s="26" t="s">
        <v>1144</v>
      </c>
      <c r="E91" s="19"/>
      <c r="F91" s="284">
        <v>1250</v>
      </c>
      <c r="G91" s="22">
        <f t="shared" si="3"/>
        <v>809086.42999999935</v>
      </c>
      <c r="H91" s="69"/>
      <c r="L91" s="9"/>
    </row>
    <row r="92" spans="1:12" s="23" customFormat="1" ht="30" x14ac:dyDescent="0.25">
      <c r="A92" s="14">
        <v>41743</v>
      </c>
      <c r="B92" s="16">
        <v>1982</v>
      </c>
      <c r="C92" s="16" t="s">
        <v>32</v>
      </c>
      <c r="D92" s="26" t="s">
        <v>1145</v>
      </c>
      <c r="E92" s="19"/>
      <c r="F92" s="284">
        <v>2000</v>
      </c>
      <c r="G92" s="22">
        <f>G91-F92</f>
        <v>807086.42999999935</v>
      </c>
      <c r="H92" s="69"/>
      <c r="L92" s="9"/>
    </row>
    <row r="93" spans="1:12" s="23" customFormat="1" x14ac:dyDescent="0.25">
      <c r="A93" s="14">
        <v>41743</v>
      </c>
      <c r="B93" s="16">
        <v>1983</v>
      </c>
      <c r="C93" s="16" t="s">
        <v>420</v>
      </c>
      <c r="D93" s="26" t="s">
        <v>177</v>
      </c>
      <c r="E93" s="19"/>
      <c r="F93" s="284">
        <v>10000</v>
      </c>
      <c r="G93" s="22">
        <f t="shared" si="3"/>
        <v>797086.42999999935</v>
      </c>
      <c r="H93" s="69"/>
      <c r="L93" s="9"/>
    </row>
    <row r="94" spans="1:12" s="23" customFormat="1" ht="30" x14ac:dyDescent="0.25">
      <c r="A94" s="14">
        <v>41743</v>
      </c>
      <c r="B94" s="16">
        <v>1984</v>
      </c>
      <c r="C94" s="16" t="s">
        <v>421</v>
      </c>
      <c r="D94" s="26" t="s">
        <v>1146</v>
      </c>
      <c r="E94" s="19"/>
      <c r="F94" s="284">
        <v>12000</v>
      </c>
      <c r="G94" s="22">
        <f t="shared" si="3"/>
        <v>785086.42999999935</v>
      </c>
      <c r="H94" s="69"/>
      <c r="L94" s="9"/>
    </row>
    <row r="95" spans="1:12" s="23" customFormat="1" ht="30" x14ac:dyDescent="0.25">
      <c r="A95" s="14">
        <v>41743</v>
      </c>
      <c r="B95" s="16">
        <v>1985</v>
      </c>
      <c r="C95" s="16" t="s">
        <v>421</v>
      </c>
      <c r="D95" s="26" t="s">
        <v>1147</v>
      </c>
      <c r="E95" s="19"/>
      <c r="F95" s="284">
        <v>12000</v>
      </c>
      <c r="G95" s="22">
        <f t="shared" si="3"/>
        <v>773086.42999999935</v>
      </c>
      <c r="H95" s="69"/>
      <c r="L95" s="9"/>
    </row>
    <row r="96" spans="1:12" s="23" customFormat="1" ht="30" x14ac:dyDescent="0.25">
      <c r="A96" s="14">
        <v>41743</v>
      </c>
      <c r="B96" s="16">
        <v>1986</v>
      </c>
      <c r="C96" s="16" t="s">
        <v>421</v>
      </c>
      <c r="D96" s="26" t="s">
        <v>1148</v>
      </c>
      <c r="E96" s="19"/>
      <c r="F96" s="284">
        <v>6000</v>
      </c>
      <c r="G96" s="22">
        <f t="shared" si="3"/>
        <v>767086.42999999935</v>
      </c>
      <c r="H96" s="69"/>
      <c r="L96" s="9"/>
    </row>
    <row r="97" spans="1:12" s="23" customFormat="1" x14ac:dyDescent="0.25">
      <c r="A97" s="14">
        <v>41743</v>
      </c>
      <c r="B97" s="16">
        <v>1987</v>
      </c>
      <c r="C97" s="16" t="s">
        <v>19</v>
      </c>
      <c r="D97" s="26" t="s">
        <v>1126</v>
      </c>
      <c r="E97" s="19"/>
      <c r="F97" s="284">
        <v>17176.71</v>
      </c>
      <c r="G97" s="22">
        <f t="shared" si="3"/>
        <v>749909.71999999939</v>
      </c>
      <c r="H97" s="69"/>
      <c r="L97" s="9"/>
    </row>
    <row r="98" spans="1:12" s="23" customFormat="1" x14ac:dyDescent="0.25">
      <c r="A98" s="14">
        <v>41743</v>
      </c>
      <c r="B98" s="16"/>
      <c r="C98" s="16" t="s">
        <v>143</v>
      </c>
      <c r="D98" s="26"/>
      <c r="E98" s="19"/>
      <c r="F98" s="284">
        <v>643.91999999999996</v>
      </c>
      <c r="G98" s="22">
        <f t="shared" si="3"/>
        <v>749265.79999999935</v>
      </c>
      <c r="H98" s="69"/>
      <c r="L98" s="9"/>
    </row>
    <row r="99" spans="1:12" s="23" customFormat="1" x14ac:dyDescent="0.25">
      <c r="A99" s="14">
        <v>41743</v>
      </c>
      <c r="B99" s="16"/>
      <c r="C99" s="16" t="s">
        <v>142</v>
      </c>
      <c r="D99" s="78" t="s">
        <v>935</v>
      </c>
      <c r="E99" s="19"/>
      <c r="F99" s="284">
        <v>74779</v>
      </c>
      <c r="G99" s="22">
        <f t="shared" si="3"/>
        <v>674486.79999999935</v>
      </c>
      <c r="H99" s="69"/>
      <c r="L99" s="9"/>
    </row>
    <row r="100" spans="1:12" s="23" customFormat="1" x14ac:dyDescent="0.25">
      <c r="A100" s="14">
        <v>41744</v>
      </c>
      <c r="B100" s="16"/>
      <c r="C100" s="16" t="s">
        <v>363</v>
      </c>
      <c r="D100" s="26"/>
      <c r="E100" s="19"/>
      <c r="F100" s="284">
        <v>286319</v>
      </c>
      <c r="G100" s="22">
        <f t="shared" si="3"/>
        <v>388167.79999999935</v>
      </c>
      <c r="H100" s="69"/>
      <c r="L100" s="9"/>
    </row>
    <row r="101" spans="1:12" s="23" customFormat="1" x14ac:dyDescent="0.25">
      <c r="A101" s="14">
        <v>41744</v>
      </c>
      <c r="B101" s="16"/>
      <c r="C101" s="16" t="s">
        <v>363</v>
      </c>
      <c r="D101" s="26"/>
      <c r="E101" s="19"/>
      <c r="F101" s="284">
        <v>1839.1</v>
      </c>
      <c r="G101" s="22">
        <f t="shared" si="3"/>
        <v>386328.69999999937</v>
      </c>
      <c r="H101" s="69"/>
      <c r="L101" s="9"/>
    </row>
    <row r="102" spans="1:12" s="23" customFormat="1" x14ac:dyDescent="0.25">
      <c r="A102" s="14">
        <v>41744</v>
      </c>
      <c r="B102" s="16"/>
      <c r="C102" s="16" t="s">
        <v>363</v>
      </c>
      <c r="D102" s="26"/>
      <c r="E102" s="19"/>
      <c r="F102" s="284">
        <v>7543.62</v>
      </c>
      <c r="G102" s="22">
        <f t="shared" si="3"/>
        <v>378785.07999999938</v>
      </c>
      <c r="H102" s="69"/>
      <c r="L102" s="9"/>
    </row>
    <row r="103" spans="1:12" s="23" customFormat="1" x14ac:dyDescent="0.25">
      <c r="A103" s="14">
        <v>41744</v>
      </c>
      <c r="B103" s="16"/>
      <c r="C103" s="16" t="s">
        <v>141</v>
      </c>
      <c r="D103" s="26"/>
      <c r="E103" s="19"/>
      <c r="F103" s="284">
        <v>986</v>
      </c>
      <c r="G103" s="22">
        <f t="shared" si="3"/>
        <v>377799.07999999938</v>
      </c>
      <c r="H103" s="69"/>
      <c r="L103" s="9"/>
    </row>
    <row r="104" spans="1:12" s="23" customFormat="1" x14ac:dyDescent="0.25">
      <c r="A104" s="14">
        <v>41744</v>
      </c>
      <c r="B104" s="16"/>
      <c r="C104" s="16" t="s">
        <v>141</v>
      </c>
      <c r="D104" s="26"/>
      <c r="E104" s="19"/>
      <c r="F104" s="284">
        <v>30000</v>
      </c>
      <c r="G104" s="22">
        <f t="shared" si="3"/>
        <v>347799.07999999938</v>
      </c>
      <c r="H104" s="69"/>
      <c r="L104" s="9"/>
    </row>
    <row r="105" spans="1:12" s="23" customFormat="1" x14ac:dyDescent="0.25">
      <c r="A105" s="14">
        <v>41745</v>
      </c>
      <c r="B105" s="16">
        <v>1988</v>
      </c>
      <c r="C105" s="16" t="s">
        <v>19</v>
      </c>
      <c r="D105" s="26" t="s">
        <v>587</v>
      </c>
      <c r="E105" s="19"/>
      <c r="F105" s="284">
        <v>10349.719999999999</v>
      </c>
      <c r="G105" s="22">
        <f t="shared" si="3"/>
        <v>337449.3599999994</v>
      </c>
      <c r="H105" s="69"/>
      <c r="L105" s="9"/>
    </row>
    <row r="106" spans="1:12" s="23" customFormat="1" x14ac:dyDescent="0.25">
      <c r="A106" s="14">
        <v>41745</v>
      </c>
      <c r="B106" s="16">
        <v>1989</v>
      </c>
      <c r="C106" s="16" t="s">
        <v>19</v>
      </c>
      <c r="D106" s="26" t="s">
        <v>1149</v>
      </c>
      <c r="E106" s="19"/>
      <c r="F106" s="284">
        <v>5788</v>
      </c>
      <c r="G106" s="22">
        <f t="shared" si="3"/>
        <v>331661.3599999994</v>
      </c>
      <c r="H106" s="69"/>
      <c r="L106" s="9"/>
    </row>
    <row r="107" spans="1:12" s="23" customFormat="1" ht="30" x14ac:dyDescent="0.25">
      <c r="A107" s="14">
        <v>41745</v>
      </c>
      <c r="B107" s="16">
        <v>1990</v>
      </c>
      <c r="C107" s="16" t="s">
        <v>19</v>
      </c>
      <c r="D107" s="26" t="s">
        <v>1150</v>
      </c>
      <c r="E107" s="19"/>
      <c r="F107" s="284">
        <v>5600</v>
      </c>
      <c r="G107" s="22">
        <f t="shared" si="3"/>
        <v>326061.3599999994</v>
      </c>
      <c r="H107" s="69"/>
      <c r="L107" s="9"/>
    </row>
    <row r="108" spans="1:12" s="23" customFormat="1" ht="30" x14ac:dyDescent="0.25">
      <c r="A108" s="14">
        <v>41745</v>
      </c>
      <c r="B108" s="16">
        <v>1991</v>
      </c>
      <c r="C108" s="16" t="s">
        <v>19</v>
      </c>
      <c r="D108" s="26" t="s">
        <v>1122</v>
      </c>
      <c r="E108" s="19"/>
      <c r="F108" s="284">
        <v>1500</v>
      </c>
      <c r="G108" s="22">
        <f t="shared" si="3"/>
        <v>324561.3599999994</v>
      </c>
      <c r="H108" s="69"/>
      <c r="L108" s="9"/>
    </row>
    <row r="109" spans="1:12" s="23" customFormat="1" x14ac:dyDescent="0.25">
      <c r="A109" s="179"/>
      <c r="B109" s="229">
        <v>1992</v>
      </c>
      <c r="C109" s="229" t="s">
        <v>938</v>
      </c>
      <c r="D109" s="233"/>
      <c r="E109" s="148"/>
      <c r="F109" s="260"/>
      <c r="G109" s="22">
        <f t="shared" si="3"/>
        <v>324561.3599999994</v>
      </c>
      <c r="H109" s="69"/>
      <c r="L109" s="9"/>
    </row>
    <row r="110" spans="1:12" s="23" customFormat="1" ht="30" x14ac:dyDescent="0.25">
      <c r="A110" s="14">
        <v>41745</v>
      </c>
      <c r="B110" s="16">
        <v>1993</v>
      </c>
      <c r="C110" s="16" t="s">
        <v>19</v>
      </c>
      <c r="D110" s="26" t="s">
        <v>1151</v>
      </c>
      <c r="E110" s="19"/>
      <c r="F110" s="284">
        <v>2400</v>
      </c>
      <c r="G110" s="22">
        <f t="shared" si="3"/>
        <v>322161.3599999994</v>
      </c>
      <c r="H110" s="69"/>
      <c r="L110" s="9"/>
    </row>
    <row r="111" spans="1:12" s="23" customFormat="1" ht="30" x14ac:dyDescent="0.25">
      <c r="A111" s="14">
        <v>41745</v>
      </c>
      <c r="B111" s="16">
        <v>1994</v>
      </c>
      <c r="C111" s="16" t="s">
        <v>19</v>
      </c>
      <c r="D111" s="26" t="s">
        <v>1152</v>
      </c>
      <c r="E111" s="19"/>
      <c r="F111" s="284">
        <v>1500</v>
      </c>
      <c r="G111" s="22">
        <f t="shared" si="3"/>
        <v>320661.3599999994</v>
      </c>
      <c r="H111" s="69"/>
      <c r="L111" s="9"/>
    </row>
    <row r="112" spans="1:12" s="23" customFormat="1" x14ac:dyDescent="0.25">
      <c r="A112" s="14">
        <v>41745</v>
      </c>
      <c r="B112" s="16">
        <v>1995</v>
      </c>
      <c r="C112" s="16" t="s">
        <v>19</v>
      </c>
      <c r="D112" s="26" t="s">
        <v>422</v>
      </c>
      <c r="E112" s="19"/>
      <c r="F112" s="284">
        <v>7360</v>
      </c>
      <c r="G112" s="22">
        <f t="shared" si="3"/>
        <v>313301.3599999994</v>
      </c>
      <c r="H112" s="69"/>
      <c r="L112" s="9"/>
    </row>
    <row r="113" spans="1:12" s="23" customFormat="1" x14ac:dyDescent="0.25">
      <c r="A113" s="14">
        <v>41745</v>
      </c>
      <c r="B113" s="16">
        <v>1996</v>
      </c>
      <c r="C113" s="16" t="s">
        <v>25</v>
      </c>
      <c r="D113" s="26" t="s">
        <v>1153</v>
      </c>
      <c r="E113" s="19"/>
      <c r="F113" s="258">
        <v>655</v>
      </c>
      <c r="G113" s="22">
        <f t="shared" si="3"/>
        <v>312646.3599999994</v>
      </c>
      <c r="H113" s="69"/>
      <c r="L113" s="9"/>
    </row>
    <row r="114" spans="1:12" s="23" customFormat="1" x14ac:dyDescent="0.25">
      <c r="A114" s="179"/>
      <c r="B114" s="229">
        <v>1997</v>
      </c>
      <c r="C114" s="229" t="s">
        <v>938</v>
      </c>
      <c r="D114" s="233"/>
      <c r="E114" s="148"/>
      <c r="F114" s="260"/>
      <c r="G114" s="22">
        <f t="shared" si="3"/>
        <v>312646.3599999994</v>
      </c>
      <c r="H114" s="69"/>
      <c r="L114" s="9"/>
    </row>
    <row r="115" spans="1:12" s="23" customFormat="1" x14ac:dyDescent="0.25">
      <c r="A115" s="14">
        <v>41745</v>
      </c>
      <c r="B115" s="16">
        <v>1998</v>
      </c>
      <c r="C115" s="16" t="s">
        <v>229</v>
      </c>
      <c r="D115" s="26" t="s">
        <v>423</v>
      </c>
      <c r="E115" s="19"/>
      <c r="F115" s="284">
        <v>3720</v>
      </c>
      <c r="G115" s="22">
        <f t="shared" si="3"/>
        <v>308926.3599999994</v>
      </c>
      <c r="H115" s="69"/>
      <c r="L115" s="9"/>
    </row>
    <row r="116" spans="1:12" s="23" customFormat="1" ht="30" x14ac:dyDescent="0.25">
      <c r="A116" s="14">
        <v>41745</v>
      </c>
      <c r="B116" s="16">
        <v>1999</v>
      </c>
      <c r="C116" s="16" t="s">
        <v>424</v>
      </c>
      <c r="D116" s="26" t="s">
        <v>1132</v>
      </c>
      <c r="E116" s="19"/>
      <c r="F116" s="284">
        <v>1446</v>
      </c>
      <c r="G116" s="22">
        <f t="shared" si="3"/>
        <v>307480.3599999994</v>
      </c>
      <c r="H116" s="69"/>
      <c r="L116" s="9"/>
    </row>
    <row r="117" spans="1:12" s="23" customFormat="1" x14ac:dyDescent="0.25">
      <c r="A117" s="14">
        <v>41745</v>
      </c>
      <c r="B117" s="16">
        <v>2000</v>
      </c>
      <c r="C117" s="16" t="s">
        <v>374</v>
      </c>
      <c r="D117" s="26" t="s">
        <v>425</v>
      </c>
      <c r="E117" s="19"/>
      <c r="F117" s="284">
        <v>5093</v>
      </c>
      <c r="G117" s="22">
        <f t="shared" si="3"/>
        <v>302387.3599999994</v>
      </c>
      <c r="H117" s="69"/>
      <c r="L117" s="9"/>
    </row>
    <row r="118" spans="1:12" s="23" customFormat="1" ht="30" x14ac:dyDescent="0.25">
      <c r="A118" s="14">
        <v>41745</v>
      </c>
      <c r="B118" s="16">
        <v>2001</v>
      </c>
      <c r="C118" s="16" t="s">
        <v>426</v>
      </c>
      <c r="D118" s="26" t="s">
        <v>1154</v>
      </c>
      <c r="E118" s="19"/>
      <c r="F118" s="284">
        <v>1700</v>
      </c>
      <c r="G118" s="22">
        <f t="shared" si="3"/>
        <v>300687.3599999994</v>
      </c>
      <c r="H118" s="69"/>
      <c r="L118" s="9"/>
    </row>
    <row r="119" spans="1:12" s="23" customFormat="1" x14ac:dyDescent="0.25">
      <c r="A119" s="14">
        <v>41750</v>
      </c>
      <c r="B119" s="16">
        <v>2002</v>
      </c>
      <c r="C119" s="16" t="s">
        <v>427</v>
      </c>
      <c r="D119" s="26" t="s">
        <v>428</v>
      </c>
      <c r="E119" s="19"/>
      <c r="F119" s="284">
        <v>4521.1899999999996</v>
      </c>
      <c r="G119" s="22">
        <f t="shared" si="3"/>
        <v>296166.1699999994</v>
      </c>
      <c r="H119" s="69"/>
      <c r="L119" s="9"/>
    </row>
    <row r="120" spans="1:12" s="23" customFormat="1" x14ac:dyDescent="0.25">
      <c r="A120" s="14">
        <v>41750</v>
      </c>
      <c r="B120" s="16">
        <v>2003</v>
      </c>
      <c r="C120" s="16" t="s">
        <v>55</v>
      </c>
      <c r="D120" s="26" t="s">
        <v>1155</v>
      </c>
      <c r="E120" s="19"/>
      <c r="F120" s="284">
        <v>10825.98</v>
      </c>
      <c r="G120" s="22">
        <f t="shared" si="3"/>
        <v>285340.18999999942</v>
      </c>
      <c r="H120" s="69"/>
      <c r="L120" s="9"/>
    </row>
    <row r="121" spans="1:12" s="23" customFormat="1" ht="30" x14ac:dyDescent="0.25">
      <c r="A121" s="14">
        <v>41750</v>
      </c>
      <c r="B121" s="16">
        <v>2004</v>
      </c>
      <c r="C121" s="16" t="s">
        <v>202</v>
      </c>
      <c r="D121" s="26" t="s">
        <v>1156</v>
      </c>
      <c r="E121" s="19"/>
      <c r="F121" s="258">
        <v>2086.5</v>
      </c>
      <c r="G121" s="22">
        <f t="shared" si="3"/>
        <v>283253.68999999942</v>
      </c>
      <c r="H121" s="69"/>
      <c r="L121" s="9"/>
    </row>
    <row r="122" spans="1:12" s="23" customFormat="1" x14ac:dyDescent="0.25">
      <c r="A122" s="14">
        <v>41757</v>
      </c>
      <c r="B122" s="16">
        <v>2005</v>
      </c>
      <c r="C122" s="16" t="s">
        <v>19</v>
      </c>
      <c r="D122" s="26" t="s">
        <v>587</v>
      </c>
      <c r="E122" s="19"/>
      <c r="F122" s="258">
        <v>5545.45</v>
      </c>
      <c r="G122" s="22">
        <f t="shared" si="3"/>
        <v>277708.23999999941</v>
      </c>
      <c r="H122" s="69"/>
      <c r="L122" s="9"/>
    </row>
    <row r="123" spans="1:12" s="23" customFormat="1" ht="30" x14ac:dyDescent="0.25">
      <c r="A123" s="14">
        <v>41749</v>
      </c>
      <c r="B123" s="16">
        <v>2006</v>
      </c>
      <c r="C123" s="16" t="s">
        <v>19</v>
      </c>
      <c r="D123" s="26" t="s">
        <v>1157</v>
      </c>
      <c r="E123" s="19"/>
      <c r="F123" s="258">
        <v>6747</v>
      </c>
      <c r="G123" s="22">
        <f t="shared" si="3"/>
        <v>270961.23999999941</v>
      </c>
      <c r="H123" s="69"/>
      <c r="L123" s="9"/>
    </row>
    <row r="124" spans="1:12" s="23" customFormat="1" x14ac:dyDescent="0.25">
      <c r="A124" s="14">
        <v>41750</v>
      </c>
      <c r="B124" s="16">
        <v>2007</v>
      </c>
      <c r="C124" s="16" t="s">
        <v>19</v>
      </c>
      <c r="D124" s="26" t="s">
        <v>1158</v>
      </c>
      <c r="E124" s="19"/>
      <c r="F124" s="284">
        <v>1959</v>
      </c>
      <c r="G124" s="22">
        <f t="shared" si="3"/>
        <v>269002.23999999941</v>
      </c>
      <c r="H124" s="69"/>
      <c r="L124" s="9"/>
    </row>
    <row r="125" spans="1:12" s="23" customFormat="1" x14ac:dyDescent="0.25">
      <c r="A125" s="14">
        <v>41750</v>
      </c>
      <c r="B125" s="16">
        <v>2008</v>
      </c>
      <c r="C125" s="16" t="s">
        <v>961</v>
      </c>
      <c r="D125" s="26" t="s">
        <v>1159</v>
      </c>
      <c r="E125" s="19"/>
      <c r="F125" s="258">
        <v>5000</v>
      </c>
      <c r="G125" s="22">
        <f t="shared" si="3"/>
        <v>264002.23999999941</v>
      </c>
      <c r="H125" s="69"/>
      <c r="L125" s="9"/>
    </row>
    <row r="126" spans="1:12" s="23" customFormat="1" ht="30" x14ac:dyDescent="0.25">
      <c r="A126" s="14">
        <v>41750</v>
      </c>
      <c r="B126" s="16">
        <v>2009</v>
      </c>
      <c r="C126" s="16" t="s">
        <v>36</v>
      </c>
      <c r="D126" s="26" t="s">
        <v>1127</v>
      </c>
      <c r="E126" s="19"/>
      <c r="F126" s="284">
        <v>1000</v>
      </c>
      <c r="G126" s="22">
        <f t="shared" si="3"/>
        <v>263002.23999999941</v>
      </c>
      <c r="H126" s="69"/>
      <c r="L126" s="9"/>
    </row>
    <row r="127" spans="1:12" s="23" customFormat="1" x14ac:dyDescent="0.25">
      <c r="A127" s="14">
        <v>41750</v>
      </c>
      <c r="B127" s="16">
        <v>2010</v>
      </c>
      <c r="C127" s="16" t="s">
        <v>22</v>
      </c>
      <c r="D127" s="26" t="s">
        <v>429</v>
      </c>
      <c r="E127" s="19"/>
      <c r="F127" s="284">
        <v>750</v>
      </c>
      <c r="G127" s="22">
        <f t="shared" si="3"/>
        <v>262252.23999999941</v>
      </c>
      <c r="H127" s="69"/>
      <c r="L127" s="9"/>
    </row>
    <row r="128" spans="1:12" s="23" customFormat="1" x14ac:dyDescent="0.25">
      <c r="A128" s="14">
        <v>41750</v>
      </c>
      <c r="B128" s="16">
        <v>2011</v>
      </c>
      <c r="C128" s="16" t="s">
        <v>199</v>
      </c>
      <c r="D128" s="26" t="s">
        <v>430</v>
      </c>
      <c r="E128" s="19"/>
      <c r="F128" s="284">
        <v>1000</v>
      </c>
      <c r="G128" s="22">
        <f t="shared" si="3"/>
        <v>261252.23999999941</v>
      </c>
      <c r="H128" s="69"/>
      <c r="L128" s="9"/>
    </row>
    <row r="129" spans="1:12" s="23" customFormat="1" x14ac:dyDescent="0.25">
      <c r="A129" s="14">
        <v>41750</v>
      </c>
      <c r="B129" s="16">
        <v>2012</v>
      </c>
      <c r="C129" s="16" t="s">
        <v>19</v>
      </c>
      <c r="D129" s="26" t="s">
        <v>431</v>
      </c>
      <c r="E129" s="19"/>
      <c r="F129" s="284">
        <v>4696</v>
      </c>
      <c r="G129" s="22">
        <f t="shared" si="3"/>
        <v>256556.23999999941</v>
      </c>
      <c r="H129" s="69"/>
      <c r="L129" s="9"/>
    </row>
    <row r="130" spans="1:12" s="23" customFormat="1" x14ac:dyDescent="0.25">
      <c r="A130" s="14">
        <v>41750</v>
      </c>
      <c r="B130" s="16">
        <v>2013</v>
      </c>
      <c r="C130" s="16" t="s">
        <v>19</v>
      </c>
      <c r="D130" s="26" t="s">
        <v>1160</v>
      </c>
      <c r="E130" s="19"/>
      <c r="F130" s="284">
        <v>1526</v>
      </c>
      <c r="G130" s="22">
        <f t="shared" si="3"/>
        <v>255030.23999999941</v>
      </c>
      <c r="H130" s="69"/>
      <c r="L130" s="9"/>
    </row>
    <row r="131" spans="1:12" s="23" customFormat="1" ht="30" x14ac:dyDescent="0.25">
      <c r="A131" s="14">
        <v>41750</v>
      </c>
      <c r="B131" s="16">
        <v>2014</v>
      </c>
      <c r="C131" s="16" t="s">
        <v>19</v>
      </c>
      <c r="D131" s="26" t="s">
        <v>1161</v>
      </c>
      <c r="E131" s="19"/>
      <c r="F131" s="284">
        <v>3073.32</v>
      </c>
      <c r="G131" s="22">
        <f t="shared" si="3"/>
        <v>251956.9199999994</v>
      </c>
      <c r="H131" s="69"/>
      <c r="L131" s="9"/>
    </row>
    <row r="132" spans="1:12" s="23" customFormat="1" ht="30" x14ac:dyDescent="0.25">
      <c r="A132" s="14">
        <v>41750</v>
      </c>
      <c r="B132" s="16">
        <v>2015</v>
      </c>
      <c r="C132" s="16" t="s">
        <v>249</v>
      </c>
      <c r="D132" s="26" t="s">
        <v>1162</v>
      </c>
      <c r="E132" s="19"/>
      <c r="F132" s="284">
        <v>1000</v>
      </c>
      <c r="G132" s="22">
        <f t="shared" si="3"/>
        <v>250956.9199999994</v>
      </c>
      <c r="H132" s="69"/>
      <c r="L132" s="9"/>
    </row>
    <row r="133" spans="1:12" s="23" customFormat="1" ht="30" x14ac:dyDescent="0.25">
      <c r="A133" s="14">
        <v>41750</v>
      </c>
      <c r="B133" s="16">
        <v>2016</v>
      </c>
      <c r="C133" s="16" t="s">
        <v>18</v>
      </c>
      <c r="D133" s="26" t="s">
        <v>1163</v>
      </c>
      <c r="E133" s="19"/>
      <c r="F133" s="284">
        <v>1100</v>
      </c>
      <c r="G133" s="22">
        <f t="shared" si="3"/>
        <v>249856.9199999994</v>
      </c>
      <c r="H133" s="69"/>
      <c r="L133" s="9"/>
    </row>
    <row r="134" spans="1:12" s="23" customFormat="1" ht="45" x14ac:dyDescent="0.25">
      <c r="A134" s="14">
        <v>41750</v>
      </c>
      <c r="B134" s="16">
        <v>2017</v>
      </c>
      <c r="C134" s="16" t="s">
        <v>432</v>
      </c>
      <c r="D134" s="26" t="s">
        <v>1164</v>
      </c>
      <c r="E134" s="19"/>
      <c r="F134" s="284">
        <v>21000</v>
      </c>
      <c r="G134" s="22">
        <f t="shared" ref="G134:G139" si="4">G133-F134</f>
        <v>228856.9199999994</v>
      </c>
      <c r="H134" s="69"/>
      <c r="L134" s="9"/>
    </row>
    <row r="135" spans="1:12" s="23" customFormat="1" x14ac:dyDescent="0.25">
      <c r="A135" s="14">
        <v>41752</v>
      </c>
      <c r="B135" s="16"/>
      <c r="C135" s="16" t="s">
        <v>142</v>
      </c>
      <c r="D135" s="26" t="s">
        <v>142</v>
      </c>
      <c r="E135" s="19"/>
      <c r="F135" s="284">
        <v>11600</v>
      </c>
      <c r="G135" s="311">
        <f t="shared" si="4"/>
        <v>217256.9199999994</v>
      </c>
      <c r="H135" s="69"/>
      <c r="L135" s="9"/>
    </row>
    <row r="136" spans="1:12" s="23" customFormat="1" x14ac:dyDescent="0.25">
      <c r="A136" s="14">
        <v>41753</v>
      </c>
      <c r="B136" s="16">
        <v>2018</v>
      </c>
      <c r="C136" s="16" t="s">
        <v>19</v>
      </c>
      <c r="D136" s="26" t="s">
        <v>1165</v>
      </c>
      <c r="E136" s="19"/>
      <c r="F136" s="284">
        <v>2654</v>
      </c>
      <c r="G136" s="311">
        <f t="shared" si="4"/>
        <v>214602.9199999994</v>
      </c>
      <c r="H136" s="69"/>
      <c r="L136" s="9"/>
    </row>
    <row r="137" spans="1:12" s="23" customFormat="1" x14ac:dyDescent="0.25">
      <c r="A137" s="14">
        <v>41753</v>
      </c>
      <c r="B137" s="16">
        <v>2019</v>
      </c>
      <c r="C137" s="16" t="s">
        <v>35</v>
      </c>
      <c r="D137" s="26"/>
      <c r="E137" s="19"/>
      <c r="F137" s="284">
        <v>237618</v>
      </c>
      <c r="G137" s="312">
        <f t="shared" si="4"/>
        <v>-23015.080000000598</v>
      </c>
      <c r="H137" s="69"/>
      <c r="L137" s="9"/>
    </row>
    <row r="138" spans="1:12" s="23" customFormat="1" x14ac:dyDescent="0.25">
      <c r="A138" s="14">
        <v>41753</v>
      </c>
      <c r="B138" s="16">
        <v>2020</v>
      </c>
      <c r="C138" s="16" t="s">
        <v>19</v>
      </c>
      <c r="D138" s="26" t="s">
        <v>433</v>
      </c>
      <c r="E138" s="19"/>
      <c r="F138" s="284">
        <v>1020</v>
      </c>
      <c r="G138" s="312">
        <f t="shared" si="4"/>
        <v>-24035.080000000598</v>
      </c>
      <c r="H138" s="69"/>
      <c r="L138" s="9"/>
    </row>
    <row r="139" spans="1:12" s="23" customFormat="1" x14ac:dyDescent="0.25">
      <c r="A139" s="14">
        <v>41753</v>
      </c>
      <c r="B139" s="16">
        <v>2021</v>
      </c>
      <c r="C139" s="16" t="s">
        <v>434</v>
      </c>
      <c r="D139" s="26" t="s">
        <v>435</v>
      </c>
      <c r="E139" s="19"/>
      <c r="F139" s="284">
        <v>400</v>
      </c>
      <c r="G139" s="312">
        <f t="shared" si="4"/>
        <v>-24435.080000000598</v>
      </c>
      <c r="H139" s="69"/>
      <c r="L139" s="9"/>
    </row>
    <row r="140" spans="1:12" s="23" customFormat="1" x14ac:dyDescent="0.25">
      <c r="A140" s="14">
        <v>41753</v>
      </c>
      <c r="B140" s="16"/>
      <c r="C140" s="16" t="s">
        <v>142</v>
      </c>
      <c r="D140" s="26" t="s">
        <v>142</v>
      </c>
      <c r="E140" s="19"/>
      <c r="F140" s="284">
        <v>5677.9</v>
      </c>
      <c r="G140" s="312">
        <f t="shared" ref="G140:G144" si="5">G139-F140</f>
        <v>-30112.9800000006</v>
      </c>
      <c r="H140" s="69"/>
      <c r="L140" s="9"/>
    </row>
    <row r="141" spans="1:12" s="23" customFormat="1" x14ac:dyDescent="0.25">
      <c r="A141" s="14">
        <v>41753</v>
      </c>
      <c r="B141" s="16"/>
      <c r="C141" s="16" t="s">
        <v>142</v>
      </c>
      <c r="D141" s="26" t="s">
        <v>142</v>
      </c>
      <c r="E141" s="19"/>
      <c r="F141" s="284">
        <v>3249.28</v>
      </c>
      <c r="G141" s="312">
        <f t="shared" si="5"/>
        <v>-33362.260000000599</v>
      </c>
      <c r="H141" s="69"/>
      <c r="L141" s="9"/>
    </row>
    <row r="142" spans="1:12" s="23" customFormat="1" x14ac:dyDescent="0.25">
      <c r="A142" s="14">
        <v>41753</v>
      </c>
      <c r="B142" s="16"/>
      <c r="C142" s="16" t="s">
        <v>142</v>
      </c>
      <c r="D142" s="26" t="s">
        <v>142</v>
      </c>
      <c r="E142" s="19"/>
      <c r="F142" s="284">
        <v>8047.06</v>
      </c>
      <c r="G142" s="312">
        <f t="shared" si="5"/>
        <v>-41409.320000000596</v>
      </c>
      <c r="H142" s="69"/>
      <c r="L142" s="9"/>
    </row>
    <row r="143" spans="1:12" s="23" customFormat="1" x14ac:dyDescent="0.25">
      <c r="A143" s="14">
        <v>41753</v>
      </c>
      <c r="B143" s="16"/>
      <c r="C143" s="16" t="s">
        <v>141</v>
      </c>
      <c r="D143" s="26" t="s">
        <v>141</v>
      </c>
      <c r="E143" s="19"/>
      <c r="F143" s="284">
        <v>4257.2</v>
      </c>
      <c r="G143" s="312">
        <f t="shared" si="5"/>
        <v>-45666.520000000593</v>
      </c>
      <c r="H143" s="69"/>
      <c r="L143" s="9"/>
    </row>
    <row r="144" spans="1:12" s="23" customFormat="1" x14ac:dyDescent="0.25">
      <c r="A144" s="14">
        <v>41753</v>
      </c>
      <c r="B144" s="16"/>
      <c r="C144" s="16" t="s">
        <v>445</v>
      </c>
      <c r="D144" s="26" t="s">
        <v>445</v>
      </c>
      <c r="E144" s="19"/>
      <c r="F144" s="284">
        <v>162</v>
      </c>
      <c r="G144" s="312">
        <f t="shared" si="5"/>
        <v>-45828.520000000593</v>
      </c>
      <c r="H144" s="69"/>
      <c r="L144" s="9"/>
    </row>
    <row r="145" spans="1:12" s="23" customFormat="1" x14ac:dyDescent="0.25">
      <c r="A145" s="14">
        <v>41753</v>
      </c>
      <c r="B145" s="16"/>
      <c r="C145" s="16" t="s">
        <v>446</v>
      </c>
      <c r="D145" s="26" t="s">
        <v>446</v>
      </c>
      <c r="E145" s="19"/>
      <c r="F145" s="284">
        <v>25.92</v>
      </c>
      <c r="G145" s="312">
        <f t="shared" ref="G145:G204" si="6">G144-F145</f>
        <v>-45854.440000000592</v>
      </c>
      <c r="H145" s="69"/>
      <c r="L145" s="9"/>
    </row>
    <row r="146" spans="1:12" s="23" customFormat="1" x14ac:dyDescent="0.25">
      <c r="A146" s="14">
        <v>41753</v>
      </c>
      <c r="B146" s="16"/>
      <c r="C146" s="16" t="s">
        <v>141</v>
      </c>
      <c r="D146" s="26" t="s">
        <v>141</v>
      </c>
      <c r="E146" s="19"/>
      <c r="F146" s="284">
        <v>6078.4</v>
      </c>
      <c r="G146" s="312">
        <f t="shared" si="6"/>
        <v>-51932.840000000593</v>
      </c>
      <c r="H146" s="69"/>
      <c r="L146" s="9"/>
    </row>
    <row r="147" spans="1:12" s="23" customFormat="1" x14ac:dyDescent="0.25">
      <c r="A147" s="14">
        <v>41753</v>
      </c>
      <c r="B147" s="16"/>
      <c r="C147" s="16" t="s">
        <v>141</v>
      </c>
      <c r="D147" s="26" t="s">
        <v>141</v>
      </c>
      <c r="E147" s="19"/>
      <c r="F147" s="284">
        <v>2695.4</v>
      </c>
      <c r="G147" s="312">
        <f t="shared" si="6"/>
        <v>-54628.240000000595</v>
      </c>
      <c r="H147" s="69"/>
      <c r="L147" s="9"/>
    </row>
    <row r="148" spans="1:12" s="23" customFormat="1" x14ac:dyDescent="0.25">
      <c r="A148" s="14">
        <v>41753</v>
      </c>
      <c r="B148" s="16"/>
      <c r="C148" s="16" t="s">
        <v>143</v>
      </c>
      <c r="D148" s="26" t="s">
        <v>143</v>
      </c>
      <c r="E148" s="19"/>
      <c r="F148" s="284">
        <v>2320</v>
      </c>
      <c r="G148" s="312">
        <f t="shared" si="6"/>
        <v>-56948.240000000595</v>
      </c>
      <c r="H148" s="69"/>
      <c r="L148" s="9"/>
    </row>
    <row r="149" spans="1:12" s="23" customFormat="1" x14ac:dyDescent="0.25">
      <c r="A149" s="14">
        <v>41753</v>
      </c>
      <c r="B149" s="16"/>
      <c r="C149" s="16" t="s">
        <v>141</v>
      </c>
      <c r="D149" s="26" t="s">
        <v>141</v>
      </c>
      <c r="E149" s="19"/>
      <c r="F149" s="284">
        <v>30000</v>
      </c>
      <c r="G149" s="312">
        <f t="shared" si="6"/>
        <v>-86948.240000000602</v>
      </c>
      <c r="H149" s="69"/>
      <c r="L149" s="9"/>
    </row>
    <row r="150" spans="1:12" s="23" customFormat="1" x14ac:dyDescent="0.25">
      <c r="A150" s="14">
        <v>41754</v>
      </c>
      <c r="B150" s="16"/>
      <c r="C150" s="16" t="s">
        <v>142</v>
      </c>
      <c r="D150" s="26" t="s">
        <v>142</v>
      </c>
      <c r="E150" s="19"/>
      <c r="F150" s="284">
        <v>11610</v>
      </c>
      <c r="G150" s="312">
        <f t="shared" si="6"/>
        <v>-98558.240000000602</v>
      </c>
      <c r="H150" s="69"/>
      <c r="L150" s="9"/>
    </row>
    <row r="151" spans="1:12" s="23" customFormat="1" x14ac:dyDescent="0.25">
      <c r="A151" s="14">
        <v>41754</v>
      </c>
      <c r="B151" s="16">
        <v>2022</v>
      </c>
      <c r="C151" s="16" t="s">
        <v>1166</v>
      </c>
      <c r="D151" s="26" t="s">
        <v>1167</v>
      </c>
      <c r="E151" s="19"/>
      <c r="F151" s="258">
        <v>6000</v>
      </c>
      <c r="G151" s="312">
        <f t="shared" si="6"/>
        <v>-104558.2400000006</v>
      </c>
      <c r="H151" s="69"/>
      <c r="L151" s="9"/>
    </row>
    <row r="152" spans="1:12" s="23" customFormat="1" x14ac:dyDescent="0.25">
      <c r="A152" s="14">
        <v>41754</v>
      </c>
      <c r="B152" s="16">
        <v>2023</v>
      </c>
      <c r="C152" s="16" t="s">
        <v>231</v>
      </c>
      <c r="D152" s="26" t="s">
        <v>436</v>
      </c>
      <c r="E152" s="19"/>
      <c r="F152" s="284">
        <v>2974</v>
      </c>
      <c r="G152" s="312">
        <f t="shared" si="6"/>
        <v>-107532.2400000006</v>
      </c>
      <c r="H152" s="69"/>
      <c r="L152" s="9"/>
    </row>
    <row r="153" spans="1:12" s="23" customFormat="1" x14ac:dyDescent="0.25">
      <c r="A153" s="14">
        <v>41754</v>
      </c>
      <c r="B153" s="16">
        <v>2024</v>
      </c>
      <c r="C153" s="16" t="s">
        <v>1168</v>
      </c>
      <c r="D153" s="26" t="s">
        <v>1169</v>
      </c>
      <c r="E153" s="19"/>
      <c r="F153" s="258">
        <v>2688</v>
      </c>
      <c r="G153" s="312">
        <f t="shared" si="6"/>
        <v>-110220.2400000006</v>
      </c>
      <c r="H153" s="69"/>
      <c r="L153" s="9"/>
    </row>
    <row r="154" spans="1:12" s="23" customFormat="1" x14ac:dyDescent="0.25">
      <c r="A154" s="179"/>
      <c r="B154" s="229">
        <v>2025</v>
      </c>
      <c r="C154" s="229" t="s">
        <v>938</v>
      </c>
      <c r="D154" s="233"/>
      <c r="E154" s="148"/>
      <c r="F154" s="260"/>
      <c r="G154" s="312">
        <f t="shared" si="6"/>
        <v>-110220.2400000006</v>
      </c>
      <c r="H154" s="69"/>
      <c r="L154" s="9"/>
    </row>
    <row r="155" spans="1:12" s="23" customFormat="1" x14ac:dyDescent="0.25">
      <c r="A155" s="14">
        <v>41754</v>
      </c>
      <c r="B155" s="16">
        <v>2026</v>
      </c>
      <c r="C155" s="16" t="s">
        <v>229</v>
      </c>
      <c r="D155" s="26" t="s">
        <v>1170</v>
      </c>
      <c r="E155" s="19"/>
      <c r="F155" s="258">
        <v>1060.01</v>
      </c>
      <c r="G155" s="312">
        <f t="shared" si="6"/>
        <v>-111280.2500000006</v>
      </c>
      <c r="H155" s="69"/>
      <c r="L155" s="9"/>
    </row>
    <row r="156" spans="1:12" s="23" customFormat="1" ht="30" x14ac:dyDescent="0.25">
      <c r="A156" s="14">
        <v>41754</v>
      </c>
      <c r="B156" s="16">
        <v>2027</v>
      </c>
      <c r="C156" s="16" t="s">
        <v>1171</v>
      </c>
      <c r="D156" s="26" t="s">
        <v>1172</v>
      </c>
      <c r="E156" s="19"/>
      <c r="F156" s="258">
        <v>908</v>
      </c>
      <c r="G156" s="312">
        <f t="shared" si="6"/>
        <v>-112188.2500000006</v>
      </c>
      <c r="H156" s="69"/>
      <c r="L156" s="9"/>
    </row>
    <row r="157" spans="1:12" s="23" customFormat="1" x14ac:dyDescent="0.25">
      <c r="A157" s="14">
        <v>41754</v>
      </c>
      <c r="B157" s="16">
        <v>2028</v>
      </c>
      <c r="C157" s="16" t="s">
        <v>19</v>
      </c>
      <c r="D157" s="26" t="s">
        <v>1173</v>
      </c>
      <c r="E157" s="19"/>
      <c r="F157" s="284">
        <v>3000</v>
      </c>
      <c r="G157" s="312">
        <f t="shared" si="6"/>
        <v>-115188.2500000006</v>
      </c>
      <c r="H157" s="69"/>
      <c r="L157" s="9"/>
    </row>
    <row r="158" spans="1:12" s="23" customFormat="1" ht="30" x14ac:dyDescent="0.25">
      <c r="A158" s="14">
        <v>41754</v>
      </c>
      <c r="B158" s="16">
        <v>2029</v>
      </c>
      <c r="C158" s="16" t="s">
        <v>19</v>
      </c>
      <c r="D158" s="26" t="s">
        <v>1174</v>
      </c>
      <c r="E158" s="19"/>
      <c r="F158" s="284">
        <v>3000</v>
      </c>
      <c r="G158" s="312">
        <f t="shared" si="6"/>
        <v>-118188.2500000006</v>
      </c>
      <c r="H158" s="69"/>
      <c r="L158" s="9"/>
    </row>
    <row r="159" spans="1:12" s="23" customFormat="1" ht="30" x14ac:dyDescent="0.25">
      <c r="A159" s="14">
        <v>41754</v>
      </c>
      <c r="B159" s="16">
        <v>2030</v>
      </c>
      <c r="C159" s="16" t="s">
        <v>19</v>
      </c>
      <c r="D159" s="26" t="s">
        <v>437</v>
      </c>
      <c r="E159" s="19"/>
      <c r="F159" s="284">
        <v>3000</v>
      </c>
      <c r="G159" s="312">
        <f t="shared" si="6"/>
        <v>-121188.2500000006</v>
      </c>
      <c r="H159" s="69"/>
      <c r="L159" s="9"/>
    </row>
    <row r="160" spans="1:12" s="23" customFormat="1" x14ac:dyDescent="0.25">
      <c r="A160" s="14">
        <v>41754</v>
      </c>
      <c r="B160" s="16">
        <v>2031</v>
      </c>
      <c r="C160" s="16" t="s">
        <v>438</v>
      </c>
      <c r="D160" s="26"/>
      <c r="E160" s="19"/>
      <c r="F160" s="284">
        <v>7600</v>
      </c>
      <c r="G160" s="312">
        <f t="shared" si="6"/>
        <v>-128788.2500000006</v>
      </c>
      <c r="H160" s="69"/>
      <c r="L160" s="9"/>
    </row>
    <row r="161" spans="1:12" s="23" customFormat="1" ht="30" x14ac:dyDescent="0.25">
      <c r="A161" s="14">
        <v>41754</v>
      </c>
      <c r="B161" s="16">
        <v>2032</v>
      </c>
      <c r="C161" s="16" t="s">
        <v>19</v>
      </c>
      <c r="D161" s="26" t="s">
        <v>1175</v>
      </c>
      <c r="E161" s="19"/>
      <c r="F161" s="284">
        <v>3900</v>
      </c>
      <c r="G161" s="312">
        <f t="shared" si="6"/>
        <v>-132688.25000000058</v>
      </c>
      <c r="H161" s="69"/>
      <c r="L161" s="9"/>
    </row>
    <row r="162" spans="1:12" s="23" customFormat="1" ht="30" x14ac:dyDescent="0.25">
      <c r="A162" s="14">
        <v>41754</v>
      </c>
      <c r="B162" s="16">
        <v>2033</v>
      </c>
      <c r="C162" s="16" t="s">
        <v>19</v>
      </c>
      <c r="D162" s="26" t="s">
        <v>1176</v>
      </c>
      <c r="E162" s="19"/>
      <c r="F162" s="284">
        <v>4700</v>
      </c>
      <c r="G162" s="312">
        <f t="shared" si="6"/>
        <v>-137388.25000000058</v>
      </c>
      <c r="H162" s="69"/>
      <c r="L162" s="9"/>
    </row>
    <row r="163" spans="1:12" s="23" customFormat="1" ht="45" x14ac:dyDescent="0.25">
      <c r="A163" s="14">
        <v>41754</v>
      </c>
      <c r="B163" s="16">
        <v>2034</v>
      </c>
      <c r="C163" s="16" t="s">
        <v>19</v>
      </c>
      <c r="D163" s="26" t="s">
        <v>1177</v>
      </c>
      <c r="E163" s="19"/>
      <c r="F163" s="284">
        <v>1575</v>
      </c>
      <c r="G163" s="312">
        <f t="shared" si="6"/>
        <v>-138963.25000000058</v>
      </c>
      <c r="H163" s="69"/>
      <c r="L163" s="9"/>
    </row>
    <row r="164" spans="1:12" s="23" customFormat="1" x14ac:dyDescent="0.25">
      <c r="A164" s="14">
        <v>41754</v>
      </c>
      <c r="B164" s="16">
        <v>2035</v>
      </c>
      <c r="C164" s="16" t="s">
        <v>439</v>
      </c>
      <c r="D164" s="26" t="s">
        <v>177</v>
      </c>
      <c r="E164" s="19"/>
      <c r="F164" s="284">
        <v>10000</v>
      </c>
      <c r="G164" s="312">
        <f t="shared" si="6"/>
        <v>-148963.25000000058</v>
      </c>
      <c r="H164" s="69"/>
      <c r="L164" s="9"/>
    </row>
    <row r="165" spans="1:12" s="23" customFormat="1" x14ac:dyDescent="0.25">
      <c r="A165" s="14">
        <v>41754</v>
      </c>
      <c r="B165" s="16">
        <v>2036</v>
      </c>
      <c r="C165" s="16" t="s">
        <v>1178</v>
      </c>
      <c r="D165" s="26" t="s">
        <v>1179</v>
      </c>
      <c r="E165" s="19"/>
      <c r="F165" s="258">
        <v>1500</v>
      </c>
      <c r="G165" s="312">
        <f t="shared" si="6"/>
        <v>-150463.25000000058</v>
      </c>
      <c r="H165" s="69"/>
      <c r="L165" s="9"/>
    </row>
    <row r="166" spans="1:12" s="23" customFormat="1" x14ac:dyDescent="0.25">
      <c r="A166" s="14">
        <v>41754</v>
      </c>
      <c r="B166" s="16">
        <v>2037</v>
      </c>
      <c r="C166" s="16" t="s">
        <v>32</v>
      </c>
      <c r="D166" s="26" t="s">
        <v>1180</v>
      </c>
      <c r="E166" s="19"/>
      <c r="F166" s="284">
        <v>4200</v>
      </c>
      <c r="G166" s="312">
        <f t="shared" si="6"/>
        <v>-154663.25000000058</v>
      </c>
      <c r="H166" s="69"/>
      <c r="L166" s="9"/>
    </row>
    <row r="167" spans="1:12" s="23" customFormat="1" x14ac:dyDescent="0.25">
      <c r="A167" s="14">
        <v>41754</v>
      </c>
      <c r="B167" s="16">
        <v>2038</v>
      </c>
      <c r="C167" s="16" t="s">
        <v>231</v>
      </c>
      <c r="D167" s="26" t="s">
        <v>1181</v>
      </c>
      <c r="E167" s="19"/>
      <c r="F167" s="284">
        <v>15412.38</v>
      </c>
      <c r="G167" s="312">
        <f t="shared" si="6"/>
        <v>-170075.63000000059</v>
      </c>
      <c r="H167" s="69"/>
      <c r="L167" s="9"/>
    </row>
    <row r="168" spans="1:12" s="23" customFormat="1" ht="30" x14ac:dyDescent="0.25">
      <c r="A168" s="14">
        <v>41757</v>
      </c>
      <c r="B168" s="16">
        <v>2039</v>
      </c>
      <c r="C168" s="16" t="s">
        <v>36</v>
      </c>
      <c r="D168" s="26" t="s">
        <v>1184</v>
      </c>
      <c r="E168" s="19"/>
      <c r="F168" s="258">
        <v>1000</v>
      </c>
      <c r="G168" s="312">
        <f t="shared" si="6"/>
        <v>-171075.63000000059</v>
      </c>
      <c r="H168" s="69"/>
      <c r="L168" s="9"/>
    </row>
    <row r="169" spans="1:12" s="23" customFormat="1" ht="30" x14ac:dyDescent="0.25">
      <c r="A169" s="14">
        <v>41757</v>
      </c>
      <c r="B169" s="16">
        <v>2040</v>
      </c>
      <c r="C169" s="16" t="s">
        <v>1182</v>
      </c>
      <c r="D169" s="26" t="s">
        <v>1183</v>
      </c>
      <c r="E169" s="19"/>
      <c r="F169" s="258">
        <v>1076.3</v>
      </c>
      <c r="G169" s="312">
        <f t="shared" si="6"/>
        <v>-172151.93000000058</v>
      </c>
      <c r="H169" s="69"/>
      <c r="L169" s="9"/>
    </row>
    <row r="170" spans="1:12" s="23" customFormat="1" ht="30" x14ac:dyDescent="0.25">
      <c r="A170" s="14">
        <v>41757</v>
      </c>
      <c r="B170" s="16">
        <v>2041</v>
      </c>
      <c r="C170" s="16" t="s">
        <v>1185</v>
      </c>
      <c r="D170" s="26" t="s">
        <v>1186</v>
      </c>
      <c r="E170" s="19"/>
      <c r="F170" s="258">
        <v>1382.3</v>
      </c>
      <c r="G170" s="312">
        <f t="shared" si="6"/>
        <v>-173534.23000000056</v>
      </c>
      <c r="H170" s="69"/>
      <c r="L170" s="9"/>
    </row>
    <row r="171" spans="1:12" s="23" customFormat="1" x14ac:dyDescent="0.25">
      <c r="A171" s="14">
        <v>41758</v>
      </c>
      <c r="B171" s="16">
        <v>2042</v>
      </c>
      <c r="C171" s="16" t="s">
        <v>402</v>
      </c>
      <c r="D171" s="26" t="s">
        <v>1187</v>
      </c>
      <c r="E171" s="19"/>
      <c r="F171" s="258">
        <v>1250</v>
      </c>
      <c r="G171" s="312">
        <f t="shared" si="6"/>
        <v>-174784.23000000056</v>
      </c>
      <c r="H171" s="69"/>
      <c r="L171" s="9"/>
    </row>
    <row r="172" spans="1:12" s="23" customFormat="1" x14ac:dyDescent="0.25">
      <c r="A172" s="14">
        <v>41758</v>
      </c>
      <c r="B172" s="16">
        <v>2043</v>
      </c>
      <c r="C172" s="16" t="s">
        <v>1188</v>
      </c>
      <c r="D172" s="26" t="s">
        <v>1187</v>
      </c>
      <c r="E172" s="19"/>
      <c r="F172" s="258">
        <v>1250</v>
      </c>
      <c r="G172" s="312">
        <f t="shared" si="6"/>
        <v>-176034.23000000056</v>
      </c>
      <c r="H172" s="69"/>
      <c r="L172" s="9"/>
    </row>
    <row r="173" spans="1:12" s="23" customFormat="1" x14ac:dyDescent="0.25">
      <c r="A173" s="14">
        <v>41758</v>
      </c>
      <c r="B173" s="16">
        <v>2044</v>
      </c>
      <c r="C173" s="16" t="s">
        <v>398</v>
      </c>
      <c r="D173" s="26" t="s">
        <v>177</v>
      </c>
      <c r="E173" s="19"/>
      <c r="F173" s="258">
        <v>4000</v>
      </c>
      <c r="G173" s="312">
        <f t="shared" si="6"/>
        <v>-180034.23000000056</v>
      </c>
      <c r="H173" s="69"/>
      <c r="L173" s="9"/>
    </row>
    <row r="174" spans="1:12" s="23" customFormat="1" ht="30" x14ac:dyDescent="0.25">
      <c r="A174" s="14">
        <v>41758</v>
      </c>
      <c r="B174" s="16">
        <v>2045</v>
      </c>
      <c r="C174" s="16" t="s">
        <v>1189</v>
      </c>
      <c r="D174" s="26" t="s">
        <v>1190</v>
      </c>
      <c r="E174" s="19"/>
      <c r="F174" s="258">
        <v>1400</v>
      </c>
      <c r="G174" s="312">
        <f t="shared" si="6"/>
        <v>-181434.23000000056</v>
      </c>
      <c r="H174" s="69"/>
      <c r="L174" s="9"/>
    </row>
    <row r="175" spans="1:12" s="23" customFormat="1" ht="30" x14ac:dyDescent="0.25">
      <c r="A175" s="14">
        <v>41758</v>
      </c>
      <c r="B175" s="16">
        <v>2046</v>
      </c>
      <c r="C175" s="16" t="s">
        <v>405</v>
      </c>
      <c r="D175" s="26" t="s">
        <v>1192</v>
      </c>
      <c r="E175" s="19"/>
      <c r="F175" s="284">
        <v>3000</v>
      </c>
      <c r="G175" s="312">
        <f t="shared" si="6"/>
        <v>-184434.23000000056</v>
      </c>
      <c r="H175" s="69"/>
      <c r="L175" s="9"/>
    </row>
    <row r="176" spans="1:12" s="23" customFormat="1" x14ac:dyDescent="0.25">
      <c r="A176" s="14">
        <v>41758</v>
      </c>
      <c r="B176" s="16">
        <v>2047</v>
      </c>
      <c r="C176" s="16" t="s">
        <v>1191</v>
      </c>
      <c r="D176" s="26" t="s">
        <v>1193</v>
      </c>
      <c r="E176" s="19"/>
      <c r="F176" s="258">
        <v>734.48</v>
      </c>
      <c r="G176" s="312">
        <f t="shared" si="6"/>
        <v>-185168.71000000057</v>
      </c>
      <c r="H176" s="69"/>
      <c r="L176" s="9"/>
    </row>
    <row r="177" spans="1:12" s="23" customFormat="1" x14ac:dyDescent="0.25">
      <c r="A177" s="14">
        <v>41758</v>
      </c>
      <c r="B177" s="16"/>
      <c r="C177" s="16" t="s">
        <v>143</v>
      </c>
      <c r="D177" s="26"/>
      <c r="E177" s="19"/>
      <c r="F177" s="284">
        <v>43639.199999999997</v>
      </c>
      <c r="G177" s="312">
        <f t="shared" si="6"/>
        <v>-228807.91000000056</v>
      </c>
      <c r="H177" s="69"/>
      <c r="L177" s="9"/>
    </row>
    <row r="178" spans="1:12" s="23" customFormat="1" x14ac:dyDescent="0.25">
      <c r="A178" s="14">
        <v>41758</v>
      </c>
      <c r="B178" s="16"/>
      <c r="C178" s="16" t="s">
        <v>143</v>
      </c>
      <c r="D178" s="26"/>
      <c r="E178" s="19"/>
      <c r="F178" s="284">
        <v>11000</v>
      </c>
      <c r="G178" s="312">
        <f t="shared" si="6"/>
        <v>-239807.91000000056</v>
      </c>
      <c r="H178" s="69"/>
      <c r="L178" s="9"/>
    </row>
    <row r="179" spans="1:12" s="23" customFormat="1" x14ac:dyDescent="0.25">
      <c r="A179" s="14">
        <v>41758</v>
      </c>
      <c r="B179" s="16"/>
      <c r="C179" s="16" t="s">
        <v>141</v>
      </c>
      <c r="D179" s="26"/>
      <c r="E179" s="19"/>
      <c r="F179" s="284">
        <v>30000</v>
      </c>
      <c r="G179" s="312">
        <f t="shared" si="6"/>
        <v>-269807.91000000056</v>
      </c>
      <c r="H179" s="69"/>
      <c r="L179" s="9"/>
    </row>
    <row r="180" spans="1:12" s="23" customFormat="1" x14ac:dyDescent="0.25">
      <c r="A180" s="14">
        <v>41758</v>
      </c>
      <c r="B180" s="16"/>
      <c r="C180" s="16" t="s">
        <v>142</v>
      </c>
      <c r="D180" s="26"/>
      <c r="E180" s="19"/>
      <c r="F180" s="284">
        <v>5282.63</v>
      </c>
      <c r="G180" s="312">
        <f t="shared" si="6"/>
        <v>-275090.54000000056</v>
      </c>
      <c r="H180" s="69"/>
      <c r="L180" s="9"/>
    </row>
    <row r="181" spans="1:12" s="23" customFormat="1" x14ac:dyDescent="0.25">
      <c r="A181" s="14">
        <v>41758</v>
      </c>
      <c r="B181" s="16"/>
      <c r="C181" s="16" t="s">
        <v>162</v>
      </c>
      <c r="D181" s="26"/>
      <c r="E181" s="19"/>
      <c r="F181" s="284">
        <v>9419.2900000000009</v>
      </c>
      <c r="G181" s="312">
        <f t="shared" si="6"/>
        <v>-284509.83000000054</v>
      </c>
      <c r="H181" s="69"/>
      <c r="L181" s="9"/>
    </row>
    <row r="182" spans="1:12" s="23" customFormat="1" x14ac:dyDescent="0.25">
      <c r="A182" s="14">
        <v>41758</v>
      </c>
      <c r="B182" s="16"/>
      <c r="C182" s="16" t="s">
        <v>142</v>
      </c>
      <c r="D182" s="26"/>
      <c r="E182" s="19"/>
      <c r="F182" s="284">
        <v>16412</v>
      </c>
      <c r="G182" s="312">
        <f t="shared" si="6"/>
        <v>-300921.83000000054</v>
      </c>
      <c r="H182" s="69"/>
      <c r="L182" s="9"/>
    </row>
    <row r="183" spans="1:12" s="23" customFormat="1" x14ac:dyDescent="0.25">
      <c r="A183" s="14">
        <v>41758</v>
      </c>
      <c r="B183" s="16"/>
      <c r="C183" s="16" t="s">
        <v>142</v>
      </c>
      <c r="D183" s="26"/>
      <c r="E183" s="19"/>
      <c r="F183" s="284">
        <v>1774</v>
      </c>
      <c r="G183" s="312">
        <f t="shared" si="6"/>
        <v>-302695.83000000054</v>
      </c>
      <c r="H183" s="69"/>
      <c r="L183" s="9"/>
    </row>
    <row r="184" spans="1:12" s="23" customFormat="1" x14ac:dyDescent="0.25">
      <c r="A184" s="14">
        <v>41758</v>
      </c>
      <c r="B184" s="16"/>
      <c r="C184" s="16" t="s">
        <v>142</v>
      </c>
      <c r="D184" s="26"/>
      <c r="E184" s="19" t="s">
        <v>450</v>
      </c>
      <c r="F184" s="284">
        <v>1588</v>
      </c>
      <c r="G184" s="312">
        <f t="shared" si="6"/>
        <v>-304283.83000000054</v>
      </c>
      <c r="H184" s="69"/>
      <c r="L184" s="9"/>
    </row>
    <row r="185" spans="1:12" s="23" customFormat="1" x14ac:dyDescent="0.25">
      <c r="A185" s="14">
        <v>41758</v>
      </c>
      <c r="B185" s="16"/>
      <c r="C185" s="16" t="s">
        <v>279</v>
      </c>
      <c r="D185" s="26"/>
      <c r="E185" s="19"/>
      <c r="F185" s="284">
        <v>40092.04</v>
      </c>
      <c r="G185" s="312">
        <f t="shared" si="6"/>
        <v>-344375.87000000052</v>
      </c>
      <c r="H185" s="69"/>
      <c r="L185" s="9"/>
    </row>
    <row r="186" spans="1:12" s="23" customFormat="1" x14ac:dyDescent="0.25">
      <c r="A186" s="14">
        <v>41758</v>
      </c>
      <c r="B186" s="16"/>
      <c r="C186" s="16" t="s">
        <v>141</v>
      </c>
      <c r="D186" s="26"/>
      <c r="E186" s="19"/>
      <c r="F186" s="284">
        <v>18792</v>
      </c>
      <c r="G186" s="312">
        <f t="shared" si="6"/>
        <v>-363167.87000000052</v>
      </c>
      <c r="H186" s="69"/>
      <c r="L186" s="9"/>
    </row>
    <row r="187" spans="1:12" s="23" customFormat="1" x14ac:dyDescent="0.25">
      <c r="A187" s="14">
        <v>41758</v>
      </c>
      <c r="B187" s="16"/>
      <c r="C187" s="16" t="s">
        <v>141</v>
      </c>
      <c r="D187" s="26"/>
      <c r="E187" s="19"/>
      <c r="F187" s="284">
        <v>7424</v>
      </c>
      <c r="G187" s="312">
        <f t="shared" si="6"/>
        <v>-370591.87000000052</v>
      </c>
      <c r="H187" s="69"/>
      <c r="L187" s="9"/>
    </row>
    <row r="188" spans="1:12" s="23" customFormat="1" x14ac:dyDescent="0.25">
      <c r="A188" s="14">
        <v>41758</v>
      </c>
      <c r="B188" s="16"/>
      <c r="C188" s="16" t="s">
        <v>141</v>
      </c>
      <c r="D188" s="26"/>
      <c r="E188" s="19"/>
      <c r="F188" s="284">
        <v>4384.8</v>
      </c>
      <c r="G188" s="312">
        <f t="shared" si="6"/>
        <v>-374976.67000000051</v>
      </c>
      <c r="H188" s="69"/>
      <c r="L188" s="9"/>
    </row>
    <row r="189" spans="1:12" s="23" customFormat="1" x14ac:dyDescent="0.25">
      <c r="A189" s="14">
        <v>41758</v>
      </c>
      <c r="B189" s="16"/>
      <c r="C189" s="16" t="s">
        <v>141</v>
      </c>
      <c r="D189" s="26"/>
      <c r="E189" s="19"/>
      <c r="F189" s="284">
        <v>29000</v>
      </c>
      <c r="G189" s="312">
        <f t="shared" si="6"/>
        <v>-403976.67000000051</v>
      </c>
      <c r="H189" s="69"/>
      <c r="L189" s="9"/>
    </row>
    <row r="190" spans="1:12" s="23" customFormat="1" x14ac:dyDescent="0.25">
      <c r="A190" s="14">
        <v>41759</v>
      </c>
      <c r="B190" s="16">
        <v>2048</v>
      </c>
      <c r="C190" s="16" t="s">
        <v>1194</v>
      </c>
      <c r="D190" s="26" t="s">
        <v>1196</v>
      </c>
      <c r="E190" s="19"/>
      <c r="F190" s="258">
        <v>2900</v>
      </c>
      <c r="G190" s="312">
        <f t="shared" si="6"/>
        <v>-406876.67000000051</v>
      </c>
      <c r="H190" s="69"/>
      <c r="L190" s="9"/>
    </row>
    <row r="191" spans="1:12" s="23" customFormat="1" x14ac:dyDescent="0.25">
      <c r="A191" s="14">
        <v>41759</v>
      </c>
      <c r="B191" s="16">
        <v>2049</v>
      </c>
      <c r="C191" s="16" t="s">
        <v>249</v>
      </c>
      <c r="D191" s="26" t="s">
        <v>1195</v>
      </c>
      <c r="E191" s="19"/>
      <c r="F191" s="258">
        <v>1000</v>
      </c>
      <c r="G191" s="312">
        <f t="shared" si="6"/>
        <v>-407876.67000000051</v>
      </c>
      <c r="H191" s="69"/>
      <c r="L191" s="9"/>
    </row>
    <row r="192" spans="1:12" s="23" customFormat="1" x14ac:dyDescent="0.25">
      <c r="A192" s="179"/>
      <c r="B192" s="229">
        <v>2050</v>
      </c>
      <c r="C192" s="229" t="s">
        <v>938</v>
      </c>
      <c r="D192" s="233"/>
      <c r="E192" s="148"/>
      <c r="F192" s="260"/>
      <c r="G192" s="312">
        <f t="shared" si="6"/>
        <v>-407876.67000000051</v>
      </c>
      <c r="H192" s="69"/>
      <c r="L192" s="9"/>
    </row>
    <row r="193" spans="1:12" s="67" customFormat="1" ht="30" x14ac:dyDescent="0.25">
      <c r="A193" s="33">
        <v>41759</v>
      </c>
      <c r="B193" s="28">
        <v>2051</v>
      </c>
      <c r="C193" s="28" t="s">
        <v>23</v>
      </c>
      <c r="D193" s="78" t="s">
        <v>1197</v>
      </c>
      <c r="E193" s="12"/>
      <c r="F193" s="258">
        <v>4410</v>
      </c>
      <c r="G193" s="312">
        <f t="shared" si="6"/>
        <v>-412286.67000000051</v>
      </c>
      <c r="H193" s="70"/>
      <c r="L193" s="135"/>
    </row>
    <row r="194" spans="1:12" s="23" customFormat="1" x14ac:dyDescent="0.25">
      <c r="A194" s="14">
        <v>41759</v>
      </c>
      <c r="B194" s="16">
        <v>2052</v>
      </c>
      <c r="C194" s="16" t="s">
        <v>19</v>
      </c>
      <c r="D194" s="26" t="s">
        <v>440</v>
      </c>
      <c r="E194" s="19"/>
      <c r="F194" s="284">
        <v>2884.07</v>
      </c>
      <c r="G194" s="312">
        <f t="shared" si="6"/>
        <v>-415170.74000000051</v>
      </c>
      <c r="H194" s="69"/>
      <c r="L194" s="9"/>
    </row>
    <row r="195" spans="1:12" s="23" customFormat="1" x14ac:dyDescent="0.25">
      <c r="A195" s="179"/>
      <c r="B195" s="229">
        <v>2053</v>
      </c>
      <c r="C195" s="229" t="s">
        <v>938</v>
      </c>
      <c r="D195" s="233"/>
      <c r="E195" s="148"/>
      <c r="F195" s="260"/>
      <c r="G195" s="312">
        <f t="shared" si="6"/>
        <v>-415170.74000000051</v>
      </c>
      <c r="H195" s="69"/>
      <c r="L195" s="9"/>
    </row>
    <row r="196" spans="1:12" s="23" customFormat="1" x14ac:dyDescent="0.25">
      <c r="A196" s="14">
        <v>41759</v>
      </c>
      <c r="B196" s="16">
        <v>2054</v>
      </c>
      <c r="C196" s="16" t="s">
        <v>19</v>
      </c>
      <c r="D196" s="26" t="s">
        <v>441</v>
      </c>
      <c r="E196" s="19"/>
      <c r="F196" s="284">
        <v>2101.23</v>
      </c>
      <c r="G196" s="312">
        <f t="shared" si="6"/>
        <v>-417271.9700000005</v>
      </c>
      <c r="H196" s="69"/>
      <c r="L196" s="9"/>
    </row>
    <row r="197" spans="1:12" s="23" customFormat="1" x14ac:dyDescent="0.25">
      <c r="A197" s="14">
        <v>41759</v>
      </c>
      <c r="B197" s="16">
        <v>2055</v>
      </c>
      <c r="C197" s="16" t="s">
        <v>1198</v>
      </c>
      <c r="D197" s="26" t="s">
        <v>1199</v>
      </c>
      <c r="E197" s="19"/>
      <c r="F197" s="258">
        <v>4640</v>
      </c>
      <c r="G197" s="312">
        <f t="shared" si="6"/>
        <v>-421911.9700000005</v>
      </c>
      <c r="H197" s="69"/>
      <c r="L197" s="9"/>
    </row>
    <row r="198" spans="1:12" s="23" customFormat="1" x14ac:dyDescent="0.25">
      <c r="A198" s="14">
        <v>41759</v>
      </c>
      <c r="B198" s="16">
        <v>2056</v>
      </c>
      <c r="C198" s="16" t="s">
        <v>1198</v>
      </c>
      <c r="D198" s="26" t="s">
        <v>1200</v>
      </c>
      <c r="E198" s="19"/>
      <c r="F198" s="258">
        <v>1856</v>
      </c>
      <c r="G198" s="312">
        <f t="shared" si="6"/>
        <v>-423767.9700000005</v>
      </c>
      <c r="H198" s="69"/>
      <c r="L198" s="9"/>
    </row>
    <row r="199" spans="1:12" s="23" customFormat="1" x14ac:dyDescent="0.25">
      <c r="A199" s="14">
        <v>41759</v>
      </c>
      <c r="B199" s="16">
        <v>2057</v>
      </c>
      <c r="C199" s="16" t="s">
        <v>19</v>
      </c>
      <c r="D199" s="26" t="s">
        <v>587</v>
      </c>
      <c r="E199" s="19"/>
      <c r="F199" s="258">
        <v>9448.58</v>
      </c>
      <c r="G199" s="312">
        <f t="shared" si="6"/>
        <v>-433216.55000000051</v>
      </c>
      <c r="H199" s="69"/>
      <c r="L199" s="9"/>
    </row>
    <row r="200" spans="1:12" s="23" customFormat="1" x14ac:dyDescent="0.25">
      <c r="A200" s="14">
        <v>41759</v>
      </c>
      <c r="B200" s="16"/>
      <c r="C200" s="16" t="s">
        <v>363</v>
      </c>
      <c r="D200" s="26"/>
      <c r="E200" s="19"/>
      <c r="F200" s="284">
        <v>302919.03000000003</v>
      </c>
      <c r="G200" s="312">
        <f t="shared" si="6"/>
        <v>-736135.58000000054</v>
      </c>
      <c r="H200" s="69"/>
      <c r="L200" s="9"/>
    </row>
    <row r="201" spans="1:12" s="23" customFormat="1" x14ac:dyDescent="0.25">
      <c r="A201" s="14">
        <v>41759</v>
      </c>
      <c r="B201" s="16"/>
      <c r="C201" s="16" t="s">
        <v>447</v>
      </c>
      <c r="D201" s="26"/>
      <c r="E201" s="19"/>
      <c r="F201" s="284">
        <v>7669.21</v>
      </c>
      <c r="G201" s="312">
        <f>G200-F201</f>
        <v>-743804.7900000005</v>
      </c>
      <c r="H201" s="69"/>
      <c r="L201" s="9"/>
    </row>
    <row r="202" spans="1:12" s="23" customFormat="1" x14ac:dyDescent="0.25">
      <c r="A202" s="14">
        <v>41759</v>
      </c>
      <c r="B202" s="16"/>
      <c r="C202" s="16" t="s">
        <v>363</v>
      </c>
      <c r="D202" s="26"/>
      <c r="E202" s="19"/>
      <c r="F202" s="284">
        <v>1839.1</v>
      </c>
      <c r="G202" s="312">
        <f t="shared" si="6"/>
        <v>-745643.89000000048</v>
      </c>
      <c r="H202" s="69"/>
      <c r="L202" s="9"/>
    </row>
    <row r="203" spans="1:12" s="23" customFormat="1" x14ac:dyDescent="0.25">
      <c r="A203" s="14">
        <v>41759</v>
      </c>
      <c r="B203" s="16"/>
      <c r="C203" s="16" t="s">
        <v>143</v>
      </c>
      <c r="D203" s="26"/>
      <c r="E203" s="19"/>
      <c r="F203" s="284">
        <v>3800.16</v>
      </c>
      <c r="G203" s="312">
        <f t="shared" si="6"/>
        <v>-749444.05000000051</v>
      </c>
      <c r="H203" s="69"/>
      <c r="L203" s="9"/>
    </row>
    <row r="204" spans="1:12" s="23" customFormat="1" x14ac:dyDescent="0.25">
      <c r="A204" s="14">
        <v>41759</v>
      </c>
      <c r="B204" s="16"/>
      <c r="C204" s="16" t="s">
        <v>142</v>
      </c>
      <c r="D204" s="26"/>
      <c r="E204" s="19"/>
      <c r="F204" s="284">
        <v>2360</v>
      </c>
      <c r="G204" s="312">
        <f t="shared" si="6"/>
        <v>-751804.05000000051</v>
      </c>
      <c r="H204" s="69"/>
      <c r="L204" s="9"/>
    </row>
    <row r="205" spans="1:12" s="23" customFormat="1" ht="21" x14ac:dyDescent="0.35">
      <c r="A205" s="278"/>
      <c r="B205" s="278"/>
      <c r="C205" s="282" t="s">
        <v>283</v>
      </c>
      <c r="D205" s="279"/>
      <c r="E205" s="285"/>
      <c r="F205" s="280"/>
      <c r="G205" s="281"/>
      <c r="H205" s="69"/>
      <c r="L205" s="9"/>
    </row>
    <row r="206" spans="1:12" s="23" customFormat="1" x14ac:dyDescent="0.25">
      <c r="A206" s="14">
        <v>41731</v>
      </c>
      <c r="B206" s="16"/>
      <c r="C206" s="28" t="s">
        <v>166</v>
      </c>
      <c r="E206" s="265">
        <v>12979</v>
      </c>
      <c r="F206" s="261"/>
      <c r="G206" s="18">
        <f>G204+E206</f>
        <v>-738825.05000000051</v>
      </c>
      <c r="H206" s="69"/>
      <c r="L206" s="9"/>
    </row>
    <row r="207" spans="1:12" s="23" customFormat="1" x14ac:dyDescent="0.25">
      <c r="A207" s="14">
        <v>41731</v>
      </c>
      <c r="B207" s="16"/>
      <c r="C207" s="28" t="s">
        <v>166</v>
      </c>
      <c r="D207" s="26"/>
      <c r="E207" s="19">
        <v>5327.25</v>
      </c>
      <c r="F207" s="261"/>
      <c r="G207" s="18">
        <f>G206+E207</f>
        <v>-733497.80000000051</v>
      </c>
      <c r="H207" s="69"/>
      <c r="L207" s="9"/>
    </row>
    <row r="208" spans="1:12" s="23" customFormat="1" x14ac:dyDescent="0.25">
      <c r="A208" s="14">
        <v>41731</v>
      </c>
      <c r="B208" s="16"/>
      <c r="C208" s="28" t="s">
        <v>166</v>
      </c>
      <c r="D208" s="26"/>
      <c r="E208" s="19">
        <v>16023.61</v>
      </c>
      <c r="F208" s="261"/>
      <c r="G208" s="18">
        <f t="shared" ref="G208:G227" si="7">G207+E208</f>
        <v>-717474.19000000053</v>
      </c>
      <c r="H208" s="69"/>
      <c r="L208" s="9"/>
    </row>
    <row r="209" spans="1:12" s="23" customFormat="1" x14ac:dyDescent="0.25">
      <c r="A209" s="14">
        <v>41733</v>
      </c>
      <c r="B209" s="16"/>
      <c r="C209" s="16" t="s">
        <v>168</v>
      </c>
      <c r="D209" s="26"/>
      <c r="E209" s="19">
        <v>34984.019999999997</v>
      </c>
      <c r="F209" s="16"/>
      <c r="G209" s="18">
        <f t="shared" si="7"/>
        <v>-682490.17000000051</v>
      </c>
      <c r="H209" s="69"/>
      <c r="L209" s="9"/>
    </row>
    <row r="210" spans="1:12" s="23" customFormat="1" x14ac:dyDescent="0.25">
      <c r="A210" s="14">
        <v>41733</v>
      </c>
      <c r="B210" s="16"/>
      <c r="C210" s="16" t="s">
        <v>168</v>
      </c>
      <c r="D210" s="26"/>
      <c r="E210" s="19">
        <v>18505.150000000001</v>
      </c>
      <c r="F210" s="16"/>
      <c r="G210" s="18">
        <f t="shared" si="7"/>
        <v>-663985.02000000048</v>
      </c>
      <c r="H210" s="69"/>
      <c r="L210" s="9"/>
    </row>
    <row r="211" spans="1:12" s="23" customFormat="1" x14ac:dyDescent="0.25">
      <c r="A211" s="14">
        <v>41737</v>
      </c>
      <c r="B211" s="16"/>
      <c r="C211" s="16" t="s">
        <v>166</v>
      </c>
      <c r="D211" s="26"/>
      <c r="E211" s="19">
        <v>5245.55</v>
      </c>
      <c r="F211" s="16"/>
      <c r="G211" s="18">
        <f t="shared" si="7"/>
        <v>-658739.47000000044</v>
      </c>
      <c r="H211" s="69"/>
      <c r="L211" s="9"/>
    </row>
    <row r="212" spans="1:12" s="23" customFormat="1" x14ac:dyDescent="0.25">
      <c r="A212" s="14">
        <v>41737</v>
      </c>
      <c r="B212" s="16"/>
      <c r="C212" s="16" t="s">
        <v>166</v>
      </c>
      <c r="D212" s="26"/>
      <c r="E212" s="19">
        <v>7113.46</v>
      </c>
      <c r="F212" s="16"/>
      <c r="G212" s="18">
        <f t="shared" si="7"/>
        <v>-651626.01000000047</v>
      </c>
      <c r="H212" s="69"/>
      <c r="L212" s="9"/>
    </row>
    <row r="213" spans="1:12" s="23" customFormat="1" x14ac:dyDescent="0.25">
      <c r="A213" s="14">
        <v>41737</v>
      </c>
      <c r="B213" s="16"/>
      <c r="C213" s="16" t="s">
        <v>166</v>
      </c>
      <c r="D213" s="26"/>
      <c r="E213" s="19">
        <v>14864.14</v>
      </c>
      <c r="F213" s="16"/>
      <c r="G213" s="18">
        <f t="shared" si="7"/>
        <v>-636761.87000000046</v>
      </c>
      <c r="H213" s="69"/>
      <c r="L213" s="9"/>
    </row>
    <row r="214" spans="1:12" s="23" customFormat="1" x14ac:dyDescent="0.25">
      <c r="A214" s="14">
        <v>41740</v>
      </c>
      <c r="B214" s="16"/>
      <c r="C214" s="16" t="s">
        <v>166</v>
      </c>
      <c r="D214" s="26"/>
      <c r="E214" s="19">
        <v>21228.9</v>
      </c>
      <c r="F214" s="16"/>
      <c r="G214" s="18">
        <f t="shared" si="7"/>
        <v>-615532.97000000044</v>
      </c>
      <c r="H214" s="69"/>
      <c r="L214" s="9"/>
    </row>
    <row r="215" spans="1:12" s="23" customFormat="1" x14ac:dyDescent="0.25">
      <c r="A215" s="14">
        <v>41740</v>
      </c>
      <c r="B215" s="16"/>
      <c r="C215" s="16" t="s">
        <v>166</v>
      </c>
      <c r="D215" s="26"/>
      <c r="E215" s="19">
        <v>7784.2</v>
      </c>
      <c r="F215" s="16"/>
      <c r="G215" s="18">
        <f t="shared" si="7"/>
        <v>-607748.77000000048</v>
      </c>
      <c r="H215" s="69"/>
      <c r="L215" s="9"/>
    </row>
    <row r="216" spans="1:12" s="23" customFormat="1" x14ac:dyDescent="0.25">
      <c r="A216" s="14">
        <v>41740</v>
      </c>
      <c r="B216" s="16"/>
      <c r="C216" s="16" t="s">
        <v>166</v>
      </c>
      <c r="D216" s="26"/>
      <c r="E216" s="19">
        <v>13156</v>
      </c>
      <c r="F216" s="16"/>
      <c r="G216" s="18">
        <f t="shared" si="7"/>
        <v>-594592.77000000048</v>
      </c>
      <c r="H216" s="69"/>
      <c r="L216" s="9"/>
    </row>
    <row r="217" spans="1:12" s="23" customFormat="1" x14ac:dyDescent="0.25">
      <c r="A217" s="14">
        <v>41744</v>
      </c>
      <c r="B217" s="16"/>
      <c r="C217" s="16" t="s">
        <v>168</v>
      </c>
      <c r="D217" s="26"/>
      <c r="E217" s="19">
        <v>1030054.47</v>
      </c>
      <c r="F217" s="16"/>
      <c r="G217" s="39">
        <f t="shared" si="7"/>
        <v>435461.69999999949</v>
      </c>
      <c r="H217" s="69"/>
      <c r="L217" s="9"/>
    </row>
    <row r="218" spans="1:12" s="23" customFormat="1" x14ac:dyDescent="0.25">
      <c r="A218" s="14">
        <v>41745</v>
      </c>
      <c r="B218" s="16"/>
      <c r="C218" s="16" t="s">
        <v>168</v>
      </c>
      <c r="D218" s="26"/>
      <c r="E218" s="19">
        <v>1914.31</v>
      </c>
      <c r="F218" s="16"/>
      <c r="G218" s="39">
        <f t="shared" si="7"/>
        <v>437376.00999999949</v>
      </c>
      <c r="H218" s="69"/>
      <c r="L218" s="9"/>
    </row>
    <row r="219" spans="1:12" s="23" customFormat="1" x14ac:dyDescent="0.25">
      <c r="A219" s="14">
        <v>41745</v>
      </c>
      <c r="B219" s="16"/>
      <c r="C219" s="16" t="s">
        <v>166</v>
      </c>
      <c r="D219" s="26"/>
      <c r="E219" s="19">
        <v>16326.3</v>
      </c>
      <c r="F219" s="16"/>
      <c r="G219" s="39">
        <f t="shared" si="7"/>
        <v>453702.30999999947</v>
      </c>
      <c r="H219" s="69"/>
      <c r="L219" s="9"/>
    </row>
    <row r="220" spans="1:12" s="23" customFormat="1" x14ac:dyDescent="0.25">
      <c r="A220" s="14">
        <v>41745</v>
      </c>
      <c r="B220" s="16"/>
      <c r="C220" s="16" t="s">
        <v>166</v>
      </c>
      <c r="D220" s="26"/>
      <c r="E220" s="19">
        <v>7137.15</v>
      </c>
      <c r="F220" s="16"/>
      <c r="G220" s="39">
        <f t="shared" si="7"/>
        <v>460839.4599999995</v>
      </c>
      <c r="H220" s="69"/>
      <c r="L220" s="9"/>
    </row>
    <row r="221" spans="1:12" s="23" customFormat="1" x14ac:dyDescent="0.25">
      <c r="A221" s="14">
        <v>41745</v>
      </c>
      <c r="B221" s="16"/>
      <c r="C221" s="16" t="s">
        <v>166</v>
      </c>
      <c r="D221" s="26"/>
      <c r="E221" s="19">
        <v>8202.6</v>
      </c>
      <c r="F221" s="16"/>
      <c r="G221" s="39">
        <f t="shared" si="7"/>
        <v>469042.05999999947</v>
      </c>
      <c r="H221" s="69"/>
      <c r="L221" s="9"/>
    </row>
    <row r="222" spans="1:12" s="23" customFormat="1" x14ac:dyDescent="0.25">
      <c r="A222" s="14">
        <v>41753</v>
      </c>
      <c r="B222" s="16"/>
      <c r="C222" s="16" t="s">
        <v>166</v>
      </c>
      <c r="D222" s="26"/>
      <c r="E222" s="19">
        <v>62048.07</v>
      </c>
      <c r="F222" s="16"/>
      <c r="G222" s="39">
        <f t="shared" si="7"/>
        <v>531090.12999999942</v>
      </c>
      <c r="H222" s="69"/>
      <c r="L222" s="9"/>
    </row>
    <row r="223" spans="1:12" s="23" customFormat="1" x14ac:dyDescent="0.25">
      <c r="A223" s="14">
        <v>41753</v>
      </c>
      <c r="B223" s="16"/>
      <c r="C223" s="16" t="s">
        <v>166</v>
      </c>
      <c r="D223" s="26"/>
      <c r="E223" s="19">
        <v>3669</v>
      </c>
      <c r="F223" s="16"/>
      <c r="G223" s="39">
        <f t="shared" si="7"/>
        <v>534759.12999999942</v>
      </c>
      <c r="H223" s="69"/>
      <c r="L223" s="9"/>
    </row>
    <row r="224" spans="1:12" s="23" customFormat="1" x14ac:dyDescent="0.25">
      <c r="A224" s="14">
        <v>41753</v>
      </c>
      <c r="B224" s="16"/>
      <c r="C224" s="16" t="s">
        <v>166</v>
      </c>
      <c r="D224" s="26"/>
      <c r="E224" s="19">
        <v>6815.65</v>
      </c>
      <c r="F224" s="16"/>
      <c r="G224" s="39">
        <f t="shared" si="7"/>
        <v>541574.77999999945</v>
      </c>
      <c r="H224" s="69"/>
      <c r="L224" s="9"/>
    </row>
    <row r="225" spans="1:12" s="23" customFormat="1" x14ac:dyDescent="0.25">
      <c r="A225" s="14">
        <v>41754</v>
      </c>
      <c r="B225" s="16"/>
      <c r="C225" s="16" t="s">
        <v>168</v>
      </c>
      <c r="D225" s="26"/>
      <c r="E225" s="19">
        <v>76160.02</v>
      </c>
      <c r="F225" s="16"/>
      <c r="G225" s="39">
        <f t="shared" si="7"/>
        <v>617734.79999999946</v>
      </c>
      <c r="H225" s="69"/>
      <c r="L225" s="9"/>
    </row>
    <row r="226" spans="1:12" s="23" customFormat="1" x14ac:dyDescent="0.25">
      <c r="A226" s="14">
        <v>41759</v>
      </c>
      <c r="B226" s="16"/>
      <c r="C226" s="16" t="s">
        <v>1207</v>
      </c>
      <c r="D226" s="26"/>
      <c r="E226" s="287">
        <v>3076.57</v>
      </c>
      <c r="F226" s="288"/>
      <c r="G226" s="310">
        <f t="shared" si="7"/>
        <v>620811.36999999941</v>
      </c>
      <c r="H226" s="69"/>
      <c r="L226" s="9"/>
    </row>
    <row r="227" spans="1:12" s="23" customFormat="1" x14ac:dyDescent="0.25">
      <c r="A227" s="14">
        <v>41759</v>
      </c>
      <c r="B227" s="16"/>
      <c r="C227" s="16" t="s">
        <v>1207</v>
      </c>
      <c r="D227" s="297"/>
      <c r="E227" s="19">
        <v>159.75</v>
      </c>
      <c r="F227" s="16"/>
      <c r="G227" s="39">
        <f t="shared" si="7"/>
        <v>620971.11999999941</v>
      </c>
      <c r="H227" s="69"/>
      <c r="L227" s="9"/>
    </row>
    <row r="228" spans="1:12" s="23" customFormat="1" ht="18.75" x14ac:dyDescent="0.3">
      <c r="A228" s="193"/>
      <c r="B228" s="193"/>
      <c r="C228" s="209" t="s">
        <v>170</v>
      </c>
      <c r="D228" s="237" t="s">
        <v>284</v>
      </c>
      <c r="E228" s="293"/>
      <c r="F228" s="292"/>
      <c r="G228" s="295"/>
      <c r="H228" s="69"/>
      <c r="L228" s="9"/>
    </row>
    <row r="229" spans="1:12" s="23" customFormat="1" ht="18.75" x14ac:dyDescent="0.3">
      <c r="A229" s="193"/>
      <c r="B229" s="193"/>
      <c r="C229" s="227">
        <v>303101.65999999997</v>
      </c>
      <c r="D229" s="238">
        <f>G227-F255</f>
        <v>552433.49999999942</v>
      </c>
      <c r="E229" s="294"/>
      <c r="F229" s="291"/>
      <c r="G229" s="296"/>
      <c r="H229" s="69"/>
      <c r="L229" s="9"/>
    </row>
    <row r="230" spans="1:12" s="23" customFormat="1" ht="23.25" x14ac:dyDescent="0.35">
      <c r="A230" s="28"/>
      <c r="B230" s="28"/>
      <c r="C230" s="28"/>
      <c r="D230" s="78"/>
      <c r="E230" s="289" t="s">
        <v>387</v>
      </c>
      <c r="F230" s="290"/>
      <c r="G230" s="290"/>
      <c r="H230" s="69"/>
      <c r="L230" s="9"/>
    </row>
    <row r="231" spans="1:12" s="23" customFormat="1" x14ac:dyDescent="0.25">
      <c r="A231" s="16"/>
      <c r="B231" s="16"/>
      <c r="C231" s="16"/>
      <c r="D231" s="26"/>
      <c r="E231" s="300">
        <v>1996</v>
      </c>
      <c r="F231" s="19">
        <v>655</v>
      </c>
      <c r="G231" s="16"/>
      <c r="H231" s="69"/>
      <c r="L231" s="9"/>
    </row>
    <row r="232" spans="1:12" s="23" customFormat="1" x14ac:dyDescent="0.25">
      <c r="A232" s="16"/>
      <c r="B232" s="16"/>
      <c r="C232" s="16"/>
      <c r="D232" s="26"/>
      <c r="E232" s="16">
        <v>2004</v>
      </c>
      <c r="F232" s="258">
        <v>2086.5</v>
      </c>
      <c r="G232" s="16"/>
      <c r="H232" s="69"/>
      <c r="L232" s="9"/>
    </row>
    <row r="233" spans="1:12" s="23" customFormat="1" x14ac:dyDescent="0.25">
      <c r="A233" s="16"/>
      <c r="B233" s="16"/>
      <c r="C233" s="16"/>
      <c r="D233" s="26"/>
      <c r="E233" s="16">
        <v>2005</v>
      </c>
      <c r="F233" s="258">
        <v>5545.45</v>
      </c>
      <c r="G233" s="16"/>
      <c r="H233" s="69"/>
      <c r="L233" s="9"/>
    </row>
    <row r="234" spans="1:12" s="23" customFormat="1" x14ac:dyDescent="0.25">
      <c r="A234" s="16"/>
      <c r="B234" s="16"/>
      <c r="C234" s="16"/>
      <c r="D234" s="26"/>
      <c r="E234" s="16">
        <v>2006</v>
      </c>
      <c r="F234" s="258">
        <v>6747</v>
      </c>
      <c r="G234" s="16"/>
      <c r="H234" s="69"/>
      <c r="L234" s="9"/>
    </row>
    <row r="235" spans="1:12" s="23" customFormat="1" x14ac:dyDescent="0.25">
      <c r="A235" s="16"/>
      <c r="B235" s="16"/>
      <c r="C235" s="16"/>
      <c r="D235" s="26"/>
      <c r="E235" s="300">
        <v>2008</v>
      </c>
      <c r="F235" s="258">
        <v>5000</v>
      </c>
      <c r="G235" s="16"/>
      <c r="H235" s="69"/>
      <c r="L235" s="9"/>
    </row>
    <row r="236" spans="1:12" s="23" customFormat="1" x14ac:dyDescent="0.25">
      <c r="A236" s="16"/>
      <c r="B236" s="16"/>
      <c r="C236" s="16"/>
      <c r="D236" s="26"/>
      <c r="E236" s="300">
        <v>2022</v>
      </c>
      <c r="F236" s="12">
        <v>6000</v>
      </c>
      <c r="G236" s="16"/>
      <c r="H236" s="69"/>
      <c r="L236" s="9"/>
    </row>
    <row r="237" spans="1:12" s="69" customFormat="1" x14ac:dyDescent="0.25">
      <c r="A237" s="16"/>
      <c r="B237" s="16"/>
      <c r="C237" s="16"/>
      <c r="D237" s="26"/>
      <c r="E237" s="300">
        <v>2024</v>
      </c>
      <c r="F237" s="12">
        <v>2688</v>
      </c>
      <c r="G237" s="16"/>
      <c r="L237" s="298"/>
    </row>
    <row r="238" spans="1:12" s="69" customFormat="1" x14ac:dyDescent="0.25">
      <c r="A238" s="16"/>
      <c r="B238" s="16"/>
      <c r="C238" s="16"/>
      <c r="D238" s="26"/>
      <c r="E238" s="300">
        <v>2026</v>
      </c>
      <c r="F238" s="12">
        <v>1060.01</v>
      </c>
      <c r="G238" s="16"/>
      <c r="L238" s="298"/>
    </row>
    <row r="239" spans="1:12" s="69" customFormat="1" x14ac:dyDescent="0.25">
      <c r="A239" s="16"/>
      <c r="B239" s="16"/>
      <c r="C239" s="16"/>
      <c r="D239" s="26"/>
      <c r="E239" s="300">
        <v>2027</v>
      </c>
      <c r="F239" s="12">
        <v>908</v>
      </c>
      <c r="G239" s="16"/>
      <c r="L239" s="298"/>
    </row>
    <row r="240" spans="1:12" s="69" customFormat="1" x14ac:dyDescent="0.25">
      <c r="A240" s="16"/>
      <c r="B240" s="16"/>
      <c r="C240" s="16"/>
      <c r="D240" s="26"/>
      <c r="E240" s="300">
        <v>2036</v>
      </c>
      <c r="F240" s="19">
        <v>1500</v>
      </c>
      <c r="G240" s="16"/>
      <c r="L240" s="298"/>
    </row>
    <row r="241" spans="1:12" s="69" customFormat="1" x14ac:dyDescent="0.25">
      <c r="A241" s="16"/>
      <c r="B241" s="16"/>
      <c r="C241" s="16"/>
      <c r="D241" s="26"/>
      <c r="E241" s="300">
        <v>2039</v>
      </c>
      <c r="F241" s="258">
        <v>1000</v>
      </c>
      <c r="G241" s="16"/>
      <c r="L241" s="298"/>
    </row>
    <row r="242" spans="1:12" s="69" customFormat="1" x14ac:dyDescent="0.25">
      <c r="A242" s="16"/>
      <c r="B242" s="16"/>
      <c r="C242" s="16"/>
      <c r="D242" s="26"/>
      <c r="E242" s="300">
        <v>2040</v>
      </c>
      <c r="F242" s="258">
        <v>1076.3</v>
      </c>
      <c r="G242" s="16"/>
      <c r="L242" s="298"/>
    </row>
    <row r="243" spans="1:12" s="69" customFormat="1" x14ac:dyDescent="0.25">
      <c r="A243" s="16"/>
      <c r="B243" s="16"/>
      <c r="C243" s="16"/>
      <c r="D243" s="26"/>
      <c r="E243" s="300">
        <v>2041</v>
      </c>
      <c r="F243" s="258">
        <v>1382.3</v>
      </c>
      <c r="G243" s="16"/>
      <c r="L243" s="298"/>
    </row>
    <row r="244" spans="1:12" s="69" customFormat="1" x14ac:dyDescent="0.25">
      <c r="A244" s="16"/>
      <c r="B244" s="16"/>
      <c r="C244" s="16"/>
      <c r="D244" s="26"/>
      <c r="E244" s="300">
        <v>2042</v>
      </c>
      <c r="F244" s="258">
        <v>1250</v>
      </c>
      <c r="G244" s="16"/>
      <c r="L244" s="298"/>
    </row>
    <row r="245" spans="1:12" s="69" customFormat="1" x14ac:dyDescent="0.25">
      <c r="A245" s="16"/>
      <c r="B245" s="16"/>
      <c r="C245" s="16"/>
      <c r="D245" s="26"/>
      <c r="E245" s="300">
        <v>2043</v>
      </c>
      <c r="F245" s="258">
        <v>1250</v>
      </c>
      <c r="G245" s="16"/>
      <c r="L245" s="298"/>
    </row>
    <row r="246" spans="1:12" s="69" customFormat="1" x14ac:dyDescent="0.25">
      <c r="A246" s="16"/>
      <c r="B246" s="16"/>
      <c r="C246" s="16"/>
      <c r="D246" s="26"/>
      <c r="E246" s="300">
        <v>2044</v>
      </c>
      <c r="F246" s="258">
        <v>4000</v>
      </c>
      <c r="G246" s="16"/>
      <c r="L246" s="298"/>
    </row>
    <row r="247" spans="1:12" s="69" customFormat="1" x14ac:dyDescent="0.25">
      <c r="A247" s="16"/>
      <c r="B247" s="16"/>
      <c r="C247" s="16"/>
      <c r="D247" s="26"/>
      <c r="E247" s="300">
        <v>2045</v>
      </c>
      <c r="F247" s="258">
        <v>1400</v>
      </c>
      <c r="G247" s="16"/>
      <c r="L247" s="298"/>
    </row>
    <row r="248" spans="1:12" s="69" customFormat="1" x14ac:dyDescent="0.25">
      <c r="A248" s="16"/>
      <c r="B248" s="16"/>
      <c r="C248" s="16"/>
      <c r="D248" s="26"/>
      <c r="E248" s="300">
        <v>2047</v>
      </c>
      <c r="F248" s="19">
        <v>734.48</v>
      </c>
      <c r="G248" s="16"/>
      <c r="L248" s="298"/>
    </row>
    <row r="249" spans="1:12" s="69" customFormat="1" x14ac:dyDescent="0.25">
      <c r="A249" s="16"/>
      <c r="B249" s="16"/>
      <c r="C249" s="16"/>
      <c r="D249" s="26"/>
      <c r="E249" s="301">
        <v>2048</v>
      </c>
      <c r="F249" s="12">
        <v>2900</v>
      </c>
      <c r="G249" s="16"/>
      <c r="L249" s="298"/>
    </row>
    <row r="250" spans="1:12" s="69" customFormat="1" x14ac:dyDescent="0.25">
      <c r="A250" s="16"/>
      <c r="B250" s="16"/>
      <c r="C250" s="16"/>
      <c r="D250" s="26"/>
      <c r="E250" s="301">
        <v>2049</v>
      </c>
      <c r="F250" s="12">
        <v>1000</v>
      </c>
      <c r="G250" s="16"/>
      <c r="L250" s="298"/>
    </row>
    <row r="251" spans="1:12" s="69" customFormat="1" x14ac:dyDescent="0.25">
      <c r="A251" s="16"/>
      <c r="B251" s="16"/>
      <c r="C251" s="16"/>
      <c r="D251" s="26"/>
      <c r="E251" s="28">
        <v>2051</v>
      </c>
      <c r="F251" s="12">
        <v>4410</v>
      </c>
      <c r="G251" s="16"/>
      <c r="L251" s="298"/>
    </row>
    <row r="252" spans="1:12" s="69" customFormat="1" x14ac:dyDescent="0.25">
      <c r="A252" s="16"/>
      <c r="B252" s="16"/>
      <c r="C252" s="16"/>
      <c r="D252" s="26"/>
      <c r="E252" s="16">
        <v>2055</v>
      </c>
      <c r="F252" s="12">
        <v>4640</v>
      </c>
      <c r="G252" s="16"/>
      <c r="L252" s="298"/>
    </row>
    <row r="253" spans="1:12" s="69" customFormat="1" x14ac:dyDescent="0.25">
      <c r="A253" s="16"/>
      <c r="B253" s="16"/>
      <c r="C253" s="16"/>
      <c r="D253" s="26"/>
      <c r="E253" s="16">
        <v>2056</v>
      </c>
      <c r="F253" s="12">
        <v>1856</v>
      </c>
      <c r="G253" s="16"/>
      <c r="L253" s="298"/>
    </row>
    <row r="254" spans="1:12" s="69" customFormat="1" x14ac:dyDescent="0.25">
      <c r="A254" s="16"/>
      <c r="B254" s="16"/>
      <c r="C254" s="16"/>
      <c r="D254" s="26"/>
      <c r="E254" s="16">
        <v>2057</v>
      </c>
      <c r="F254" s="12">
        <v>9448.58</v>
      </c>
      <c r="G254" s="16"/>
      <c r="L254" s="298"/>
    </row>
    <row r="255" spans="1:12" s="69" customFormat="1" x14ac:dyDescent="0.25">
      <c r="A255" s="16"/>
      <c r="B255" s="16"/>
      <c r="C255" s="16"/>
      <c r="D255" s="26"/>
      <c r="E255" s="19"/>
      <c r="F255" s="22">
        <f>SUM(F231:F254)</f>
        <v>68537.62000000001</v>
      </c>
      <c r="G255" s="16"/>
      <c r="L255" s="298"/>
    </row>
    <row r="256" spans="1:12" s="69" customFormat="1" ht="23.25" x14ac:dyDescent="0.35">
      <c r="A256" s="302"/>
      <c r="B256" s="302"/>
      <c r="C256" s="306" t="s">
        <v>164</v>
      </c>
      <c r="D256" s="305"/>
      <c r="E256" s="302"/>
      <c r="F256" s="155"/>
      <c r="G256" s="166"/>
      <c r="L256" s="298"/>
    </row>
    <row r="257" spans="1:12" s="69" customFormat="1" x14ac:dyDescent="0.25">
      <c r="A257" s="14">
        <v>41730</v>
      </c>
      <c r="B257" s="204">
        <v>1907</v>
      </c>
      <c r="C257" s="11" t="s">
        <v>55</v>
      </c>
      <c r="D257" s="141" t="s">
        <v>1101</v>
      </c>
      <c r="E257" s="11"/>
      <c r="F257" s="19">
        <v>10856</v>
      </c>
      <c r="G257" s="18">
        <f>G204-F258</f>
        <v>-757088.05000000051</v>
      </c>
      <c r="L257" s="298"/>
    </row>
    <row r="258" spans="1:12" s="69" customFormat="1" x14ac:dyDescent="0.25">
      <c r="A258" s="14">
        <v>41730</v>
      </c>
      <c r="B258" s="204">
        <v>1906</v>
      </c>
      <c r="C258" s="11" t="s">
        <v>55</v>
      </c>
      <c r="D258" s="141" t="s">
        <v>1101</v>
      </c>
      <c r="E258" s="11"/>
      <c r="F258" s="19">
        <v>5284</v>
      </c>
      <c r="G258" s="18">
        <f>G257-F258</f>
        <v>-762372.05000000051</v>
      </c>
      <c r="L258" s="298"/>
    </row>
    <row r="259" spans="1:12" s="69" customFormat="1" ht="30" x14ac:dyDescent="0.25">
      <c r="A259" s="14">
        <v>41730</v>
      </c>
      <c r="B259" s="204">
        <v>1896</v>
      </c>
      <c r="C259" s="11" t="s">
        <v>55</v>
      </c>
      <c r="D259" s="141" t="s">
        <v>1103</v>
      </c>
      <c r="E259" s="11"/>
      <c r="F259" s="19">
        <v>5204.01</v>
      </c>
      <c r="G259" s="18">
        <f>G258-F259</f>
        <v>-767576.06000000052</v>
      </c>
      <c r="L259" s="298"/>
    </row>
    <row r="260" spans="1:12" s="140" customFormat="1" x14ac:dyDescent="0.25">
      <c r="A260" s="10">
        <v>41731</v>
      </c>
      <c r="B260" s="202">
        <v>1908</v>
      </c>
      <c r="C260" s="11" t="s">
        <v>28</v>
      </c>
      <c r="D260" s="141" t="s">
        <v>1051</v>
      </c>
      <c r="E260" s="11"/>
      <c r="F260" s="19">
        <v>1075</v>
      </c>
      <c r="G260" s="18">
        <f t="shared" ref="G260:G274" si="8">G259-F260</f>
        <v>-768651.06000000052</v>
      </c>
      <c r="L260" s="298"/>
    </row>
    <row r="261" spans="1:12" s="140" customFormat="1" ht="45" x14ac:dyDescent="0.25">
      <c r="A261" s="10">
        <v>41731</v>
      </c>
      <c r="B261" s="202">
        <v>1891</v>
      </c>
      <c r="C261" s="11" t="s">
        <v>1093</v>
      </c>
      <c r="D261" s="141" t="s">
        <v>1106</v>
      </c>
      <c r="E261" s="11"/>
      <c r="F261" s="19">
        <v>2288</v>
      </c>
      <c r="G261" s="18">
        <f t="shared" si="8"/>
        <v>-770939.06000000052</v>
      </c>
      <c r="L261" s="298"/>
    </row>
    <row r="262" spans="1:12" s="140" customFormat="1" x14ac:dyDescent="0.25">
      <c r="A262" s="10">
        <v>41731</v>
      </c>
      <c r="B262" s="202">
        <v>1900</v>
      </c>
      <c r="C262" s="11" t="s">
        <v>1096</v>
      </c>
      <c r="D262" s="141" t="s">
        <v>1051</v>
      </c>
      <c r="E262" s="11"/>
      <c r="F262" s="19">
        <v>1463</v>
      </c>
      <c r="G262" s="18">
        <f t="shared" si="8"/>
        <v>-772402.06000000052</v>
      </c>
      <c r="L262" s="298"/>
    </row>
    <row r="263" spans="1:12" s="140" customFormat="1" ht="30" x14ac:dyDescent="0.25">
      <c r="A263" s="10">
        <v>41731</v>
      </c>
      <c r="B263" s="202">
        <v>1910</v>
      </c>
      <c r="C263" s="11" t="s">
        <v>36</v>
      </c>
      <c r="D263" s="141" t="s">
        <v>64</v>
      </c>
      <c r="E263" s="11"/>
      <c r="F263" s="19">
        <v>1000</v>
      </c>
      <c r="G263" s="18">
        <f t="shared" si="8"/>
        <v>-773402.06000000052</v>
      </c>
      <c r="L263" s="298"/>
    </row>
    <row r="264" spans="1:12" s="140" customFormat="1" x14ac:dyDescent="0.25">
      <c r="A264" s="10">
        <v>41731</v>
      </c>
      <c r="B264" s="202">
        <v>1912</v>
      </c>
      <c r="C264" s="11" t="s">
        <v>43</v>
      </c>
      <c r="D264" s="141" t="s">
        <v>1099</v>
      </c>
      <c r="E264" s="11"/>
      <c r="F264" s="19">
        <v>3200</v>
      </c>
      <c r="G264" s="18">
        <f t="shared" si="8"/>
        <v>-776602.06000000052</v>
      </c>
      <c r="L264" s="298"/>
    </row>
    <row r="265" spans="1:12" s="140" customFormat="1" x14ac:dyDescent="0.25">
      <c r="A265" s="10">
        <v>41731</v>
      </c>
      <c r="B265" s="202">
        <v>1911</v>
      </c>
      <c r="C265" s="11" t="s">
        <v>1097</v>
      </c>
      <c r="D265" s="141" t="s">
        <v>1100</v>
      </c>
      <c r="E265" s="11"/>
      <c r="F265" s="19">
        <v>700</v>
      </c>
      <c r="G265" s="18">
        <f t="shared" si="8"/>
        <v>-777302.06000000052</v>
      </c>
      <c r="L265" s="298"/>
    </row>
    <row r="266" spans="1:12" s="140" customFormat="1" x14ac:dyDescent="0.25">
      <c r="A266" s="10">
        <v>41731</v>
      </c>
      <c r="B266" s="202">
        <v>1901</v>
      </c>
      <c r="C266" s="11" t="s">
        <v>45</v>
      </c>
      <c r="D266" s="141" t="s">
        <v>1102</v>
      </c>
      <c r="E266" s="11"/>
      <c r="F266" s="19">
        <v>480</v>
      </c>
      <c r="G266" s="18">
        <f t="shared" si="8"/>
        <v>-777782.06000000052</v>
      </c>
      <c r="L266" s="298"/>
    </row>
    <row r="267" spans="1:12" s="140" customFormat="1" x14ac:dyDescent="0.25">
      <c r="A267" s="10">
        <v>41732</v>
      </c>
      <c r="B267" s="202">
        <v>1894</v>
      </c>
      <c r="C267" s="11" t="s">
        <v>651</v>
      </c>
      <c r="D267" s="141" t="s">
        <v>1051</v>
      </c>
      <c r="E267" s="11"/>
      <c r="F267" s="19">
        <v>2536</v>
      </c>
      <c r="G267" s="18">
        <f t="shared" si="8"/>
        <v>-780318.06000000052</v>
      </c>
      <c r="L267" s="298"/>
    </row>
    <row r="268" spans="1:12" s="140" customFormat="1" x14ac:dyDescent="0.25">
      <c r="A268" s="10">
        <v>41732</v>
      </c>
      <c r="B268" s="202">
        <v>1899</v>
      </c>
      <c r="C268" s="16" t="s">
        <v>1095</v>
      </c>
      <c r="D268" s="26" t="s">
        <v>1051</v>
      </c>
      <c r="E268" s="11"/>
      <c r="F268" s="27">
        <v>4264</v>
      </c>
      <c r="G268" s="18">
        <f t="shared" si="8"/>
        <v>-784582.06000000052</v>
      </c>
      <c r="L268" s="298"/>
    </row>
    <row r="269" spans="1:12" s="140" customFormat="1" x14ac:dyDescent="0.25">
      <c r="A269" s="10">
        <v>41733</v>
      </c>
      <c r="B269" s="202">
        <v>1914</v>
      </c>
      <c r="C269" s="11" t="s">
        <v>240</v>
      </c>
      <c r="D269" s="141" t="s">
        <v>1098</v>
      </c>
      <c r="E269" s="11"/>
      <c r="F269" s="19">
        <v>3500</v>
      </c>
      <c r="G269" s="18">
        <f t="shared" si="8"/>
        <v>-788082.06000000052</v>
      </c>
      <c r="L269" s="298"/>
    </row>
    <row r="270" spans="1:12" s="140" customFormat="1" x14ac:dyDescent="0.25">
      <c r="A270" s="10">
        <v>41736</v>
      </c>
      <c r="B270" s="202">
        <v>1903</v>
      </c>
      <c r="C270" s="11" t="s">
        <v>45</v>
      </c>
      <c r="D270" s="141" t="s">
        <v>1051</v>
      </c>
      <c r="E270" s="11"/>
      <c r="F270" s="19">
        <v>904.5</v>
      </c>
      <c r="G270" s="18">
        <f t="shared" si="8"/>
        <v>-788986.56000000052</v>
      </c>
      <c r="L270" s="298"/>
    </row>
    <row r="271" spans="1:12" s="140" customFormat="1" x14ac:dyDescent="0.25">
      <c r="A271" s="10">
        <v>41736</v>
      </c>
      <c r="B271" s="202">
        <v>1905</v>
      </c>
      <c r="C271" s="11" t="s">
        <v>154</v>
      </c>
      <c r="D271" s="141" t="s">
        <v>1051</v>
      </c>
      <c r="E271" s="11"/>
      <c r="F271" s="19">
        <v>127</v>
      </c>
      <c r="G271" s="18">
        <f t="shared" si="8"/>
        <v>-789113.56000000052</v>
      </c>
      <c r="L271" s="298"/>
    </row>
    <row r="272" spans="1:12" s="140" customFormat="1" x14ac:dyDescent="0.25">
      <c r="A272" s="10">
        <v>41737</v>
      </c>
      <c r="B272" s="202">
        <v>1890</v>
      </c>
      <c r="C272" s="11" t="s">
        <v>54</v>
      </c>
      <c r="D272" s="141" t="s">
        <v>1105</v>
      </c>
      <c r="E272" s="11"/>
      <c r="F272" s="19">
        <v>1590</v>
      </c>
      <c r="G272" s="18">
        <f t="shared" si="8"/>
        <v>-790703.56000000052</v>
      </c>
      <c r="L272" s="298"/>
    </row>
    <row r="273" spans="1:12" s="140" customFormat="1" ht="30" x14ac:dyDescent="0.25">
      <c r="A273" s="10">
        <v>41743</v>
      </c>
      <c r="B273" s="202">
        <v>1893</v>
      </c>
      <c r="C273" s="11" t="s">
        <v>1094</v>
      </c>
      <c r="D273" s="141" t="s">
        <v>1104</v>
      </c>
      <c r="E273" s="11"/>
      <c r="F273" s="19">
        <v>1849</v>
      </c>
      <c r="G273" s="18">
        <f t="shared" si="8"/>
        <v>-792552.56000000052</v>
      </c>
      <c r="L273" s="298"/>
    </row>
    <row r="274" spans="1:12" s="140" customFormat="1" x14ac:dyDescent="0.25">
      <c r="B274" s="307"/>
      <c r="C274" s="307"/>
      <c r="D274" s="308"/>
      <c r="E274" s="309"/>
      <c r="F274" s="307"/>
      <c r="G274" s="246">
        <f t="shared" si="8"/>
        <v>-792552.56000000052</v>
      </c>
      <c r="L274" s="298"/>
    </row>
    <row r="275" spans="1:12" s="140" customFormat="1" x14ac:dyDescent="0.25">
      <c r="D275" s="299"/>
      <c r="E275" s="298"/>
      <c r="L275" s="298"/>
    </row>
    <row r="276" spans="1:12" s="140" customFormat="1" x14ac:dyDescent="0.25">
      <c r="D276" s="299"/>
      <c r="E276" s="298"/>
      <c r="L276" s="298"/>
    </row>
    <row r="277" spans="1:12" s="140" customFormat="1" x14ac:dyDescent="0.25">
      <c r="D277" s="299"/>
      <c r="E277" s="298"/>
      <c r="L277" s="298"/>
    </row>
    <row r="278" spans="1:12" s="140" customFormat="1" x14ac:dyDescent="0.25">
      <c r="D278" s="299"/>
      <c r="E278" s="298"/>
      <c r="L278" s="298"/>
    </row>
    <row r="279" spans="1:12" s="140" customFormat="1" x14ac:dyDescent="0.25">
      <c r="D279" s="299"/>
      <c r="E279" s="298"/>
      <c r="L279" s="298"/>
    </row>
    <row r="280" spans="1:12" s="140" customFormat="1" x14ac:dyDescent="0.25">
      <c r="D280" s="299"/>
      <c r="E280" s="298"/>
      <c r="L280" s="298"/>
    </row>
  </sheetData>
  <mergeCells count="1">
    <mergeCell ref="A1:G1"/>
  </mergeCells>
  <pageMargins left="0.7" right="0.7" top="0.75" bottom="0.75" header="0.3" footer="0.3"/>
  <pageSetup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A1:L217"/>
  <sheetViews>
    <sheetView topLeftCell="A174" zoomScale="93" zoomScaleNormal="93" workbookViewId="0">
      <selection activeCell="G7" sqref="G7"/>
    </sheetView>
  </sheetViews>
  <sheetFormatPr baseColWidth="10" defaultRowHeight="15" x14ac:dyDescent="0.25"/>
  <cols>
    <col min="1" max="1" width="12.140625" style="275" customWidth="1"/>
    <col min="2" max="2" width="11.42578125" style="275"/>
    <col min="3" max="3" width="32.42578125" style="23" customWidth="1"/>
    <col min="4" max="4" width="47.5703125" style="25" customWidth="1"/>
    <col min="5" max="5" width="14.7109375" style="23" customWidth="1"/>
    <col min="6" max="6" width="17.140625" style="269" customWidth="1"/>
    <col min="7" max="7" width="13.28515625" style="150" customWidth="1"/>
  </cols>
  <sheetData>
    <row r="1" spans="1:7" x14ac:dyDescent="0.25">
      <c r="A1" s="514" t="s">
        <v>0</v>
      </c>
      <c r="B1" s="514"/>
      <c r="C1" s="514"/>
      <c r="D1" s="514"/>
      <c r="E1" s="514"/>
      <c r="F1" s="514"/>
      <c r="G1" s="514"/>
    </row>
    <row r="2" spans="1:7" x14ac:dyDescent="0.25">
      <c r="A2" s="77" t="s">
        <v>1</v>
      </c>
      <c r="B2" s="77"/>
      <c r="C2" s="77"/>
      <c r="D2" s="73"/>
      <c r="E2" s="45"/>
      <c r="F2" s="123"/>
      <c r="G2" s="45"/>
    </row>
    <row r="3" spans="1:7" x14ac:dyDescent="0.25">
      <c r="A3" s="77" t="s">
        <v>2</v>
      </c>
      <c r="B3" s="77">
        <v>191508490</v>
      </c>
      <c r="C3" s="48"/>
      <c r="D3" s="73" t="s">
        <v>3</v>
      </c>
      <c r="E3" s="45" t="s">
        <v>286</v>
      </c>
      <c r="F3" s="123"/>
      <c r="G3" s="45"/>
    </row>
    <row r="4" spans="1:7" x14ac:dyDescent="0.25">
      <c r="A4" s="77" t="s">
        <v>4</v>
      </c>
      <c r="B4" s="77" t="s">
        <v>5</v>
      </c>
      <c r="C4" s="48"/>
      <c r="D4" s="73" t="s">
        <v>6</v>
      </c>
      <c r="E4" s="82">
        <v>2014</v>
      </c>
      <c r="F4" s="123"/>
      <c r="G4" s="45"/>
    </row>
    <row r="5" spans="1:7" x14ac:dyDescent="0.25">
      <c r="A5" s="77"/>
      <c r="B5" s="77"/>
      <c r="C5" s="48"/>
      <c r="D5" s="73"/>
      <c r="E5" s="45"/>
      <c r="F5" s="123"/>
      <c r="G5" s="81" t="s">
        <v>1288</v>
      </c>
    </row>
    <row r="6" spans="1:7" x14ac:dyDescent="0.25">
      <c r="A6" s="330" t="s">
        <v>8</v>
      </c>
      <c r="B6" s="330" t="s">
        <v>9</v>
      </c>
      <c r="C6" s="79" t="s">
        <v>10</v>
      </c>
      <c r="D6" s="80" t="s">
        <v>11</v>
      </c>
      <c r="E6" s="81" t="s">
        <v>12</v>
      </c>
      <c r="F6" s="331" t="s">
        <v>13</v>
      </c>
      <c r="G6" s="45">
        <f>'ABRIL 2014'!D229</f>
        <v>552433.49999999942</v>
      </c>
    </row>
    <row r="7" spans="1:7" s="23" customFormat="1" x14ac:dyDescent="0.25">
      <c r="A7" s="270">
        <v>41761</v>
      </c>
      <c r="B7" s="117"/>
      <c r="C7" s="28" t="s">
        <v>275</v>
      </c>
      <c r="D7" s="78"/>
      <c r="E7" s="12"/>
      <c r="F7" s="332">
        <v>1638</v>
      </c>
      <c r="G7" s="45">
        <f t="shared" ref="G7:G38" si="0">G6-F7</f>
        <v>550795.49999999942</v>
      </c>
    </row>
    <row r="8" spans="1:7" s="23" customFormat="1" x14ac:dyDescent="0.25">
      <c r="A8" s="270">
        <v>41761</v>
      </c>
      <c r="B8" s="117"/>
      <c r="C8" s="28" t="s">
        <v>545</v>
      </c>
      <c r="D8" s="78"/>
      <c r="E8" s="12"/>
      <c r="F8" s="332">
        <v>262.08</v>
      </c>
      <c r="G8" s="45">
        <f t="shared" si="0"/>
        <v>550533.41999999946</v>
      </c>
    </row>
    <row r="9" spans="1:7" x14ac:dyDescent="0.25">
      <c r="A9" s="270">
        <v>41761</v>
      </c>
      <c r="B9" s="271">
        <v>2058</v>
      </c>
      <c r="C9" s="28" t="s">
        <v>451</v>
      </c>
      <c r="D9" s="78" t="s">
        <v>452</v>
      </c>
      <c r="E9" s="28"/>
      <c r="F9" s="333">
        <v>2500</v>
      </c>
      <c r="G9" s="45">
        <f t="shared" si="0"/>
        <v>548033.41999999946</v>
      </c>
    </row>
    <row r="10" spans="1:7" x14ac:dyDescent="0.25">
      <c r="A10" s="270">
        <v>41761</v>
      </c>
      <c r="B10" s="271">
        <v>2059</v>
      </c>
      <c r="C10" s="28" t="s">
        <v>451</v>
      </c>
      <c r="D10" s="78" t="s">
        <v>453</v>
      </c>
      <c r="E10" s="28"/>
      <c r="F10" s="333">
        <v>5000</v>
      </c>
      <c r="G10" s="45">
        <f t="shared" si="0"/>
        <v>543033.41999999946</v>
      </c>
    </row>
    <row r="11" spans="1:7" x14ac:dyDescent="0.25">
      <c r="A11" s="272"/>
      <c r="B11" s="273">
        <v>2060</v>
      </c>
      <c r="C11" s="229" t="s">
        <v>938</v>
      </c>
      <c r="D11" s="233"/>
      <c r="E11" s="229"/>
      <c r="F11" s="268"/>
      <c r="G11" s="45">
        <f t="shared" si="0"/>
        <v>543033.41999999946</v>
      </c>
    </row>
    <row r="12" spans="1:7" ht="30" x14ac:dyDescent="0.25">
      <c r="A12" s="270">
        <v>41761</v>
      </c>
      <c r="B12" s="271">
        <v>2061</v>
      </c>
      <c r="C12" s="28" t="s">
        <v>451</v>
      </c>
      <c r="D12" s="78" t="s">
        <v>454</v>
      </c>
      <c r="E12" s="28"/>
      <c r="F12" s="333">
        <v>3000</v>
      </c>
      <c r="G12" s="45">
        <f t="shared" si="0"/>
        <v>540033.41999999946</v>
      </c>
    </row>
    <row r="13" spans="1:7" ht="30" x14ac:dyDescent="0.25">
      <c r="A13" s="270">
        <v>41761</v>
      </c>
      <c r="B13" s="271">
        <v>2062</v>
      </c>
      <c r="C13" s="28" t="s">
        <v>451</v>
      </c>
      <c r="D13" s="78" t="s">
        <v>455</v>
      </c>
      <c r="E13" s="28"/>
      <c r="F13" s="333">
        <v>3000</v>
      </c>
      <c r="G13" s="45">
        <f t="shared" si="0"/>
        <v>537033.41999999946</v>
      </c>
    </row>
    <row r="14" spans="1:7" ht="30" x14ac:dyDescent="0.25">
      <c r="A14" s="270">
        <v>41761</v>
      </c>
      <c r="B14" s="271">
        <v>2063</v>
      </c>
      <c r="C14" s="28" t="s">
        <v>451</v>
      </c>
      <c r="D14" s="78" t="s">
        <v>456</v>
      </c>
      <c r="E14" s="28"/>
      <c r="F14" s="333">
        <v>1500</v>
      </c>
      <c r="G14" s="45">
        <f t="shared" si="0"/>
        <v>535533.41999999946</v>
      </c>
    </row>
    <row r="15" spans="1:7" ht="45" x14ac:dyDescent="0.25">
      <c r="A15" s="270">
        <v>41761</v>
      </c>
      <c r="B15" s="271">
        <v>2064</v>
      </c>
      <c r="C15" s="28" t="s">
        <v>457</v>
      </c>
      <c r="D15" s="78" t="s">
        <v>458</v>
      </c>
      <c r="E15" s="28"/>
      <c r="F15" s="333">
        <v>1500</v>
      </c>
      <c r="G15" s="45">
        <f t="shared" si="0"/>
        <v>534033.41999999946</v>
      </c>
    </row>
    <row r="16" spans="1:7" x14ac:dyDescent="0.25">
      <c r="A16" s="270">
        <v>41761</v>
      </c>
      <c r="B16" s="271">
        <v>2065</v>
      </c>
      <c r="C16" s="28" t="s">
        <v>459</v>
      </c>
      <c r="D16" s="78" t="s">
        <v>1201</v>
      </c>
      <c r="E16" s="28"/>
      <c r="F16" s="333">
        <v>2772</v>
      </c>
      <c r="G16" s="45">
        <f t="shared" si="0"/>
        <v>531261.41999999946</v>
      </c>
    </row>
    <row r="17" spans="1:7" ht="30" x14ac:dyDescent="0.25">
      <c r="A17" s="270">
        <v>41761</v>
      </c>
      <c r="B17" s="271">
        <v>2066</v>
      </c>
      <c r="C17" s="28" t="s">
        <v>451</v>
      </c>
      <c r="D17" s="78" t="s">
        <v>1202</v>
      </c>
      <c r="E17" s="28"/>
      <c r="F17" s="333">
        <v>4800</v>
      </c>
      <c r="G17" s="45">
        <f t="shared" si="0"/>
        <v>526461.41999999946</v>
      </c>
    </row>
    <row r="18" spans="1:7" x14ac:dyDescent="0.25">
      <c r="A18" s="270">
        <v>41761</v>
      </c>
      <c r="B18" s="271">
        <v>2067</v>
      </c>
      <c r="C18" s="28" t="s">
        <v>460</v>
      </c>
      <c r="D18" s="78" t="s">
        <v>461</v>
      </c>
      <c r="E18" s="28"/>
      <c r="F18" s="333">
        <v>2480</v>
      </c>
      <c r="G18" s="45">
        <f t="shared" si="0"/>
        <v>523981.41999999946</v>
      </c>
    </row>
    <row r="19" spans="1:7" ht="30" x14ac:dyDescent="0.25">
      <c r="A19" s="270">
        <v>41761</v>
      </c>
      <c r="B19" s="271">
        <v>2068</v>
      </c>
      <c r="C19" s="28" t="s">
        <v>462</v>
      </c>
      <c r="D19" s="78" t="s">
        <v>1203</v>
      </c>
      <c r="E19" s="28"/>
      <c r="F19" s="333">
        <v>20391.82</v>
      </c>
      <c r="G19" s="45">
        <f t="shared" si="0"/>
        <v>503589.59999999945</v>
      </c>
    </row>
    <row r="20" spans="1:7" x14ac:dyDescent="0.25">
      <c r="A20" s="270">
        <v>41761</v>
      </c>
      <c r="B20" s="271">
        <v>2069</v>
      </c>
      <c r="C20" s="28" t="s">
        <v>463</v>
      </c>
      <c r="D20" s="78" t="s">
        <v>1204</v>
      </c>
      <c r="E20" s="28"/>
      <c r="F20" s="333">
        <v>3161.41</v>
      </c>
      <c r="G20" s="45">
        <f t="shared" si="0"/>
        <v>500428.18999999948</v>
      </c>
    </row>
    <row r="21" spans="1:7" x14ac:dyDescent="0.25">
      <c r="A21" s="270">
        <v>41761</v>
      </c>
      <c r="B21" s="271">
        <v>2070</v>
      </c>
      <c r="C21" s="28" t="s">
        <v>451</v>
      </c>
      <c r="D21" s="78" t="s">
        <v>464</v>
      </c>
      <c r="E21" s="28"/>
      <c r="F21" s="333">
        <v>6309.14</v>
      </c>
      <c r="G21" s="45">
        <f t="shared" si="0"/>
        <v>494119.04999999946</v>
      </c>
    </row>
    <row r="22" spans="1:7" x14ac:dyDescent="0.25">
      <c r="A22" s="270">
        <v>41761</v>
      </c>
      <c r="B22" s="271">
        <v>2071</v>
      </c>
      <c r="C22" s="28" t="s">
        <v>465</v>
      </c>
      <c r="D22" s="78" t="s">
        <v>466</v>
      </c>
      <c r="E22" s="28"/>
      <c r="F22" s="333">
        <v>2422</v>
      </c>
      <c r="G22" s="45">
        <f t="shared" si="0"/>
        <v>491697.04999999946</v>
      </c>
    </row>
    <row r="23" spans="1:7" x14ac:dyDescent="0.25">
      <c r="A23" s="272"/>
      <c r="B23" s="273">
        <v>2072</v>
      </c>
      <c r="C23" s="229" t="s">
        <v>938</v>
      </c>
      <c r="D23" s="233"/>
      <c r="E23" s="229"/>
      <c r="F23" s="268"/>
      <c r="G23" s="45">
        <f t="shared" si="0"/>
        <v>491697.04999999946</v>
      </c>
    </row>
    <row r="24" spans="1:7" x14ac:dyDescent="0.25">
      <c r="A24" s="270">
        <v>41761</v>
      </c>
      <c r="B24" s="271">
        <v>2073</v>
      </c>
      <c r="C24" s="28" t="s">
        <v>451</v>
      </c>
      <c r="D24" s="78" t="s">
        <v>467</v>
      </c>
      <c r="E24" s="28"/>
      <c r="F24" s="333">
        <v>1955</v>
      </c>
      <c r="G24" s="45">
        <f t="shared" si="0"/>
        <v>489742.04999999946</v>
      </c>
    </row>
    <row r="25" spans="1:7" x14ac:dyDescent="0.25">
      <c r="A25" s="270">
        <v>41762</v>
      </c>
      <c r="B25" s="271"/>
      <c r="C25" s="28" t="s">
        <v>142</v>
      </c>
      <c r="D25" s="78"/>
      <c r="E25" s="28"/>
      <c r="F25" s="333">
        <v>2958</v>
      </c>
      <c r="G25" s="45">
        <f t="shared" si="0"/>
        <v>486784.04999999946</v>
      </c>
    </row>
    <row r="26" spans="1:7" x14ac:dyDescent="0.25">
      <c r="A26" s="270">
        <v>41763</v>
      </c>
      <c r="B26" s="271">
        <v>2074</v>
      </c>
      <c r="C26" s="28" t="s">
        <v>468</v>
      </c>
      <c r="D26" s="78" t="s">
        <v>469</v>
      </c>
      <c r="E26" s="28"/>
      <c r="F26" s="333">
        <v>18560</v>
      </c>
      <c r="G26" s="45">
        <f t="shared" si="0"/>
        <v>468224.04999999946</v>
      </c>
    </row>
    <row r="27" spans="1:7" x14ac:dyDescent="0.25">
      <c r="A27" s="270">
        <v>41764</v>
      </c>
      <c r="B27" s="117"/>
      <c r="C27" s="28" t="s">
        <v>141</v>
      </c>
      <c r="D27" s="78"/>
      <c r="E27" s="28"/>
      <c r="F27" s="333">
        <v>30000</v>
      </c>
      <c r="G27" s="45">
        <f t="shared" si="0"/>
        <v>438224.04999999946</v>
      </c>
    </row>
    <row r="28" spans="1:7" x14ac:dyDescent="0.25">
      <c r="A28" s="270">
        <v>41765</v>
      </c>
      <c r="B28" s="117"/>
      <c r="C28" s="28" t="s">
        <v>147</v>
      </c>
      <c r="D28" s="78"/>
      <c r="E28" s="28"/>
      <c r="F28" s="333">
        <v>610</v>
      </c>
      <c r="G28" s="45">
        <f t="shared" si="0"/>
        <v>437614.04999999946</v>
      </c>
    </row>
    <row r="29" spans="1:7" x14ac:dyDescent="0.25">
      <c r="A29" s="270">
        <v>41765</v>
      </c>
      <c r="B29" s="117"/>
      <c r="C29" s="28" t="s">
        <v>147</v>
      </c>
      <c r="D29" s="78"/>
      <c r="E29" s="28"/>
      <c r="F29" s="333">
        <v>103.5</v>
      </c>
      <c r="G29" s="45">
        <f t="shared" si="0"/>
        <v>437510.54999999946</v>
      </c>
    </row>
    <row r="30" spans="1:7" x14ac:dyDescent="0.25">
      <c r="A30" s="270">
        <v>41765</v>
      </c>
      <c r="B30" s="117"/>
      <c r="C30" s="28" t="s">
        <v>148</v>
      </c>
      <c r="D30" s="78"/>
      <c r="E30" s="28"/>
      <c r="F30" s="333">
        <v>114.16</v>
      </c>
      <c r="G30" s="45">
        <f t="shared" si="0"/>
        <v>437396.38999999949</v>
      </c>
    </row>
    <row r="31" spans="1:7" x14ac:dyDescent="0.25">
      <c r="A31" s="270">
        <v>41766</v>
      </c>
      <c r="B31" s="117"/>
      <c r="C31" s="28" t="s">
        <v>143</v>
      </c>
      <c r="D31" s="78"/>
      <c r="E31" s="28"/>
      <c r="F31" s="333">
        <v>4988</v>
      </c>
      <c r="G31" s="45">
        <f t="shared" si="0"/>
        <v>432408.38999999949</v>
      </c>
    </row>
    <row r="32" spans="1:7" x14ac:dyDescent="0.25">
      <c r="A32" s="270">
        <v>41766</v>
      </c>
      <c r="B32" s="117"/>
      <c r="C32" s="28" t="s">
        <v>143</v>
      </c>
      <c r="D32" s="78"/>
      <c r="E32" s="28"/>
      <c r="F32" s="332">
        <v>754</v>
      </c>
      <c r="G32" s="45">
        <f t="shared" si="0"/>
        <v>431654.38999999949</v>
      </c>
    </row>
    <row r="33" spans="1:7" x14ac:dyDescent="0.25">
      <c r="A33" s="270">
        <v>41766</v>
      </c>
      <c r="B33" s="271">
        <v>2075</v>
      </c>
      <c r="C33" s="28" t="s">
        <v>470</v>
      </c>
      <c r="D33" s="78" t="s">
        <v>471</v>
      </c>
      <c r="E33" s="28"/>
      <c r="F33" s="333">
        <v>1125</v>
      </c>
      <c r="G33" s="45">
        <f t="shared" si="0"/>
        <v>430529.38999999949</v>
      </c>
    </row>
    <row r="34" spans="1:7" x14ac:dyDescent="0.25">
      <c r="A34" s="270">
        <v>41766</v>
      </c>
      <c r="B34" s="271">
        <v>2076</v>
      </c>
      <c r="C34" s="28" t="s">
        <v>472</v>
      </c>
      <c r="D34" s="78" t="s">
        <v>473</v>
      </c>
      <c r="E34" s="28"/>
      <c r="F34" s="333">
        <v>3000</v>
      </c>
      <c r="G34" s="45">
        <f t="shared" si="0"/>
        <v>427529.38999999949</v>
      </c>
    </row>
    <row r="35" spans="1:7" ht="30" x14ac:dyDescent="0.25">
      <c r="A35" s="270">
        <v>41766</v>
      </c>
      <c r="B35" s="271">
        <v>2077</v>
      </c>
      <c r="C35" s="28" t="s">
        <v>474</v>
      </c>
      <c r="D35" s="78" t="s">
        <v>475</v>
      </c>
      <c r="E35" s="28"/>
      <c r="F35" s="333">
        <v>1600</v>
      </c>
      <c r="G35" s="45">
        <f t="shared" si="0"/>
        <v>425929.38999999949</v>
      </c>
    </row>
    <row r="36" spans="1:7" x14ac:dyDescent="0.25">
      <c r="A36" s="270">
        <v>41766</v>
      </c>
      <c r="B36" s="271">
        <v>2078</v>
      </c>
      <c r="C36" s="28" t="s">
        <v>476</v>
      </c>
      <c r="D36" s="78" t="s">
        <v>477</v>
      </c>
      <c r="E36" s="28"/>
      <c r="F36" s="333">
        <v>4988</v>
      </c>
      <c r="G36" s="45">
        <f t="shared" si="0"/>
        <v>420941.38999999949</v>
      </c>
    </row>
    <row r="37" spans="1:7" x14ac:dyDescent="0.25">
      <c r="A37" s="270">
        <v>41767</v>
      </c>
      <c r="B37" s="271">
        <v>2079</v>
      </c>
      <c r="C37" s="28" t="s">
        <v>1205</v>
      </c>
      <c r="D37" s="78" t="s">
        <v>1206</v>
      </c>
      <c r="E37" s="28"/>
      <c r="F37" s="333">
        <v>10440</v>
      </c>
      <c r="G37" s="45">
        <f t="shared" si="0"/>
        <v>410501.38999999949</v>
      </c>
    </row>
    <row r="38" spans="1:7" x14ac:dyDescent="0.25">
      <c r="A38" s="270">
        <v>41771</v>
      </c>
      <c r="B38" s="271">
        <v>2080</v>
      </c>
      <c r="C38" s="28" t="s">
        <v>478</v>
      </c>
      <c r="D38" s="78"/>
      <c r="E38" s="28"/>
      <c r="F38" s="333">
        <v>50023</v>
      </c>
      <c r="G38" s="45">
        <f t="shared" si="0"/>
        <v>360478.38999999949</v>
      </c>
    </row>
    <row r="39" spans="1:7" x14ac:dyDescent="0.25">
      <c r="A39" s="276">
        <v>41773</v>
      </c>
      <c r="B39" s="271">
        <v>2081</v>
      </c>
      <c r="C39" s="28" t="s">
        <v>451</v>
      </c>
      <c r="D39" s="78"/>
      <c r="E39" s="28"/>
      <c r="F39" s="333">
        <v>5199.82</v>
      </c>
      <c r="G39" s="45">
        <f t="shared" ref="G39:G70" si="1">G38-F39</f>
        <v>355278.56999999948</v>
      </c>
    </row>
    <row r="40" spans="1:7" x14ac:dyDescent="0.25">
      <c r="A40" s="270">
        <v>41767</v>
      </c>
      <c r="B40" s="271">
        <v>2082</v>
      </c>
      <c r="C40" s="28" t="s">
        <v>451</v>
      </c>
      <c r="D40" s="78" t="s">
        <v>479</v>
      </c>
      <c r="E40" s="28"/>
      <c r="F40" s="333">
        <v>1818.5</v>
      </c>
      <c r="G40" s="45">
        <f t="shared" si="1"/>
        <v>353460.06999999948</v>
      </c>
    </row>
    <row r="41" spans="1:7" x14ac:dyDescent="0.25">
      <c r="A41" s="270">
        <v>41767</v>
      </c>
      <c r="B41" s="271">
        <v>2083</v>
      </c>
      <c r="C41" s="28" t="s">
        <v>451</v>
      </c>
      <c r="D41" s="78" t="s">
        <v>480</v>
      </c>
      <c r="E41" s="28"/>
      <c r="F41" s="333">
        <v>7106.83</v>
      </c>
      <c r="G41" s="45">
        <f t="shared" si="1"/>
        <v>346353.23999999947</v>
      </c>
    </row>
    <row r="42" spans="1:7" ht="45" x14ac:dyDescent="0.25">
      <c r="A42" s="270">
        <v>41767</v>
      </c>
      <c r="B42" s="271">
        <v>2084</v>
      </c>
      <c r="C42" s="28" t="s">
        <v>481</v>
      </c>
      <c r="D42" s="78" t="s">
        <v>482</v>
      </c>
      <c r="E42" s="28"/>
      <c r="F42" s="333">
        <v>6250</v>
      </c>
      <c r="G42" s="45">
        <f t="shared" si="1"/>
        <v>340103.23999999947</v>
      </c>
    </row>
    <row r="43" spans="1:7" ht="45" x14ac:dyDescent="0.25">
      <c r="A43" s="270">
        <v>41767</v>
      </c>
      <c r="B43" s="271">
        <v>2085</v>
      </c>
      <c r="C43" s="28" t="s">
        <v>483</v>
      </c>
      <c r="D43" s="78" t="s">
        <v>484</v>
      </c>
      <c r="E43" s="28"/>
      <c r="F43" s="333">
        <v>2000</v>
      </c>
      <c r="G43" s="45">
        <f t="shared" si="1"/>
        <v>338103.23999999947</v>
      </c>
    </row>
    <row r="44" spans="1:7" x14ac:dyDescent="0.25">
      <c r="A44" s="270">
        <v>41767</v>
      </c>
      <c r="B44" s="271">
        <v>2086</v>
      </c>
      <c r="C44" s="28" t="s">
        <v>451</v>
      </c>
      <c r="D44" s="78" t="s">
        <v>485</v>
      </c>
      <c r="E44" s="28"/>
      <c r="F44" s="333">
        <v>3000</v>
      </c>
      <c r="G44" s="45">
        <f t="shared" si="1"/>
        <v>335103.23999999947</v>
      </c>
    </row>
    <row r="45" spans="1:7" ht="30" x14ac:dyDescent="0.25">
      <c r="A45" s="270">
        <v>41767</v>
      </c>
      <c r="B45" s="271">
        <v>2087</v>
      </c>
      <c r="C45" s="28" t="s">
        <v>486</v>
      </c>
      <c r="D45" s="78" t="s">
        <v>487</v>
      </c>
      <c r="E45" s="28"/>
      <c r="F45" s="333">
        <v>3236</v>
      </c>
      <c r="G45" s="45">
        <f t="shared" si="1"/>
        <v>331867.23999999947</v>
      </c>
    </row>
    <row r="46" spans="1:7" ht="30" x14ac:dyDescent="0.25">
      <c r="A46" s="270">
        <v>41767</v>
      </c>
      <c r="B46" s="271">
        <v>2088</v>
      </c>
      <c r="C46" s="28" t="s">
        <v>488</v>
      </c>
      <c r="D46" s="78" t="s">
        <v>489</v>
      </c>
      <c r="E46" s="28"/>
      <c r="F46" s="333">
        <v>33350</v>
      </c>
      <c r="G46" s="45">
        <f t="shared" si="1"/>
        <v>298517.23999999947</v>
      </c>
    </row>
    <row r="47" spans="1:7" ht="15" customHeight="1" x14ac:dyDescent="0.25">
      <c r="A47" s="270">
        <v>41767</v>
      </c>
      <c r="B47" s="271">
        <v>2089</v>
      </c>
      <c r="C47" s="28" t="s">
        <v>451</v>
      </c>
      <c r="D47" s="78" t="s">
        <v>490</v>
      </c>
      <c r="E47" s="28"/>
      <c r="F47" s="333">
        <v>4606.3</v>
      </c>
      <c r="G47" s="45">
        <f t="shared" si="1"/>
        <v>293910.93999999948</v>
      </c>
    </row>
    <row r="48" spans="1:7" x14ac:dyDescent="0.25">
      <c r="A48" s="270">
        <v>41767</v>
      </c>
      <c r="B48" s="271">
        <v>2090</v>
      </c>
      <c r="C48" s="28" t="s">
        <v>451</v>
      </c>
      <c r="D48" s="78" t="s">
        <v>491</v>
      </c>
      <c r="E48" s="28"/>
      <c r="F48" s="333">
        <v>2162</v>
      </c>
      <c r="G48" s="45">
        <f t="shared" si="1"/>
        <v>291748.93999999948</v>
      </c>
    </row>
    <row r="49" spans="1:7" x14ac:dyDescent="0.25">
      <c r="A49" s="270">
        <v>41768</v>
      </c>
      <c r="B49" s="271">
        <v>2091</v>
      </c>
      <c r="C49" s="28" t="s">
        <v>492</v>
      </c>
      <c r="D49" s="78" t="s">
        <v>493</v>
      </c>
      <c r="E49" s="28"/>
      <c r="F49" s="333">
        <v>1500</v>
      </c>
      <c r="G49" s="45">
        <f t="shared" si="1"/>
        <v>290248.93999999948</v>
      </c>
    </row>
    <row r="50" spans="1:7" ht="30" x14ac:dyDescent="0.25">
      <c r="A50" s="270">
        <v>41768</v>
      </c>
      <c r="B50" s="271">
        <v>2092</v>
      </c>
      <c r="C50" s="28" t="s">
        <v>494</v>
      </c>
      <c r="D50" s="78" t="s">
        <v>495</v>
      </c>
      <c r="E50" s="28"/>
      <c r="F50" s="333">
        <v>1435</v>
      </c>
      <c r="G50" s="45">
        <f t="shared" si="1"/>
        <v>288813.93999999948</v>
      </c>
    </row>
    <row r="51" spans="1:7" x14ac:dyDescent="0.25">
      <c r="A51" s="270">
        <v>41768</v>
      </c>
      <c r="B51" s="271">
        <v>2093</v>
      </c>
      <c r="C51" s="28" t="s">
        <v>451</v>
      </c>
      <c r="D51" s="78" t="s">
        <v>464</v>
      </c>
      <c r="E51" s="28"/>
      <c r="F51" s="333">
        <v>5628.03</v>
      </c>
      <c r="G51" s="45">
        <f t="shared" si="1"/>
        <v>283185.90999999945</v>
      </c>
    </row>
    <row r="52" spans="1:7" x14ac:dyDescent="0.25">
      <c r="A52" s="270">
        <v>41768</v>
      </c>
      <c r="B52" s="271">
        <v>2094</v>
      </c>
      <c r="C52" s="28" t="s">
        <v>496</v>
      </c>
      <c r="D52" s="78" t="s">
        <v>497</v>
      </c>
      <c r="E52" s="28"/>
      <c r="F52" s="333">
        <v>1200</v>
      </c>
      <c r="G52" s="45">
        <f t="shared" si="1"/>
        <v>281985.90999999945</v>
      </c>
    </row>
    <row r="53" spans="1:7" ht="30" x14ac:dyDescent="0.25">
      <c r="A53" s="270">
        <v>41768</v>
      </c>
      <c r="B53" s="271">
        <v>2095</v>
      </c>
      <c r="C53" s="28" t="s">
        <v>451</v>
      </c>
      <c r="D53" s="78" t="s">
        <v>498</v>
      </c>
      <c r="E53" s="28"/>
      <c r="F53" s="333">
        <v>4500</v>
      </c>
      <c r="G53" s="45">
        <f t="shared" si="1"/>
        <v>277485.90999999945</v>
      </c>
    </row>
    <row r="54" spans="1:7" ht="30" x14ac:dyDescent="0.25">
      <c r="A54" s="270">
        <v>41768</v>
      </c>
      <c r="B54" s="271">
        <v>2096</v>
      </c>
      <c r="C54" s="28" t="s">
        <v>465</v>
      </c>
      <c r="D54" s="78" t="s">
        <v>499</v>
      </c>
      <c r="E54" s="28"/>
      <c r="F54" s="333">
        <v>1027</v>
      </c>
      <c r="G54" s="45">
        <f t="shared" si="1"/>
        <v>276458.90999999945</v>
      </c>
    </row>
    <row r="55" spans="1:7" ht="30" x14ac:dyDescent="0.25">
      <c r="A55" s="270">
        <v>41768</v>
      </c>
      <c r="B55" s="271">
        <v>2097</v>
      </c>
      <c r="C55" s="28" t="s">
        <v>500</v>
      </c>
      <c r="D55" s="78" t="s">
        <v>501</v>
      </c>
      <c r="E55" s="28"/>
      <c r="F55" s="333">
        <v>3600</v>
      </c>
      <c r="G55" s="45">
        <f t="shared" si="1"/>
        <v>272858.90999999945</v>
      </c>
    </row>
    <row r="56" spans="1:7" x14ac:dyDescent="0.25">
      <c r="A56" s="272"/>
      <c r="B56" s="273">
        <v>2098</v>
      </c>
      <c r="C56" s="229" t="s">
        <v>938</v>
      </c>
      <c r="D56" s="233"/>
      <c r="E56" s="229"/>
      <c r="F56" s="268"/>
      <c r="G56" s="45">
        <f t="shared" si="1"/>
        <v>272858.90999999945</v>
      </c>
    </row>
    <row r="57" spans="1:7" ht="45" x14ac:dyDescent="0.25">
      <c r="A57" s="270">
        <v>41768</v>
      </c>
      <c r="B57" s="271">
        <v>2099</v>
      </c>
      <c r="C57" s="28" t="s">
        <v>502</v>
      </c>
      <c r="D57" s="78" t="s">
        <v>503</v>
      </c>
      <c r="E57" s="28"/>
      <c r="F57" s="333">
        <v>6930</v>
      </c>
      <c r="G57" s="45">
        <f t="shared" si="1"/>
        <v>265928.90999999945</v>
      </c>
    </row>
    <row r="58" spans="1:7" ht="30" x14ac:dyDescent="0.25">
      <c r="A58" s="270">
        <v>41769</v>
      </c>
      <c r="B58" s="271">
        <v>2100</v>
      </c>
      <c r="C58" s="28" t="s">
        <v>504</v>
      </c>
      <c r="D58" s="78" t="s">
        <v>505</v>
      </c>
      <c r="E58" s="28"/>
      <c r="F58" s="333">
        <v>5070</v>
      </c>
      <c r="G58" s="45">
        <f t="shared" si="1"/>
        <v>260858.90999999945</v>
      </c>
    </row>
    <row r="59" spans="1:7" ht="15" customHeight="1" x14ac:dyDescent="0.25">
      <c r="A59" s="270">
        <v>41771</v>
      </c>
      <c r="B59" s="271">
        <v>2101</v>
      </c>
      <c r="C59" s="28" t="s">
        <v>506</v>
      </c>
      <c r="D59" s="78" t="s">
        <v>507</v>
      </c>
      <c r="E59" s="28"/>
      <c r="F59" s="333">
        <v>6000</v>
      </c>
      <c r="G59" s="45">
        <f t="shared" si="1"/>
        <v>254858.90999999945</v>
      </c>
    </row>
    <row r="60" spans="1:7" ht="15" customHeight="1" x14ac:dyDescent="0.25">
      <c r="A60" s="270">
        <v>41771</v>
      </c>
      <c r="B60" s="271"/>
      <c r="C60" s="28" t="s">
        <v>141</v>
      </c>
      <c r="D60" s="78"/>
      <c r="E60" s="28"/>
      <c r="F60" s="333">
        <v>30000</v>
      </c>
      <c r="G60" s="45">
        <f t="shared" si="1"/>
        <v>224858.90999999945</v>
      </c>
    </row>
    <row r="61" spans="1:7" ht="15" customHeight="1" x14ac:dyDescent="0.25">
      <c r="A61" s="270">
        <v>41771</v>
      </c>
      <c r="B61" s="271"/>
      <c r="C61" s="28" t="s">
        <v>546</v>
      </c>
      <c r="D61" s="78"/>
      <c r="E61" s="28"/>
      <c r="F61" s="333">
        <v>17201.18</v>
      </c>
      <c r="G61" s="45">
        <f t="shared" si="1"/>
        <v>207657.72999999946</v>
      </c>
    </row>
    <row r="62" spans="1:7" x14ac:dyDescent="0.25">
      <c r="A62" s="270">
        <v>41771</v>
      </c>
      <c r="B62" s="117"/>
      <c r="C62" s="28" t="s">
        <v>445</v>
      </c>
      <c r="D62" s="78"/>
      <c r="E62" s="28"/>
      <c r="F62" s="332">
        <v>162</v>
      </c>
      <c r="G62" s="45">
        <f t="shared" si="1"/>
        <v>207495.72999999946</v>
      </c>
    </row>
    <row r="63" spans="1:7" x14ac:dyDescent="0.25">
      <c r="A63" s="270">
        <v>41771</v>
      </c>
      <c r="B63" s="117"/>
      <c r="C63" s="28" t="s">
        <v>547</v>
      </c>
      <c r="D63" s="78"/>
      <c r="E63" s="28"/>
      <c r="F63" s="332">
        <v>25.92</v>
      </c>
      <c r="G63" s="45">
        <f t="shared" si="1"/>
        <v>207469.80999999944</v>
      </c>
    </row>
    <row r="64" spans="1:7" x14ac:dyDescent="0.25">
      <c r="A64" s="270">
        <v>41773</v>
      </c>
      <c r="B64" s="271">
        <v>2102</v>
      </c>
      <c r="C64" s="28" t="s">
        <v>451</v>
      </c>
      <c r="D64" s="78" t="s">
        <v>508</v>
      </c>
      <c r="E64" s="28"/>
      <c r="F64" s="333">
        <v>1993</v>
      </c>
      <c r="G64" s="45">
        <f t="shared" si="1"/>
        <v>205476.80999999944</v>
      </c>
    </row>
    <row r="65" spans="1:7" x14ac:dyDescent="0.25">
      <c r="A65" s="270">
        <v>41773</v>
      </c>
      <c r="B65" s="271">
        <v>2103</v>
      </c>
      <c r="C65" s="28" t="s">
        <v>451</v>
      </c>
      <c r="D65" s="78" t="s">
        <v>509</v>
      </c>
      <c r="E65" s="28"/>
      <c r="F65" s="267">
        <v>8917.5</v>
      </c>
      <c r="G65" s="45">
        <f t="shared" si="1"/>
        <v>196559.30999999944</v>
      </c>
    </row>
    <row r="66" spans="1:7" ht="30" x14ac:dyDescent="0.25">
      <c r="A66" s="270">
        <v>41773</v>
      </c>
      <c r="B66" s="271">
        <v>2104</v>
      </c>
      <c r="C66" s="28" t="s">
        <v>510</v>
      </c>
      <c r="D66" s="78" t="s">
        <v>511</v>
      </c>
      <c r="E66" s="28"/>
      <c r="F66" s="333">
        <v>13668</v>
      </c>
      <c r="G66" s="45">
        <f t="shared" si="1"/>
        <v>182891.30999999944</v>
      </c>
    </row>
    <row r="67" spans="1:7" x14ac:dyDescent="0.25">
      <c r="A67" s="272"/>
      <c r="B67" s="273">
        <v>2105</v>
      </c>
      <c r="C67" s="229" t="s">
        <v>938</v>
      </c>
      <c r="D67" s="233"/>
      <c r="E67" s="229"/>
      <c r="F67" s="268"/>
      <c r="G67" s="45">
        <f t="shared" si="1"/>
        <v>182891.30999999944</v>
      </c>
    </row>
    <row r="68" spans="1:7" ht="30" x14ac:dyDescent="0.25">
      <c r="A68" s="270">
        <v>41774</v>
      </c>
      <c r="B68" s="271">
        <v>2106</v>
      </c>
      <c r="C68" s="28" t="s">
        <v>512</v>
      </c>
      <c r="D68" s="78" t="s">
        <v>513</v>
      </c>
      <c r="E68" s="28"/>
      <c r="F68" s="333">
        <v>3765.37</v>
      </c>
      <c r="G68" s="45">
        <f t="shared" si="1"/>
        <v>179125.93999999945</v>
      </c>
    </row>
    <row r="69" spans="1:7" x14ac:dyDescent="0.25">
      <c r="A69" s="270">
        <v>41774</v>
      </c>
      <c r="B69" s="271">
        <v>2107</v>
      </c>
      <c r="C69" s="28" t="s">
        <v>1208</v>
      </c>
      <c r="D69" s="78" t="s">
        <v>1209</v>
      </c>
      <c r="E69" s="28"/>
      <c r="F69" s="267">
        <v>2203.4299999999998</v>
      </c>
      <c r="G69" s="45">
        <f t="shared" si="1"/>
        <v>176922.50999999946</v>
      </c>
    </row>
    <row r="70" spans="1:7" x14ac:dyDescent="0.25">
      <c r="A70" s="274">
        <v>41775</v>
      </c>
      <c r="B70" s="271">
        <v>2108</v>
      </c>
      <c r="C70" s="28" t="s">
        <v>543</v>
      </c>
      <c r="D70" s="78" t="s">
        <v>1210</v>
      </c>
      <c r="E70" s="28"/>
      <c r="F70" s="333">
        <v>1935.22</v>
      </c>
      <c r="G70" s="45">
        <f t="shared" si="1"/>
        <v>174987.28999999946</v>
      </c>
    </row>
    <row r="71" spans="1:7" x14ac:dyDescent="0.25">
      <c r="A71" s="270">
        <v>41775</v>
      </c>
      <c r="B71" s="271">
        <v>2109</v>
      </c>
      <c r="C71" s="28" t="s">
        <v>514</v>
      </c>
      <c r="D71" s="78" t="s">
        <v>515</v>
      </c>
      <c r="E71" s="28"/>
      <c r="F71" s="333">
        <v>7600</v>
      </c>
      <c r="G71" s="45">
        <f t="shared" ref="G71:G82" si="2">G70-F71</f>
        <v>167387.28999999946</v>
      </c>
    </row>
    <row r="72" spans="1:7" x14ac:dyDescent="0.25">
      <c r="A72" s="270">
        <v>41775</v>
      </c>
      <c r="B72" s="271">
        <v>2110</v>
      </c>
      <c r="C72" s="28" t="s">
        <v>451</v>
      </c>
      <c r="D72" s="78"/>
      <c r="E72" s="28"/>
      <c r="F72" s="333">
        <v>8955</v>
      </c>
      <c r="G72" s="45">
        <f t="shared" si="2"/>
        <v>158432.28999999946</v>
      </c>
    </row>
    <row r="73" spans="1:7" x14ac:dyDescent="0.25">
      <c r="A73" s="270">
        <v>41775</v>
      </c>
      <c r="B73" s="271">
        <v>2111</v>
      </c>
      <c r="C73" s="28" t="s">
        <v>451</v>
      </c>
      <c r="D73" s="78"/>
      <c r="E73" s="28"/>
      <c r="F73" s="333">
        <v>7500.18</v>
      </c>
      <c r="G73" s="45">
        <f t="shared" si="2"/>
        <v>150932.10999999946</v>
      </c>
    </row>
    <row r="74" spans="1:7" x14ac:dyDescent="0.25">
      <c r="A74" s="270">
        <v>41775</v>
      </c>
      <c r="B74" s="271">
        <v>2112</v>
      </c>
      <c r="C74" s="28" t="s">
        <v>451</v>
      </c>
      <c r="D74" s="78" t="s">
        <v>516</v>
      </c>
      <c r="E74" s="28"/>
      <c r="F74" s="333">
        <v>9450</v>
      </c>
      <c r="G74" s="45">
        <f t="shared" si="2"/>
        <v>141482.10999999946</v>
      </c>
    </row>
    <row r="75" spans="1:7" x14ac:dyDescent="0.25">
      <c r="A75" s="270">
        <v>41775</v>
      </c>
      <c r="B75" s="271">
        <v>2113</v>
      </c>
      <c r="C75" s="28" t="s">
        <v>451</v>
      </c>
      <c r="D75" s="78" t="s">
        <v>516</v>
      </c>
      <c r="E75" s="28"/>
      <c r="F75" s="333">
        <v>1000</v>
      </c>
      <c r="G75" s="45">
        <f t="shared" si="2"/>
        <v>140482.10999999946</v>
      </c>
    </row>
    <row r="76" spans="1:7" x14ac:dyDescent="0.25">
      <c r="A76" s="272"/>
      <c r="B76" s="273">
        <v>2114</v>
      </c>
      <c r="C76" s="229" t="s">
        <v>938</v>
      </c>
      <c r="D76" s="233"/>
      <c r="E76" s="229"/>
      <c r="F76" s="268"/>
      <c r="G76" s="45">
        <f t="shared" si="2"/>
        <v>140482.10999999946</v>
      </c>
    </row>
    <row r="77" spans="1:7" ht="30" x14ac:dyDescent="0.25">
      <c r="A77" s="270">
        <v>41773</v>
      </c>
      <c r="B77" s="271">
        <v>2115</v>
      </c>
      <c r="C77" s="28" t="s">
        <v>517</v>
      </c>
      <c r="D77" s="78" t="s">
        <v>518</v>
      </c>
      <c r="E77" s="28"/>
      <c r="F77" s="333">
        <v>1620</v>
      </c>
      <c r="G77" s="45">
        <f t="shared" si="2"/>
        <v>138862.10999999946</v>
      </c>
    </row>
    <row r="78" spans="1:7" x14ac:dyDescent="0.25">
      <c r="A78" s="270">
        <v>41775</v>
      </c>
      <c r="B78" s="117"/>
      <c r="C78" s="28" t="s">
        <v>368</v>
      </c>
      <c r="D78" s="78"/>
      <c r="E78" s="28"/>
      <c r="F78" s="332">
        <v>1839.1</v>
      </c>
      <c r="G78" s="45">
        <f t="shared" si="2"/>
        <v>137023.00999999946</v>
      </c>
    </row>
    <row r="79" spans="1:7" x14ac:dyDescent="0.25">
      <c r="A79" s="270">
        <v>41775</v>
      </c>
      <c r="B79" s="117"/>
      <c r="C79" s="28" t="s">
        <v>368</v>
      </c>
      <c r="D79" s="78"/>
      <c r="E79" s="28"/>
      <c r="F79" s="332">
        <v>7543.62</v>
      </c>
      <c r="G79" s="45">
        <f t="shared" si="2"/>
        <v>129479.38999999946</v>
      </c>
    </row>
    <row r="80" spans="1:7" x14ac:dyDescent="0.25">
      <c r="A80" s="270">
        <v>41775</v>
      </c>
      <c r="B80" s="117"/>
      <c r="C80" s="28" t="s">
        <v>548</v>
      </c>
      <c r="D80" s="78"/>
      <c r="E80" s="28"/>
      <c r="F80" s="332">
        <v>296063.68</v>
      </c>
      <c r="G80" s="314">
        <f t="shared" si="2"/>
        <v>-166584.29000000053</v>
      </c>
    </row>
    <row r="81" spans="1:7" x14ac:dyDescent="0.25">
      <c r="A81" s="270">
        <v>41775</v>
      </c>
      <c r="B81" s="117"/>
      <c r="C81" s="28" t="s">
        <v>141</v>
      </c>
      <c r="D81" s="78"/>
      <c r="E81" s="28"/>
      <c r="F81" s="332">
        <v>30000</v>
      </c>
      <c r="G81" s="314">
        <f t="shared" si="2"/>
        <v>-196584.29000000053</v>
      </c>
    </row>
    <row r="82" spans="1:7" x14ac:dyDescent="0.25">
      <c r="A82" s="270">
        <v>41776</v>
      </c>
      <c r="B82" s="117"/>
      <c r="C82" s="28" t="s">
        <v>142</v>
      </c>
      <c r="D82" s="78"/>
      <c r="E82" s="28"/>
      <c r="F82" s="332">
        <v>30085.759999999998</v>
      </c>
      <c r="G82" s="314">
        <f t="shared" si="2"/>
        <v>-226670.05000000054</v>
      </c>
    </row>
    <row r="83" spans="1:7" x14ac:dyDescent="0.25">
      <c r="A83" s="270">
        <v>41778</v>
      </c>
      <c r="B83" s="271">
        <v>2116</v>
      </c>
      <c r="C83" s="28" t="s">
        <v>1211</v>
      </c>
      <c r="D83" s="78" t="s">
        <v>1212</v>
      </c>
      <c r="E83" s="28"/>
      <c r="F83" s="106">
        <v>2119</v>
      </c>
      <c r="G83" s="314">
        <f t="shared" ref="G83:G84" si="3">G82-F83</f>
        <v>-228789.05000000054</v>
      </c>
    </row>
    <row r="84" spans="1:7" x14ac:dyDescent="0.25">
      <c r="A84" s="270">
        <v>41777</v>
      </c>
      <c r="B84" s="271">
        <v>2117</v>
      </c>
      <c r="C84" s="28" t="s">
        <v>229</v>
      </c>
      <c r="D84" s="78" t="s">
        <v>519</v>
      </c>
      <c r="E84" s="28"/>
      <c r="F84" s="333">
        <v>6944.67</v>
      </c>
      <c r="G84" s="314">
        <f t="shared" si="3"/>
        <v>-235733.72000000055</v>
      </c>
    </row>
    <row r="85" spans="1:7" x14ac:dyDescent="0.25">
      <c r="A85" s="270">
        <v>41778</v>
      </c>
      <c r="B85" s="271">
        <v>2118</v>
      </c>
      <c r="C85" s="28" t="s">
        <v>520</v>
      </c>
      <c r="D85" s="78" t="s">
        <v>521</v>
      </c>
      <c r="E85" s="28"/>
      <c r="F85" s="333">
        <v>1000</v>
      </c>
      <c r="G85" s="314">
        <f t="shared" ref="G85:G116" si="4">G84-F85</f>
        <v>-236733.72000000055</v>
      </c>
    </row>
    <row r="86" spans="1:7" ht="30" x14ac:dyDescent="0.25">
      <c r="A86" s="270">
        <v>41778</v>
      </c>
      <c r="B86" s="271">
        <v>2119</v>
      </c>
      <c r="C86" s="28" t="s">
        <v>522</v>
      </c>
      <c r="D86" s="78" t="s">
        <v>523</v>
      </c>
      <c r="E86" s="28"/>
      <c r="F86" s="333">
        <v>1000</v>
      </c>
      <c r="G86" s="314">
        <f t="shared" si="4"/>
        <v>-237733.72000000055</v>
      </c>
    </row>
    <row r="87" spans="1:7" ht="30" x14ac:dyDescent="0.25">
      <c r="A87" s="270">
        <v>41778</v>
      </c>
      <c r="B87" s="271">
        <v>2120</v>
      </c>
      <c r="C87" s="28" t="s">
        <v>524</v>
      </c>
      <c r="D87" s="78" t="s">
        <v>525</v>
      </c>
      <c r="E87" s="28"/>
      <c r="F87" s="333">
        <v>2400</v>
      </c>
      <c r="G87" s="314">
        <f t="shared" si="4"/>
        <v>-240133.72000000055</v>
      </c>
    </row>
    <row r="88" spans="1:7" ht="30" x14ac:dyDescent="0.25">
      <c r="A88" s="270">
        <v>41778</v>
      </c>
      <c r="B88" s="271">
        <v>2121</v>
      </c>
      <c r="C88" s="28" t="s">
        <v>526</v>
      </c>
      <c r="D88" s="78" t="s">
        <v>527</v>
      </c>
      <c r="E88" s="28"/>
      <c r="F88" s="333">
        <v>1500</v>
      </c>
      <c r="G88" s="314">
        <f t="shared" si="4"/>
        <v>-241633.72000000055</v>
      </c>
    </row>
    <row r="89" spans="1:7" x14ac:dyDescent="0.25">
      <c r="A89" s="270">
        <v>41778</v>
      </c>
      <c r="B89" s="117"/>
      <c r="C89" s="28" t="s">
        <v>142</v>
      </c>
      <c r="D89" s="78"/>
      <c r="E89" s="28"/>
      <c r="F89" s="332">
        <v>8932</v>
      </c>
      <c r="G89" s="314">
        <f t="shared" si="4"/>
        <v>-250565.72000000055</v>
      </c>
    </row>
    <row r="90" spans="1:7" x14ac:dyDescent="0.25">
      <c r="A90" s="270">
        <v>41778</v>
      </c>
      <c r="B90" s="117"/>
      <c r="C90" s="28" t="s">
        <v>142</v>
      </c>
      <c r="D90" s="78"/>
      <c r="E90" s="28"/>
      <c r="F90" s="332">
        <v>8308.8700000000008</v>
      </c>
      <c r="G90" s="314">
        <f t="shared" si="4"/>
        <v>-258874.59000000055</v>
      </c>
    </row>
    <row r="91" spans="1:7" x14ac:dyDescent="0.25">
      <c r="A91" s="270">
        <v>41778</v>
      </c>
      <c r="B91" s="117"/>
      <c r="C91" s="28" t="s">
        <v>142</v>
      </c>
      <c r="D91" s="78"/>
      <c r="E91" s="28"/>
      <c r="F91" s="332">
        <v>4940.75</v>
      </c>
      <c r="G91" s="314">
        <f t="shared" si="4"/>
        <v>-263815.34000000055</v>
      </c>
    </row>
    <row r="92" spans="1:7" x14ac:dyDescent="0.25">
      <c r="A92" s="270">
        <v>41778</v>
      </c>
      <c r="B92" s="117"/>
      <c r="C92" s="28" t="s">
        <v>142</v>
      </c>
      <c r="D92" s="78"/>
      <c r="E92" s="28"/>
      <c r="F92" s="332">
        <v>7447.2</v>
      </c>
      <c r="G92" s="314">
        <f t="shared" si="4"/>
        <v>-271262.54000000056</v>
      </c>
    </row>
    <row r="93" spans="1:7" x14ac:dyDescent="0.25">
      <c r="A93" s="270">
        <v>41779</v>
      </c>
      <c r="B93" s="117"/>
      <c r="C93" s="28" t="s">
        <v>282</v>
      </c>
      <c r="D93" s="78"/>
      <c r="E93" s="28"/>
      <c r="F93" s="332">
        <v>22893</v>
      </c>
      <c r="G93" s="314">
        <f t="shared" si="4"/>
        <v>-294155.54000000056</v>
      </c>
    </row>
    <row r="94" spans="1:7" x14ac:dyDescent="0.25">
      <c r="A94" s="270">
        <v>41779</v>
      </c>
      <c r="B94" s="117"/>
      <c r="C94" s="28" t="s">
        <v>142</v>
      </c>
      <c r="D94" s="78" t="s">
        <v>935</v>
      </c>
      <c r="E94" s="28"/>
      <c r="F94" s="332">
        <v>72250</v>
      </c>
      <c r="G94" s="314">
        <f t="shared" si="4"/>
        <v>-366405.54000000056</v>
      </c>
    </row>
    <row r="95" spans="1:7" x14ac:dyDescent="0.25">
      <c r="A95" s="270">
        <v>41779</v>
      </c>
      <c r="B95" s="271">
        <v>2122</v>
      </c>
      <c r="C95" s="28" t="s">
        <v>528</v>
      </c>
      <c r="D95" s="78" t="s">
        <v>529</v>
      </c>
      <c r="E95" s="28"/>
      <c r="F95" s="333">
        <v>3000</v>
      </c>
      <c r="G95" s="314">
        <f t="shared" si="4"/>
        <v>-369405.54000000056</v>
      </c>
    </row>
    <row r="96" spans="1:7" x14ac:dyDescent="0.25">
      <c r="A96" s="270">
        <v>41779</v>
      </c>
      <c r="B96" s="271">
        <v>2123</v>
      </c>
      <c r="C96" s="28" t="s">
        <v>451</v>
      </c>
      <c r="D96" s="78" t="s">
        <v>464</v>
      </c>
      <c r="E96" s="28"/>
      <c r="F96" s="333">
        <v>8811.4</v>
      </c>
      <c r="G96" s="314">
        <f t="shared" si="4"/>
        <v>-378216.94000000058</v>
      </c>
    </row>
    <row r="97" spans="1:7" x14ac:dyDescent="0.25">
      <c r="A97" s="270">
        <v>41779</v>
      </c>
      <c r="B97" s="271">
        <v>2124</v>
      </c>
      <c r="C97" s="28" t="s">
        <v>451</v>
      </c>
      <c r="D97" s="78" t="s">
        <v>530</v>
      </c>
      <c r="E97" s="28"/>
      <c r="F97" s="333">
        <v>3563</v>
      </c>
      <c r="G97" s="314">
        <f t="shared" si="4"/>
        <v>-381779.94000000058</v>
      </c>
    </row>
    <row r="98" spans="1:7" x14ac:dyDescent="0.25">
      <c r="A98" s="272"/>
      <c r="B98" s="273">
        <v>2125</v>
      </c>
      <c r="C98" s="229" t="s">
        <v>938</v>
      </c>
      <c r="D98" s="233"/>
      <c r="E98" s="229"/>
      <c r="F98" s="268"/>
      <c r="G98" s="314">
        <f t="shared" si="4"/>
        <v>-381779.94000000058</v>
      </c>
    </row>
    <row r="99" spans="1:7" x14ac:dyDescent="0.25">
      <c r="A99" s="270">
        <v>41779</v>
      </c>
      <c r="B99" s="271">
        <v>2126</v>
      </c>
      <c r="C99" s="28" t="s">
        <v>531</v>
      </c>
      <c r="D99" s="78" t="s">
        <v>532</v>
      </c>
      <c r="E99" s="28"/>
      <c r="F99" s="333">
        <v>4060.87</v>
      </c>
      <c r="G99" s="314">
        <f t="shared" si="4"/>
        <v>-385840.81000000058</v>
      </c>
    </row>
    <row r="100" spans="1:7" ht="30" x14ac:dyDescent="0.25">
      <c r="A100" s="270">
        <v>41779</v>
      </c>
      <c r="B100" s="271">
        <v>2127</v>
      </c>
      <c r="C100" s="28" t="s">
        <v>533</v>
      </c>
      <c r="D100" s="78" t="s">
        <v>534</v>
      </c>
      <c r="E100" s="28"/>
      <c r="F100" s="333">
        <v>6000</v>
      </c>
      <c r="G100" s="314">
        <f t="shared" si="4"/>
        <v>-391840.81000000058</v>
      </c>
    </row>
    <row r="101" spans="1:7" ht="30" x14ac:dyDescent="0.25">
      <c r="A101" s="270">
        <v>41779</v>
      </c>
      <c r="B101" s="271">
        <v>2128</v>
      </c>
      <c r="C101" s="28" t="s">
        <v>533</v>
      </c>
      <c r="D101" s="78" t="s">
        <v>535</v>
      </c>
      <c r="E101" s="28"/>
      <c r="F101" s="333">
        <v>6000</v>
      </c>
      <c r="G101" s="314">
        <f t="shared" si="4"/>
        <v>-397840.81000000058</v>
      </c>
    </row>
    <row r="102" spans="1:7" x14ac:dyDescent="0.25">
      <c r="A102" s="270">
        <v>41779</v>
      </c>
      <c r="B102" s="271">
        <v>2129</v>
      </c>
      <c r="C102" s="28" t="s">
        <v>451</v>
      </c>
      <c r="D102" s="78" t="s">
        <v>480</v>
      </c>
      <c r="E102" s="28"/>
      <c r="F102" s="333">
        <v>3144.24</v>
      </c>
      <c r="G102" s="314">
        <f t="shared" si="4"/>
        <v>-400985.05000000057</v>
      </c>
    </row>
    <row r="103" spans="1:7" x14ac:dyDescent="0.25">
      <c r="A103" s="270">
        <v>41780</v>
      </c>
      <c r="B103" s="271">
        <v>2130</v>
      </c>
      <c r="C103" s="28" t="s">
        <v>536</v>
      </c>
      <c r="D103" s="78" t="s">
        <v>1213</v>
      </c>
      <c r="E103" s="28"/>
      <c r="F103" s="333">
        <v>8800</v>
      </c>
      <c r="G103" s="314">
        <f t="shared" si="4"/>
        <v>-409785.05000000057</v>
      </c>
    </row>
    <row r="104" spans="1:7" x14ac:dyDescent="0.25">
      <c r="A104" s="270">
        <v>41780</v>
      </c>
      <c r="B104" s="271">
        <v>2131</v>
      </c>
      <c r="C104" s="28" t="s">
        <v>537</v>
      </c>
      <c r="D104" s="78" t="s">
        <v>1214</v>
      </c>
      <c r="E104" s="28"/>
      <c r="F104" s="333">
        <v>2550.2600000000002</v>
      </c>
      <c r="G104" s="314">
        <f t="shared" si="4"/>
        <v>-412335.31000000058</v>
      </c>
    </row>
    <row r="105" spans="1:7" x14ac:dyDescent="0.25">
      <c r="A105" s="272"/>
      <c r="B105" s="273">
        <v>2132</v>
      </c>
      <c r="C105" s="229" t="s">
        <v>938</v>
      </c>
      <c r="D105" s="233"/>
      <c r="E105" s="229"/>
      <c r="F105" s="268"/>
      <c r="G105" s="314">
        <f t="shared" si="4"/>
        <v>-412335.31000000058</v>
      </c>
    </row>
    <row r="106" spans="1:7" x14ac:dyDescent="0.25">
      <c r="A106" s="270">
        <v>41782</v>
      </c>
      <c r="B106" s="271">
        <v>2133</v>
      </c>
      <c r="C106" s="28" t="s">
        <v>451</v>
      </c>
      <c r="D106" s="78" t="s">
        <v>538</v>
      </c>
      <c r="E106" s="28"/>
      <c r="F106" s="333">
        <v>1925</v>
      </c>
      <c r="G106" s="314">
        <f t="shared" si="4"/>
        <v>-414260.31000000058</v>
      </c>
    </row>
    <row r="107" spans="1:7" x14ac:dyDescent="0.25">
      <c r="A107" s="270">
        <v>41781</v>
      </c>
      <c r="B107" s="117">
        <v>2134</v>
      </c>
      <c r="C107" s="28" t="s">
        <v>1215</v>
      </c>
      <c r="D107" s="78" t="s">
        <v>1216</v>
      </c>
      <c r="E107" s="28"/>
      <c r="F107" s="267">
        <v>4384.8</v>
      </c>
      <c r="G107" s="314">
        <f t="shared" si="4"/>
        <v>-418645.11000000057</v>
      </c>
    </row>
    <row r="108" spans="1:7" ht="30" x14ac:dyDescent="0.25">
      <c r="A108" s="270">
        <v>41756</v>
      </c>
      <c r="B108" s="117">
        <v>2135</v>
      </c>
      <c r="C108" s="28" t="s">
        <v>244</v>
      </c>
      <c r="D108" s="78" t="s">
        <v>1217</v>
      </c>
      <c r="E108" s="28"/>
      <c r="F108" s="267">
        <v>5000</v>
      </c>
      <c r="G108" s="314">
        <f t="shared" si="4"/>
        <v>-423645.11000000057</v>
      </c>
    </row>
    <row r="109" spans="1:7" x14ac:dyDescent="0.25">
      <c r="A109" s="272"/>
      <c r="B109" s="313">
        <v>2136</v>
      </c>
      <c r="C109" s="229" t="s">
        <v>938</v>
      </c>
      <c r="D109" s="233"/>
      <c r="E109" s="229"/>
      <c r="F109" s="268"/>
      <c r="G109" s="314">
        <f t="shared" si="4"/>
        <v>-423645.11000000057</v>
      </c>
    </row>
    <row r="110" spans="1:7" x14ac:dyDescent="0.25">
      <c r="A110" s="270">
        <v>41782</v>
      </c>
      <c r="B110" s="117">
        <v>2137</v>
      </c>
      <c r="C110" s="28" t="s">
        <v>424</v>
      </c>
      <c r="D110" s="78" t="s">
        <v>424</v>
      </c>
      <c r="E110" s="28"/>
      <c r="F110" s="332">
        <v>1200</v>
      </c>
      <c r="G110" s="314">
        <f t="shared" si="4"/>
        <v>-424845.11000000057</v>
      </c>
    </row>
    <row r="111" spans="1:7" x14ac:dyDescent="0.25">
      <c r="A111" s="272"/>
      <c r="B111" s="313">
        <v>2138</v>
      </c>
      <c r="C111" s="229" t="s">
        <v>938</v>
      </c>
      <c r="D111" s="233"/>
      <c r="E111" s="229"/>
      <c r="F111" s="315"/>
      <c r="G111" s="314">
        <f t="shared" si="4"/>
        <v>-424845.11000000057</v>
      </c>
    </row>
    <row r="112" spans="1:7" x14ac:dyDescent="0.25">
      <c r="A112" s="274">
        <v>41782</v>
      </c>
      <c r="B112" s="117">
        <v>2139</v>
      </c>
      <c r="C112" s="28" t="s">
        <v>19</v>
      </c>
      <c r="D112" s="78" t="s">
        <v>19</v>
      </c>
      <c r="E112" s="28"/>
      <c r="F112" s="332">
        <v>480.05</v>
      </c>
      <c r="G112" s="314">
        <f t="shared" si="4"/>
        <v>-425325.16000000056</v>
      </c>
    </row>
    <row r="113" spans="1:7" x14ac:dyDescent="0.25">
      <c r="A113" s="274">
        <v>41782</v>
      </c>
      <c r="B113" s="117">
        <v>2140</v>
      </c>
      <c r="C113" s="28" t="s">
        <v>15</v>
      </c>
      <c r="D113" s="78" t="s">
        <v>15</v>
      </c>
      <c r="E113" s="28"/>
      <c r="F113" s="332">
        <v>3596</v>
      </c>
      <c r="G113" s="314">
        <f t="shared" si="4"/>
        <v>-428921.16000000056</v>
      </c>
    </row>
    <row r="114" spans="1:7" x14ac:dyDescent="0.25">
      <c r="A114" s="274">
        <v>41782</v>
      </c>
      <c r="B114" s="117">
        <v>2141</v>
      </c>
      <c r="C114" s="28" t="s">
        <v>55</v>
      </c>
      <c r="D114" s="78" t="s">
        <v>55</v>
      </c>
      <c r="E114" s="28"/>
      <c r="F114" s="332">
        <v>1108.01</v>
      </c>
      <c r="G114" s="314">
        <f t="shared" si="4"/>
        <v>-430029.17000000057</v>
      </c>
    </row>
    <row r="115" spans="1:7" x14ac:dyDescent="0.25">
      <c r="A115" s="274">
        <v>41782</v>
      </c>
      <c r="B115" s="117">
        <v>2142</v>
      </c>
      <c r="C115" s="28" t="s">
        <v>55</v>
      </c>
      <c r="D115" s="78" t="s">
        <v>55</v>
      </c>
      <c r="E115" s="28"/>
      <c r="F115" s="332">
        <v>3463.01</v>
      </c>
      <c r="G115" s="314">
        <f t="shared" si="4"/>
        <v>-433492.18000000058</v>
      </c>
    </row>
    <row r="116" spans="1:7" x14ac:dyDescent="0.25">
      <c r="A116" s="274">
        <v>41782</v>
      </c>
      <c r="B116" s="117">
        <v>2143</v>
      </c>
      <c r="C116" s="28" t="s">
        <v>55</v>
      </c>
      <c r="D116" s="78" t="s">
        <v>55</v>
      </c>
      <c r="E116" s="28"/>
      <c r="F116" s="332">
        <v>1440</v>
      </c>
      <c r="G116" s="314">
        <f t="shared" si="4"/>
        <v>-434932.18000000058</v>
      </c>
    </row>
    <row r="117" spans="1:7" x14ac:dyDescent="0.25">
      <c r="A117" s="274">
        <v>41782</v>
      </c>
      <c r="B117" s="117">
        <v>2144</v>
      </c>
      <c r="C117" s="28" t="s">
        <v>55</v>
      </c>
      <c r="D117" s="78" t="s">
        <v>55</v>
      </c>
      <c r="E117" s="28"/>
      <c r="F117" s="332">
        <v>2738.97</v>
      </c>
      <c r="G117" s="314">
        <f t="shared" ref="G117:G146" si="5">G116-F117</f>
        <v>-437671.15000000055</v>
      </c>
    </row>
    <row r="118" spans="1:7" x14ac:dyDescent="0.25">
      <c r="A118" s="274">
        <v>41782</v>
      </c>
      <c r="B118" s="117">
        <v>2145</v>
      </c>
      <c r="C118" s="28" t="s">
        <v>539</v>
      </c>
      <c r="D118" s="78" t="s">
        <v>539</v>
      </c>
      <c r="E118" s="28"/>
      <c r="F118" s="332">
        <v>5060</v>
      </c>
      <c r="G118" s="314">
        <f t="shared" si="5"/>
        <v>-442731.15000000055</v>
      </c>
    </row>
    <row r="119" spans="1:7" x14ac:dyDescent="0.25">
      <c r="A119" s="274">
        <v>41782</v>
      </c>
      <c r="B119" s="117"/>
      <c r="C119" s="28" t="s">
        <v>141</v>
      </c>
      <c r="D119" s="78"/>
      <c r="E119" s="28"/>
      <c r="F119" s="332">
        <v>30000</v>
      </c>
      <c r="G119" s="314">
        <f t="shared" si="5"/>
        <v>-472731.15000000055</v>
      </c>
    </row>
    <row r="120" spans="1:7" x14ac:dyDescent="0.25">
      <c r="A120" s="274">
        <v>41782</v>
      </c>
      <c r="B120" s="117"/>
      <c r="C120" s="28" t="s">
        <v>141</v>
      </c>
      <c r="D120" s="78"/>
      <c r="E120" s="28"/>
      <c r="F120" s="332">
        <v>1500</v>
      </c>
      <c r="G120" s="314">
        <f t="shared" si="5"/>
        <v>-474231.15000000055</v>
      </c>
    </row>
    <row r="121" spans="1:7" x14ac:dyDescent="0.25">
      <c r="A121" s="274">
        <v>41782</v>
      </c>
      <c r="B121" s="117"/>
      <c r="C121" s="28" t="s">
        <v>142</v>
      </c>
      <c r="D121" s="78"/>
      <c r="E121" s="28"/>
      <c r="F121" s="332">
        <v>7045.33</v>
      </c>
      <c r="G121" s="314">
        <f t="shared" si="5"/>
        <v>-481276.48000000056</v>
      </c>
    </row>
    <row r="122" spans="1:7" x14ac:dyDescent="0.25">
      <c r="A122" s="274">
        <v>41783</v>
      </c>
      <c r="B122" s="117">
        <v>2146</v>
      </c>
      <c r="C122" s="28" t="s">
        <v>540</v>
      </c>
      <c r="D122" s="78" t="s">
        <v>540</v>
      </c>
      <c r="E122" s="28"/>
      <c r="F122" s="332">
        <v>1360</v>
      </c>
      <c r="G122" s="314">
        <f t="shared" si="5"/>
        <v>-482636.48000000056</v>
      </c>
    </row>
    <row r="123" spans="1:7" x14ac:dyDescent="0.25">
      <c r="A123" s="316"/>
      <c r="B123" s="313">
        <v>2147</v>
      </c>
      <c r="C123" s="229" t="s">
        <v>938</v>
      </c>
      <c r="D123" s="233"/>
      <c r="E123" s="229"/>
      <c r="F123" s="315"/>
      <c r="G123" s="314">
        <f t="shared" si="5"/>
        <v>-482636.48000000056</v>
      </c>
    </row>
    <row r="124" spans="1:7" x14ac:dyDescent="0.25">
      <c r="A124" s="274">
        <v>41783</v>
      </c>
      <c r="B124" s="117">
        <v>2148</v>
      </c>
      <c r="C124" s="28" t="s">
        <v>541</v>
      </c>
      <c r="D124" s="78" t="s">
        <v>541</v>
      </c>
      <c r="E124" s="28"/>
      <c r="F124" s="332">
        <v>4200</v>
      </c>
      <c r="G124" s="314">
        <f t="shared" si="5"/>
        <v>-486836.48000000056</v>
      </c>
    </row>
    <row r="125" spans="1:7" x14ac:dyDescent="0.25">
      <c r="A125" s="274">
        <v>41783</v>
      </c>
      <c r="B125" s="117">
        <v>2149</v>
      </c>
      <c r="C125" s="28" t="s">
        <v>19</v>
      </c>
      <c r="D125" s="78" t="s">
        <v>19</v>
      </c>
      <c r="E125" s="28"/>
      <c r="F125" s="332">
        <v>1886.4</v>
      </c>
      <c r="G125" s="314">
        <f t="shared" si="5"/>
        <v>-488722.88000000059</v>
      </c>
    </row>
    <row r="126" spans="1:7" x14ac:dyDescent="0.25">
      <c r="A126" s="274">
        <v>41783</v>
      </c>
      <c r="B126" s="117">
        <v>2150</v>
      </c>
      <c r="C126" s="28" t="s">
        <v>19</v>
      </c>
      <c r="D126" s="78" t="s">
        <v>19</v>
      </c>
      <c r="E126" s="28"/>
      <c r="F126" s="332">
        <v>20300</v>
      </c>
      <c r="G126" s="314">
        <f t="shared" si="5"/>
        <v>-509022.88000000059</v>
      </c>
    </row>
    <row r="127" spans="1:7" x14ac:dyDescent="0.25">
      <c r="A127" s="316"/>
      <c r="B127" s="313">
        <v>2151</v>
      </c>
      <c r="C127" s="229" t="s">
        <v>938</v>
      </c>
      <c r="D127" s="233"/>
      <c r="E127" s="229"/>
      <c r="F127" s="315"/>
      <c r="G127" s="314">
        <f t="shared" si="5"/>
        <v>-509022.88000000059</v>
      </c>
    </row>
    <row r="128" spans="1:7" x14ac:dyDescent="0.25">
      <c r="A128" s="274">
        <v>41783</v>
      </c>
      <c r="B128" s="117">
        <v>2152</v>
      </c>
      <c r="C128" s="28" t="s">
        <v>19</v>
      </c>
      <c r="D128" s="78" t="s">
        <v>19</v>
      </c>
      <c r="E128" s="28"/>
      <c r="F128" s="332">
        <v>6000</v>
      </c>
      <c r="G128" s="314">
        <f t="shared" si="5"/>
        <v>-515022.88000000059</v>
      </c>
    </row>
    <row r="129" spans="1:7" x14ac:dyDescent="0.25">
      <c r="A129" s="274">
        <v>41785</v>
      </c>
      <c r="B129" s="117">
        <v>2153</v>
      </c>
      <c r="C129" s="28" t="s">
        <v>36</v>
      </c>
      <c r="D129" s="78" t="s">
        <v>36</v>
      </c>
      <c r="E129" s="28"/>
      <c r="F129" s="332">
        <v>1000</v>
      </c>
      <c r="G129" s="314">
        <f t="shared" si="5"/>
        <v>-516022.88000000059</v>
      </c>
    </row>
    <row r="130" spans="1:7" x14ac:dyDescent="0.25">
      <c r="A130" s="274">
        <v>41785</v>
      </c>
      <c r="B130" s="117"/>
      <c r="C130" s="28" t="s">
        <v>141</v>
      </c>
      <c r="D130" s="78"/>
      <c r="E130" s="28"/>
      <c r="F130" s="332">
        <v>30000</v>
      </c>
      <c r="G130" s="314">
        <f t="shared" si="5"/>
        <v>-546022.88000000059</v>
      </c>
    </row>
    <row r="131" spans="1:7" x14ac:dyDescent="0.25">
      <c r="A131" s="274">
        <v>41787</v>
      </c>
      <c r="B131" s="117">
        <v>2154</v>
      </c>
      <c r="C131" s="28" t="s">
        <v>19</v>
      </c>
      <c r="D131" s="78" t="s">
        <v>464</v>
      </c>
      <c r="E131" s="28"/>
      <c r="F131" s="332">
        <v>8947.31</v>
      </c>
      <c r="G131" s="314">
        <f t="shared" si="5"/>
        <v>-554970.19000000064</v>
      </c>
    </row>
    <row r="132" spans="1:7" ht="30" x14ac:dyDescent="0.25">
      <c r="A132" s="274">
        <v>41787</v>
      </c>
      <c r="B132" s="117">
        <v>2155</v>
      </c>
      <c r="C132" s="28" t="s">
        <v>1218</v>
      </c>
      <c r="D132" s="78" t="s">
        <v>1219</v>
      </c>
      <c r="E132" s="28"/>
      <c r="F132" s="106">
        <v>3000</v>
      </c>
      <c r="G132" s="314">
        <f t="shared" si="5"/>
        <v>-557970.19000000064</v>
      </c>
    </row>
    <row r="133" spans="1:7" x14ac:dyDescent="0.25">
      <c r="A133" s="316"/>
      <c r="B133" s="313">
        <v>2156</v>
      </c>
      <c r="C133" s="229" t="s">
        <v>938</v>
      </c>
      <c r="D133" s="233"/>
      <c r="E133" s="229"/>
      <c r="F133" s="315"/>
      <c r="G133" s="314">
        <f t="shared" si="5"/>
        <v>-557970.19000000064</v>
      </c>
    </row>
    <row r="134" spans="1:7" x14ac:dyDescent="0.25">
      <c r="A134" s="274">
        <v>41787</v>
      </c>
      <c r="B134" s="117">
        <v>2157</v>
      </c>
      <c r="C134" s="28" t="s">
        <v>542</v>
      </c>
      <c r="D134" s="78" t="s">
        <v>542</v>
      </c>
      <c r="E134" s="28"/>
      <c r="F134" s="332">
        <v>1000</v>
      </c>
      <c r="G134" s="314">
        <f t="shared" si="5"/>
        <v>-558970.19000000064</v>
      </c>
    </row>
    <row r="135" spans="1:7" x14ac:dyDescent="0.25">
      <c r="A135" s="316"/>
      <c r="B135" s="313">
        <v>2158</v>
      </c>
      <c r="C135" s="229" t="s">
        <v>938</v>
      </c>
      <c r="D135" s="233"/>
      <c r="E135" s="229"/>
      <c r="F135" s="315"/>
      <c r="G135" s="314">
        <f t="shared" si="5"/>
        <v>-558970.19000000064</v>
      </c>
    </row>
    <row r="136" spans="1:7" x14ac:dyDescent="0.25">
      <c r="A136" s="274">
        <v>41788</v>
      </c>
      <c r="B136" s="117"/>
      <c r="C136" s="28" t="s">
        <v>141</v>
      </c>
      <c r="D136" s="78"/>
      <c r="E136" s="28"/>
      <c r="F136" s="332">
        <v>25000</v>
      </c>
      <c r="G136" s="314">
        <f t="shared" si="5"/>
        <v>-583970.19000000064</v>
      </c>
    </row>
    <row r="137" spans="1:7" x14ac:dyDescent="0.25">
      <c r="A137" s="274">
        <v>41789</v>
      </c>
      <c r="B137" s="117">
        <v>2159</v>
      </c>
      <c r="C137" s="28" t="s">
        <v>512</v>
      </c>
      <c r="D137" s="78" t="s">
        <v>1220</v>
      </c>
      <c r="E137" s="28"/>
      <c r="F137" s="106">
        <v>1300</v>
      </c>
      <c r="G137" s="314">
        <f t="shared" si="5"/>
        <v>-585270.19000000064</v>
      </c>
    </row>
    <row r="138" spans="1:7" x14ac:dyDescent="0.25">
      <c r="A138" s="274">
        <v>41789</v>
      </c>
      <c r="B138" s="117">
        <v>2160</v>
      </c>
      <c r="C138" s="28" t="s">
        <v>1221</v>
      </c>
      <c r="D138" s="78" t="s">
        <v>1220</v>
      </c>
      <c r="E138" s="28"/>
      <c r="F138" s="106">
        <v>700</v>
      </c>
      <c r="G138" s="314">
        <f t="shared" si="5"/>
        <v>-585970.19000000064</v>
      </c>
    </row>
    <row r="139" spans="1:7" x14ac:dyDescent="0.25">
      <c r="A139" s="274">
        <v>41789</v>
      </c>
      <c r="B139" s="117"/>
      <c r="C139" s="28" t="s">
        <v>143</v>
      </c>
      <c r="D139" s="78"/>
      <c r="E139" s="28"/>
      <c r="F139" s="332">
        <v>43639.199999999997</v>
      </c>
      <c r="G139" s="314">
        <f t="shared" si="5"/>
        <v>-629609.3900000006</v>
      </c>
    </row>
    <row r="140" spans="1:7" x14ac:dyDescent="0.25">
      <c r="A140" s="274">
        <v>41789</v>
      </c>
      <c r="B140" s="117">
        <v>2161</v>
      </c>
      <c r="C140" s="28" t="s">
        <v>19</v>
      </c>
      <c r="D140" s="78" t="s">
        <v>464</v>
      </c>
      <c r="E140" s="28"/>
      <c r="F140" s="332">
        <v>3134.3</v>
      </c>
      <c r="G140" s="314">
        <f t="shared" si="5"/>
        <v>-632743.69000000064</v>
      </c>
    </row>
    <row r="141" spans="1:7" x14ac:dyDescent="0.25">
      <c r="A141" s="274">
        <v>41789</v>
      </c>
      <c r="B141" s="117">
        <v>2162</v>
      </c>
      <c r="C141" s="28" t="s">
        <v>1222</v>
      </c>
      <c r="D141" s="78"/>
      <c r="E141" s="28"/>
      <c r="F141" s="106">
        <v>4066.03</v>
      </c>
      <c r="G141" s="314">
        <f t="shared" si="5"/>
        <v>-636809.72000000067</v>
      </c>
    </row>
    <row r="142" spans="1:7" x14ac:dyDescent="0.25">
      <c r="A142" s="274">
        <v>41789</v>
      </c>
      <c r="B142" s="117">
        <v>2163</v>
      </c>
      <c r="C142" s="28" t="s">
        <v>494</v>
      </c>
      <c r="D142" s="78"/>
      <c r="E142" s="28"/>
      <c r="F142" s="106">
        <v>1068</v>
      </c>
      <c r="G142" s="314">
        <f t="shared" si="5"/>
        <v>-637877.72000000067</v>
      </c>
    </row>
    <row r="143" spans="1:7" x14ac:dyDescent="0.25">
      <c r="A143" s="316">
        <v>41789</v>
      </c>
      <c r="B143" s="313">
        <v>2164</v>
      </c>
      <c r="C143" s="229" t="s">
        <v>938</v>
      </c>
      <c r="D143" s="233"/>
      <c r="E143" s="229"/>
      <c r="F143" s="315"/>
      <c r="G143" s="314">
        <f t="shared" si="5"/>
        <v>-637877.72000000067</v>
      </c>
    </row>
    <row r="144" spans="1:7" x14ac:dyDescent="0.25">
      <c r="A144" s="274">
        <v>41789</v>
      </c>
      <c r="B144" s="117">
        <v>2165</v>
      </c>
      <c r="C144" s="28" t="s">
        <v>19</v>
      </c>
      <c r="D144" s="78" t="s">
        <v>1224</v>
      </c>
      <c r="E144" s="28"/>
      <c r="F144" s="332">
        <v>4971.33</v>
      </c>
      <c r="G144" s="314">
        <f t="shared" si="5"/>
        <v>-642849.05000000063</v>
      </c>
    </row>
    <row r="145" spans="1:7" x14ac:dyDescent="0.25">
      <c r="A145" s="274">
        <v>41789</v>
      </c>
      <c r="B145" s="117">
        <v>2166</v>
      </c>
      <c r="C145" s="16" t="s">
        <v>1223</v>
      </c>
      <c r="D145" s="26" t="s">
        <v>1225</v>
      </c>
      <c r="E145" s="16"/>
      <c r="F145" s="119">
        <v>1500</v>
      </c>
      <c r="G145" s="314">
        <f t="shared" si="5"/>
        <v>-644349.05000000063</v>
      </c>
    </row>
    <row r="146" spans="1:7" x14ac:dyDescent="0.25">
      <c r="A146" s="329">
        <v>41789</v>
      </c>
      <c r="B146" s="117">
        <v>2167</v>
      </c>
      <c r="C146" s="28" t="s">
        <v>229</v>
      </c>
      <c r="D146" s="26" t="s">
        <v>1226</v>
      </c>
      <c r="E146" s="16"/>
      <c r="F146" s="119">
        <v>3089.7</v>
      </c>
      <c r="G146" s="314">
        <f t="shared" si="5"/>
        <v>-647438.75000000058</v>
      </c>
    </row>
    <row r="147" spans="1:7" ht="26.25" x14ac:dyDescent="0.4">
      <c r="A147" s="323"/>
      <c r="B147" s="323"/>
      <c r="C147" s="324" t="s">
        <v>283</v>
      </c>
      <c r="D147" s="325"/>
      <c r="E147" s="326"/>
      <c r="F147" s="327"/>
      <c r="G147" s="328"/>
    </row>
    <row r="148" spans="1:7" x14ac:dyDescent="0.25">
      <c r="A148" s="274">
        <v>41761</v>
      </c>
      <c r="B148" s="117"/>
      <c r="C148" s="28" t="s">
        <v>549</v>
      </c>
      <c r="D148" s="78"/>
      <c r="E148" s="199">
        <v>23101.21</v>
      </c>
      <c r="F148" s="106"/>
      <c r="G148" s="314">
        <f>G146+E148</f>
        <v>-624337.54000000062</v>
      </c>
    </row>
    <row r="149" spans="1:7" x14ac:dyDescent="0.25">
      <c r="A149" s="274">
        <v>41761</v>
      </c>
      <c r="B149" s="117"/>
      <c r="C149" s="28" t="s">
        <v>549</v>
      </c>
      <c r="D149" s="78"/>
      <c r="E149" s="199">
        <v>3056.55</v>
      </c>
      <c r="F149" s="106"/>
      <c r="G149" s="314">
        <f t="shared" ref="G149:G175" si="6">G148+E149</f>
        <v>-621280.99000000057</v>
      </c>
    </row>
    <row r="150" spans="1:7" x14ac:dyDescent="0.25">
      <c r="A150" s="274">
        <v>41761</v>
      </c>
      <c r="B150" s="117"/>
      <c r="C150" s="28" t="s">
        <v>549</v>
      </c>
      <c r="D150" s="78"/>
      <c r="E150" s="199">
        <v>3146.3</v>
      </c>
      <c r="F150" s="106"/>
      <c r="G150" s="314">
        <f t="shared" si="6"/>
        <v>-618134.69000000053</v>
      </c>
    </row>
    <row r="151" spans="1:7" x14ac:dyDescent="0.25">
      <c r="A151" s="274">
        <v>41761</v>
      </c>
      <c r="B151" s="117"/>
      <c r="C151" s="28" t="s">
        <v>549</v>
      </c>
      <c r="D151" s="78"/>
      <c r="E151" s="199">
        <v>1928.6</v>
      </c>
      <c r="F151" s="106"/>
      <c r="G151" s="314">
        <f t="shared" si="6"/>
        <v>-616206.09000000055</v>
      </c>
    </row>
    <row r="152" spans="1:7" x14ac:dyDescent="0.25">
      <c r="A152" s="274">
        <v>41761</v>
      </c>
      <c r="B152" s="117"/>
      <c r="C152" s="28" t="s">
        <v>549</v>
      </c>
      <c r="D152" s="78"/>
      <c r="E152" s="199">
        <v>6884.6</v>
      </c>
      <c r="F152" s="106"/>
      <c r="G152" s="314">
        <f t="shared" si="6"/>
        <v>-609321.49000000057</v>
      </c>
    </row>
    <row r="153" spans="1:7" x14ac:dyDescent="0.25">
      <c r="A153" s="274">
        <v>41766</v>
      </c>
      <c r="B153" s="117"/>
      <c r="C153" s="28" t="s">
        <v>549</v>
      </c>
      <c r="D153" s="78"/>
      <c r="E153" s="199">
        <v>15445.6</v>
      </c>
      <c r="F153" s="106"/>
      <c r="G153" s="314">
        <f t="shared" si="6"/>
        <v>-593875.8900000006</v>
      </c>
    </row>
    <row r="154" spans="1:7" x14ac:dyDescent="0.25">
      <c r="A154" s="274">
        <v>41768</v>
      </c>
      <c r="B154" s="117"/>
      <c r="C154" s="28" t="s">
        <v>549</v>
      </c>
      <c r="D154" s="78"/>
      <c r="E154" s="199">
        <v>5753.4</v>
      </c>
      <c r="F154" s="106"/>
      <c r="G154" s="314">
        <f t="shared" si="6"/>
        <v>-588122.49000000057</v>
      </c>
    </row>
    <row r="155" spans="1:7" x14ac:dyDescent="0.25">
      <c r="A155" s="274">
        <v>41768</v>
      </c>
      <c r="B155" s="117"/>
      <c r="C155" s="28" t="s">
        <v>549</v>
      </c>
      <c r="D155" s="78"/>
      <c r="E155" s="199">
        <v>14459.11</v>
      </c>
      <c r="F155" s="106"/>
      <c r="G155" s="314">
        <f t="shared" si="6"/>
        <v>-573663.38000000059</v>
      </c>
    </row>
    <row r="156" spans="1:7" x14ac:dyDescent="0.25">
      <c r="A156" s="274">
        <v>41768</v>
      </c>
      <c r="B156" s="117"/>
      <c r="C156" s="28" t="s">
        <v>549</v>
      </c>
      <c r="D156" s="78"/>
      <c r="E156" s="199">
        <v>15877.5</v>
      </c>
      <c r="F156" s="106"/>
      <c r="G156" s="314">
        <f t="shared" si="6"/>
        <v>-557785.88000000059</v>
      </c>
    </row>
    <row r="157" spans="1:7" x14ac:dyDescent="0.25">
      <c r="A157" s="274">
        <v>41835</v>
      </c>
      <c r="B157" s="117"/>
      <c r="C157" s="28" t="s">
        <v>168</v>
      </c>
      <c r="D157" s="78"/>
      <c r="E157" s="199">
        <v>3451.69</v>
      </c>
      <c r="F157" s="106"/>
      <c r="G157" s="314">
        <f t="shared" si="6"/>
        <v>-554334.19000000064</v>
      </c>
    </row>
    <row r="158" spans="1:7" x14ac:dyDescent="0.25">
      <c r="A158" s="274">
        <v>41835</v>
      </c>
      <c r="B158" s="117"/>
      <c r="C158" s="28" t="s">
        <v>168</v>
      </c>
      <c r="D158" s="78"/>
      <c r="E158" s="199">
        <v>1198339.79</v>
      </c>
      <c r="F158" s="106"/>
      <c r="G158" s="45">
        <f t="shared" si="6"/>
        <v>644005.59999999939</v>
      </c>
    </row>
    <row r="159" spans="1:7" x14ac:dyDescent="0.25">
      <c r="A159" s="274">
        <v>41836</v>
      </c>
      <c r="B159" s="117"/>
      <c r="C159" s="28" t="s">
        <v>549</v>
      </c>
      <c r="D159" s="78"/>
      <c r="E159" s="199">
        <v>6427.5</v>
      </c>
      <c r="F159" s="106"/>
      <c r="G159" s="45">
        <f t="shared" si="6"/>
        <v>650433.09999999939</v>
      </c>
    </row>
    <row r="160" spans="1:7" x14ac:dyDescent="0.25">
      <c r="A160" s="274">
        <v>41836</v>
      </c>
      <c r="B160" s="117"/>
      <c r="C160" s="28" t="s">
        <v>549</v>
      </c>
      <c r="D160" s="78"/>
      <c r="E160" s="199">
        <v>447.5</v>
      </c>
      <c r="F160" s="106"/>
      <c r="G160" s="45">
        <f t="shared" si="6"/>
        <v>650880.59999999939</v>
      </c>
    </row>
    <row r="161" spans="1:7" x14ac:dyDescent="0.25">
      <c r="A161" s="274">
        <v>41836</v>
      </c>
      <c r="B161" s="117"/>
      <c r="C161" s="28" t="s">
        <v>549</v>
      </c>
      <c r="D161" s="78"/>
      <c r="E161" s="199">
        <v>822.11</v>
      </c>
      <c r="F161" s="106"/>
      <c r="G161" s="45">
        <f t="shared" si="6"/>
        <v>651702.70999999938</v>
      </c>
    </row>
    <row r="162" spans="1:7" x14ac:dyDescent="0.25">
      <c r="A162" s="274">
        <v>41836</v>
      </c>
      <c r="B162" s="117"/>
      <c r="C162" s="28" t="s">
        <v>549</v>
      </c>
      <c r="D162" s="78"/>
      <c r="E162" s="199">
        <v>5280</v>
      </c>
      <c r="F162" s="106"/>
      <c r="G162" s="45">
        <f t="shared" si="6"/>
        <v>656982.70999999938</v>
      </c>
    </row>
    <row r="163" spans="1:7" x14ac:dyDescent="0.25">
      <c r="A163" s="274">
        <v>41836</v>
      </c>
      <c r="B163" s="117"/>
      <c r="C163" s="28" t="s">
        <v>549</v>
      </c>
      <c r="D163" s="78"/>
      <c r="E163" s="199">
        <v>9710.7000000000007</v>
      </c>
      <c r="F163" s="106"/>
      <c r="G163" s="45">
        <f t="shared" si="6"/>
        <v>666693.40999999933</v>
      </c>
    </row>
    <row r="164" spans="1:7" x14ac:dyDescent="0.25">
      <c r="A164" s="274">
        <v>41780</v>
      </c>
      <c r="B164" s="117"/>
      <c r="C164" s="28" t="s">
        <v>549</v>
      </c>
      <c r="D164" s="78"/>
      <c r="E164" s="199">
        <v>1885.03</v>
      </c>
      <c r="F164" s="106"/>
      <c r="G164" s="45">
        <f t="shared" si="6"/>
        <v>668578.43999999936</v>
      </c>
    </row>
    <row r="165" spans="1:7" x14ac:dyDescent="0.25">
      <c r="A165" s="274">
        <v>41780</v>
      </c>
      <c r="B165" s="117"/>
      <c r="C165" s="28" t="s">
        <v>549</v>
      </c>
      <c r="D165" s="78"/>
      <c r="E165" s="199">
        <v>4359</v>
      </c>
      <c r="F165" s="106"/>
      <c r="G165" s="45">
        <f t="shared" si="6"/>
        <v>672937.43999999936</v>
      </c>
    </row>
    <row r="166" spans="1:7" x14ac:dyDescent="0.25">
      <c r="A166" s="274">
        <v>41843</v>
      </c>
      <c r="B166" s="117"/>
      <c r="C166" s="28" t="s">
        <v>549</v>
      </c>
      <c r="D166" s="78"/>
      <c r="E166" s="199">
        <v>862</v>
      </c>
      <c r="F166" s="106"/>
      <c r="G166" s="45">
        <f t="shared" si="6"/>
        <v>673799.43999999936</v>
      </c>
    </row>
    <row r="167" spans="1:7" x14ac:dyDescent="0.25">
      <c r="A167" s="274">
        <v>41843</v>
      </c>
      <c r="B167" s="117"/>
      <c r="C167" s="28" t="s">
        <v>549</v>
      </c>
      <c r="D167" s="78"/>
      <c r="E167" s="199">
        <v>3830</v>
      </c>
      <c r="F167" s="106"/>
      <c r="G167" s="45">
        <f t="shared" si="6"/>
        <v>677629.43999999936</v>
      </c>
    </row>
    <row r="168" spans="1:7" x14ac:dyDescent="0.25">
      <c r="A168" s="274">
        <v>41843</v>
      </c>
      <c r="B168" s="117"/>
      <c r="C168" s="28" t="s">
        <v>549</v>
      </c>
      <c r="D168" s="78"/>
      <c r="E168" s="199">
        <v>10561.25</v>
      </c>
      <c r="F168" s="106"/>
      <c r="G168" s="45">
        <f t="shared" si="6"/>
        <v>688190.68999999936</v>
      </c>
    </row>
    <row r="169" spans="1:7" x14ac:dyDescent="0.25">
      <c r="A169" s="274">
        <v>41848</v>
      </c>
      <c r="B169" s="117"/>
      <c r="C169" s="28" t="s">
        <v>549</v>
      </c>
      <c r="D169" s="78"/>
      <c r="E169" s="199">
        <v>1305.5</v>
      </c>
      <c r="F169" s="106"/>
      <c r="G169" s="45">
        <f t="shared" si="6"/>
        <v>689496.18999999936</v>
      </c>
    </row>
    <row r="170" spans="1:7" x14ac:dyDescent="0.25">
      <c r="A170" s="274">
        <v>41849</v>
      </c>
      <c r="B170" s="117"/>
      <c r="C170" s="28" t="s">
        <v>168</v>
      </c>
      <c r="D170" s="78"/>
      <c r="E170" s="199">
        <v>85538.11</v>
      </c>
      <c r="F170" s="106"/>
      <c r="G170" s="45">
        <f t="shared" si="6"/>
        <v>775034.29999999935</v>
      </c>
    </row>
    <row r="171" spans="1:7" x14ac:dyDescent="0.25">
      <c r="A171" s="274">
        <v>41849</v>
      </c>
      <c r="B171" s="117"/>
      <c r="C171" s="28" t="s">
        <v>168</v>
      </c>
      <c r="D171" s="78"/>
      <c r="E171" s="199">
        <v>4811.67</v>
      </c>
      <c r="F171" s="106"/>
      <c r="G171" s="45">
        <f t="shared" si="6"/>
        <v>779845.96999999939</v>
      </c>
    </row>
    <row r="172" spans="1:7" x14ac:dyDescent="0.25">
      <c r="A172" s="274">
        <v>41850</v>
      </c>
      <c r="B172" s="117"/>
      <c r="C172" s="28" t="s">
        <v>549</v>
      </c>
      <c r="D172" s="78"/>
      <c r="E172" s="199">
        <v>8655.0300000000007</v>
      </c>
      <c r="F172" s="106"/>
      <c r="G172" s="45">
        <f t="shared" si="6"/>
        <v>788500.99999999942</v>
      </c>
    </row>
    <row r="173" spans="1:7" x14ac:dyDescent="0.25">
      <c r="A173" s="274">
        <v>41850</v>
      </c>
      <c r="B173" s="117"/>
      <c r="C173" s="28" t="s">
        <v>549</v>
      </c>
      <c r="D173" s="78"/>
      <c r="E173" s="199">
        <v>3969.75</v>
      </c>
      <c r="F173" s="106"/>
      <c r="G173" s="45">
        <f t="shared" si="6"/>
        <v>792470.74999999942</v>
      </c>
    </row>
    <row r="174" spans="1:7" x14ac:dyDescent="0.25">
      <c r="A174" s="274">
        <v>41850</v>
      </c>
      <c r="B174" s="117"/>
      <c r="C174" s="28" t="s">
        <v>549</v>
      </c>
      <c r="D174" s="78"/>
      <c r="E174" s="199">
        <v>2765.74</v>
      </c>
      <c r="F174" s="106"/>
      <c r="G174" s="45">
        <f t="shared" si="6"/>
        <v>795236.48999999941</v>
      </c>
    </row>
    <row r="175" spans="1:7" x14ac:dyDescent="0.25">
      <c r="A175" s="274">
        <v>41850</v>
      </c>
      <c r="B175" s="117"/>
      <c r="C175" s="28" t="s">
        <v>549</v>
      </c>
      <c r="D175" s="78"/>
      <c r="E175" s="199">
        <v>7893.59</v>
      </c>
      <c r="F175" s="106"/>
      <c r="G175" s="45">
        <f t="shared" si="6"/>
        <v>803130.07999999938</v>
      </c>
    </row>
    <row r="176" spans="1:7" ht="21" x14ac:dyDescent="0.35">
      <c r="A176" s="193"/>
      <c r="B176" s="193"/>
      <c r="C176" s="350" t="s">
        <v>170</v>
      </c>
      <c r="D176" s="364" t="s">
        <v>284</v>
      </c>
      <c r="E176" s="365"/>
      <c r="F176" s="366"/>
      <c r="G176" s="222"/>
    </row>
    <row r="177" spans="1:12" ht="21" x14ac:dyDescent="0.35">
      <c r="A177" s="317"/>
      <c r="B177" s="317"/>
      <c r="C177" s="352">
        <v>514648.12</v>
      </c>
      <c r="D177" s="362">
        <f>G175-F191</f>
        <v>765781.61999999941</v>
      </c>
      <c r="E177" s="367"/>
      <c r="F177" s="363"/>
      <c r="G177" s="223"/>
    </row>
    <row r="178" spans="1:12" s="23" customFormat="1" ht="23.25" x14ac:dyDescent="0.35">
      <c r="A178" s="347"/>
      <c r="B178" s="347"/>
      <c r="C178" s="360"/>
      <c r="D178" s="361"/>
      <c r="E178" s="368" t="s">
        <v>387</v>
      </c>
      <c r="F178" s="369"/>
      <c r="G178" s="348"/>
      <c r="H178" s="69"/>
      <c r="L178" s="9"/>
    </row>
    <row r="179" spans="1:12" x14ac:dyDescent="0.25">
      <c r="A179" s="117"/>
      <c r="B179" s="117"/>
      <c r="C179" s="28"/>
      <c r="D179" s="78"/>
      <c r="E179" s="334">
        <v>2103</v>
      </c>
      <c r="F179" s="267">
        <v>8917.5</v>
      </c>
      <c r="G179" s="48"/>
    </row>
    <row r="180" spans="1:12" x14ac:dyDescent="0.25">
      <c r="A180" s="117"/>
      <c r="B180" s="117"/>
      <c r="C180" s="28"/>
      <c r="D180" s="78"/>
      <c r="E180" s="334">
        <v>2107</v>
      </c>
      <c r="F180" s="267">
        <v>2203.4299999999998</v>
      </c>
      <c r="G180" s="48"/>
    </row>
    <row r="181" spans="1:12" x14ac:dyDescent="0.25">
      <c r="A181" s="117"/>
      <c r="B181" s="117"/>
      <c r="C181" s="28"/>
      <c r="D181" s="78"/>
      <c r="E181" s="334">
        <v>2116</v>
      </c>
      <c r="F181" s="106">
        <v>2119</v>
      </c>
      <c r="G181" s="48"/>
    </row>
    <row r="182" spans="1:12" x14ac:dyDescent="0.25">
      <c r="A182" s="117"/>
      <c r="B182" s="117"/>
      <c r="C182" s="28"/>
      <c r="D182" s="78"/>
      <c r="E182" s="334">
        <v>2134</v>
      </c>
      <c r="F182" s="267">
        <v>4384.8</v>
      </c>
      <c r="G182" s="48"/>
    </row>
    <row r="183" spans="1:12" x14ac:dyDescent="0.25">
      <c r="A183" s="117"/>
      <c r="B183" s="117"/>
      <c r="C183" s="28"/>
      <c r="D183" s="78"/>
      <c r="E183" s="28">
        <v>2135</v>
      </c>
      <c r="F183" s="267">
        <v>5000</v>
      </c>
      <c r="G183" s="48"/>
    </row>
    <row r="184" spans="1:12" x14ac:dyDescent="0.25">
      <c r="A184" s="117"/>
      <c r="B184" s="117"/>
      <c r="C184" s="28"/>
      <c r="D184" s="78"/>
      <c r="E184" s="28">
        <v>2155</v>
      </c>
      <c r="F184" s="106">
        <v>3000</v>
      </c>
      <c r="G184" s="48"/>
    </row>
    <row r="185" spans="1:12" x14ac:dyDescent="0.25">
      <c r="A185" s="117"/>
      <c r="B185" s="117"/>
      <c r="C185" s="28"/>
      <c r="D185" s="78"/>
      <c r="E185" s="28">
        <v>2159</v>
      </c>
      <c r="F185" s="106">
        <v>1300</v>
      </c>
      <c r="G185" s="48"/>
    </row>
    <row r="186" spans="1:12" x14ac:dyDescent="0.25">
      <c r="A186" s="117"/>
      <c r="B186" s="117"/>
      <c r="C186" s="28"/>
      <c r="D186" s="78"/>
      <c r="E186" s="28">
        <v>2160</v>
      </c>
      <c r="F186" s="106">
        <v>700</v>
      </c>
      <c r="G186" s="48"/>
    </row>
    <row r="187" spans="1:12" x14ac:dyDescent="0.25">
      <c r="A187" s="117"/>
      <c r="B187" s="117"/>
      <c r="C187" s="28"/>
      <c r="D187" s="78"/>
      <c r="E187" s="28">
        <v>2162</v>
      </c>
      <c r="F187" s="106">
        <v>4066.03</v>
      </c>
      <c r="G187" s="48"/>
    </row>
    <row r="188" spans="1:12" x14ac:dyDescent="0.25">
      <c r="A188" s="117"/>
      <c r="B188" s="117"/>
      <c r="C188" s="28"/>
      <c r="D188" s="78"/>
      <c r="E188" s="28">
        <v>2163</v>
      </c>
      <c r="F188" s="106">
        <v>1068</v>
      </c>
      <c r="G188" s="48"/>
    </row>
    <row r="189" spans="1:12" x14ac:dyDescent="0.25">
      <c r="A189" s="117"/>
      <c r="B189" s="117"/>
      <c r="C189" s="28"/>
      <c r="D189" s="78"/>
      <c r="E189" s="28">
        <v>2166</v>
      </c>
      <c r="F189" s="119">
        <v>1500</v>
      </c>
      <c r="G189" s="48"/>
    </row>
    <row r="190" spans="1:12" x14ac:dyDescent="0.25">
      <c r="A190" s="117"/>
      <c r="B190" s="117"/>
      <c r="C190" s="28"/>
      <c r="D190" s="78"/>
      <c r="E190" s="28">
        <v>2167</v>
      </c>
      <c r="F190" s="119">
        <v>3089.7</v>
      </c>
      <c r="G190" s="31"/>
    </row>
    <row r="191" spans="1:12" x14ac:dyDescent="0.25">
      <c r="A191" s="117"/>
      <c r="B191" s="117"/>
      <c r="C191" s="28"/>
      <c r="D191" s="78"/>
      <c r="E191" s="28"/>
      <c r="F191" s="124">
        <f>SUM(F179:F190)</f>
        <v>37348.459999999992</v>
      </c>
      <c r="G191" s="31"/>
    </row>
    <row r="192" spans="1:12" ht="23.25" x14ac:dyDescent="0.35">
      <c r="A192" s="318"/>
      <c r="B192" s="318"/>
      <c r="C192" s="172" t="s">
        <v>544</v>
      </c>
      <c r="D192" s="319"/>
      <c r="E192" s="320"/>
      <c r="F192" s="321"/>
      <c r="G192" s="322"/>
    </row>
    <row r="193" spans="1:7" x14ac:dyDescent="0.25">
      <c r="A193" s="274">
        <v>41761</v>
      </c>
      <c r="B193" s="335">
        <v>2026</v>
      </c>
      <c r="C193" s="16" t="s">
        <v>550</v>
      </c>
      <c r="D193" s="26" t="s">
        <v>550</v>
      </c>
      <c r="E193" s="28"/>
      <c r="F193" s="106">
        <v>1060.01</v>
      </c>
      <c r="G193" s="314">
        <f>G146-F193</f>
        <v>-648498.76000000059</v>
      </c>
    </row>
    <row r="194" spans="1:7" x14ac:dyDescent="0.25">
      <c r="A194" s="274">
        <v>41761</v>
      </c>
      <c r="B194" s="335">
        <v>2008</v>
      </c>
      <c r="C194" s="16" t="s">
        <v>244</v>
      </c>
      <c r="D194" s="26" t="s">
        <v>244</v>
      </c>
      <c r="E194" s="28"/>
      <c r="F194" s="106">
        <v>5000</v>
      </c>
      <c r="G194" s="314">
        <f t="shared" ref="G194:G206" si="7">G193-F194</f>
        <v>-653498.76000000059</v>
      </c>
    </row>
    <row r="195" spans="1:7" x14ac:dyDescent="0.25">
      <c r="A195" s="274">
        <v>41761</v>
      </c>
      <c r="B195" s="335">
        <v>2055</v>
      </c>
      <c r="C195" s="16" t="s">
        <v>551</v>
      </c>
      <c r="D195" s="26" t="s">
        <v>551</v>
      </c>
      <c r="E195" s="28"/>
      <c r="F195" s="106">
        <v>4640</v>
      </c>
      <c r="G195" s="314">
        <f t="shared" si="7"/>
        <v>-658138.76000000059</v>
      </c>
    </row>
    <row r="196" spans="1:7" x14ac:dyDescent="0.25">
      <c r="A196" s="274">
        <v>41761</v>
      </c>
      <c r="B196" s="335">
        <v>2056</v>
      </c>
      <c r="C196" s="16" t="s">
        <v>551</v>
      </c>
      <c r="D196" s="26" t="s">
        <v>551</v>
      </c>
      <c r="E196" s="28"/>
      <c r="F196" s="106">
        <v>1856</v>
      </c>
      <c r="G196" s="314">
        <f t="shared" si="7"/>
        <v>-659994.76000000059</v>
      </c>
    </row>
    <row r="197" spans="1:7" x14ac:dyDescent="0.25">
      <c r="A197" s="274">
        <v>41761</v>
      </c>
      <c r="B197" s="335">
        <v>2049</v>
      </c>
      <c r="C197" s="16" t="s">
        <v>249</v>
      </c>
      <c r="D197" s="26" t="s">
        <v>249</v>
      </c>
      <c r="E197" s="28"/>
      <c r="F197" s="106">
        <v>1000</v>
      </c>
      <c r="G197" s="314">
        <f t="shared" si="7"/>
        <v>-660994.76000000059</v>
      </c>
    </row>
    <row r="198" spans="1:7" x14ac:dyDescent="0.25">
      <c r="A198" s="274">
        <v>41761</v>
      </c>
      <c r="B198" s="335">
        <v>2042</v>
      </c>
      <c r="C198" s="16" t="s">
        <v>402</v>
      </c>
      <c r="D198" s="26" t="s">
        <v>402</v>
      </c>
      <c r="E198" s="28"/>
      <c r="F198" s="106">
        <v>1250</v>
      </c>
      <c r="G198" s="314">
        <f t="shared" si="7"/>
        <v>-662244.76000000059</v>
      </c>
    </row>
    <row r="199" spans="1:7" x14ac:dyDescent="0.25">
      <c r="A199" s="274">
        <v>41761</v>
      </c>
      <c r="B199" s="335">
        <v>2043</v>
      </c>
      <c r="C199" s="16" t="s">
        <v>401</v>
      </c>
      <c r="D199" s="26" t="s">
        <v>401</v>
      </c>
      <c r="E199" s="28"/>
      <c r="F199" s="106">
        <v>1250</v>
      </c>
      <c r="G199" s="314">
        <f t="shared" si="7"/>
        <v>-663494.76000000059</v>
      </c>
    </row>
    <row r="200" spans="1:7" x14ac:dyDescent="0.25">
      <c r="A200" s="274">
        <v>41761</v>
      </c>
      <c r="B200" s="335">
        <v>2005</v>
      </c>
      <c r="C200" s="16" t="s">
        <v>19</v>
      </c>
      <c r="D200" s="26" t="s">
        <v>19</v>
      </c>
      <c r="E200" s="28"/>
      <c r="F200" s="106">
        <v>5545.45</v>
      </c>
      <c r="G200" s="314">
        <f t="shared" si="7"/>
        <v>-669040.21000000054</v>
      </c>
    </row>
    <row r="201" spans="1:7" x14ac:dyDescent="0.25">
      <c r="A201" s="274">
        <v>41761</v>
      </c>
      <c r="B201" s="335">
        <v>2022</v>
      </c>
      <c r="C201" s="16" t="s">
        <v>552</v>
      </c>
      <c r="D201" s="26" t="s">
        <v>552</v>
      </c>
      <c r="E201" s="28"/>
      <c r="F201" s="106">
        <v>6000</v>
      </c>
      <c r="G201" s="314">
        <f t="shared" si="7"/>
        <v>-675040.21000000054</v>
      </c>
    </row>
    <row r="202" spans="1:7" x14ac:dyDescent="0.25">
      <c r="A202" s="274">
        <v>41761</v>
      </c>
      <c r="B202" s="335">
        <v>2041</v>
      </c>
      <c r="C202" s="16" t="s">
        <v>553</v>
      </c>
      <c r="D202" s="26" t="s">
        <v>553</v>
      </c>
      <c r="E202" s="28"/>
      <c r="F202" s="106">
        <v>1382.3</v>
      </c>
      <c r="G202" s="314">
        <f t="shared" si="7"/>
        <v>-676422.51000000059</v>
      </c>
    </row>
    <row r="203" spans="1:7" x14ac:dyDescent="0.25">
      <c r="A203" s="274">
        <v>41761</v>
      </c>
      <c r="B203" s="335">
        <v>2048</v>
      </c>
      <c r="C203" s="16" t="s">
        <v>557</v>
      </c>
      <c r="D203" s="26" t="s">
        <v>557</v>
      </c>
      <c r="E203" s="28"/>
      <c r="F203" s="106">
        <v>2900</v>
      </c>
      <c r="G203" s="314">
        <f t="shared" si="7"/>
        <v>-679322.51000000059</v>
      </c>
    </row>
    <row r="204" spans="1:7" x14ac:dyDescent="0.25">
      <c r="A204" s="274">
        <v>41761</v>
      </c>
      <c r="B204" s="335">
        <v>2039</v>
      </c>
      <c r="C204" s="16" t="s">
        <v>36</v>
      </c>
      <c r="D204" s="26" t="s">
        <v>36</v>
      </c>
      <c r="E204" s="28"/>
      <c r="F204" s="106">
        <v>1000</v>
      </c>
      <c r="G204" s="314">
        <f t="shared" si="7"/>
        <v>-680322.51000000059</v>
      </c>
    </row>
    <row r="205" spans="1:7" x14ac:dyDescent="0.25">
      <c r="A205" s="274">
        <v>41761</v>
      </c>
      <c r="B205" s="335">
        <v>2045</v>
      </c>
      <c r="C205" s="16" t="s">
        <v>555</v>
      </c>
      <c r="D205" s="26" t="s">
        <v>555</v>
      </c>
      <c r="E205" s="28"/>
      <c r="F205" s="106">
        <v>1400</v>
      </c>
      <c r="G205" s="314">
        <f t="shared" si="7"/>
        <v>-681722.51000000059</v>
      </c>
    </row>
    <row r="206" spans="1:7" x14ac:dyDescent="0.25">
      <c r="A206" s="274">
        <v>41761</v>
      </c>
      <c r="B206" s="335">
        <v>2047</v>
      </c>
      <c r="C206" s="16" t="s">
        <v>556</v>
      </c>
      <c r="D206" s="26" t="s">
        <v>556</v>
      </c>
      <c r="E206" s="28"/>
      <c r="F206" s="106">
        <v>734.48</v>
      </c>
      <c r="G206" s="314">
        <f t="shared" si="7"/>
        <v>-682456.99000000057</v>
      </c>
    </row>
    <row r="207" spans="1:7" x14ac:dyDescent="0.25">
      <c r="A207" s="274">
        <v>41761</v>
      </c>
      <c r="B207" s="335">
        <v>2040</v>
      </c>
      <c r="C207" s="16" t="s">
        <v>554</v>
      </c>
      <c r="D207" s="26" t="s">
        <v>554</v>
      </c>
      <c r="E207" s="28"/>
      <c r="F207" s="106">
        <v>1076.3</v>
      </c>
      <c r="G207" s="314">
        <f t="shared" ref="G207:G215" si="8">G206-F207</f>
        <v>-683533.29000000062</v>
      </c>
    </row>
    <row r="208" spans="1:7" ht="30" x14ac:dyDescent="0.25">
      <c r="A208" s="274">
        <v>41761</v>
      </c>
      <c r="B208" s="335">
        <v>2006</v>
      </c>
      <c r="C208" s="16" t="s">
        <v>19</v>
      </c>
      <c r="D208" s="26" t="s">
        <v>1157</v>
      </c>
      <c r="E208" s="19"/>
      <c r="F208" s="258">
        <v>6747</v>
      </c>
      <c r="G208" s="314">
        <f t="shared" si="8"/>
        <v>-690280.29000000062</v>
      </c>
    </row>
    <row r="209" spans="1:7" x14ac:dyDescent="0.25">
      <c r="A209" s="274">
        <v>41761</v>
      </c>
      <c r="B209" s="335">
        <v>2057</v>
      </c>
      <c r="C209" s="16" t="s">
        <v>19</v>
      </c>
      <c r="D209" s="26" t="s">
        <v>19</v>
      </c>
      <c r="E209" s="28"/>
      <c r="F209" s="106">
        <v>9448.58</v>
      </c>
      <c r="G209" s="314">
        <f t="shared" si="8"/>
        <v>-699728.87000000058</v>
      </c>
    </row>
    <row r="210" spans="1:7" x14ac:dyDescent="0.25">
      <c r="A210" s="274">
        <v>41795</v>
      </c>
      <c r="B210" s="335">
        <v>2036</v>
      </c>
      <c r="C210" s="16" t="s">
        <v>558</v>
      </c>
      <c r="D210" s="26" t="s">
        <v>558</v>
      </c>
      <c r="E210" s="28"/>
      <c r="F210" s="106">
        <v>1500</v>
      </c>
      <c r="G210" s="314">
        <f t="shared" si="8"/>
        <v>-701228.87000000058</v>
      </c>
    </row>
    <row r="211" spans="1:7" x14ac:dyDescent="0.25">
      <c r="A211" s="274">
        <v>41795</v>
      </c>
      <c r="B211" s="335">
        <v>2027</v>
      </c>
      <c r="C211" s="19" t="s">
        <v>559</v>
      </c>
      <c r="D211" s="265" t="s">
        <v>559</v>
      </c>
      <c r="E211" s="28"/>
      <c r="F211" s="106">
        <v>908</v>
      </c>
      <c r="G211" s="314">
        <f t="shared" si="8"/>
        <v>-702136.87000000058</v>
      </c>
    </row>
    <row r="212" spans="1:7" x14ac:dyDescent="0.25">
      <c r="A212" s="274">
        <v>41797</v>
      </c>
      <c r="B212" s="335">
        <v>2044</v>
      </c>
      <c r="C212" s="16" t="s">
        <v>398</v>
      </c>
      <c r="D212" s="26" t="s">
        <v>398</v>
      </c>
      <c r="E212" s="28"/>
      <c r="F212" s="106">
        <v>4000</v>
      </c>
      <c r="G212" s="314">
        <f t="shared" si="8"/>
        <v>-706136.87000000058</v>
      </c>
    </row>
    <row r="213" spans="1:7" x14ac:dyDescent="0.25">
      <c r="A213" s="274">
        <v>41797</v>
      </c>
      <c r="B213" s="335">
        <v>2004</v>
      </c>
      <c r="C213" s="16" t="s">
        <v>202</v>
      </c>
      <c r="D213" s="26" t="s">
        <v>202</v>
      </c>
      <c r="E213" s="28"/>
      <c r="F213" s="106">
        <v>2086.5</v>
      </c>
      <c r="G213" s="314">
        <f t="shared" si="8"/>
        <v>-708223.37000000058</v>
      </c>
    </row>
    <row r="214" spans="1:7" x14ac:dyDescent="0.25">
      <c r="A214" s="274">
        <v>41797</v>
      </c>
      <c r="B214" s="335">
        <v>2051</v>
      </c>
      <c r="C214" s="16" t="s">
        <v>23</v>
      </c>
      <c r="D214" s="26" t="s">
        <v>23</v>
      </c>
      <c r="E214" s="28"/>
      <c r="F214" s="106">
        <v>4410</v>
      </c>
      <c r="G214" s="314">
        <f t="shared" si="8"/>
        <v>-712633.37000000058</v>
      </c>
    </row>
    <row r="215" spans="1:7" x14ac:dyDescent="0.25">
      <c r="A215" s="274">
        <v>41797</v>
      </c>
      <c r="B215" s="335">
        <v>1996</v>
      </c>
      <c r="C215" s="16" t="s">
        <v>25</v>
      </c>
      <c r="D215" s="26" t="s">
        <v>25</v>
      </c>
      <c r="E215" s="28"/>
      <c r="F215" s="106">
        <v>655</v>
      </c>
      <c r="G215" s="314">
        <f t="shared" si="8"/>
        <v>-713288.37000000058</v>
      </c>
    </row>
    <row r="216" spans="1:7" x14ac:dyDescent="0.25">
      <c r="A216" s="274">
        <v>41799</v>
      </c>
      <c r="B216" s="335">
        <v>2024</v>
      </c>
      <c r="C216" s="16" t="s">
        <v>379</v>
      </c>
      <c r="D216" s="26" t="s">
        <v>379</v>
      </c>
      <c r="E216" s="28"/>
      <c r="F216" s="106">
        <v>2688.5</v>
      </c>
      <c r="G216" s="314">
        <f>G215-F216</f>
        <v>-715976.87000000058</v>
      </c>
    </row>
    <row r="217" spans="1:7" x14ac:dyDescent="0.25">
      <c r="B217" s="336"/>
      <c r="C217" s="337"/>
      <c r="D217" s="338"/>
      <c r="E217" s="337"/>
      <c r="F217" s="339"/>
      <c r="G217" s="340">
        <f>G216-F217</f>
        <v>-715976.87000000058</v>
      </c>
    </row>
  </sheetData>
  <mergeCells count="1">
    <mergeCell ref="A1:G1"/>
  </mergeCells>
  <pageMargins left="0.7" right="0.7" top="0.75" bottom="0.75" header="0.3" footer="0.3"/>
  <pageSetup paperSize="5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N184"/>
  <sheetViews>
    <sheetView topLeftCell="A151" zoomScaleNormal="100" zoomScaleSheetLayoutView="100" workbookViewId="0">
      <selection activeCell="G7" sqref="G7"/>
    </sheetView>
  </sheetViews>
  <sheetFormatPr baseColWidth="10" defaultRowHeight="15" x14ac:dyDescent="0.25"/>
  <cols>
    <col min="1" max="1" width="12.7109375" bestFit="1" customWidth="1"/>
    <col min="3" max="3" width="35.42578125" customWidth="1"/>
    <col min="4" max="4" width="46.28515625" style="138" customWidth="1"/>
    <col min="5" max="5" width="14.140625" style="9" bestFit="1" customWidth="1"/>
    <col min="6" max="6" width="15.7109375" customWidth="1"/>
    <col min="7" max="7" width="14.5703125" customWidth="1"/>
    <col min="8" max="8" width="14.7109375" bestFit="1" customWidth="1"/>
    <col min="9" max="9" width="15.5703125" customWidth="1"/>
    <col min="10" max="10" width="12.28515625" customWidth="1"/>
    <col min="13" max="13" width="12.5703125" bestFit="1" customWidth="1"/>
  </cols>
  <sheetData>
    <row r="1" spans="1:14" x14ac:dyDescent="0.25">
      <c r="A1" s="514" t="s">
        <v>0</v>
      </c>
      <c r="B1" s="514"/>
      <c r="C1" s="514"/>
      <c r="D1" s="514"/>
      <c r="E1" s="514"/>
      <c r="F1" s="514"/>
      <c r="G1" s="514"/>
    </row>
    <row r="2" spans="1:14" x14ac:dyDescent="0.25">
      <c r="A2" s="77" t="s">
        <v>1</v>
      </c>
      <c r="B2" s="77"/>
      <c r="C2" s="77"/>
      <c r="D2" s="73"/>
      <c r="E2" s="45"/>
      <c r="F2" s="45"/>
      <c r="G2" s="45"/>
    </row>
    <row r="3" spans="1:14" x14ac:dyDescent="0.25">
      <c r="A3" s="48" t="s">
        <v>2</v>
      </c>
      <c r="B3" s="48">
        <v>191508490</v>
      </c>
      <c r="C3" s="48"/>
      <c r="D3" s="73" t="s">
        <v>3</v>
      </c>
      <c r="E3" s="45" t="s">
        <v>790</v>
      </c>
      <c r="F3" s="45"/>
      <c r="G3" s="45"/>
    </row>
    <row r="4" spans="1:14" x14ac:dyDescent="0.25">
      <c r="A4" s="48" t="s">
        <v>4</v>
      </c>
      <c r="B4" s="48" t="s">
        <v>5</v>
      </c>
      <c r="C4" s="48"/>
      <c r="D4" s="73" t="s">
        <v>6</v>
      </c>
      <c r="E4" s="82">
        <v>2014</v>
      </c>
      <c r="F4" s="45"/>
      <c r="G4" s="45"/>
    </row>
    <row r="5" spans="1:14" x14ac:dyDescent="0.25">
      <c r="A5" s="48"/>
      <c r="B5" s="48"/>
      <c r="C5" s="48"/>
      <c r="D5" s="73"/>
      <c r="E5" s="45"/>
      <c r="F5" s="45"/>
      <c r="G5" s="81" t="s">
        <v>7</v>
      </c>
    </row>
    <row r="6" spans="1:14" x14ac:dyDescent="0.25">
      <c r="A6" s="79" t="s">
        <v>8</v>
      </c>
      <c r="B6" s="79" t="s">
        <v>9</v>
      </c>
      <c r="C6" s="79" t="s">
        <v>10</v>
      </c>
      <c r="D6" s="80" t="s">
        <v>11</v>
      </c>
      <c r="E6" s="81" t="s">
        <v>12</v>
      </c>
      <c r="F6" s="81" t="s">
        <v>13</v>
      </c>
      <c r="G6" s="45">
        <f>'MAYO 2014'!D177</f>
        <v>765781.61999999941</v>
      </c>
    </row>
    <row r="7" spans="1:14" s="23" customFormat="1" x14ac:dyDescent="0.25">
      <c r="A7" s="33">
        <v>41791</v>
      </c>
      <c r="B7" s="28"/>
      <c r="C7" s="28" t="s">
        <v>155</v>
      </c>
      <c r="D7" s="78"/>
      <c r="E7" s="12"/>
      <c r="F7" s="199">
        <v>303549.59000000003</v>
      </c>
      <c r="G7" s="74">
        <f>G6-F7</f>
        <v>462232.02999999939</v>
      </c>
      <c r="N7" s="50"/>
    </row>
    <row r="8" spans="1:14" s="23" customFormat="1" x14ac:dyDescent="0.25">
      <c r="A8" s="33">
        <v>41791</v>
      </c>
      <c r="B8" s="28"/>
      <c r="C8" s="28" t="s">
        <v>368</v>
      </c>
      <c r="D8" s="78"/>
      <c r="E8" s="12"/>
      <c r="F8" s="199">
        <v>1839.1</v>
      </c>
      <c r="G8" s="74">
        <f>G7-F8</f>
        <v>460392.92999999941</v>
      </c>
      <c r="N8" s="50"/>
    </row>
    <row r="9" spans="1:14" s="23" customFormat="1" x14ac:dyDescent="0.25">
      <c r="A9" s="33">
        <v>41791</v>
      </c>
      <c r="B9" s="28"/>
      <c r="C9" s="28" t="s">
        <v>368</v>
      </c>
      <c r="D9" s="78"/>
      <c r="E9" s="12"/>
      <c r="F9" s="199">
        <v>7349.71</v>
      </c>
      <c r="G9" s="74">
        <f>G8-F9</f>
        <v>453043.21999999939</v>
      </c>
      <c r="N9" s="50"/>
    </row>
    <row r="10" spans="1:14" s="23" customFormat="1" x14ac:dyDescent="0.25">
      <c r="A10" s="33">
        <v>41791</v>
      </c>
      <c r="B10" s="28"/>
      <c r="C10" s="28" t="s">
        <v>578</v>
      </c>
      <c r="D10" s="78"/>
      <c r="E10" s="12"/>
      <c r="F10" s="199">
        <v>1386</v>
      </c>
      <c r="G10" s="74">
        <f t="shared" ref="G10:G73" si="0">G9-F10</f>
        <v>451657.21999999939</v>
      </c>
      <c r="N10" s="50"/>
    </row>
    <row r="11" spans="1:14" s="23" customFormat="1" x14ac:dyDescent="0.25">
      <c r="A11" s="33">
        <v>41791</v>
      </c>
      <c r="B11" s="28"/>
      <c r="C11" s="28" t="s">
        <v>579</v>
      </c>
      <c r="D11" s="78"/>
      <c r="E11" s="12"/>
      <c r="F11" s="199">
        <v>221.76</v>
      </c>
      <c r="G11" s="74">
        <f t="shared" si="0"/>
        <v>451435.45999999938</v>
      </c>
      <c r="N11" s="50"/>
    </row>
    <row r="12" spans="1:14" x14ac:dyDescent="0.25">
      <c r="A12" s="33">
        <v>41792</v>
      </c>
      <c r="B12" s="28"/>
      <c r="C12" s="28" t="s">
        <v>580</v>
      </c>
      <c r="D12" s="78"/>
      <c r="E12" s="12"/>
      <c r="F12" s="199">
        <v>21403</v>
      </c>
      <c r="G12" s="74">
        <f t="shared" si="0"/>
        <v>430032.45999999938</v>
      </c>
    </row>
    <row r="13" spans="1:14" x14ac:dyDescent="0.25">
      <c r="A13" s="33">
        <v>41792</v>
      </c>
      <c r="B13" s="28"/>
      <c r="C13" s="28" t="s">
        <v>580</v>
      </c>
      <c r="D13" s="78"/>
      <c r="E13" s="12"/>
      <c r="F13" s="199">
        <v>764</v>
      </c>
      <c r="G13" s="74">
        <f t="shared" si="0"/>
        <v>429268.45999999938</v>
      </c>
    </row>
    <row r="14" spans="1:14" x14ac:dyDescent="0.25">
      <c r="A14" s="33">
        <v>41792</v>
      </c>
      <c r="B14" s="28"/>
      <c r="C14" s="28" t="s">
        <v>142</v>
      </c>
      <c r="D14" s="78"/>
      <c r="E14" s="12"/>
      <c r="F14" s="199">
        <v>2304.21</v>
      </c>
      <c r="G14" s="74">
        <f t="shared" si="0"/>
        <v>426964.24999999936</v>
      </c>
    </row>
    <row r="15" spans="1:14" ht="30" x14ac:dyDescent="0.25">
      <c r="A15" s="33">
        <v>41793</v>
      </c>
      <c r="B15" s="28">
        <v>2168</v>
      </c>
      <c r="C15" s="28" t="s">
        <v>560</v>
      </c>
      <c r="D15" s="78" t="s">
        <v>1227</v>
      </c>
      <c r="E15" s="12"/>
      <c r="F15" s="199">
        <v>1000</v>
      </c>
      <c r="G15" s="74">
        <f>G14-F15</f>
        <v>425964.24999999936</v>
      </c>
    </row>
    <row r="16" spans="1:14" ht="30" x14ac:dyDescent="0.25">
      <c r="A16" s="33">
        <v>41793</v>
      </c>
      <c r="B16" s="28">
        <v>2169</v>
      </c>
      <c r="C16" s="28" t="s">
        <v>561</v>
      </c>
      <c r="D16" s="78" t="s">
        <v>1228</v>
      </c>
      <c r="E16" s="12"/>
      <c r="F16" s="199">
        <v>1017.7</v>
      </c>
      <c r="G16" s="74">
        <f t="shared" si="0"/>
        <v>424946.54999999935</v>
      </c>
    </row>
    <row r="17" spans="1:7" x14ac:dyDescent="0.25">
      <c r="A17" s="33">
        <v>41794</v>
      </c>
      <c r="B17" s="28">
        <v>2170</v>
      </c>
      <c r="C17" s="28" t="s">
        <v>19</v>
      </c>
      <c r="D17" s="78" t="s">
        <v>1229</v>
      </c>
      <c r="E17" s="12"/>
      <c r="F17" s="199">
        <v>2404.23</v>
      </c>
      <c r="G17" s="74">
        <f t="shared" si="0"/>
        <v>422542.31999999937</v>
      </c>
    </row>
    <row r="18" spans="1:7" x14ac:dyDescent="0.25">
      <c r="A18" s="33">
        <v>41794</v>
      </c>
      <c r="B18" s="28">
        <v>2171</v>
      </c>
      <c r="C18" s="28" t="s">
        <v>19</v>
      </c>
      <c r="D18" s="78"/>
      <c r="E18" s="12"/>
      <c r="F18" s="199">
        <v>7456.5</v>
      </c>
      <c r="G18" s="74">
        <f t="shared" si="0"/>
        <v>415085.81999999937</v>
      </c>
    </row>
    <row r="19" spans="1:7" ht="30" x14ac:dyDescent="0.25">
      <c r="A19" s="33">
        <v>41794</v>
      </c>
      <c r="B19" s="28">
        <v>2172</v>
      </c>
      <c r="C19" s="28" t="s">
        <v>339</v>
      </c>
      <c r="D19" s="78" t="s">
        <v>1230</v>
      </c>
      <c r="E19" s="12"/>
      <c r="F19" s="199">
        <v>1700.58</v>
      </c>
      <c r="G19" s="74">
        <f t="shared" si="0"/>
        <v>413385.23999999935</v>
      </c>
    </row>
    <row r="20" spans="1:7" x14ac:dyDescent="0.25">
      <c r="A20" s="33">
        <v>41794</v>
      </c>
      <c r="B20" s="28">
        <v>2173</v>
      </c>
      <c r="C20" s="28" t="s">
        <v>562</v>
      </c>
      <c r="D20" s="78" t="s">
        <v>1231</v>
      </c>
      <c r="E20" s="12"/>
      <c r="F20" s="199">
        <v>1000</v>
      </c>
      <c r="G20" s="74">
        <f t="shared" si="0"/>
        <v>412385.23999999935</v>
      </c>
    </row>
    <row r="21" spans="1:7" x14ac:dyDescent="0.25">
      <c r="A21" s="33">
        <v>41794</v>
      </c>
      <c r="B21" s="28">
        <v>2174</v>
      </c>
      <c r="C21" s="28" t="s">
        <v>219</v>
      </c>
      <c r="D21" s="78" t="s">
        <v>1232</v>
      </c>
      <c r="E21" s="12"/>
      <c r="F21" s="199">
        <v>500</v>
      </c>
      <c r="G21" s="74">
        <f>G20-F21</f>
        <v>411885.23999999935</v>
      </c>
    </row>
    <row r="22" spans="1:7" x14ac:dyDescent="0.25">
      <c r="A22" s="33">
        <v>42169</v>
      </c>
      <c r="B22" s="28">
        <v>2175</v>
      </c>
      <c r="C22" s="28" t="s">
        <v>19</v>
      </c>
      <c r="D22" s="78" t="s">
        <v>587</v>
      </c>
      <c r="E22" s="12"/>
      <c r="F22" s="199">
        <v>11334.04</v>
      </c>
      <c r="G22" s="74">
        <f t="shared" si="0"/>
        <v>400551.19999999937</v>
      </c>
    </row>
    <row r="23" spans="1:7" x14ac:dyDescent="0.25">
      <c r="A23" s="33">
        <v>41794</v>
      </c>
      <c r="B23" s="28"/>
      <c r="C23" s="28" t="s">
        <v>141</v>
      </c>
      <c r="D23" s="78"/>
      <c r="E23" s="12"/>
      <c r="F23" s="199">
        <v>40000</v>
      </c>
      <c r="G23" s="74">
        <f t="shared" si="0"/>
        <v>360551.19999999937</v>
      </c>
    </row>
    <row r="24" spans="1:7" x14ac:dyDescent="0.25">
      <c r="A24" s="33">
        <v>41795</v>
      </c>
      <c r="B24" s="28"/>
      <c r="C24" s="28" t="s">
        <v>147</v>
      </c>
      <c r="D24" s="78"/>
      <c r="E24" s="12"/>
      <c r="F24" s="199">
        <v>610</v>
      </c>
      <c r="G24" s="74">
        <f t="shared" si="0"/>
        <v>359941.19999999937</v>
      </c>
    </row>
    <row r="25" spans="1:7" x14ac:dyDescent="0.25">
      <c r="A25" s="33">
        <v>41795</v>
      </c>
      <c r="B25" s="28"/>
      <c r="C25" s="28" t="s">
        <v>147</v>
      </c>
      <c r="D25" s="78"/>
      <c r="E25" s="12"/>
      <c r="F25" s="199">
        <v>375.5</v>
      </c>
      <c r="G25" s="74">
        <f t="shared" si="0"/>
        <v>359565.69999999937</v>
      </c>
    </row>
    <row r="26" spans="1:7" x14ac:dyDescent="0.25">
      <c r="A26" s="33">
        <v>41795</v>
      </c>
      <c r="B26" s="28"/>
      <c r="C26" s="28" t="s">
        <v>148</v>
      </c>
      <c r="D26" s="78"/>
      <c r="E26" s="12"/>
      <c r="F26" s="199">
        <v>157.68</v>
      </c>
      <c r="G26" s="74">
        <f t="shared" si="0"/>
        <v>359408.01999999938</v>
      </c>
    </row>
    <row r="27" spans="1:7" ht="30" x14ac:dyDescent="0.25">
      <c r="A27" s="33">
        <v>41795</v>
      </c>
      <c r="B27" s="28">
        <v>2176</v>
      </c>
      <c r="C27" s="28" t="s">
        <v>19</v>
      </c>
      <c r="D27" s="78" t="s">
        <v>1233</v>
      </c>
      <c r="E27" s="12"/>
      <c r="F27" s="199">
        <v>2500</v>
      </c>
      <c r="G27" s="74">
        <f t="shared" si="0"/>
        <v>356908.01999999938</v>
      </c>
    </row>
    <row r="28" spans="1:7" x14ac:dyDescent="0.25">
      <c r="A28" s="179"/>
      <c r="B28" s="229">
        <v>2177</v>
      </c>
      <c r="C28" s="229" t="s">
        <v>938</v>
      </c>
      <c r="D28" s="233"/>
      <c r="E28" s="148"/>
      <c r="F28" s="148"/>
      <c r="G28" s="74">
        <f t="shared" si="0"/>
        <v>356908.01999999938</v>
      </c>
    </row>
    <row r="29" spans="1:7" x14ac:dyDescent="0.25">
      <c r="A29" s="33">
        <v>41795</v>
      </c>
      <c r="B29" s="28">
        <v>2178</v>
      </c>
      <c r="C29" s="28" t="s">
        <v>19</v>
      </c>
      <c r="D29" s="78" t="s">
        <v>1234</v>
      </c>
      <c r="E29" s="12"/>
      <c r="F29" s="199">
        <v>8150</v>
      </c>
      <c r="G29" s="74">
        <f t="shared" si="0"/>
        <v>348758.01999999938</v>
      </c>
    </row>
    <row r="30" spans="1:7" ht="30" x14ac:dyDescent="0.25">
      <c r="A30" s="33">
        <v>41795</v>
      </c>
      <c r="B30" s="28">
        <v>2179</v>
      </c>
      <c r="C30" s="28" t="s">
        <v>55</v>
      </c>
      <c r="D30" s="78" t="s">
        <v>1235</v>
      </c>
      <c r="E30" s="12"/>
      <c r="F30" s="199">
        <v>13680.39</v>
      </c>
      <c r="G30" s="74">
        <f t="shared" si="0"/>
        <v>335077.62999999936</v>
      </c>
    </row>
    <row r="31" spans="1:7" x14ac:dyDescent="0.25">
      <c r="A31" s="33">
        <v>41795</v>
      </c>
      <c r="B31" s="28">
        <v>2180</v>
      </c>
      <c r="C31" s="28" t="s">
        <v>19</v>
      </c>
      <c r="D31" s="78" t="s">
        <v>587</v>
      </c>
      <c r="E31" s="12"/>
      <c r="F31" s="199">
        <v>18106.5</v>
      </c>
      <c r="G31" s="74">
        <f t="shared" si="0"/>
        <v>316971.12999999936</v>
      </c>
    </row>
    <row r="32" spans="1:7" x14ac:dyDescent="0.25">
      <c r="A32" s="33">
        <v>41795</v>
      </c>
      <c r="B32" s="28">
        <v>2181</v>
      </c>
      <c r="C32" s="28" t="s">
        <v>19</v>
      </c>
      <c r="D32" s="78" t="s">
        <v>1236</v>
      </c>
      <c r="E32" s="12"/>
      <c r="F32" s="199">
        <v>3500</v>
      </c>
      <c r="G32" s="74">
        <f t="shared" si="0"/>
        <v>313471.12999999936</v>
      </c>
    </row>
    <row r="33" spans="1:7" x14ac:dyDescent="0.25">
      <c r="A33" s="33">
        <v>41796</v>
      </c>
      <c r="B33" s="28">
        <v>2182</v>
      </c>
      <c r="C33" s="28" t="s">
        <v>540</v>
      </c>
      <c r="D33" s="78" t="s">
        <v>1237</v>
      </c>
      <c r="E33" s="12"/>
      <c r="F33" s="199">
        <v>1800</v>
      </c>
      <c r="G33" s="74">
        <f t="shared" si="0"/>
        <v>311671.12999999936</v>
      </c>
    </row>
    <row r="34" spans="1:7" x14ac:dyDescent="0.25">
      <c r="A34" s="179"/>
      <c r="B34" s="229">
        <v>2183</v>
      </c>
      <c r="C34" s="229" t="s">
        <v>938</v>
      </c>
      <c r="D34" s="233"/>
      <c r="E34" s="148"/>
      <c r="F34" s="148"/>
      <c r="G34" s="74">
        <f t="shared" si="0"/>
        <v>311671.12999999936</v>
      </c>
    </row>
    <row r="35" spans="1:7" ht="30" x14ac:dyDescent="0.25">
      <c r="A35" s="28"/>
      <c r="B35" s="28">
        <v>2184</v>
      </c>
      <c r="C35" s="28" t="s">
        <v>1238</v>
      </c>
      <c r="D35" s="78" t="s">
        <v>1239</v>
      </c>
      <c r="E35" s="12"/>
      <c r="F35" s="199">
        <v>1328</v>
      </c>
      <c r="G35" s="74">
        <f t="shared" si="0"/>
        <v>310343.12999999936</v>
      </c>
    </row>
    <row r="36" spans="1:7" x14ac:dyDescent="0.25">
      <c r="A36" s="33">
        <v>41799</v>
      </c>
      <c r="B36" s="28">
        <v>2185</v>
      </c>
      <c r="C36" s="28" t="s">
        <v>19</v>
      </c>
      <c r="D36" s="78" t="s">
        <v>1240</v>
      </c>
      <c r="E36" s="12"/>
      <c r="F36" s="199">
        <v>2493</v>
      </c>
      <c r="G36" s="74">
        <f t="shared" si="0"/>
        <v>307850.12999999936</v>
      </c>
    </row>
    <row r="37" spans="1:7" ht="30" x14ac:dyDescent="0.25">
      <c r="A37" s="33">
        <v>41799</v>
      </c>
      <c r="B37" s="28">
        <v>2186</v>
      </c>
      <c r="C37" s="28" t="s">
        <v>424</v>
      </c>
      <c r="D37" s="78" t="s">
        <v>1241</v>
      </c>
      <c r="E37" s="12"/>
      <c r="F37" s="199">
        <v>1300</v>
      </c>
      <c r="G37" s="74">
        <f t="shared" si="0"/>
        <v>306550.12999999936</v>
      </c>
    </row>
    <row r="38" spans="1:7" ht="30" x14ac:dyDescent="0.25">
      <c r="A38" s="33">
        <v>41799</v>
      </c>
      <c r="B38" s="28">
        <v>2187</v>
      </c>
      <c r="C38" s="28" t="s">
        <v>563</v>
      </c>
      <c r="D38" s="78" t="s">
        <v>1242</v>
      </c>
      <c r="E38" s="12"/>
      <c r="F38" s="199">
        <v>7150</v>
      </c>
      <c r="G38" s="74">
        <f t="shared" si="0"/>
        <v>299400.12999999936</v>
      </c>
    </row>
    <row r="39" spans="1:7" x14ac:dyDescent="0.25">
      <c r="A39" s="33">
        <v>41799</v>
      </c>
      <c r="B39" s="28"/>
      <c r="C39" s="28" t="s">
        <v>581</v>
      </c>
      <c r="D39" s="78"/>
      <c r="E39" s="12"/>
      <c r="F39" s="199">
        <v>9913.7900000000009</v>
      </c>
      <c r="G39" s="74">
        <f t="shared" si="0"/>
        <v>289486.33999999939</v>
      </c>
    </row>
    <row r="40" spans="1:7" x14ac:dyDescent="0.25">
      <c r="A40" s="33">
        <v>41799</v>
      </c>
      <c r="B40" s="28"/>
      <c r="C40" s="28" t="s">
        <v>581</v>
      </c>
      <c r="D40" s="78"/>
      <c r="E40" s="12"/>
      <c r="F40" s="199">
        <v>7112.07</v>
      </c>
      <c r="G40" s="74">
        <f t="shared" si="0"/>
        <v>282374.26999999938</v>
      </c>
    </row>
    <row r="41" spans="1:7" x14ac:dyDescent="0.25">
      <c r="A41" s="33">
        <v>41799</v>
      </c>
      <c r="B41" s="28"/>
      <c r="C41" s="28" t="s">
        <v>142</v>
      </c>
      <c r="D41" s="78"/>
      <c r="E41" s="12"/>
      <c r="F41" s="199">
        <v>3540.6</v>
      </c>
      <c r="G41" s="74">
        <f t="shared" si="0"/>
        <v>278833.6699999994</v>
      </c>
    </row>
    <row r="42" spans="1:7" x14ac:dyDescent="0.25">
      <c r="A42" s="33">
        <v>41801</v>
      </c>
      <c r="B42" s="28"/>
      <c r="C42" s="28" t="s">
        <v>141</v>
      </c>
      <c r="D42" s="78"/>
      <c r="E42" s="12"/>
      <c r="F42" s="199">
        <v>30000</v>
      </c>
      <c r="G42" s="74">
        <f t="shared" si="0"/>
        <v>248833.6699999994</v>
      </c>
    </row>
    <row r="43" spans="1:7" x14ac:dyDescent="0.25">
      <c r="A43" s="33">
        <v>41801</v>
      </c>
      <c r="B43" s="28"/>
      <c r="C43" s="28" t="s">
        <v>142</v>
      </c>
      <c r="D43" s="78"/>
      <c r="E43" s="12"/>
      <c r="F43" s="199">
        <v>2529</v>
      </c>
      <c r="G43" s="74">
        <f t="shared" si="0"/>
        <v>246304.6699999994</v>
      </c>
    </row>
    <row r="44" spans="1:7" x14ac:dyDescent="0.25">
      <c r="A44" s="33">
        <v>41801</v>
      </c>
      <c r="B44" s="28"/>
      <c r="C44" s="28" t="s">
        <v>580</v>
      </c>
      <c r="D44" s="78"/>
      <c r="E44" s="12"/>
      <c r="F44" s="199">
        <v>22972</v>
      </c>
      <c r="G44" s="74">
        <f t="shared" si="0"/>
        <v>223332.6699999994</v>
      </c>
    </row>
    <row r="45" spans="1:7" x14ac:dyDescent="0.25">
      <c r="A45" s="33">
        <v>41801</v>
      </c>
      <c r="B45" s="28"/>
      <c r="C45" s="28" t="s">
        <v>141</v>
      </c>
      <c r="D45" s="78"/>
      <c r="E45" s="12"/>
      <c r="F45" s="199">
        <v>986</v>
      </c>
      <c r="G45" s="74">
        <f t="shared" si="0"/>
        <v>222346.6699999994</v>
      </c>
    </row>
    <row r="46" spans="1:7" x14ac:dyDescent="0.25">
      <c r="A46" s="33">
        <v>41801</v>
      </c>
      <c r="B46" s="28"/>
      <c r="C46" s="28" t="s">
        <v>141</v>
      </c>
      <c r="D46" s="78"/>
      <c r="E46" s="12"/>
      <c r="F46" s="199">
        <v>1484.8</v>
      </c>
      <c r="G46" s="74">
        <f t="shared" si="0"/>
        <v>220861.86999999941</v>
      </c>
    </row>
    <row r="47" spans="1:7" x14ac:dyDescent="0.25">
      <c r="A47" s="33">
        <v>41800</v>
      </c>
      <c r="B47" s="28">
        <v>2188</v>
      </c>
      <c r="C47" s="28" t="s">
        <v>564</v>
      </c>
      <c r="D47" s="78" t="s">
        <v>1243</v>
      </c>
      <c r="E47" s="12"/>
      <c r="F47" s="199">
        <v>963.9</v>
      </c>
      <c r="G47" s="74">
        <f t="shared" si="0"/>
        <v>219897.96999999942</v>
      </c>
    </row>
    <row r="48" spans="1:7" x14ac:dyDescent="0.25">
      <c r="A48" s="33">
        <v>41801</v>
      </c>
      <c r="B48" s="28">
        <v>2189</v>
      </c>
      <c r="C48" s="28" t="s">
        <v>26</v>
      </c>
      <c r="D48" s="78" t="s">
        <v>1240</v>
      </c>
      <c r="E48" s="12"/>
      <c r="F48" s="199">
        <v>3069</v>
      </c>
      <c r="G48" s="74">
        <f t="shared" si="0"/>
        <v>216828.96999999942</v>
      </c>
    </row>
    <row r="49" spans="1:7" x14ac:dyDescent="0.25">
      <c r="A49" s="179"/>
      <c r="B49" s="229">
        <v>2190</v>
      </c>
      <c r="C49" s="229" t="s">
        <v>938</v>
      </c>
      <c r="D49" s="233"/>
      <c r="E49" s="148"/>
      <c r="F49" s="148"/>
      <c r="G49" s="74">
        <f t="shared" si="0"/>
        <v>216828.96999999942</v>
      </c>
    </row>
    <row r="50" spans="1:7" x14ac:dyDescent="0.25">
      <c r="A50" s="33">
        <v>41801</v>
      </c>
      <c r="B50" s="28">
        <v>2191</v>
      </c>
      <c r="C50" s="28" t="s">
        <v>837</v>
      </c>
      <c r="D50" s="78" t="s">
        <v>1244</v>
      </c>
      <c r="E50" s="12"/>
      <c r="F50" s="199">
        <v>19024</v>
      </c>
      <c r="G50" s="74">
        <f t="shared" si="0"/>
        <v>197804.96999999942</v>
      </c>
    </row>
    <row r="51" spans="1:7" ht="30" x14ac:dyDescent="0.25">
      <c r="A51" s="33">
        <v>41806</v>
      </c>
      <c r="B51" s="28">
        <v>2192</v>
      </c>
      <c r="C51" s="28" t="s">
        <v>1245</v>
      </c>
      <c r="D51" s="78" t="s">
        <v>1246</v>
      </c>
      <c r="E51" s="12"/>
      <c r="F51" s="12">
        <v>2975.14</v>
      </c>
      <c r="G51" s="74">
        <f t="shared" si="0"/>
        <v>194829.82999999941</v>
      </c>
    </row>
    <row r="52" spans="1:7" x14ac:dyDescent="0.25">
      <c r="A52" s="33">
        <v>41801</v>
      </c>
      <c r="B52" s="28">
        <v>2193</v>
      </c>
      <c r="C52" s="28" t="s">
        <v>565</v>
      </c>
      <c r="D52" s="78" t="s">
        <v>1247</v>
      </c>
      <c r="E52" s="12"/>
      <c r="F52" s="199">
        <v>10208</v>
      </c>
      <c r="G52" s="74">
        <f t="shared" si="0"/>
        <v>184621.82999999941</v>
      </c>
    </row>
    <row r="53" spans="1:7" x14ac:dyDescent="0.25">
      <c r="A53" s="33">
        <v>41802</v>
      </c>
      <c r="B53" s="28"/>
      <c r="C53" s="28" t="s">
        <v>582</v>
      </c>
      <c r="D53" s="78"/>
      <c r="E53" s="12"/>
      <c r="F53" s="199">
        <v>922</v>
      </c>
      <c r="G53" s="74">
        <f t="shared" si="0"/>
        <v>183699.82999999941</v>
      </c>
    </row>
    <row r="54" spans="1:7" x14ac:dyDescent="0.25">
      <c r="A54" s="33">
        <v>41802</v>
      </c>
      <c r="B54" s="28"/>
      <c r="C54" s="28" t="s">
        <v>584</v>
      </c>
      <c r="D54" s="78"/>
      <c r="E54" s="12"/>
      <c r="F54" s="199">
        <v>147.52000000000001</v>
      </c>
      <c r="G54" s="74">
        <f t="shared" si="0"/>
        <v>183552.30999999942</v>
      </c>
    </row>
    <row r="55" spans="1:7" x14ac:dyDescent="0.25">
      <c r="A55" s="33">
        <v>41802</v>
      </c>
      <c r="B55" s="28"/>
      <c r="C55" s="28" t="s">
        <v>582</v>
      </c>
      <c r="D55" s="78"/>
      <c r="E55" s="12"/>
      <c r="F55" s="199">
        <v>872.48</v>
      </c>
      <c r="G55" s="74">
        <f t="shared" si="0"/>
        <v>182679.82999999941</v>
      </c>
    </row>
    <row r="56" spans="1:7" x14ac:dyDescent="0.25">
      <c r="A56" s="33">
        <v>41802</v>
      </c>
      <c r="B56" s="28"/>
      <c r="C56" s="28" t="s">
        <v>584</v>
      </c>
      <c r="D56" s="78"/>
      <c r="E56" s="12"/>
      <c r="F56" s="199">
        <v>139.6</v>
      </c>
      <c r="G56" s="74">
        <f t="shared" si="0"/>
        <v>182540.2299999994</v>
      </c>
    </row>
    <row r="57" spans="1:7" x14ac:dyDescent="0.25">
      <c r="A57" s="33">
        <v>41803</v>
      </c>
      <c r="B57" s="28"/>
      <c r="C57" s="28" t="s">
        <v>583</v>
      </c>
      <c r="D57" s="78"/>
      <c r="E57" s="12"/>
      <c r="F57" s="199">
        <v>162</v>
      </c>
      <c r="G57" s="74">
        <f t="shared" si="0"/>
        <v>182378.2299999994</v>
      </c>
    </row>
    <row r="58" spans="1:7" x14ac:dyDescent="0.25">
      <c r="A58" s="33">
        <v>41803</v>
      </c>
      <c r="B58" s="28"/>
      <c r="C58" s="28" t="s">
        <v>446</v>
      </c>
      <c r="D58" s="78"/>
      <c r="E58" s="12"/>
      <c r="F58" s="199">
        <v>25.92</v>
      </c>
      <c r="G58" s="74">
        <f t="shared" si="0"/>
        <v>182352.30999999939</v>
      </c>
    </row>
    <row r="59" spans="1:7" x14ac:dyDescent="0.25">
      <c r="A59" s="33">
        <v>41803</v>
      </c>
      <c r="B59" s="28"/>
      <c r="C59" s="28" t="s">
        <v>142</v>
      </c>
      <c r="D59" s="78" t="s">
        <v>935</v>
      </c>
      <c r="E59" s="12"/>
      <c r="F59" s="199">
        <v>74779</v>
      </c>
      <c r="G59" s="74">
        <f t="shared" si="0"/>
        <v>107573.30999999939</v>
      </c>
    </row>
    <row r="60" spans="1:7" x14ac:dyDescent="0.25">
      <c r="A60" s="33">
        <v>41803</v>
      </c>
      <c r="B60" s="28"/>
      <c r="C60" s="28" t="s">
        <v>363</v>
      </c>
      <c r="D60" s="78"/>
      <c r="E60" s="12"/>
      <c r="F60" s="199">
        <v>299318.25</v>
      </c>
      <c r="G60" s="345">
        <f t="shared" si="0"/>
        <v>-191744.94000000061</v>
      </c>
    </row>
    <row r="61" spans="1:7" x14ac:dyDescent="0.25">
      <c r="A61" s="33">
        <v>41803</v>
      </c>
      <c r="B61" s="28"/>
      <c r="C61" s="28" t="s">
        <v>447</v>
      </c>
      <c r="D61" s="78"/>
      <c r="E61" s="12"/>
      <c r="F61" s="199">
        <v>7566.86</v>
      </c>
      <c r="G61" s="345">
        <f t="shared" si="0"/>
        <v>-199311.8000000006</v>
      </c>
    </row>
    <row r="62" spans="1:7" ht="30" x14ac:dyDescent="0.25">
      <c r="A62" s="33">
        <v>41803</v>
      </c>
      <c r="B62" s="28">
        <v>2194</v>
      </c>
      <c r="C62" s="28" t="s">
        <v>1248</v>
      </c>
      <c r="D62" s="78" t="s">
        <v>1249</v>
      </c>
      <c r="E62" s="12"/>
      <c r="F62" s="199">
        <v>1679.76</v>
      </c>
      <c r="G62" s="345">
        <f t="shared" si="0"/>
        <v>-200991.56000000061</v>
      </c>
    </row>
    <row r="63" spans="1:7" ht="30" x14ac:dyDescent="0.25">
      <c r="A63" s="33">
        <v>41803</v>
      </c>
      <c r="B63" s="28">
        <v>2195</v>
      </c>
      <c r="C63" s="28" t="s">
        <v>388</v>
      </c>
      <c r="D63" s="78" t="s">
        <v>1250</v>
      </c>
      <c r="E63" s="12"/>
      <c r="F63" s="199">
        <v>4500</v>
      </c>
      <c r="G63" s="345">
        <f t="shared" si="0"/>
        <v>-205491.56000000061</v>
      </c>
    </row>
    <row r="64" spans="1:7" x14ac:dyDescent="0.25">
      <c r="A64" s="33">
        <v>41803</v>
      </c>
      <c r="B64" s="28">
        <v>2196</v>
      </c>
      <c r="C64" s="28" t="s">
        <v>35</v>
      </c>
      <c r="D64" s="78"/>
      <c r="E64" s="12"/>
      <c r="F64" s="199">
        <v>141955</v>
      </c>
      <c r="G64" s="345">
        <f t="shared" si="0"/>
        <v>-347446.56000000064</v>
      </c>
    </row>
    <row r="65" spans="1:7" x14ac:dyDescent="0.25">
      <c r="A65" s="33">
        <v>41803</v>
      </c>
      <c r="B65" s="28">
        <v>2197</v>
      </c>
      <c r="C65" s="28" t="s">
        <v>37</v>
      </c>
      <c r="D65" s="78"/>
      <c r="E65" s="12"/>
      <c r="F65" s="199">
        <v>13148</v>
      </c>
      <c r="G65" s="345">
        <f t="shared" si="0"/>
        <v>-360594.56000000064</v>
      </c>
    </row>
    <row r="66" spans="1:7" x14ac:dyDescent="0.25">
      <c r="A66" s="33">
        <v>41803</v>
      </c>
      <c r="B66" s="28">
        <v>2198</v>
      </c>
      <c r="C66" s="28" t="s">
        <v>566</v>
      </c>
      <c r="D66" s="78" t="s">
        <v>1251</v>
      </c>
      <c r="E66" s="12"/>
      <c r="F66" s="199">
        <v>7299.98</v>
      </c>
      <c r="G66" s="345">
        <f t="shared" si="0"/>
        <v>-367894.54000000062</v>
      </c>
    </row>
    <row r="67" spans="1:7" x14ac:dyDescent="0.25">
      <c r="A67" s="33">
        <v>41803</v>
      </c>
      <c r="B67" s="28">
        <v>2199</v>
      </c>
      <c r="C67" s="28" t="s">
        <v>19</v>
      </c>
      <c r="D67" s="78" t="s">
        <v>567</v>
      </c>
      <c r="E67" s="12"/>
      <c r="F67" s="199">
        <v>2500</v>
      </c>
      <c r="G67" s="345">
        <f t="shared" si="0"/>
        <v>-370394.54000000062</v>
      </c>
    </row>
    <row r="68" spans="1:7" x14ac:dyDescent="0.25">
      <c r="A68" s="33">
        <v>41803</v>
      </c>
      <c r="B68" s="28">
        <v>2200</v>
      </c>
      <c r="C68" s="28" t="s">
        <v>550</v>
      </c>
      <c r="D68" s="78" t="s">
        <v>1252</v>
      </c>
      <c r="E68" s="12"/>
      <c r="F68" s="199">
        <v>2455</v>
      </c>
      <c r="G68" s="345">
        <f t="shared" si="0"/>
        <v>-372849.54000000062</v>
      </c>
    </row>
    <row r="69" spans="1:7" x14ac:dyDescent="0.25">
      <c r="A69" s="33">
        <v>41803</v>
      </c>
      <c r="B69" s="28">
        <v>2201</v>
      </c>
      <c r="C69" s="28" t="s">
        <v>54</v>
      </c>
      <c r="D69" s="78" t="s">
        <v>1253</v>
      </c>
      <c r="E69" s="12"/>
      <c r="F69" s="199">
        <v>4363.6400000000003</v>
      </c>
      <c r="G69" s="345">
        <f t="shared" si="0"/>
        <v>-377213.18000000063</v>
      </c>
    </row>
    <row r="70" spans="1:7" x14ac:dyDescent="0.25">
      <c r="A70" s="33">
        <v>41803</v>
      </c>
      <c r="B70" s="28">
        <v>2202</v>
      </c>
      <c r="C70" s="28" t="s">
        <v>19</v>
      </c>
      <c r="D70" s="78" t="s">
        <v>1254</v>
      </c>
      <c r="E70" s="12"/>
      <c r="F70" s="199">
        <v>3454</v>
      </c>
      <c r="G70" s="345">
        <f t="shared" si="0"/>
        <v>-380667.18000000063</v>
      </c>
    </row>
    <row r="71" spans="1:7" x14ac:dyDescent="0.25">
      <c r="A71" s="33">
        <v>41804</v>
      </c>
      <c r="B71" s="28">
        <v>2203</v>
      </c>
      <c r="C71" s="28" t="s">
        <v>19</v>
      </c>
      <c r="D71" s="78" t="s">
        <v>587</v>
      </c>
      <c r="E71" s="12"/>
      <c r="F71" s="199">
        <v>16973.97</v>
      </c>
      <c r="G71" s="345">
        <f t="shared" si="0"/>
        <v>-397641.15000000061</v>
      </c>
    </row>
    <row r="72" spans="1:7" x14ac:dyDescent="0.25">
      <c r="A72" s="33">
        <v>41806</v>
      </c>
      <c r="B72" s="28"/>
      <c r="C72" s="28" t="s">
        <v>279</v>
      </c>
      <c r="D72" s="78"/>
      <c r="E72" s="12"/>
      <c r="F72" s="199">
        <v>40092.04</v>
      </c>
      <c r="G72" s="345">
        <f t="shared" si="0"/>
        <v>-437733.19000000058</v>
      </c>
    </row>
    <row r="73" spans="1:7" x14ac:dyDescent="0.25">
      <c r="A73" s="33">
        <v>41806</v>
      </c>
      <c r="B73" s="28"/>
      <c r="C73" s="28" t="s">
        <v>143</v>
      </c>
      <c r="D73" s="78"/>
      <c r="E73" s="12"/>
      <c r="F73" s="199">
        <v>11000</v>
      </c>
      <c r="G73" s="345">
        <f t="shared" si="0"/>
        <v>-448733.19000000058</v>
      </c>
    </row>
    <row r="74" spans="1:7" x14ac:dyDescent="0.25">
      <c r="A74" s="33">
        <v>41806</v>
      </c>
      <c r="B74" s="28"/>
      <c r="C74" s="28" t="s">
        <v>143</v>
      </c>
      <c r="D74" s="78"/>
      <c r="E74" s="12"/>
      <c r="F74" s="199">
        <v>21819</v>
      </c>
      <c r="G74" s="345">
        <f t="shared" ref="G74:G136" si="1">G73-F74</f>
        <v>-470552.19000000058</v>
      </c>
    </row>
    <row r="75" spans="1:7" x14ac:dyDescent="0.25">
      <c r="A75" s="33">
        <v>41808</v>
      </c>
      <c r="B75" s="28"/>
      <c r="C75" s="28" t="s">
        <v>156</v>
      </c>
      <c r="D75" s="78"/>
      <c r="E75" s="12"/>
      <c r="F75" s="199">
        <v>1839.1</v>
      </c>
      <c r="G75" s="345">
        <f t="shared" si="1"/>
        <v>-472391.29000000056</v>
      </c>
    </row>
    <row r="76" spans="1:7" x14ac:dyDescent="0.25">
      <c r="A76" s="33">
        <v>41808</v>
      </c>
      <c r="B76" s="28"/>
      <c r="C76" s="28" t="s">
        <v>142</v>
      </c>
      <c r="D76" s="78"/>
      <c r="E76" s="12"/>
      <c r="F76" s="199">
        <v>3176</v>
      </c>
      <c r="G76" s="345">
        <f t="shared" si="1"/>
        <v>-475567.29000000056</v>
      </c>
    </row>
    <row r="77" spans="1:7" x14ac:dyDescent="0.25">
      <c r="A77" s="33">
        <v>41808</v>
      </c>
      <c r="B77" s="28"/>
      <c r="C77" s="28" t="s">
        <v>157</v>
      </c>
      <c r="D77" s="78"/>
      <c r="E77" s="12"/>
      <c r="F77" s="199">
        <v>11996.48</v>
      </c>
      <c r="G77" s="345">
        <f t="shared" si="1"/>
        <v>-487563.77000000054</v>
      </c>
    </row>
    <row r="78" spans="1:7" x14ac:dyDescent="0.25">
      <c r="A78" s="33">
        <v>41808</v>
      </c>
      <c r="B78" s="28">
        <v>2204</v>
      </c>
      <c r="C78" s="28" t="s">
        <v>154</v>
      </c>
      <c r="D78" s="78" t="s">
        <v>1255</v>
      </c>
      <c r="E78" s="12"/>
      <c r="F78" s="199">
        <v>2641</v>
      </c>
      <c r="G78" s="345">
        <f t="shared" si="1"/>
        <v>-490204.77000000054</v>
      </c>
    </row>
    <row r="79" spans="1:7" x14ac:dyDescent="0.25">
      <c r="A79" s="33">
        <v>41808</v>
      </c>
      <c r="B79" s="28">
        <v>2205</v>
      </c>
      <c r="C79" s="28" t="s">
        <v>568</v>
      </c>
      <c r="D79" s="78" t="s">
        <v>1256</v>
      </c>
      <c r="E79" s="12"/>
      <c r="F79" s="199">
        <v>2050.5300000000002</v>
      </c>
      <c r="G79" s="345">
        <f t="shared" si="1"/>
        <v>-492255.30000000057</v>
      </c>
    </row>
    <row r="80" spans="1:7" ht="30" x14ac:dyDescent="0.25">
      <c r="A80" s="33">
        <v>41808</v>
      </c>
      <c r="B80" s="28">
        <v>2206</v>
      </c>
      <c r="C80" s="28" t="s">
        <v>569</v>
      </c>
      <c r="D80" s="78" t="s">
        <v>1257</v>
      </c>
      <c r="E80" s="12"/>
      <c r="F80" s="199">
        <v>993.58</v>
      </c>
      <c r="G80" s="345">
        <f t="shared" si="1"/>
        <v>-493248.88000000059</v>
      </c>
    </row>
    <row r="81" spans="1:7" x14ac:dyDescent="0.25">
      <c r="A81" s="33">
        <v>41808</v>
      </c>
      <c r="B81" s="28">
        <v>2207</v>
      </c>
      <c r="C81" s="28" t="s">
        <v>19</v>
      </c>
      <c r="D81" s="78" t="s">
        <v>1059</v>
      </c>
      <c r="E81" s="12"/>
      <c r="F81" s="199">
        <v>13309.33</v>
      </c>
      <c r="G81" s="345">
        <f t="shared" si="1"/>
        <v>-506558.2100000006</v>
      </c>
    </row>
    <row r="82" spans="1:7" x14ac:dyDescent="0.25">
      <c r="A82" s="33">
        <v>41808</v>
      </c>
      <c r="B82" s="28">
        <v>2208</v>
      </c>
      <c r="C82" s="28" t="s">
        <v>1258</v>
      </c>
      <c r="D82" s="78" t="s">
        <v>1259</v>
      </c>
      <c r="E82" s="12"/>
      <c r="F82" s="199">
        <v>1000</v>
      </c>
      <c r="G82" s="345">
        <f t="shared" si="1"/>
        <v>-507558.2100000006</v>
      </c>
    </row>
    <row r="83" spans="1:7" x14ac:dyDescent="0.25">
      <c r="A83" s="33">
        <v>41806</v>
      </c>
      <c r="B83" s="28">
        <v>2209</v>
      </c>
      <c r="C83" s="28" t="s">
        <v>852</v>
      </c>
      <c r="D83" s="78" t="s">
        <v>1260</v>
      </c>
      <c r="E83" s="12"/>
      <c r="F83" s="199">
        <v>17040</v>
      </c>
      <c r="G83" s="345">
        <f t="shared" si="1"/>
        <v>-524598.21000000066</v>
      </c>
    </row>
    <row r="84" spans="1:7" ht="30" x14ac:dyDescent="0.25">
      <c r="A84" s="33">
        <v>41808</v>
      </c>
      <c r="B84" s="28">
        <v>2210</v>
      </c>
      <c r="C84" s="28" t="s">
        <v>539</v>
      </c>
      <c r="D84" s="78" t="s">
        <v>1261</v>
      </c>
      <c r="E84" s="12"/>
      <c r="F84" s="199">
        <v>5060</v>
      </c>
      <c r="G84" s="345">
        <f t="shared" si="1"/>
        <v>-529658.21000000066</v>
      </c>
    </row>
    <row r="85" spans="1:7" ht="30" x14ac:dyDescent="0.25">
      <c r="A85" s="33">
        <v>41808</v>
      </c>
      <c r="B85" s="28">
        <v>2211</v>
      </c>
      <c r="C85" s="28" t="s">
        <v>571</v>
      </c>
      <c r="D85" s="78" t="s">
        <v>1262</v>
      </c>
      <c r="E85" s="12"/>
      <c r="F85" s="199">
        <v>1655.64</v>
      </c>
      <c r="G85" s="345">
        <f t="shared" si="1"/>
        <v>-531313.85000000068</v>
      </c>
    </row>
    <row r="86" spans="1:7" ht="30" x14ac:dyDescent="0.25">
      <c r="A86" s="33">
        <v>41808</v>
      </c>
      <c r="B86" s="28">
        <v>2212</v>
      </c>
      <c r="C86" s="28" t="s">
        <v>572</v>
      </c>
      <c r="D86" s="78" t="s">
        <v>1263</v>
      </c>
      <c r="E86" s="12"/>
      <c r="F86" s="199">
        <v>3617</v>
      </c>
      <c r="G86" s="345">
        <f t="shared" si="1"/>
        <v>-534930.85000000068</v>
      </c>
    </row>
    <row r="87" spans="1:7" x14ac:dyDescent="0.25">
      <c r="A87" s="179"/>
      <c r="B87" s="229">
        <v>2213</v>
      </c>
      <c r="C87" s="229" t="s">
        <v>938</v>
      </c>
      <c r="D87" s="233"/>
      <c r="E87" s="148"/>
      <c r="F87" s="148"/>
      <c r="G87" s="345">
        <f t="shared" si="1"/>
        <v>-534930.85000000068</v>
      </c>
    </row>
    <row r="88" spans="1:7" ht="30" x14ac:dyDescent="0.25">
      <c r="A88" s="33">
        <v>41808</v>
      </c>
      <c r="B88" s="28">
        <v>2214</v>
      </c>
      <c r="C88" s="28" t="s">
        <v>573</v>
      </c>
      <c r="D88" s="78" t="s">
        <v>1264</v>
      </c>
      <c r="E88" s="12"/>
      <c r="F88" s="199">
        <v>2200</v>
      </c>
      <c r="G88" s="345">
        <f t="shared" si="1"/>
        <v>-537130.85000000068</v>
      </c>
    </row>
    <row r="89" spans="1:7" ht="30" x14ac:dyDescent="0.25">
      <c r="A89" s="33">
        <v>41809</v>
      </c>
      <c r="B89" s="28">
        <v>2215</v>
      </c>
      <c r="C89" s="28" t="s">
        <v>44</v>
      </c>
      <c r="D89" s="78" t="s">
        <v>1265</v>
      </c>
      <c r="E89" s="12"/>
      <c r="F89" s="199">
        <v>1720</v>
      </c>
      <c r="G89" s="345">
        <f t="shared" si="1"/>
        <v>-538850.85000000068</v>
      </c>
    </row>
    <row r="90" spans="1:7" ht="30" x14ac:dyDescent="0.25">
      <c r="A90" s="33">
        <v>41809</v>
      </c>
      <c r="B90" s="28">
        <v>2216</v>
      </c>
      <c r="C90" s="28" t="s">
        <v>574</v>
      </c>
      <c r="D90" s="78" t="s">
        <v>1266</v>
      </c>
      <c r="E90" s="12"/>
      <c r="F90" s="199">
        <v>2400</v>
      </c>
      <c r="G90" s="345">
        <f t="shared" si="1"/>
        <v>-541250.85000000068</v>
      </c>
    </row>
    <row r="91" spans="1:7" ht="30" x14ac:dyDescent="0.25">
      <c r="A91" s="33">
        <v>41809</v>
      </c>
      <c r="B91" s="28">
        <v>2217</v>
      </c>
      <c r="C91" s="28" t="s">
        <v>19</v>
      </c>
      <c r="D91" s="78" t="s">
        <v>1267</v>
      </c>
      <c r="E91" s="12"/>
      <c r="F91" s="199">
        <v>3855.72</v>
      </c>
      <c r="G91" s="345">
        <f t="shared" si="1"/>
        <v>-545106.57000000065</v>
      </c>
    </row>
    <row r="92" spans="1:7" ht="30" x14ac:dyDescent="0.25">
      <c r="A92" s="33">
        <v>41809</v>
      </c>
      <c r="B92" s="28">
        <v>2218</v>
      </c>
      <c r="C92" s="28" t="s">
        <v>18</v>
      </c>
      <c r="D92" s="78" t="s">
        <v>1268</v>
      </c>
      <c r="E92" s="12"/>
      <c r="F92" s="199">
        <v>1400</v>
      </c>
      <c r="G92" s="345">
        <f t="shared" si="1"/>
        <v>-546506.57000000065</v>
      </c>
    </row>
    <row r="93" spans="1:7" ht="30" x14ac:dyDescent="0.25">
      <c r="A93" s="33">
        <v>41809</v>
      </c>
      <c r="B93" s="28">
        <v>2219</v>
      </c>
      <c r="C93" s="28" t="s">
        <v>540</v>
      </c>
      <c r="D93" s="78" t="s">
        <v>1197</v>
      </c>
      <c r="E93" s="12"/>
      <c r="F93" s="199">
        <v>1646</v>
      </c>
      <c r="G93" s="345">
        <f t="shared" si="1"/>
        <v>-548152.57000000065</v>
      </c>
    </row>
    <row r="94" spans="1:7" ht="30" x14ac:dyDescent="0.25">
      <c r="A94" s="33">
        <v>41809</v>
      </c>
      <c r="B94" s="28">
        <v>2220</v>
      </c>
      <c r="C94" s="28" t="s">
        <v>30</v>
      </c>
      <c r="D94" s="78" t="s">
        <v>1269</v>
      </c>
      <c r="E94" s="12"/>
      <c r="F94" s="199">
        <v>1218</v>
      </c>
      <c r="G94" s="345">
        <f t="shared" si="1"/>
        <v>-549370.57000000065</v>
      </c>
    </row>
    <row r="95" spans="1:7" ht="30" x14ac:dyDescent="0.25">
      <c r="A95" s="33">
        <v>41809</v>
      </c>
      <c r="B95" s="28">
        <v>2221</v>
      </c>
      <c r="C95" s="28" t="s">
        <v>575</v>
      </c>
      <c r="D95" s="78" t="s">
        <v>1270</v>
      </c>
      <c r="E95" s="12"/>
      <c r="F95" s="199">
        <v>1267.5</v>
      </c>
      <c r="G95" s="345">
        <f t="shared" si="1"/>
        <v>-550638.07000000065</v>
      </c>
    </row>
    <row r="96" spans="1:7" ht="30" x14ac:dyDescent="0.25">
      <c r="A96" s="33">
        <v>41809</v>
      </c>
      <c r="B96" s="28">
        <v>2222</v>
      </c>
      <c r="C96" s="28" t="s">
        <v>231</v>
      </c>
      <c r="D96" s="78" t="s">
        <v>1271</v>
      </c>
      <c r="E96" s="12"/>
      <c r="F96" s="199">
        <v>11375.72</v>
      </c>
      <c r="G96" s="345">
        <f t="shared" si="1"/>
        <v>-562013.79000000062</v>
      </c>
    </row>
    <row r="97" spans="1:7" ht="30" x14ac:dyDescent="0.25">
      <c r="A97" s="33">
        <v>41809</v>
      </c>
      <c r="B97" s="28">
        <v>2223</v>
      </c>
      <c r="C97" s="28" t="s">
        <v>244</v>
      </c>
      <c r="D97" s="78" t="s">
        <v>1272</v>
      </c>
      <c r="E97" s="12"/>
      <c r="F97" s="199">
        <v>5000</v>
      </c>
      <c r="G97" s="345">
        <f t="shared" si="1"/>
        <v>-567013.79000000062</v>
      </c>
    </row>
    <row r="98" spans="1:7" x14ac:dyDescent="0.25">
      <c r="A98" s="33">
        <v>41809</v>
      </c>
      <c r="B98" s="28">
        <v>2224</v>
      </c>
      <c r="C98" s="28" t="s">
        <v>1007</v>
      </c>
      <c r="D98" s="78" t="s">
        <v>1273</v>
      </c>
      <c r="E98" s="12"/>
      <c r="F98" s="12">
        <v>2547</v>
      </c>
      <c r="G98" s="345">
        <f t="shared" si="1"/>
        <v>-569560.79000000062</v>
      </c>
    </row>
    <row r="99" spans="1:7" x14ac:dyDescent="0.25">
      <c r="A99" s="179"/>
      <c r="B99" s="229">
        <v>2225</v>
      </c>
      <c r="C99" s="229" t="s">
        <v>938</v>
      </c>
      <c r="D99" s="233"/>
      <c r="E99" s="148"/>
      <c r="F99" s="148"/>
      <c r="G99" s="345">
        <f t="shared" si="1"/>
        <v>-569560.79000000062</v>
      </c>
    </row>
    <row r="100" spans="1:7" x14ac:dyDescent="0.25">
      <c r="A100" s="33">
        <v>41809</v>
      </c>
      <c r="B100" s="28">
        <v>2226</v>
      </c>
      <c r="C100" s="28" t="s">
        <v>55</v>
      </c>
      <c r="D100" s="78" t="s">
        <v>1274</v>
      </c>
      <c r="E100" s="12"/>
      <c r="F100" s="199">
        <v>14683.81</v>
      </c>
      <c r="G100" s="345">
        <f t="shared" si="1"/>
        <v>-584244.60000000068</v>
      </c>
    </row>
    <row r="101" spans="1:7" x14ac:dyDescent="0.25">
      <c r="A101" s="179"/>
      <c r="B101" s="229">
        <v>2227</v>
      </c>
      <c r="C101" s="229" t="s">
        <v>938</v>
      </c>
      <c r="D101" s="233"/>
      <c r="E101" s="148"/>
      <c r="F101" s="148"/>
      <c r="G101" s="345">
        <f t="shared" si="1"/>
        <v>-584244.60000000068</v>
      </c>
    </row>
    <row r="102" spans="1:7" ht="30" x14ac:dyDescent="0.25">
      <c r="A102" s="33">
        <v>41809</v>
      </c>
      <c r="B102" s="28">
        <v>2228</v>
      </c>
      <c r="C102" s="28" t="s">
        <v>576</v>
      </c>
      <c r="D102" s="78" t="s">
        <v>1275</v>
      </c>
      <c r="E102" s="12"/>
      <c r="F102" s="199">
        <v>10200</v>
      </c>
      <c r="G102" s="345">
        <f t="shared" si="1"/>
        <v>-594444.60000000068</v>
      </c>
    </row>
    <row r="103" spans="1:7" ht="30" x14ac:dyDescent="0.25">
      <c r="A103" s="33">
        <v>41810</v>
      </c>
      <c r="B103" s="28">
        <v>2229</v>
      </c>
      <c r="C103" s="28" t="s">
        <v>19</v>
      </c>
      <c r="D103" s="78" t="s">
        <v>1276</v>
      </c>
      <c r="E103" s="12"/>
      <c r="F103" s="199">
        <v>3000</v>
      </c>
      <c r="G103" s="345">
        <f t="shared" si="1"/>
        <v>-597444.60000000068</v>
      </c>
    </row>
    <row r="104" spans="1:7" x14ac:dyDescent="0.25">
      <c r="A104" s="179"/>
      <c r="B104" s="229">
        <v>2230</v>
      </c>
      <c r="C104" s="229" t="s">
        <v>938</v>
      </c>
      <c r="D104" s="233"/>
      <c r="E104" s="148"/>
      <c r="F104" s="148"/>
      <c r="G104" s="345">
        <f t="shared" si="1"/>
        <v>-597444.60000000068</v>
      </c>
    </row>
    <row r="105" spans="1:7" x14ac:dyDescent="0.25">
      <c r="A105" s="33">
        <v>41809</v>
      </c>
      <c r="B105" s="28"/>
      <c r="C105" s="28" t="s">
        <v>141</v>
      </c>
      <c r="D105" s="78"/>
      <c r="E105" s="12"/>
      <c r="F105" s="199">
        <v>4228.2</v>
      </c>
      <c r="G105" s="345">
        <f t="shared" si="1"/>
        <v>-601672.80000000063</v>
      </c>
    </row>
    <row r="106" spans="1:7" x14ac:dyDescent="0.25">
      <c r="A106" s="33">
        <v>41809</v>
      </c>
      <c r="B106" s="28"/>
      <c r="C106" s="28" t="s">
        <v>141</v>
      </c>
      <c r="D106" s="78"/>
      <c r="E106" s="12"/>
      <c r="F106" s="199">
        <v>30000</v>
      </c>
      <c r="G106" s="345">
        <f t="shared" si="1"/>
        <v>-631672.80000000063</v>
      </c>
    </row>
    <row r="107" spans="1:7" x14ac:dyDescent="0.25">
      <c r="A107" s="33">
        <v>41813</v>
      </c>
      <c r="B107" s="28"/>
      <c r="C107" s="28" t="s">
        <v>157</v>
      </c>
      <c r="D107" s="78"/>
      <c r="E107" s="12"/>
      <c r="F107" s="199">
        <v>3750</v>
      </c>
      <c r="G107" s="345">
        <f t="shared" si="1"/>
        <v>-635422.80000000063</v>
      </c>
    </row>
    <row r="108" spans="1:7" x14ac:dyDescent="0.25">
      <c r="A108" s="33">
        <v>41814</v>
      </c>
      <c r="B108" s="28">
        <v>2231</v>
      </c>
      <c r="C108" s="28" t="s">
        <v>1277</v>
      </c>
      <c r="D108" s="78"/>
      <c r="E108" s="12"/>
      <c r="F108" s="199">
        <v>10337.16</v>
      </c>
      <c r="G108" s="345">
        <f t="shared" si="1"/>
        <v>-645759.96000000066</v>
      </c>
    </row>
    <row r="109" spans="1:7" x14ac:dyDescent="0.25">
      <c r="A109" s="33">
        <v>41815</v>
      </c>
      <c r="B109" s="28"/>
      <c r="C109" s="28" t="s">
        <v>141</v>
      </c>
      <c r="D109" s="78"/>
      <c r="E109" s="12"/>
      <c r="F109" s="199">
        <v>30000</v>
      </c>
      <c r="G109" s="345">
        <f t="shared" si="1"/>
        <v>-675759.96000000066</v>
      </c>
    </row>
    <row r="110" spans="1:7" x14ac:dyDescent="0.25">
      <c r="A110" s="33">
        <v>41817</v>
      </c>
      <c r="B110" s="28"/>
      <c r="C110" s="28" t="s">
        <v>157</v>
      </c>
      <c r="D110" s="78"/>
      <c r="E110" s="12"/>
      <c r="F110" s="199">
        <v>74779</v>
      </c>
      <c r="G110" s="345">
        <f t="shared" si="1"/>
        <v>-750538.96000000066</v>
      </c>
    </row>
    <row r="111" spans="1:7" ht="30" x14ac:dyDescent="0.25">
      <c r="A111" s="33">
        <v>41817</v>
      </c>
      <c r="B111" s="28">
        <v>2232</v>
      </c>
      <c r="C111" s="28" t="s">
        <v>1278</v>
      </c>
      <c r="D111" s="78" t="s">
        <v>1279</v>
      </c>
      <c r="E111" s="12"/>
      <c r="F111" s="12">
        <v>1550</v>
      </c>
      <c r="G111" s="345">
        <f t="shared" si="1"/>
        <v>-752088.96000000066</v>
      </c>
    </row>
    <row r="112" spans="1:7" x14ac:dyDescent="0.25">
      <c r="A112" s="179"/>
      <c r="B112" s="229">
        <v>2233</v>
      </c>
      <c r="C112" s="229" t="s">
        <v>938</v>
      </c>
      <c r="D112" s="233"/>
      <c r="E112" s="148"/>
      <c r="F112" s="148"/>
      <c r="G112" s="345">
        <f t="shared" si="1"/>
        <v>-752088.96000000066</v>
      </c>
    </row>
    <row r="113" spans="1:7" x14ac:dyDescent="0.25">
      <c r="A113" s="33">
        <v>41817</v>
      </c>
      <c r="B113" s="28">
        <v>2234</v>
      </c>
      <c r="C113" s="28" t="s">
        <v>55</v>
      </c>
      <c r="D113" s="78" t="s">
        <v>1280</v>
      </c>
      <c r="E113" s="12"/>
      <c r="F113" s="199">
        <v>57246</v>
      </c>
      <c r="G113" s="345">
        <f t="shared" si="1"/>
        <v>-809334.96000000066</v>
      </c>
    </row>
    <row r="114" spans="1:7" x14ac:dyDescent="0.25">
      <c r="A114" s="33">
        <v>41817</v>
      </c>
      <c r="B114" s="28">
        <v>2235</v>
      </c>
      <c r="C114" s="28" t="s">
        <v>19</v>
      </c>
      <c r="D114" s="78" t="s">
        <v>1030</v>
      </c>
      <c r="E114" s="12"/>
      <c r="F114" s="199">
        <v>3242.36</v>
      </c>
      <c r="G114" s="345">
        <f t="shared" si="1"/>
        <v>-812577.32000000065</v>
      </c>
    </row>
    <row r="115" spans="1:7" x14ac:dyDescent="0.25">
      <c r="A115" s="179"/>
      <c r="B115" s="229">
        <v>2236</v>
      </c>
      <c r="C115" s="229" t="s">
        <v>938</v>
      </c>
      <c r="D115" s="233"/>
      <c r="E115" s="148"/>
      <c r="F115" s="148"/>
      <c r="G115" s="345">
        <f t="shared" si="1"/>
        <v>-812577.32000000065</v>
      </c>
    </row>
    <row r="116" spans="1:7" ht="75" x14ac:dyDescent="0.25">
      <c r="A116" s="33"/>
      <c r="B116" s="28">
        <v>2237</v>
      </c>
      <c r="C116" s="28" t="s">
        <v>1281</v>
      </c>
      <c r="D116" s="78" t="s">
        <v>1282</v>
      </c>
      <c r="E116" s="12"/>
      <c r="F116" s="12">
        <v>1600.11</v>
      </c>
      <c r="G116" s="345">
        <f t="shared" si="1"/>
        <v>-814177.43000000063</v>
      </c>
    </row>
    <row r="117" spans="1:7" x14ac:dyDescent="0.25">
      <c r="A117" s="33">
        <v>41816</v>
      </c>
      <c r="B117" s="28">
        <v>2238</v>
      </c>
      <c r="C117" s="28" t="s">
        <v>19</v>
      </c>
      <c r="D117" s="78" t="s">
        <v>1126</v>
      </c>
      <c r="E117" s="12"/>
      <c r="F117" s="199">
        <v>3635.01</v>
      </c>
      <c r="G117" s="345">
        <f t="shared" si="1"/>
        <v>-817812.44000000064</v>
      </c>
    </row>
    <row r="118" spans="1:7" x14ac:dyDescent="0.25">
      <c r="A118" s="179"/>
      <c r="B118" s="229">
        <v>2239</v>
      </c>
      <c r="C118" s="229" t="s">
        <v>938</v>
      </c>
      <c r="D118" s="233"/>
      <c r="E118" s="148"/>
      <c r="F118" s="148"/>
      <c r="G118" s="345">
        <f t="shared" si="1"/>
        <v>-817812.44000000064</v>
      </c>
    </row>
    <row r="119" spans="1:7" x14ac:dyDescent="0.25">
      <c r="A119" s="179"/>
      <c r="B119" s="229">
        <v>2240</v>
      </c>
      <c r="C119" s="229" t="s">
        <v>938</v>
      </c>
      <c r="D119" s="233"/>
      <c r="E119" s="148"/>
      <c r="F119" s="148"/>
      <c r="G119" s="345">
        <f t="shared" si="1"/>
        <v>-817812.44000000064</v>
      </c>
    </row>
    <row r="120" spans="1:7" x14ac:dyDescent="0.25">
      <c r="A120" s="33">
        <v>41817</v>
      </c>
      <c r="B120" s="28">
        <v>2241</v>
      </c>
      <c r="C120" s="28" t="s">
        <v>1283</v>
      </c>
      <c r="D120" s="78" t="s">
        <v>1284</v>
      </c>
      <c r="E120" s="12"/>
      <c r="F120" s="199">
        <v>1800</v>
      </c>
      <c r="G120" s="345">
        <f t="shared" si="1"/>
        <v>-819612.44000000064</v>
      </c>
    </row>
    <row r="121" spans="1:7" x14ac:dyDescent="0.25">
      <c r="A121" s="179"/>
      <c r="B121" s="229">
        <v>2242</v>
      </c>
      <c r="C121" s="229" t="s">
        <v>938</v>
      </c>
      <c r="D121" s="233"/>
      <c r="E121" s="148"/>
      <c r="F121" s="148"/>
      <c r="G121" s="345">
        <f t="shared" si="1"/>
        <v>-819612.44000000064</v>
      </c>
    </row>
    <row r="122" spans="1:7" x14ac:dyDescent="0.25">
      <c r="A122" s="33">
        <v>41817</v>
      </c>
      <c r="B122" s="28">
        <v>2243</v>
      </c>
      <c r="C122" s="28" t="s">
        <v>35</v>
      </c>
      <c r="D122" s="78"/>
      <c r="E122" s="12"/>
      <c r="F122" s="199">
        <v>43160</v>
      </c>
      <c r="G122" s="345">
        <f t="shared" si="1"/>
        <v>-862772.44000000064</v>
      </c>
    </row>
    <row r="123" spans="1:7" x14ac:dyDescent="0.25">
      <c r="A123" s="33">
        <v>41817</v>
      </c>
      <c r="B123" s="28">
        <v>2244</v>
      </c>
      <c r="C123" s="28" t="s">
        <v>19</v>
      </c>
      <c r="D123" s="78" t="s">
        <v>577</v>
      </c>
      <c r="E123" s="12"/>
      <c r="F123" s="199">
        <v>3000</v>
      </c>
      <c r="G123" s="345">
        <f t="shared" si="1"/>
        <v>-865772.44000000064</v>
      </c>
    </row>
    <row r="124" spans="1:7" x14ac:dyDescent="0.25">
      <c r="A124" s="33">
        <v>41817</v>
      </c>
      <c r="B124" s="28">
        <v>2245</v>
      </c>
      <c r="C124" s="28" t="s">
        <v>30</v>
      </c>
      <c r="D124" s="78" t="s">
        <v>214</v>
      </c>
      <c r="E124" s="12"/>
      <c r="F124" s="12">
        <v>1214</v>
      </c>
      <c r="G124" s="345">
        <f t="shared" si="1"/>
        <v>-866986.44000000064</v>
      </c>
    </row>
    <row r="125" spans="1:7" x14ac:dyDescent="0.25">
      <c r="A125" s="179"/>
      <c r="B125" s="229">
        <v>2246</v>
      </c>
      <c r="C125" s="229" t="s">
        <v>938</v>
      </c>
      <c r="D125" s="233"/>
      <c r="E125" s="148"/>
      <c r="F125" s="148"/>
      <c r="G125" s="345">
        <f t="shared" si="1"/>
        <v>-866986.44000000064</v>
      </c>
    </row>
    <row r="126" spans="1:7" ht="30" x14ac:dyDescent="0.25">
      <c r="A126" s="33">
        <v>41817</v>
      </c>
      <c r="B126" s="28">
        <v>2247</v>
      </c>
      <c r="C126" s="28" t="s">
        <v>19</v>
      </c>
      <c r="D126" s="78" t="s">
        <v>1285</v>
      </c>
      <c r="E126" s="12"/>
      <c r="F126" s="199">
        <v>19600</v>
      </c>
      <c r="G126" s="345">
        <f t="shared" si="1"/>
        <v>-886586.44000000064</v>
      </c>
    </row>
    <row r="127" spans="1:7" x14ac:dyDescent="0.25">
      <c r="A127" s="33">
        <v>41817</v>
      </c>
      <c r="B127" s="28">
        <v>2248</v>
      </c>
      <c r="C127" s="28" t="s">
        <v>19</v>
      </c>
      <c r="D127" s="78" t="s">
        <v>587</v>
      </c>
      <c r="E127" s="12"/>
      <c r="F127" s="199">
        <v>11349.15</v>
      </c>
      <c r="G127" s="345">
        <f t="shared" si="1"/>
        <v>-897935.59000000067</v>
      </c>
    </row>
    <row r="128" spans="1:7" x14ac:dyDescent="0.25">
      <c r="A128" s="33">
        <v>41817</v>
      </c>
      <c r="B128" s="28">
        <v>2249</v>
      </c>
      <c r="C128" s="28" t="s">
        <v>26</v>
      </c>
      <c r="D128" s="78" t="s">
        <v>1286</v>
      </c>
      <c r="E128" s="12"/>
      <c r="F128" s="12">
        <v>9986.44</v>
      </c>
      <c r="G128" s="345">
        <f t="shared" si="1"/>
        <v>-907922.03000000061</v>
      </c>
    </row>
    <row r="129" spans="1:7" x14ac:dyDescent="0.25">
      <c r="A129" s="33">
        <v>41820</v>
      </c>
      <c r="B129" s="28"/>
      <c r="C129" s="28" t="s">
        <v>141</v>
      </c>
      <c r="D129" s="78"/>
      <c r="E129" s="12"/>
      <c r="F129" s="199">
        <v>30000</v>
      </c>
      <c r="G129" s="345">
        <f t="shared" si="1"/>
        <v>-937922.03000000061</v>
      </c>
    </row>
    <row r="130" spans="1:7" x14ac:dyDescent="0.25">
      <c r="A130" s="33">
        <v>41820</v>
      </c>
      <c r="B130" s="28"/>
      <c r="C130" s="28" t="s">
        <v>158</v>
      </c>
      <c r="D130" s="78"/>
      <c r="E130" s="12"/>
      <c r="F130" s="199">
        <v>162</v>
      </c>
      <c r="G130" s="345">
        <f t="shared" si="1"/>
        <v>-938084.03000000061</v>
      </c>
    </row>
    <row r="131" spans="1:7" x14ac:dyDescent="0.25">
      <c r="A131" s="33">
        <v>41820</v>
      </c>
      <c r="B131" s="28"/>
      <c r="C131" s="28" t="s">
        <v>446</v>
      </c>
      <c r="D131" s="78"/>
      <c r="E131" s="12"/>
      <c r="F131" s="199">
        <v>25.92</v>
      </c>
      <c r="G131" s="345">
        <f t="shared" si="1"/>
        <v>-938109.95000000065</v>
      </c>
    </row>
    <row r="132" spans="1:7" x14ac:dyDescent="0.25">
      <c r="A132" s="33">
        <v>41817</v>
      </c>
      <c r="B132" s="28">
        <v>2251</v>
      </c>
      <c r="C132" s="28" t="s">
        <v>1294</v>
      </c>
      <c r="D132" s="78" t="s">
        <v>1295</v>
      </c>
      <c r="E132" s="12"/>
      <c r="F132" s="12">
        <v>1060</v>
      </c>
      <c r="G132" s="345">
        <f t="shared" si="1"/>
        <v>-939169.95000000065</v>
      </c>
    </row>
    <row r="133" spans="1:7" x14ac:dyDescent="0.25">
      <c r="A133" s="33">
        <v>41817</v>
      </c>
      <c r="B133" s="28">
        <v>2252</v>
      </c>
      <c r="C133" s="28" t="s">
        <v>1296</v>
      </c>
      <c r="D133" s="78" t="s">
        <v>1240</v>
      </c>
      <c r="E133" s="12"/>
      <c r="F133" s="12">
        <v>12879</v>
      </c>
      <c r="G133" s="345">
        <f t="shared" si="1"/>
        <v>-952048.95000000065</v>
      </c>
    </row>
    <row r="134" spans="1:7" x14ac:dyDescent="0.25">
      <c r="A134" s="33">
        <v>41817</v>
      </c>
      <c r="B134" s="28">
        <v>2253</v>
      </c>
      <c r="C134" s="28" t="s">
        <v>1297</v>
      </c>
      <c r="D134" s="78" t="s">
        <v>1298</v>
      </c>
      <c r="E134" s="12"/>
      <c r="F134" s="12">
        <v>2000</v>
      </c>
      <c r="G134" s="345">
        <f t="shared" si="1"/>
        <v>-954048.95000000065</v>
      </c>
    </row>
    <row r="135" spans="1:7" x14ac:dyDescent="0.25">
      <c r="A135" s="33">
        <v>41817</v>
      </c>
      <c r="B135" s="28">
        <v>2254</v>
      </c>
      <c r="C135" s="28" t="s">
        <v>1248</v>
      </c>
      <c r="D135" s="78" t="s">
        <v>1299</v>
      </c>
      <c r="E135" s="12"/>
      <c r="F135" s="12">
        <v>2263.4299999999998</v>
      </c>
      <c r="G135" s="345">
        <f t="shared" si="1"/>
        <v>-956312.3800000007</v>
      </c>
    </row>
    <row r="136" spans="1:7" x14ac:dyDescent="0.25">
      <c r="A136" s="33">
        <v>41820</v>
      </c>
      <c r="B136" s="28">
        <v>2256</v>
      </c>
      <c r="C136" s="28" t="s">
        <v>1258</v>
      </c>
      <c r="D136" s="78" t="s">
        <v>1299</v>
      </c>
      <c r="E136" s="12"/>
      <c r="F136" s="12">
        <v>1000</v>
      </c>
      <c r="G136" s="345">
        <f t="shared" si="1"/>
        <v>-957312.3800000007</v>
      </c>
    </row>
    <row r="137" spans="1:7" ht="26.25" x14ac:dyDescent="0.4">
      <c r="A137" s="341"/>
      <c r="B137" s="341"/>
      <c r="C137" s="344" t="s">
        <v>283</v>
      </c>
      <c r="D137" s="342"/>
      <c r="E137" s="343"/>
      <c r="F137" s="341"/>
      <c r="G137" s="341"/>
    </row>
    <row r="138" spans="1:7" x14ac:dyDescent="0.25">
      <c r="A138" s="33">
        <v>41796</v>
      </c>
      <c r="B138" s="28"/>
      <c r="C138" s="28" t="s">
        <v>166</v>
      </c>
      <c r="D138" s="78"/>
      <c r="E138" s="199">
        <v>38349.360000000001</v>
      </c>
      <c r="F138" s="28"/>
      <c r="G138" s="345">
        <f>G136+E138</f>
        <v>-918963.02000000072</v>
      </c>
    </row>
    <row r="139" spans="1:7" x14ac:dyDescent="0.25">
      <c r="A139" s="33">
        <v>41796</v>
      </c>
      <c r="B139" s="28"/>
      <c r="C139" s="28" t="s">
        <v>166</v>
      </c>
      <c r="D139" s="78"/>
      <c r="E139" s="199">
        <v>5222</v>
      </c>
      <c r="F139" s="28"/>
      <c r="G139" s="345">
        <f>G138+E139</f>
        <v>-913741.02000000072</v>
      </c>
    </row>
    <row r="140" spans="1:7" x14ac:dyDescent="0.25">
      <c r="A140" s="33">
        <v>41796</v>
      </c>
      <c r="B140" s="28"/>
      <c r="C140" s="28" t="s">
        <v>166</v>
      </c>
      <c r="D140" s="78"/>
      <c r="E140" s="199">
        <v>4717.6099999999997</v>
      </c>
      <c r="F140" s="28"/>
      <c r="G140" s="345">
        <f t="shared" ref="G140:G163" si="2">G139+E140</f>
        <v>-909023.41000000073</v>
      </c>
    </row>
    <row r="141" spans="1:7" x14ac:dyDescent="0.25">
      <c r="A141" s="33">
        <v>41796</v>
      </c>
      <c r="B141" s="28"/>
      <c r="C141" s="28" t="s">
        <v>166</v>
      </c>
      <c r="D141" s="78"/>
      <c r="E141" s="199">
        <v>2418.98</v>
      </c>
      <c r="F141" s="28"/>
      <c r="G141" s="345">
        <f>G140+E141</f>
        <v>-906604.43000000075</v>
      </c>
    </row>
    <row r="142" spans="1:7" x14ac:dyDescent="0.25">
      <c r="A142" s="33">
        <v>41796</v>
      </c>
      <c r="B142" s="28"/>
      <c r="C142" s="28" t="s">
        <v>166</v>
      </c>
      <c r="D142" s="78"/>
      <c r="E142" s="199">
        <v>4010.76</v>
      </c>
      <c r="F142" s="28"/>
      <c r="G142" s="345">
        <f t="shared" si="2"/>
        <v>-902593.67000000074</v>
      </c>
    </row>
    <row r="143" spans="1:7" x14ac:dyDescent="0.25">
      <c r="A143" s="33">
        <v>41802</v>
      </c>
      <c r="B143" s="28"/>
      <c r="C143" s="28" t="s">
        <v>166</v>
      </c>
      <c r="D143" s="78"/>
      <c r="E143" s="199">
        <v>5364</v>
      </c>
      <c r="F143" s="28"/>
      <c r="G143" s="345">
        <f>G142+E143</f>
        <v>-897229.67000000074</v>
      </c>
    </row>
    <row r="144" spans="1:7" x14ac:dyDescent="0.25">
      <c r="A144" s="33">
        <v>41802</v>
      </c>
      <c r="B144" s="28"/>
      <c r="C144" s="28" t="s">
        <v>787</v>
      </c>
      <c r="D144" s="78"/>
      <c r="E144" s="199">
        <v>1207203.3600000001</v>
      </c>
      <c r="F144" s="28"/>
      <c r="G144" s="74">
        <f t="shared" si="2"/>
        <v>309973.68999999936</v>
      </c>
    </row>
    <row r="145" spans="1:7" x14ac:dyDescent="0.25">
      <c r="A145" s="33">
        <v>41802</v>
      </c>
      <c r="B145" s="28"/>
      <c r="C145" s="28" t="s">
        <v>787</v>
      </c>
      <c r="D145" s="78"/>
      <c r="E145" s="199">
        <v>2521.41</v>
      </c>
      <c r="F145" s="28"/>
      <c r="G145" s="74">
        <f>G144+E145</f>
        <v>312495.09999999934</v>
      </c>
    </row>
    <row r="146" spans="1:7" x14ac:dyDescent="0.25">
      <c r="A146" s="33">
        <v>41802</v>
      </c>
      <c r="B146" s="28"/>
      <c r="C146" s="28" t="s">
        <v>788</v>
      </c>
      <c r="D146" s="78"/>
      <c r="E146" s="199">
        <v>388517</v>
      </c>
      <c r="F146" s="28"/>
      <c r="G146" s="74">
        <f t="shared" si="2"/>
        <v>701012.09999999939</v>
      </c>
    </row>
    <row r="147" spans="1:7" x14ac:dyDescent="0.25">
      <c r="A147" s="33">
        <v>41803</v>
      </c>
      <c r="B147" s="28"/>
      <c r="C147" s="28" t="s">
        <v>166</v>
      </c>
      <c r="D147" s="78"/>
      <c r="E147" s="199">
        <v>1022</v>
      </c>
      <c r="F147" s="28"/>
      <c r="G147" s="74">
        <f t="shared" si="2"/>
        <v>702034.09999999939</v>
      </c>
    </row>
    <row r="148" spans="1:7" x14ac:dyDescent="0.25">
      <c r="A148" s="33">
        <v>41803</v>
      </c>
      <c r="B148" s="28"/>
      <c r="C148" s="28" t="s">
        <v>166</v>
      </c>
      <c r="D148" s="78"/>
      <c r="E148" s="199">
        <v>7928</v>
      </c>
      <c r="F148" s="28"/>
      <c r="G148" s="74">
        <f t="shared" si="2"/>
        <v>709962.09999999939</v>
      </c>
    </row>
    <row r="149" spans="1:7" x14ac:dyDescent="0.25">
      <c r="A149" s="33">
        <v>41803</v>
      </c>
      <c r="B149" s="28"/>
      <c r="C149" s="28" t="s">
        <v>166</v>
      </c>
      <c r="D149" s="78"/>
      <c r="E149" s="199">
        <v>2223</v>
      </c>
      <c r="F149" s="28"/>
      <c r="G149" s="74">
        <f t="shared" si="2"/>
        <v>712185.09999999939</v>
      </c>
    </row>
    <row r="150" spans="1:7" x14ac:dyDescent="0.25">
      <c r="A150" s="33">
        <v>41808</v>
      </c>
      <c r="B150" s="28"/>
      <c r="C150" s="28" t="s">
        <v>787</v>
      </c>
      <c r="D150" s="78"/>
      <c r="E150" s="199">
        <v>84777.51</v>
      </c>
      <c r="F150" s="28"/>
      <c r="G150" s="74">
        <f t="shared" si="2"/>
        <v>796962.6099999994</v>
      </c>
    </row>
    <row r="151" spans="1:7" x14ac:dyDescent="0.25">
      <c r="A151" s="33">
        <v>41810</v>
      </c>
      <c r="B151" s="28"/>
      <c r="C151" s="28" t="s">
        <v>166</v>
      </c>
      <c r="D151" s="78"/>
      <c r="E151" s="199">
        <v>17988</v>
      </c>
      <c r="F151" s="28"/>
      <c r="G151" s="74">
        <f t="shared" si="2"/>
        <v>814950.6099999994</v>
      </c>
    </row>
    <row r="152" spans="1:7" x14ac:dyDescent="0.25">
      <c r="A152" s="33">
        <v>41810</v>
      </c>
      <c r="B152" s="28"/>
      <c r="C152" s="28" t="s">
        <v>166</v>
      </c>
      <c r="D152" s="78"/>
      <c r="E152" s="199">
        <v>7072</v>
      </c>
      <c r="F152" s="28"/>
      <c r="G152" s="74">
        <f t="shared" si="2"/>
        <v>822022.6099999994</v>
      </c>
    </row>
    <row r="153" spans="1:7" x14ac:dyDescent="0.25">
      <c r="A153" s="33">
        <v>41810</v>
      </c>
      <c r="B153" s="28"/>
      <c r="C153" s="28" t="s">
        <v>166</v>
      </c>
      <c r="D153" s="78"/>
      <c r="E153" s="199">
        <v>234</v>
      </c>
      <c r="F153" s="28"/>
      <c r="G153" s="74">
        <f t="shared" si="2"/>
        <v>822256.6099999994</v>
      </c>
    </row>
    <row r="154" spans="1:7" x14ac:dyDescent="0.25">
      <c r="A154" s="33">
        <v>41810</v>
      </c>
      <c r="B154" s="28"/>
      <c r="C154" s="28" t="s">
        <v>166</v>
      </c>
      <c r="D154" s="78"/>
      <c r="E154" s="199">
        <v>998</v>
      </c>
      <c r="F154" s="28"/>
      <c r="G154" s="74">
        <f t="shared" si="2"/>
        <v>823254.6099999994</v>
      </c>
    </row>
    <row r="155" spans="1:7" x14ac:dyDescent="0.25">
      <c r="A155" s="33">
        <v>41810</v>
      </c>
      <c r="B155" s="28"/>
      <c r="C155" s="28" t="s">
        <v>166</v>
      </c>
      <c r="D155" s="78"/>
      <c r="E155" s="199">
        <v>8645</v>
      </c>
      <c r="F155" s="28"/>
      <c r="G155" s="74">
        <f t="shared" si="2"/>
        <v>831899.6099999994</v>
      </c>
    </row>
    <row r="156" spans="1:7" x14ac:dyDescent="0.25">
      <c r="A156" s="33">
        <v>41810</v>
      </c>
      <c r="B156" s="28"/>
      <c r="C156" s="28" t="s">
        <v>166</v>
      </c>
      <c r="D156" s="78"/>
      <c r="E156" s="199">
        <v>4974</v>
      </c>
      <c r="F156" s="28"/>
      <c r="G156" s="74">
        <f t="shared" si="2"/>
        <v>836873.6099999994</v>
      </c>
    </row>
    <row r="157" spans="1:7" x14ac:dyDescent="0.25">
      <c r="A157" s="33">
        <v>41816</v>
      </c>
      <c r="B157" s="28"/>
      <c r="C157" s="28" t="s">
        <v>166</v>
      </c>
      <c r="D157" s="78"/>
      <c r="E157" s="199">
        <v>1026</v>
      </c>
      <c r="F157" s="28"/>
      <c r="G157" s="74">
        <f t="shared" si="2"/>
        <v>837899.6099999994</v>
      </c>
    </row>
    <row r="158" spans="1:7" x14ac:dyDescent="0.25">
      <c r="A158" s="33">
        <v>41816</v>
      </c>
      <c r="B158" s="28"/>
      <c r="C158" s="28" t="s">
        <v>166</v>
      </c>
      <c r="D158" s="78"/>
      <c r="E158" s="199">
        <v>1181</v>
      </c>
      <c r="F158" s="28"/>
      <c r="G158" s="74">
        <f t="shared" si="2"/>
        <v>839080.6099999994</v>
      </c>
    </row>
    <row r="159" spans="1:7" x14ac:dyDescent="0.25">
      <c r="A159" s="33">
        <v>41816</v>
      </c>
      <c r="B159" s="28"/>
      <c r="C159" s="28" t="s">
        <v>166</v>
      </c>
      <c r="D159" s="78"/>
      <c r="E159" s="199">
        <v>3227</v>
      </c>
      <c r="F159" s="28"/>
      <c r="G159" s="74">
        <f t="shared" si="2"/>
        <v>842307.6099999994</v>
      </c>
    </row>
    <row r="160" spans="1:7" x14ac:dyDescent="0.25">
      <c r="A160" s="33">
        <v>41816</v>
      </c>
      <c r="B160" s="28"/>
      <c r="C160" s="28" t="s">
        <v>166</v>
      </c>
      <c r="D160" s="78"/>
      <c r="E160" s="199">
        <v>5075.2</v>
      </c>
      <c r="F160" s="28"/>
      <c r="G160" s="74">
        <f t="shared" si="2"/>
        <v>847382.80999999936</v>
      </c>
    </row>
    <row r="161" spans="1:14" x14ac:dyDescent="0.25">
      <c r="A161" s="33">
        <v>41817</v>
      </c>
      <c r="B161" s="28"/>
      <c r="C161" s="28" t="s">
        <v>787</v>
      </c>
      <c r="D161" s="78"/>
      <c r="E161" s="199">
        <v>4811.67</v>
      </c>
      <c r="F161" s="28"/>
      <c r="G161" s="74">
        <f t="shared" si="2"/>
        <v>852194.4799999994</v>
      </c>
    </row>
    <row r="162" spans="1:14" x14ac:dyDescent="0.25">
      <c r="A162" s="33">
        <v>41817</v>
      </c>
      <c r="B162" s="28"/>
      <c r="C162" s="28" t="s">
        <v>166</v>
      </c>
      <c r="D162" s="78"/>
      <c r="E162" s="199">
        <v>546000</v>
      </c>
      <c r="F162" s="28"/>
      <c r="G162" s="74">
        <f t="shared" si="2"/>
        <v>1398194.4799999995</v>
      </c>
    </row>
    <row r="163" spans="1:14" x14ac:dyDescent="0.25">
      <c r="A163" s="33">
        <v>41820</v>
      </c>
      <c r="B163" s="28"/>
      <c r="C163" s="28" t="s">
        <v>166</v>
      </c>
      <c r="D163" s="78"/>
      <c r="E163" s="199">
        <v>429000</v>
      </c>
      <c r="F163" s="28"/>
      <c r="G163" s="74">
        <f t="shared" si="2"/>
        <v>1827194.4799999995</v>
      </c>
    </row>
    <row r="164" spans="1:14" s="23" customFormat="1" ht="21" x14ac:dyDescent="0.35">
      <c r="A164" s="193"/>
      <c r="B164" s="193"/>
      <c r="C164" s="350" t="s">
        <v>170</v>
      </c>
      <c r="D164" s="351" t="s">
        <v>284</v>
      </c>
      <c r="E164" s="293"/>
      <c r="F164" s="292"/>
      <c r="G164" s="295"/>
      <c r="H164" s="69"/>
      <c r="L164" s="9"/>
    </row>
    <row r="165" spans="1:14" s="23" customFormat="1" ht="21" x14ac:dyDescent="0.35">
      <c r="A165" s="193"/>
      <c r="B165" s="193"/>
      <c r="C165" s="352">
        <v>1591089.85</v>
      </c>
      <c r="D165" s="353">
        <f>G163-F173</f>
        <v>1807321.7899999996</v>
      </c>
      <c r="E165" s="346"/>
      <c r="F165" s="291"/>
      <c r="G165" s="296"/>
      <c r="H165" s="69"/>
      <c r="L165" s="9"/>
    </row>
    <row r="166" spans="1:14" ht="21" x14ac:dyDescent="0.35">
      <c r="A166" s="28"/>
      <c r="B166" s="28"/>
      <c r="C166" s="28"/>
      <c r="D166" s="78"/>
      <c r="E166" s="349" t="s">
        <v>387</v>
      </c>
      <c r="F166" s="291"/>
      <c r="G166" s="348"/>
    </row>
    <row r="167" spans="1:14" x14ac:dyDescent="0.25">
      <c r="A167" s="28"/>
      <c r="B167" s="28"/>
      <c r="C167" s="28"/>
      <c r="D167" s="78"/>
      <c r="E167" s="370">
        <v>2192</v>
      </c>
      <c r="F167" s="12">
        <v>2975.14</v>
      </c>
      <c r="G167" s="28"/>
    </row>
    <row r="168" spans="1:14" x14ac:dyDescent="0.25">
      <c r="A168" s="28"/>
      <c r="B168" s="28"/>
      <c r="C168" s="28"/>
      <c r="D168" s="78"/>
      <c r="E168" s="370">
        <v>2224</v>
      </c>
      <c r="F168" s="12">
        <v>2547</v>
      </c>
      <c r="G168" s="28"/>
    </row>
    <row r="169" spans="1:14" x14ac:dyDescent="0.25">
      <c r="A169" s="28"/>
      <c r="B169" s="28"/>
      <c r="C169" s="28"/>
      <c r="D169" s="78"/>
      <c r="E169" s="370">
        <v>2232</v>
      </c>
      <c r="F169" s="12">
        <v>1550</v>
      </c>
      <c r="G169" s="28"/>
    </row>
    <row r="170" spans="1:14" x14ac:dyDescent="0.25">
      <c r="A170" s="28"/>
      <c r="B170" s="28"/>
      <c r="C170" s="28"/>
      <c r="D170" s="78"/>
      <c r="E170" s="370">
        <v>2237</v>
      </c>
      <c r="F170" s="12">
        <v>1600.11</v>
      </c>
      <c r="G170" s="28"/>
    </row>
    <row r="171" spans="1:14" x14ac:dyDescent="0.25">
      <c r="A171" s="28"/>
      <c r="B171" s="28"/>
      <c r="C171" s="28"/>
      <c r="D171" s="78"/>
      <c r="E171" s="370">
        <v>2245</v>
      </c>
      <c r="F171" s="12">
        <v>1214</v>
      </c>
      <c r="G171" s="28"/>
    </row>
    <row r="172" spans="1:14" x14ac:dyDescent="0.25">
      <c r="A172" s="28"/>
      <c r="B172" s="28"/>
      <c r="C172" s="28"/>
      <c r="D172" s="78"/>
      <c r="E172" s="370">
        <v>2249</v>
      </c>
      <c r="F172" s="12">
        <v>9986.44</v>
      </c>
      <c r="G172" s="28"/>
    </row>
    <row r="173" spans="1:14" x14ac:dyDescent="0.25">
      <c r="A173" s="28"/>
      <c r="B173" s="28"/>
      <c r="C173" s="28"/>
      <c r="D173" s="78"/>
      <c r="E173" s="370"/>
      <c r="F173" s="31">
        <f>SUM(F167:F172)</f>
        <v>19872.690000000002</v>
      </c>
      <c r="G173" s="28"/>
    </row>
    <row r="174" spans="1:14" s="90" customFormat="1" ht="23.25" x14ac:dyDescent="0.35">
      <c r="A174" s="354"/>
      <c r="B174" s="358" t="s">
        <v>164</v>
      </c>
      <c r="C174" s="357"/>
      <c r="D174" s="355"/>
      <c r="E174" s="356"/>
      <c r="F174" s="356"/>
      <c r="G174" s="354"/>
    </row>
    <row r="175" spans="1:14" x14ac:dyDescent="0.25">
      <c r="A175" s="33">
        <v>41792</v>
      </c>
      <c r="B175" s="91">
        <v>2107</v>
      </c>
      <c r="C175" s="28" t="s">
        <v>1208</v>
      </c>
      <c r="D175" s="78" t="s">
        <v>1209</v>
      </c>
      <c r="E175" s="28"/>
      <c r="F175" s="267">
        <v>2203.4299999999998</v>
      </c>
      <c r="G175" s="359">
        <f>G131-F175</f>
        <v>-940313.3800000007</v>
      </c>
      <c r="N175" s="49"/>
    </row>
    <row r="176" spans="1:14" ht="30" x14ac:dyDescent="0.25">
      <c r="A176" s="33">
        <v>41792</v>
      </c>
      <c r="B176" s="91">
        <v>2116</v>
      </c>
      <c r="C176" s="28" t="s">
        <v>1211</v>
      </c>
      <c r="D176" s="78" t="s">
        <v>1212</v>
      </c>
      <c r="E176" s="28"/>
      <c r="F176" s="106">
        <v>2119</v>
      </c>
      <c r="G176" s="359">
        <f>G175-F176</f>
        <v>-942432.3800000007</v>
      </c>
    </row>
    <row r="177" spans="1:7" ht="30" x14ac:dyDescent="0.25">
      <c r="A177" s="33">
        <v>41794</v>
      </c>
      <c r="B177" s="91">
        <v>2155</v>
      </c>
      <c r="C177" s="28" t="s">
        <v>1218</v>
      </c>
      <c r="D177" s="78" t="s">
        <v>1219</v>
      </c>
      <c r="E177" s="28"/>
      <c r="F177" s="106">
        <v>3000</v>
      </c>
      <c r="G177" s="359">
        <f t="shared" ref="G177:G184" si="3">G176-F177</f>
        <v>-945432.3800000007</v>
      </c>
    </row>
    <row r="178" spans="1:7" x14ac:dyDescent="0.25">
      <c r="A178" s="33">
        <v>41794</v>
      </c>
      <c r="B178" s="91">
        <v>2166</v>
      </c>
      <c r="C178" s="16" t="s">
        <v>1223</v>
      </c>
      <c r="D178" s="26" t="s">
        <v>1225</v>
      </c>
      <c r="E178" s="16"/>
      <c r="F178" s="119">
        <v>1500</v>
      </c>
      <c r="G178" s="359">
        <f t="shared" si="3"/>
        <v>-946932.3800000007</v>
      </c>
    </row>
    <row r="179" spans="1:7" x14ac:dyDescent="0.25">
      <c r="A179" s="33">
        <v>41796</v>
      </c>
      <c r="B179" s="91">
        <v>2160</v>
      </c>
      <c r="C179" s="28" t="s">
        <v>585</v>
      </c>
      <c r="D179" s="78" t="s">
        <v>830</v>
      </c>
      <c r="E179" s="12"/>
      <c r="F179" s="12">
        <v>1300</v>
      </c>
      <c r="G179" s="359">
        <f t="shared" si="3"/>
        <v>-948232.3800000007</v>
      </c>
    </row>
    <row r="180" spans="1:7" x14ac:dyDescent="0.25">
      <c r="A180" s="33">
        <v>41796</v>
      </c>
      <c r="B180" s="91">
        <v>2159</v>
      </c>
      <c r="C180" s="28" t="s">
        <v>512</v>
      </c>
      <c r="D180" s="78" t="s">
        <v>1220</v>
      </c>
      <c r="E180" s="28"/>
      <c r="F180" s="106">
        <v>1300</v>
      </c>
      <c r="G180" s="359">
        <f t="shared" si="3"/>
        <v>-949532.3800000007</v>
      </c>
    </row>
    <row r="181" spans="1:7" x14ac:dyDescent="0.25">
      <c r="A181" s="33">
        <v>41796</v>
      </c>
      <c r="B181" s="91">
        <v>2162</v>
      </c>
      <c r="C181" s="28" t="s">
        <v>1222</v>
      </c>
      <c r="D181" s="78"/>
      <c r="E181" s="28"/>
      <c r="F181" s="106">
        <v>4066.03</v>
      </c>
      <c r="G181" s="359">
        <f t="shared" si="3"/>
        <v>-953598.41000000073</v>
      </c>
    </row>
    <row r="182" spans="1:7" x14ac:dyDescent="0.25">
      <c r="A182" s="33">
        <v>41829</v>
      </c>
      <c r="B182" s="91">
        <v>2167</v>
      </c>
      <c r="C182" s="28" t="s">
        <v>229</v>
      </c>
      <c r="D182" s="26" t="s">
        <v>1226</v>
      </c>
      <c r="E182" s="16"/>
      <c r="F182" s="119">
        <v>3089.7</v>
      </c>
      <c r="G182" s="359">
        <f t="shared" si="3"/>
        <v>-956688.11000000068</v>
      </c>
    </row>
    <row r="183" spans="1:7" ht="18.75" customHeight="1" x14ac:dyDescent="0.25">
      <c r="A183" s="33">
        <v>41801</v>
      </c>
      <c r="B183" s="91">
        <v>2135</v>
      </c>
      <c r="C183" s="28" t="s">
        <v>244</v>
      </c>
      <c r="D183" s="117" t="s">
        <v>1217</v>
      </c>
      <c r="E183" s="28"/>
      <c r="F183" s="267">
        <v>5000</v>
      </c>
      <c r="G183" s="359">
        <f t="shared" si="3"/>
        <v>-961688.11000000068</v>
      </c>
    </row>
    <row r="184" spans="1:7" ht="15.75" x14ac:dyDescent="0.25">
      <c r="A184" s="28"/>
      <c r="B184" s="91"/>
      <c r="C184" s="91"/>
      <c r="D184" s="262"/>
      <c r="E184" s="89"/>
      <c r="F184" s="92"/>
      <c r="G184" s="397">
        <f t="shared" si="3"/>
        <v>-961688.11000000068</v>
      </c>
    </row>
  </sheetData>
  <mergeCells count="1">
    <mergeCell ref="A1:G1"/>
  </mergeCells>
  <pageMargins left="0.7" right="0.7" top="0.75" bottom="0.75" header="0.3" footer="0.3"/>
  <pageSetup scale="8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H192"/>
  <sheetViews>
    <sheetView topLeftCell="A148" zoomScaleNormal="100" workbookViewId="0">
      <selection activeCell="G7" sqref="G7"/>
    </sheetView>
  </sheetViews>
  <sheetFormatPr baseColWidth="10" defaultRowHeight="15" x14ac:dyDescent="0.25"/>
  <cols>
    <col min="1" max="1" width="12" customWidth="1"/>
    <col min="2" max="2" width="10.85546875" customWidth="1"/>
    <col min="3" max="3" width="39.140625" customWidth="1"/>
    <col min="4" max="4" width="42.28515625" style="138" customWidth="1"/>
    <col min="5" max="5" width="18.140625" customWidth="1"/>
    <col min="6" max="6" width="15.42578125" style="87" customWidth="1"/>
    <col min="7" max="7" width="15.28515625" customWidth="1"/>
    <col min="8" max="8" width="24.7109375" customWidth="1"/>
  </cols>
  <sheetData>
    <row r="1" spans="1:7" x14ac:dyDescent="0.25">
      <c r="A1" s="514" t="s">
        <v>0</v>
      </c>
      <c r="B1" s="514"/>
      <c r="C1" s="514"/>
      <c r="D1" s="514"/>
      <c r="E1" s="514"/>
      <c r="F1" s="514"/>
      <c r="G1" s="514"/>
    </row>
    <row r="2" spans="1:7" x14ac:dyDescent="0.25">
      <c r="A2" s="83" t="s">
        <v>1</v>
      </c>
      <c r="B2" s="77"/>
      <c r="C2" s="77"/>
      <c r="D2" s="73"/>
      <c r="E2" s="45"/>
      <c r="F2" s="85"/>
      <c r="G2" s="45"/>
    </row>
    <row r="3" spans="1:7" x14ac:dyDescent="0.25">
      <c r="A3" s="48" t="s">
        <v>2</v>
      </c>
      <c r="B3" s="48">
        <v>191508490</v>
      </c>
      <c r="C3" s="48"/>
      <c r="D3" s="73" t="s">
        <v>3</v>
      </c>
      <c r="E3" s="45" t="s">
        <v>804</v>
      </c>
      <c r="F3" s="85"/>
      <c r="G3" s="45"/>
    </row>
    <row r="4" spans="1:7" x14ac:dyDescent="0.25">
      <c r="A4" s="48" t="s">
        <v>4</v>
      </c>
      <c r="B4" s="48" t="s">
        <v>5</v>
      </c>
      <c r="C4" s="48"/>
      <c r="D4" s="73" t="s">
        <v>6</v>
      </c>
      <c r="E4" s="82">
        <v>2014</v>
      </c>
      <c r="F4" s="85"/>
      <c r="G4" s="45"/>
    </row>
    <row r="5" spans="1:7" x14ac:dyDescent="0.25">
      <c r="A5" s="48"/>
      <c r="B5" s="48"/>
      <c r="C5" s="48"/>
      <c r="D5" s="73"/>
      <c r="E5" s="45"/>
      <c r="F5" s="85"/>
      <c r="G5" s="81" t="s">
        <v>7</v>
      </c>
    </row>
    <row r="6" spans="1:7" x14ac:dyDescent="0.25">
      <c r="A6" s="79" t="s">
        <v>8</v>
      </c>
      <c r="B6" s="79" t="s">
        <v>9</v>
      </c>
      <c r="C6" s="79" t="s">
        <v>10</v>
      </c>
      <c r="D6" s="80" t="s">
        <v>11</v>
      </c>
      <c r="E6" s="81" t="s">
        <v>12</v>
      </c>
      <c r="F6" s="86" t="s">
        <v>13</v>
      </c>
      <c r="G6" s="45">
        <f>'JUNIO 2014'!D165</f>
        <v>1807321.7899999996</v>
      </c>
    </row>
    <row r="7" spans="1:7" s="46" customFormat="1" ht="30" x14ac:dyDescent="0.25">
      <c r="A7" s="71">
        <v>41821</v>
      </c>
      <c r="B7" s="28">
        <v>2250</v>
      </c>
      <c r="C7" s="28" t="s">
        <v>19</v>
      </c>
      <c r="D7" s="78" t="s">
        <v>1287</v>
      </c>
      <c r="E7" s="45"/>
      <c r="F7" s="200">
        <v>2732.91</v>
      </c>
      <c r="G7" s="45">
        <f>G6-F7</f>
        <v>1804588.8799999997</v>
      </c>
    </row>
    <row r="8" spans="1:7" s="46" customFormat="1" ht="45" x14ac:dyDescent="0.25">
      <c r="A8" s="71">
        <v>41821</v>
      </c>
      <c r="B8" s="28">
        <v>2255</v>
      </c>
      <c r="C8" s="28" t="s">
        <v>421</v>
      </c>
      <c r="D8" s="78" t="s">
        <v>1289</v>
      </c>
      <c r="E8" s="45"/>
      <c r="F8" s="200">
        <v>6000</v>
      </c>
      <c r="G8" s="45">
        <f t="shared" ref="G8:G9" si="0">G7-F8</f>
        <v>1798588.8799999997</v>
      </c>
    </row>
    <row r="9" spans="1:7" s="46" customFormat="1" ht="15.75" x14ac:dyDescent="0.25">
      <c r="A9" s="71">
        <v>41821</v>
      </c>
      <c r="B9" s="28"/>
      <c r="C9" s="28" t="s">
        <v>155</v>
      </c>
      <c r="D9" s="78" t="s">
        <v>845</v>
      </c>
      <c r="E9" s="45"/>
      <c r="F9" s="200">
        <v>314736.19</v>
      </c>
      <c r="G9" s="45">
        <f t="shared" si="0"/>
        <v>1483852.6899999997</v>
      </c>
    </row>
    <row r="10" spans="1:7" s="46" customFormat="1" ht="15.75" x14ac:dyDescent="0.25">
      <c r="A10" s="71">
        <v>41821</v>
      </c>
      <c r="B10" s="28"/>
      <c r="C10" s="28" t="s">
        <v>156</v>
      </c>
      <c r="D10" s="78" t="s">
        <v>845</v>
      </c>
      <c r="E10" s="45"/>
      <c r="F10" s="200">
        <v>7310.26</v>
      </c>
      <c r="G10" s="45">
        <f t="shared" ref="G10:G72" si="1">G9-F10</f>
        <v>1476542.4299999997</v>
      </c>
    </row>
    <row r="11" spans="1:7" s="46" customFormat="1" ht="15.75" x14ac:dyDescent="0.25">
      <c r="A11" s="71">
        <v>41821</v>
      </c>
      <c r="B11" s="28"/>
      <c r="C11" s="28" t="s">
        <v>156</v>
      </c>
      <c r="D11" s="73" t="s">
        <v>813</v>
      </c>
      <c r="E11" s="45"/>
      <c r="F11" s="200">
        <v>1839.1</v>
      </c>
      <c r="G11" s="45">
        <f>G13-F11</f>
        <v>1473680.2099999995</v>
      </c>
    </row>
    <row r="12" spans="1:7" s="46" customFormat="1" ht="15.75" x14ac:dyDescent="0.25">
      <c r="A12" s="71">
        <v>41821</v>
      </c>
      <c r="B12" s="28"/>
      <c r="C12" s="28" t="s">
        <v>805</v>
      </c>
      <c r="D12" s="73"/>
      <c r="E12" s="45"/>
      <c r="F12" s="200">
        <v>882</v>
      </c>
      <c r="G12" s="45">
        <f>G10-F12</f>
        <v>1475660.4299999997</v>
      </c>
    </row>
    <row r="13" spans="1:7" s="46" customFormat="1" ht="15.75" x14ac:dyDescent="0.25">
      <c r="A13" s="71">
        <v>41821</v>
      </c>
      <c r="B13" s="28"/>
      <c r="C13" s="28" t="s">
        <v>806</v>
      </c>
      <c r="D13" s="73"/>
      <c r="E13" s="45"/>
      <c r="F13" s="200">
        <v>141.12</v>
      </c>
      <c r="G13" s="45">
        <f t="shared" si="1"/>
        <v>1475519.3099999996</v>
      </c>
    </row>
    <row r="14" spans="1:7" ht="30" x14ac:dyDescent="0.25">
      <c r="A14" s="71">
        <v>41821</v>
      </c>
      <c r="B14" s="72">
        <v>2257</v>
      </c>
      <c r="C14" s="16" t="s">
        <v>574</v>
      </c>
      <c r="D14" s="141" t="s">
        <v>1290</v>
      </c>
      <c r="E14" s="11"/>
      <c r="F14" s="200">
        <v>2600</v>
      </c>
      <c r="G14" s="45">
        <f>G11-F14</f>
        <v>1471080.2099999995</v>
      </c>
    </row>
    <row r="15" spans="1:7" ht="15.75" x14ac:dyDescent="0.25">
      <c r="A15" s="71">
        <v>41822</v>
      </c>
      <c r="B15" s="72">
        <v>2258</v>
      </c>
      <c r="C15" s="16" t="s">
        <v>791</v>
      </c>
      <c r="D15" s="141"/>
      <c r="E15" s="11"/>
      <c r="F15" s="200">
        <v>200000</v>
      </c>
      <c r="G15" s="45">
        <f t="shared" ref="G15:G17" si="2">G12-F15</f>
        <v>1275660.4299999997</v>
      </c>
    </row>
    <row r="16" spans="1:7" ht="15" customHeight="1" x14ac:dyDescent="0.25">
      <c r="A16" s="71">
        <v>41822</v>
      </c>
      <c r="B16" s="72">
        <v>2259</v>
      </c>
      <c r="C16" s="16" t="s">
        <v>30</v>
      </c>
      <c r="D16" s="141" t="s">
        <v>1037</v>
      </c>
      <c r="E16" s="11"/>
      <c r="F16" s="200">
        <v>1242</v>
      </c>
      <c r="G16" s="45">
        <f t="shared" si="2"/>
        <v>1474277.3099999996</v>
      </c>
    </row>
    <row r="17" spans="1:7" ht="14.25" customHeight="1" x14ac:dyDescent="0.25">
      <c r="A17" s="71">
        <v>41822</v>
      </c>
      <c r="B17" s="72">
        <v>2260</v>
      </c>
      <c r="C17" s="16" t="s">
        <v>154</v>
      </c>
      <c r="D17" s="141" t="s">
        <v>587</v>
      </c>
      <c r="E17" s="11"/>
      <c r="F17" s="200">
        <v>3419</v>
      </c>
      <c r="G17" s="45">
        <f t="shared" si="2"/>
        <v>1467661.2099999995</v>
      </c>
    </row>
    <row r="18" spans="1:7" ht="30" x14ac:dyDescent="0.25">
      <c r="A18" s="71">
        <v>41822</v>
      </c>
      <c r="B18" s="72">
        <v>2261</v>
      </c>
      <c r="C18" s="16" t="s">
        <v>792</v>
      </c>
      <c r="D18" s="141" t="s">
        <v>1291</v>
      </c>
      <c r="E18" s="11"/>
      <c r="F18" s="200">
        <v>1700</v>
      </c>
      <c r="G18" s="45">
        <f t="shared" si="1"/>
        <v>1465961.2099999995</v>
      </c>
    </row>
    <row r="19" spans="1:7" ht="15.75" x14ac:dyDescent="0.25">
      <c r="A19" s="71">
        <v>41822</v>
      </c>
      <c r="B19" s="72">
        <v>2262</v>
      </c>
      <c r="C19" s="16" t="s">
        <v>19</v>
      </c>
      <c r="D19" s="141" t="s">
        <v>1030</v>
      </c>
      <c r="E19" s="11"/>
      <c r="F19" s="200">
        <v>6379.67</v>
      </c>
      <c r="G19" s="45">
        <f t="shared" si="1"/>
        <v>1459581.5399999996</v>
      </c>
    </row>
    <row r="20" spans="1:7" ht="15.75" x14ac:dyDescent="0.25">
      <c r="A20" s="399"/>
      <c r="B20" s="400">
        <v>2263</v>
      </c>
      <c r="C20" s="229" t="s">
        <v>938</v>
      </c>
      <c r="D20" s="147"/>
      <c r="E20" s="146"/>
      <c r="F20" s="401"/>
      <c r="G20" s="402"/>
    </row>
    <row r="21" spans="1:7" ht="15.75" x14ac:dyDescent="0.25">
      <c r="A21" s="399"/>
      <c r="B21" s="400">
        <v>2264</v>
      </c>
      <c r="C21" s="229" t="s">
        <v>938</v>
      </c>
      <c r="D21" s="147"/>
      <c r="E21" s="146"/>
      <c r="F21" s="401"/>
      <c r="G21" s="402"/>
    </row>
    <row r="22" spans="1:7" ht="30" x14ac:dyDescent="0.25">
      <c r="A22" s="71">
        <v>41822</v>
      </c>
      <c r="B22" s="72">
        <v>2265</v>
      </c>
      <c r="C22" s="16" t="s">
        <v>361</v>
      </c>
      <c r="D22" s="141" t="s">
        <v>1292</v>
      </c>
      <c r="E22" s="11"/>
      <c r="F22" s="200">
        <v>3000</v>
      </c>
      <c r="G22" s="45">
        <f>G19-F22</f>
        <v>1456581.5399999996</v>
      </c>
    </row>
    <row r="23" spans="1:7" ht="15.75" x14ac:dyDescent="0.25">
      <c r="A23" s="71">
        <v>41823</v>
      </c>
      <c r="B23" s="72"/>
      <c r="C23" s="16" t="s">
        <v>153</v>
      </c>
      <c r="D23" s="141" t="s">
        <v>874</v>
      </c>
      <c r="E23" s="11"/>
      <c r="F23" s="200">
        <v>20000</v>
      </c>
      <c r="G23" s="45">
        <f>G22-F23</f>
        <v>1436581.5399999996</v>
      </c>
    </row>
    <row r="24" spans="1:7" ht="30" x14ac:dyDescent="0.25">
      <c r="A24" s="71">
        <v>41823</v>
      </c>
      <c r="B24" s="72">
        <v>2266</v>
      </c>
      <c r="C24" s="16" t="s">
        <v>791</v>
      </c>
      <c r="D24" s="141" t="s">
        <v>1293</v>
      </c>
      <c r="E24" s="11"/>
      <c r="F24" s="200">
        <v>1100000</v>
      </c>
      <c r="G24" s="45">
        <f t="shared" si="1"/>
        <v>336581.53999999957</v>
      </c>
    </row>
    <row r="25" spans="1:7" ht="15.75" x14ac:dyDescent="0.25">
      <c r="A25" s="71">
        <v>41824</v>
      </c>
      <c r="B25" s="72"/>
      <c r="C25" s="16" t="s">
        <v>147</v>
      </c>
      <c r="D25" s="141"/>
      <c r="E25" s="11"/>
      <c r="F25" s="200">
        <v>610</v>
      </c>
      <c r="G25" s="45">
        <f t="shared" si="1"/>
        <v>335971.53999999957</v>
      </c>
    </row>
    <row r="26" spans="1:7" ht="15.75" x14ac:dyDescent="0.25">
      <c r="A26" s="71">
        <v>41824</v>
      </c>
      <c r="B26" s="72"/>
      <c r="C26" s="16" t="s">
        <v>147</v>
      </c>
      <c r="D26" s="141"/>
      <c r="E26" s="11"/>
      <c r="F26" s="200">
        <v>65</v>
      </c>
      <c r="G26" s="45">
        <f t="shared" si="1"/>
        <v>335906.53999999957</v>
      </c>
    </row>
    <row r="27" spans="1:7" ht="15.75" x14ac:dyDescent="0.25">
      <c r="A27" s="71">
        <v>41824</v>
      </c>
      <c r="B27" s="72"/>
      <c r="C27" s="16" t="s">
        <v>148</v>
      </c>
      <c r="D27" s="141"/>
      <c r="E27" s="11"/>
      <c r="F27" s="200">
        <v>108</v>
      </c>
      <c r="G27" s="45">
        <f t="shared" si="1"/>
        <v>335798.53999999957</v>
      </c>
    </row>
    <row r="28" spans="1:7" ht="15.75" x14ac:dyDescent="0.25">
      <c r="A28" s="71">
        <v>41824</v>
      </c>
      <c r="B28" s="72"/>
      <c r="C28" s="16" t="s">
        <v>280</v>
      </c>
      <c r="D28" s="141"/>
      <c r="E28" s="11"/>
      <c r="F28" s="200">
        <v>5958.12</v>
      </c>
      <c r="G28" s="45">
        <f t="shared" si="1"/>
        <v>329840.41999999958</v>
      </c>
    </row>
    <row r="29" spans="1:7" ht="15.75" x14ac:dyDescent="0.25">
      <c r="A29" s="71">
        <v>41824</v>
      </c>
      <c r="B29" s="72">
        <v>2267</v>
      </c>
      <c r="C29" s="16" t="s">
        <v>19</v>
      </c>
      <c r="D29" s="141" t="s">
        <v>587</v>
      </c>
      <c r="E29" s="11"/>
      <c r="F29" s="200">
        <v>9880.0400000000009</v>
      </c>
      <c r="G29" s="45">
        <f t="shared" si="1"/>
        <v>319960.3799999996</v>
      </c>
    </row>
    <row r="30" spans="1:7" ht="15.75" x14ac:dyDescent="0.25">
      <c r="A30" s="71">
        <v>41827</v>
      </c>
      <c r="B30" s="72">
        <v>2268</v>
      </c>
      <c r="C30" s="16" t="s">
        <v>19</v>
      </c>
      <c r="D30" s="141" t="s">
        <v>1300</v>
      </c>
      <c r="E30" s="11"/>
      <c r="F30" s="200">
        <v>1363.95</v>
      </c>
      <c r="G30" s="45">
        <f t="shared" si="1"/>
        <v>318596.42999999959</v>
      </c>
    </row>
    <row r="31" spans="1:7" ht="15.75" x14ac:dyDescent="0.25">
      <c r="A31" s="71">
        <v>41827</v>
      </c>
      <c r="B31" s="72">
        <v>2269</v>
      </c>
      <c r="C31" s="16" t="s">
        <v>19</v>
      </c>
      <c r="D31" s="141" t="s">
        <v>1301</v>
      </c>
      <c r="E31" s="11"/>
      <c r="F31" s="200">
        <v>2315</v>
      </c>
      <c r="G31" s="45">
        <f t="shared" si="1"/>
        <v>316281.42999999959</v>
      </c>
    </row>
    <row r="32" spans="1:7" ht="15.75" x14ac:dyDescent="0.25">
      <c r="A32" s="404"/>
      <c r="B32" s="405">
        <v>2270</v>
      </c>
      <c r="C32" s="403" t="s">
        <v>938</v>
      </c>
      <c r="D32" s="406"/>
      <c r="E32" s="403"/>
      <c r="F32" s="401"/>
      <c r="G32" s="45">
        <f t="shared" si="1"/>
        <v>316281.42999999959</v>
      </c>
    </row>
    <row r="33" spans="1:7" ht="15.75" x14ac:dyDescent="0.25">
      <c r="A33" s="71">
        <v>41827</v>
      </c>
      <c r="B33" s="72">
        <v>2271</v>
      </c>
      <c r="C33" s="16" t="s">
        <v>28</v>
      </c>
      <c r="D33" s="141" t="s">
        <v>587</v>
      </c>
      <c r="E33" s="11"/>
      <c r="F33" s="200">
        <v>2096.2600000000002</v>
      </c>
      <c r="G33" s="45">
        <f t="shared" si="1"/>
        <v>314185.16999999958</v>
      </c>
    </row>
    <row r="34" spans="1:7" ht="15.75" x14ac:dyDescent="0.25">
      <c r="A34" s="71">
        <v>41827</v>
      </c>
      <c r="B34" s="72">
        <v>2272</v>
      </c>
      <c r="C34" s="16" t="s">
        <v>55</v>
      </c>
      <c r="D34" s="141" t="s">
        <v>587</v>
      </c>
      <c r="E34" s="11"/>
      <c r="F34" s="200">
        <v>2153.9899999999998</v>
      </c>
      <c r="G34" s="45">
        <f t="shared" si="1"/>
        <v>312031.17999999959</v>
      </c>
    </row>
    <row r="35" spans="1:7" ht="30" x14ac:dyDescent="0.25">
      <c r="A35" s="71">
        <v>41827</v>
      </c>
      <c r="B35" s="72">
        <v>2273</v>
      </c>
      <c r="C35" s="16" t="s">
        <v>421</v>
      </c>
      <c r="D35" s="141" t="s">
        <v>1302</v>
      </c>
      <c r="E35" s="11"/>
      <c r="F35" s="200">
        <v>12000</v>
      </c>
      <c r="G35" s="45">
        <f t="shared" si="1"/>
        <v>300031.17999999959</v>
      </c>
    </row>
    <row r="36" spans="1:7" ht="15.75" x14ac:dyDescent="0.25">
      <c r="A36" s="399"/>
      <c r="B36" s="400">
        <v>2274</v>
      </c>
      <c r="C36" s="229" t="s">
        <v>938</v>
      </c>
      <c r="D36" s="147"/>
      <c r="E36" s="146"/>
      <c r="F36" s="401"/>
      <c r="G36" s="45">
        <f t="shared" si="1"/>
        <v>300031.17999999959</v>
      </c>
    </row>
    <row r="37" spans="1:7" ht="15.75" x14ac:dyDescent="0.25">
      <c r="A37" s="71">
        <v>41827</v>
      </c>
      <c r="B37" s="72">
        <v>2275</v>
      </c>
      <c r="C37" s="16" t="s">
        <v>25</v>
      </c>
      <c r="D37" s="141"/>
      <c r="E37" s="11"/>
      <c r="F37" s="200">
        <v>5185.2</v>
      </c>
      <c r="G37" s="45">
        <f t="shared" si="1"/>
        <v>294845.97999999957</v>
      </c>
    </row>
    <row r="38" spans="1:7" ht="15.75" x14ac:dyDescent="0.25">
      <c r="A38" s="71">
        <v>41828</v>
      </c>
      <c r="B38" s="72"/>
      <c r="C38" s="16" t="s">
        <v>153</v>
      </c>
      <c r="D38" s="141" t="s">
        <v>874</v>
      </c>
      <c r="E38" s="11"/>
      <c r="F38" s="200">
        <v>30000</v>
      </c>
      <c r="G38" s="45">
        <f t="shared" si="1"/>
        <v>264845.97999999957</v>
      </c>
    </row>
    <row r="39" spans="1:7" ht="15.75" x14ac:dyDescent="0.25">
      <c r="A39" s="71">
        <v>41828</v>
      </c>
      <c r="B39" s="72"/>
      <c r="C39" s="16" t="s">
        <v>34</v>
      </c>
      <c r="D39" s="141"/>
      <c r="E39" s="11"/>
      <c r="F39" s="200">
        <v>599</v>
      </c>
      <c r="G39" s="45">
        <f t="shared" si="1"/>
        <v>264246.97999999957</v>
      </c>
    </row>
    <row r="40" spans="1:7" ht="15.75" x14ac:dyDescent="0.25">
      <c r="A40" s="71">
        <v>41828</v>
      </c>
      <c r="B40" s="72"/>
      <c r="C40" s="16" t="s">
        <v>142</v>
      </c>
      <c r="D40" s="141"/>
      <c r="E40" s="11"/>
      <c r="F40" s="200">
        <v>10000</v>
      </c>
      <c r="G40" s="45">
        <f t="shared" si="1"/>
        <v>254246.97999999957</v>
      </c>
    </row>
    <row r="41" spans="1:7" ht="15.75" x14ac:dyDescent="0.25">
      <c r="A41" s="71">
        <v>41828</v>
      </c>
      <c r="B41" s="72"/>
      <c r="C41" s="16" t="s">
        <v>142</v>
      </c>
      <c r="D41" s="141"/>
      <c r="E41" s="11"/>
      <c r="F41" s="200">
        <v>11600</v>
      </c>
      <c r="G41" s="45">
        <f t="shared" si="1"/>
        <v>242646.97999999957</v>
      </c>
    </row>
    <row r="42" spans="1:7" ht="30" x14ac:dyDescent="0.25">
      <c r="A42" s="71">
        <v>41828</v>
      </c>
      <c r="B42" s="72">
        <v>2276</v>
      </c>
      <c r="C42" s="16" t="s">
        <v>30</v>
      </c>
      <c r="D42" s="141" t="s">
        <v>1037</v>
      </c>
      <c r="E42" s="11"/>
      <c r="F42" s="200">
        <v>1032</v>
      </c>
      <c r="G42" s="45">
        <f t="shared" si="1"/>
        <v>241614.97999999957</v>
      </c>
    </row>
    <row r="43" spans="1:7" ht="15.75" x14ac:dyDescent="0.25">
      <c r="A43" s="71">
        <v>41828</v>
      </c>
      <c r="B43" s="72">
        <v>2277</v>
      </c>
      <c r="C43" s="16" t="s">
        <v>37</v>
      </c>
      <c r="D43" s="141"/>
      <c r="E43" s="11"/>
      <c r="F43" s="200">
        <v>14694</v>
      </c>
      <c r="G43" s="45">
        <f t="shared" si="1"/>
        <v>226920.97999999957</v>
      </c>
    </row>
    <row r="44" spans="1:7" ht="30" x14ac:dyDescent="0.25">
      <c r="A44" s="71">
        <v>41828</v>
      </c>
      <c r="B44" s="72">
        <v>2278</v>
      </c>
      <c r="C44" s="16" t="s">
        <v>398</v>
      </c>
      <c r="D44" s="141" t="s">
        <v>1303</v>
      </c>
      <c r="E44" s="11"/>
      <c r="F44" s="200">
        <v>5968.26</v>
      </c>
      <c r="G44" s="45">
        <f t="shared" si="1"/>
        <v>220952.71999999956</v>
      </c>
    </row>
    <row r="45" spans="1:7" ht="15.75" x14ac:dyDescent="0.25">
      <c r="A45" s="399"/>
      <c r="B45" s="400">
        <v>2279</v>
      </c>
      <c r="C45" s="229" t="s">
        <v>938</v>
      </c>
      <c r="D45" s="147"/>
      <c r="E45" s="146"/>
      <c r="F45" s="401"/>
      <c r="G45" s="45">
        <f t="shared" si="1"/>
        <v>220952.71999999956</v>
      </c>
    </row>
    <row r="46" spans="1:7" ht="15.75" x14ac:dyDescent="0.25">
      <c r="A46" s="71">
        <v>41829</v>
      </c>
      <c r="B46" s="72">
        <v>2280</v>
      </c>
      <c r="C46" s="16" t="s">
        <v>19</v>
      </c>
      <c r="D46" s="141" t="s">
        <v>1304</v>
      </c>
      <c r="E46" s="11"/>
      <c r="F46" s="200">
        <v>3000</v>
      </c>
      <c r="G46" s="45">
        <f t="shared" si="1"/>
        <v>217952.71999999956</v>
      </c>
    </row>
    <row r="47" spans="1:7" ht="15.75" x14ac:dyDescent="0.25">
      <c r="A47" s="71">
        <v>41829</v>
      </c>
      <c r="B47" s="72">
        <v>2281</v>
      </c>
      <c r="C47" s="16" t="s">
        <v>793</v>
      </c>
      <c r="D47" s="141" t="s">
        <v>1305</v>
      </c>
      <c r="E47" s="11"/>
      <c r="F47" s="200">
        <v>5162.71</v>
      </c>
      <c r="G47" s="45">
        <f t="shared" si="1"/>
        <v>212790.00999999957</v>
      </c>
    </row>
    <row r="48" spans="1:7" ht="30" x14ac:dyDescent="0.25">
      <c r="A48" s="71">
        <v>41829</v>
      </c>
      <c r="B48" s="72">
        <v>2282</v>
      </c>
      <c r="C48" s="16" t="s">
        <v>19</v>
      </c>
      <c r="D48" s="141" t="s">
        <v>1306</v>
      </c>
      <c r="E48" s="11"/>
      <c r="F48" s="200">
        <v>2200</v>
      </c>
      <c r="G48" s="45">
        <f t="shared" si="1"/>
        <v>210590.00999999957</v>
      </c>
    </row>
    <row r="49" spans="1:8" ht="15.75" x14ac:dyDescent="0.25">
      <c r="A49" s="399"/>
      <c r="B49" s="400">
        <v>2283</v>
      </c>
      <c r="C49" s="229" t="s">
        <v>938</v>
      </c>
      <c r="D49" s="147"/>
      <c r="E49" s="146"/>
      <c r="F49" s="401"/>
      <c r="G49" s="45">
        <f t="shared" si="1"/>
        <v>210590.00999999957</v>
      </c>
    </row>
    <row r="50" spans="1:8" ht="30" x14ac:dyDescent="0.25">
      <c r="A50" s="71">
        <v>41829</v>
      </c>
      <c r="B50" s="72">
        <v>2284</v>
      </c>
      <c r="C50" s="16" t="s">
        <v>794</v>
      </c>
      <c r="D50" s="141" t="s">
        <v>1307</v>
      </c>
      <c r="E50" s="11"/>
      <c r="F50" s="200">
        <v>1120</v>
      </c>
      <c r="G50" s="45">
        <f>G48-F50</f>
        <v>209470.00999999957</v>
      </c>
    </row>
    <row r="51" spans="1:8" ht="15.75" x14ac:dyDescent="0.25">
      <c r="A51" s="71">
        <v>41830</v>
      </c>
      <c r="B51" s="72">
        <v>2285</v>
      </c>
      <c r="C51" s="16" t="s">
        <v>19</v>
      </c>
      <c r="D51" s="141" t="s">
        <v>587</v>
      </c>
      <c r="E51" s="11"/>
      <c r="F51" s="200">
        <v>5103.26</v>
      </c>
      <c r="G51" s="85">
        <f t="shared" si="1"/>
        <v>204366.74999999956</v>
      </c>
    </row>
    <row r="52" spans="1:8" ht="15.75" x14ac:dyDescent="0.25">
      <c r="A52" s="71">
        <v>41830</v>
      </c>
      <c r="B52" s="72">
        <v>2286</v>
      </c>
      <c r="C52" s="16" t="s">
        <v>19</v>
      </c>
      <c r="D52" s="141" t="s">
        <v>1308</v>
      </c>
      <c r="E52" s="11"/>
      <c r="F52" s="200">
        <v>3000</v>
      </c>
      <c r="G52" s="85">
        <f t="shared" si="1"/>
        <v>201366.74999999956</v>
      </c>
    </row>
    <row r="53" spans="1:8" ht="15.75" x14ac:dyDescent="0.25">
      <c r="A53" s="71">
        <v>41831</v>
      </c>
      <c r="B53" s="11"/>
      <c r="C53" s="16" t="s">
        <v>280</v>
      </c>
      <c r="D53" s="141"/>
      <c r="E53" s="11"/>
      <c r="F53" s="200">
        <v>5958.13</v>
      </c>
      <c r="G53" s="85">
        <f t="shared" si="1"/>
        <v>195408.61999999956</v>
      </c>
    </row>
    <row r="54" spans="1:8" ht="15.75" x14ac:dyDescent="0.25">
      <c r="A54" s="71">
        <v>41831</v>
      </c>
      <c r="B54" s="11"/>
      <c r="C54" s="16" t="s">
        <v>153</v>
      </c>
      <c r="D54" s="141" t="s">
        <v>874</v>
      </c>
      <c r="E54" s="11"/>
      <c r="F54" s="200">
        <v>30000</v>
      </c>
      <c r="G54" s="85">
        <f t="shared" si="1"/>
        <v>165408.61999999956</v>
      </c>
    </row>
    <row r="55" spans="1:8" ht="15.75" x14ac:dyDescent="0.25">
      <c r="A55" s="399"/>
      <c r="B55" s="146">
        <v>2287</v>
      </c>
      <c r="C55" s="229" t="s">
        <v>938</v>
      </c>
      <c r="D55" s="147"/>
      <c r="E55" s="146"/>
      <c r="F55" s="401"/>
      <c r="G55" s="85">
        <f t="shared" si="1"/>
        <v>165408.61999999956</v>
      </c>
    </row>
    <row r="56" spans="1:8" ht="30.75" x14ac:dyDescent="0.3">
      <c r="A56" s="71">
        <v>41834</v>
      </c>
      <c r="B56" s="72">
        <v>2288</v>
      </c>
      <c r="C56" s="16" t="s">
        <v>405</v>
      </c>
      <c r="D56" s="141" t="s">
        <v>1309</v>
      </c>
      <c r="E56" s="11"/>
      <c r="F56" s="200">
        <v>2000</v>
      </c>
      <c r="G56" s="85">
        <f t="shared" si="1"/>
        <v>163408.61999999956</v>
      </c>
      <c r="H56" s="84"/>
    </row>
    <row r="57" spans="1:8" ht="30.75" x14ac:dyDescent="0.3">
      <c r="A57" s="71">
        <v>41834</v>
      </c>
      <c r="B57" s="72">
        <v>2289</v>
      </c>
      <c r="C57" s="16" t="s">
        <v>421</v>
      </c>
      <c r="D57" s="141" t="s">
        <v>1310</v>
      </c>
      <c r="E57" s="11"/>
      <c r="F57" s="15">
        <v>6000</v>
      </c>
      <c r="G57" s="85">
        <f t="shared" si="1"/>
        <v>157408.61999999956</v>
      </c>
      <c r="H57" s="84"/>
    </row>
    <row r="58" spans="1:8" ht="18.75" x14ac:dyDescent="0.3">
      <c r="A58" s="71">
        <v>41835</v>
      </c>
      <c r="B58" s="72">
        <v>2290</v>
      </c>
      <c r="C58" s="16" t="s">
        <v>1311</v>
      </c>
      <c r="D58" s="141" t="s">
        <v>1312</v>
      </c>
      <c r="E58" s="11"/>
      <c r="F58" s="15">
        <v>10000</v>
      </c>
      <c r="G58" s="85">
        <f t="shared" si="1"/>
        <v>147408.61999999956</v>
      </c>
      <c r="H58" s="84"/>
    </row>
    <row r="59" spans="1:8" ht="30" x14ac:dyDescent="0.25">
      <c r="A59" s="71">
        <v>41835</v>
      </c>
      <c r="B59" s="72">
        <v>2291</v>
      </c>
      <c r="C59" s="16" t="s">
        <v>249</v>
      </c>
      <c r="D59" s="141" t="s">
        <v>1313</v>
      </c>
      <c r="E59" s="11"/>
      <c r="F59" s="200">
        <v>1000</v>
      </c>
      <c r="G59" s="85">
        <f t="shared" si="1"/>
        <v>146408.61999999956</v>
      </c>
    </row>
    <row r="60" spans="1:8" ht="30" x14ac:dyDescent="0.25">
      <c r="A60" s="71">
        <v>41835</v>
      </c>
      <c r="B60" s="72">
        <v>2292</v>
      </c>
      <c r="C60" s="16" t="s">
        <v>19</v>
      </c>
      <c r="D60" s="141" t="s">
        <v>1314</v>
      </c>
      <c r="E60" s="11"/>
      <c r="F60" s="200">
        <v>4447.88</v>
      </c>
      <c r="G60" s="85">
        <f t="shared" si="1"/>
        <v>141960.73999999955</v>
      </c>
    </row>
    <row r="61" spans="1:8" ht="30" x14ac:dyDescent="0.25">
      <c r="A61" s="71">
        <v>41835</v>
      </c>
      <c r="B61" s="72">
        <v>2293</v>
      </c>
      <c r="C61" s="16" t="s">
        <v>795</v>
      </c>
      <c r="D61" s="141" t="s">
        <v>1315</v>
      </c>
      <c r="E61" s="11"/>
      <c r="F61" s="200">
        <v>2900</v>
      </c>
      <c r="G61" s="85">
        <f t="shared" si="1"/>
        <v>139060.73999999955</v>
      </c>
    </row>
    <row r="62" spans="1:8" ht="15.75" x14ac:dyDescent="0.25">
      <c r="A62" s="71">
        <v>41835</v>
      </c>
      <c r="B62" s="72"/>
      <c r="C62" s="16" t="s">
        <v>443</v>
      </c>
      <c r="D62" s="141"/>
      <c r="E62" s="11"/>
      <c r="F62" s="200">
        <v>22938</v>
      </c>
      <c r="G62" s="85">
        <f t="shared" si="1"/>
        <v>116122.73999999955</v>
      </c>
    </row>
    <row r="63" spans="1:8" ht="15.75" x14ac:dyDescent="0.25">
      <c r="A63" s="71">
        <v>41835</v>
      </c>
      <c r="B63" s="72"/>
      <c r="C63" s="16" t="s">
        <v>443</v>
      </c>
      <c r="D63" s="141"/>
      <c r="E63" s="11"/>
      <c r="F63" s="200">
        <v>8992</v>
      </c>
      <c r="G63" s="85">
        <f t="shared" si="1"/>
        <v>107130.73999999955</v>
      </c>
    </row>
    <row r="64" spans="1:8" ht="15.75" x14ac:dyDescent="0.25">
      <c r="A64" s="71">
        <v>41836</v>
      </c>
      <c r="B64" s="72"/>
      <c r="C64" s="16" t="s">
        <v>155</v>
      </c>
      <c r="D64" s="141"/>
      <c r="E64" s="11"/>
      <c r="F64" s="200">
        <v>288373.3</v>
      </c>
      <c r="G64" s="371">
        <f t="shared" si="1"/>
        <v>-181242.56000000043</v>
      </c>
    </row>
    <row r="65" spans="1:7" ht="15.75" x14ac:dyDescent="0.25">
      <c r="A65" s="71">
        <v>41836</v>
      </c>
      <c r="B65" s="72"/>
      <c r="C65" s="16" t="s">
        <v>155</v>
      </c>
      <c r="D65" s="141"/>
      <c r="E65" s="11"/>
      <c r="F65" s="200">
        <v>1398.8</v>
      </c>
      <c r="G65" s="371">
        <f t="shared" si="1"/>
        <v>-182641.36000000042</v>
      </c>
    </row>
    <row r="66" spans="1:7" ht="15.75" x14ac:dyDescent="0.25">
      <c r="A66" s="71">
        <v>41836</v>
      </c>
      <c r="B66" s="72"/>
      <c r="C66" s="16" t="s">
        <v>155</v>
      </c>
      <c r="D66" s="141"/>
      <c r="E66" s="11"/>
      <c r="F66" s="200">
        <v>7766.06</v>
      </c>
      <c r="G66" s="371">
        <f t="shared" si="1"/>
        <v>-190407.42000000042</v>
      </c>
    </row>
    <row r="67" spans="1:7" ht="30" x14ac:dyDescent="0.25">
      <c r="A67" s="71">
        <v>41837</v>
      </c>
      <c r="B67" s="72">
        <v>2294</v>
      </c>
      <c r="C67" s="16" t="s">
        <v>796</v>
      </c>
      <c r="D67" s="141" t="s">
        <v>1316</v>
      </c>
      <c r="E67" s="11"/>
      <c r="F67" s="200">
        <v>250</v>
      </c>
      <c r="G67" s="371">
        <f t="shared" si="1"/>
        <v>-190657.42000000042</v>
      </c>
    </row>
    <row r="68" spans="1:7" ht="30" x14ac:dyDescent="0.25">
      <c r="A68" s="71">
        <v>41837</v>
      </c>
      <c r="B68" s="72">
        <v>2295</v>
      </c>
      <c r="C68" s="16" t="s">
        <v>797</v>
      </c>
      <c r="D68" s="141" t="s">
        <v>1317</v>
      </c>
      <c r="E68" s="11"/>
      <c r="F68" s="200">
        <v>3000</v>
      </c>
      <c r="G68" s="371">
        <f t="shared" si="1"/>
        <v>-193657.42000000042</v>
      </c>
    </row>
    <row r="69" spans="1:7" ht="30" x14ac:dyDescent="0.25">
      <c r="A69" s="71">
        <v>41837</v>
      </c>
      <c r="B69" s="72">
        <v>2296</v>
      </c>
      <c r="C69" s="16" t="s">
        <v>844</v>
      </c>
      <c r="D69" s="141" t="s">
        <v>1343</v>
      </c>
      <c r="E69" s="11"/>
      <c r="F69" s="15">
        <v>5000</v>
      </c>
      <c r="G69" s="371"/>
    </row>
    <row r="70" spans="1:7" ht="15.75" x14ac:dyDescent="0.25">
      <c r="A70" s="71">
        <v>41837</v>
      </c>
      <c r="B70" s="72">
        <v>2297</v>
      </c>
      <c r="C70" s="16" t="s">
        <v>570</v>
      </c>
      <c r="D70" s="141" t="s">
        <v>1240</v>
      </c>
      <c r="E70" s="11"/>
      <c r="F70" s="200">
        <v>9817.7800000000007</v>
      </c>
      <c r="G70" s="371">
        <f>G68-F70</f>
        <v>-203475.20000000042</v>
      </c>
    </row>
    <row r="71" spans="1:7" ht="15.75" x14ac:dyDescent="0.25">
      <c r="A71" s="71">
        <v>41837</v>
      </c>
      <c r="B71" s="72"/>
      <c r="C71" s="16" t="s">
        <v>279</v>
      </c>
      <c r="D71" s="141"/>
      <c r="E71" s="11"/>
      <c r="F71" s="200">
        <v>30000</v>
      </c>
      <c r="G71" s="371">
        <f t="shared" si="1"/>
        <v>-233475.20000000042</v>
      </c>
    </row>
    <row r="72" spans="1:7" ht="15.75" x14ac:dyDescent="0.25">
      <c r="A72" s="71">
        <v>41837</v>
      </c>
      <c r="B72" s="72"/>
      <c r="C72" s="16" t="s">
        <v>279</v>
      </c>
      <c r="D72" s="141"/>
      <c r="E72" s="11"/>
      <c r="F72" s="200">
        <v>10092.040000000001</v>
      </c>
      <c r="G72" s="371">
        <f t="shared" si="1"/>
        <v>-243567.24000000043</v>
      </c>
    </row>
    <row r="73" spans="1:7" ht="15.75" x14ac:dyDescent="0.25">
      <c r="A73" s="71">
        <v>41837</v>
      </c>
      <c r="B73" s="72"/>
      <c r="C73" s="16" t="s">
        <v>153</v>
      </c>
      <c r="D73" s="141"/>
      <c r="E73" s="11"/>
      <c r="F73" s="200">
        <v>30000</v>
      </c>
      <c r="G73" s="371">
        <f t="shared" ref="G73:G128" si="3">G72-F73</f>
        <v>-273567.24000000046</v>
      </c>
    </row>
    <row r="74" spans="1:7" ht="15.75" x14ac:dyDescent="0.25">
      <c r="A74" s="71">
        <v>41837</v>
      </c>
      <c r="B74" s="72"/>
      <c r="C74" s="16" t="s">
        <v>142</v>
      </c>
      <c r="D74" s="141"/>
      <c r="E74" s="11"/>
      <c r="F74" s="200">
        <v>4901</v>
      </c>
      <c r="G74" s="371">
        <f t="shared" si="3"/>
        <v>-278468.24000000046</v>
      </c>
    </row>
    <row r="75" spans="1:7" ht="15.75" x14ac:dyDescent="0.25">
      <c r="A75" s="71">
        <v>41837</v>
      </c>
      <c r="B75" s="72"/>
      <c r="C75" s="16" t="s">
        <v>142</v>
      </c>
      <c r="D75" s="141"/>
      <c r="E75" s="11"/>
      <c r="F75" s="200">
        <v>35927.050000000003</v>
      </c>
      <c r="G75" s="371">
        <f t="shared" si="3"/>
        <v>-314395.29000000044</v>
      </c>
    </row>
    <row r="76" spans="1:7" ht="15.75" x14ac:dyDescent="0.25">
      <c r="A76" s="71">
        <v>41837</v>
      </c>
      <c r="B76" s="72"/>
      <c r="C76" s="16" t="s">
        <v>142</v>
      </c>
      <c r="D76" s="141"/>
      <c r="E76" s="11"/>
      <c r="F76" s="200">
        <v>8932</v>
      </c>
      <c r="G76" s="371">
        <f t="shared" si="3"/>
        <v>-323327.29000000044</v>
      </c>
    </row>
    <row r="77" spans="1:7" ht="15.75" x14ac:dyDescent="0.25">
      <c r="A77" s="71">
        <v>41837</v>
      </c>
      <c r="B77" s="72"/>
      <c r="C77" s="16" t="s">
        <v>142</v>
      </c>
      <c r="D77" s="78" t="s">
        <v>935</v>
      </c>
      <c r="E77" s="11"/>
      <c r="F77" s="200">
        <v>74779</v>
      </c>
      <c r="G77" s="371">
        <f t="shared" si="3"/>
        <v>-398106.29000000044</v>
      </c>
    </row>
    <row r="78" spans="1:7" ht="15.75" x14ac:dyDescent="0.25">
      <c r="A78" s="71">
        <v>41837</v>
      </c>
      <c r="B78" s="72"/>
      <c r="C78" s="16" t="s">
        <v>153</v>
      </c>
      <c r="D78" s="141"/>
      <c r="E78" s="11"/>
      <c r="F78" s="200">
        <v>1566</v>
      </c>
      <c r="G78" s="371">
        <f t="shared" si="3"/>
        <v>-399672.29000000044</v>
      </c>
    </row>
    <row r="79" spans="1:7" ht="15.75" x14ac:dyDescent="0.25">
      <c r="A79" s="71">
        <v>41837</v>
      </c>
      <c r="B79" s="72"/>
      <c r="C79" s="16" t="s">
        <v>147</v>
      </c>
      <c r="D79" s="141"/>
      <c r="E79" s="11"/>
      <c r="F79" s="200">
        <v>3</v>
      </c>
      <c r="G79" s="371">
        <f t="shared" si="3"/>
        <v>-399675.29000000044</v>
      </c>
    </row>
    <row r="80" spans="1:7" ht="15.75" x14ac:dyDescent="0.25">
      <c r="A80" s="71">
        <v>41837</v>
      </c>
      <c r="B80" s="72"/>
      <c r="C80" s="16" t="s">
        <v>444</v>
      </c>
      <c r="D80" s="141"/>
      <c r="E80" s="11"/>
      <c r="F80" s="200">
        <v>0.48</v>
      </c>
      <c r="G80" s="371">
        <f t="shared" si="3"/>
        <v>-399675.77000000043</v>
      </c>
    </row>
    <row r="81" spans="1:7" ht="30" x14ac:dyDescent="0.25">
      <c r="A81" s="71">
        <v>41838</v>
      </c>
      <c r="B81" s="72">
        <v>2298</v>
      </c>
      <c r="C81" s="16" t="s">
        <v>539</v>
      </c>
      <c r="D81" s="141" t="s">
        <v>1318</v>
      </c>
      <c r="E81" s="11"/>
      <c r="F81" s="200">
        <v>5060</v>
      </c>
      <c r="G81" s="371">
        <f t="shared" si="3"/>
        <v>-404735.77000000043</v>
      </c>
    </row>
    <row r="82" spans="1:7" ht="45" x14ac:dyDescent="0.25">
      <c r="A82" s="71">
        <v>41838</v>
      </c>
      <c r="B82" s="72">
        <v>2299</v>
      </c>
      <c r="C82" s="16" t="s">
        <v>798</v>
      </c>
      <c r="D82" s="141" t="s">
        <v>1319</v>
      </c>
      <c r="E82" s="11"/>
      <c r="F82" s="15">
        <v>1983.73</v>
      </c>
      <c r="G82" s="371">
        <f t="shared" si="3"/>
        <v>-406719.50000000041</v>
      </c>
    </row>
    <row r="83" spans="1:7" ht="15.75" x14ac:dyDescent="0.25">
      <c r="A83" s="71">
        <v>41838</v>
      </c>
      <c r="B83" s="72">
        <v>2300</v>
      </c>
      <c r="C83" s="16" t="s">
        <v>19</v>
      </c>
      <c r="D83" s="141" t="s">
        <v>1308</v>
      </c>
      <c r="E83" s="11"/>
      <c r="F83" s="200">
        <v>3000</v>
      </c>
      <c r="G83" s="371">
        <f t="shared" si="3"/>
        <v>-409719.50000000041</v>
      </c>
    </row>
    <row r="84" spans="1:7" ht="15.75" x14ac:dyDescent="0.25">
      <c r="A84" s="71">
        <v>41838</v>
      </c>
      <c r="B84" s="72">
        <v>2301</v>
      </c>
      <c r="C84" s="16" t="s">
        <v>799</v>
      </c>
      <c r="D84" s="141" t="s">
        <v>1320</v>
      </c>
      <c r="E84" s="11"/>
      <c r="F84" s="200">
        <v>5800</v>
      </c>
      <c r="G84" s="371">
        <f t="shared" si="3"/>
        <v>-415519.50000000041</v>
      </c>
    </row>
    <row r="85" spans="1:7" ht="15.75" x14ac:dyDescent="0.25">
      <c r="A85" s="71">
        <v>41838</v>
      </c>
      <c r="B85" s="72"/>
      <c r="C85" s="16" t="s">
        <v>142</v>
      </c>
      <c r="D85" s="141"/>
      <c r="E85" s="11"/>
      <c r="F85" s="200">
        <v>11820.01</v>
      </c>
      <c r="G85" s="371">
        <f>G87-F85</f>
        <v>-467211.71000000043</v>
      </c>
    </row>
    <row r="86" spans="1:7" ht="15.75" x14ac:dyDescent="0.25">
      <c r="A86" s="71">
        <v>41839</v>
      </c>
      <c r="B86" s="72">
        <v>2302</v>
      </c>
      <c r="C86" s="16" t="s">
        <v>202</v>
      </c>
      <c r="D86" s="141" t="s">
        <v>1321</v>
      </c>
      <c r="E86" s="11"/>
      <c r="F86" s="200">
        <v>3875</v>
      </c>
      <c r="G86" s="371">
        <f>G84-F86</f>
        <v>-419394.50000000041</v>
      </c>
    </row>
    <row r="87" spans="1:7" ht="15.75" x14ac:dyDescent="0.25">
      <c r="A87" s="71">
        <v>41841</v>
      </c>
      <c r="B87" s="72"/>
      <c r="C87" s="16" t="s">
        <v>142</v>
      </c>
      <c r="D87" s="141"/>
      <c r="E87" s="11"/>
      <c r="F87" s="200">
        <v>5997.2</v>
      </c>
      <c r="G87" s="371">
        <f>G94-F87</f>
        <v>-455391.70000000042</v>
      </c>
    </row>
    <row r="88" spans="1:7" ht="15.75" x14ac:dyDescent="0.25">
      <c r="A88" s="71">
        <v>41843</v>
      </c>
      <c r="B88" s="72">
        <v>2303</v>
      </c>
      <c r="C88" s="16" t="s">
        <v>34</v>
      </c>
      <c r="D88" s="141" t="s">
        <v>1322</v>
      </c>
      <c r="E88" s="11"/>
      <c r="F88" s="200">
        <v>4389</v>
      </c>
      <c r="G88" s="371">
        <f>G85-F88</f>
        <v>-471600.71000000043</v>
      </c>
    </row>
    <row r="89" spans="1:7" s="46" customFormat="1" ht="15.75" x14ac:dyDescent="0.25">
      <c r="A89" s="128">
        <v>41842</v>
      </c>
      <c r="B89" s="129">
        <v>2304</v>
      </c>
      <c r="C89" s="28" t="s">
        <v>35</v>
      </c>
      <c r="D89" s="235"/>
      <c r="E89" s="29"/>
      <c r="F89" s="200">
        <v>190981</v>
      </c>
      <c r="G89" s="371">
        <f>G96-F89</f>
        <v>-662769.63000000035</v>
      </c>
    </row>
    <row r="90" spans="1:7" ht="15.75" x14ac:dyDescent="0.25">
      <c r="A90" s="71">
        <v>41842</v>
      </c>
      <c r="B90" s="72">
        <v>2305</v>
      </c>
      <c r="C90" s="16" t="s">
        <v>800</v>
      </c>
      <c r="D90" s="141"/>
      <c r="E90" s="11"/>
      <c r="F90" s="200">
        <v>1740</v>
      </c>
      <c r="G90" s="371">
        <f t="shared" si="3"/>
        <v>-664509.63000000035</v>
      </c>
    </row>
    <row r="91" spans="1:7" ht="15.75" x14ac:dyDescent="0.25">
      <c r="A91" s="399"/>
      <c r="B91" s="400">
        <v>2306</v>
      </c>
      <c r="C91" s="229" t="s">
        <v>938</v>
      </c>
      <c r="D91" s="147"/>
      <c r="E91" s="146"/>
      <c r="F91" s="401"/>
      <c r="G91" s="371">
        <f t="shared" si="3"/>
        <v>-664509.63000000035</v>
      </c>
    </row>
    <row r="92" spans="1:7" ht="15.75" x14ac:dyDescent="0.25">
      <c r="A92" s="71">
        <v>41842</v>
      </c>
      <c r="B92" s="72">
        <v>2307</v>
      </c>
      <c r="C92" s="16" t="s">
        <v>26</v>
      </c>
      <c r="D92" s="141" t="s">
        <v>1323</v>
      </c>
      <c r="E92" s="11"/>
      <c r="F92" s="200">
        <v>2516.04</v>
      </c>
      <c r="G92" s="371">
        <f t="shared" si="3"/>
        <v>-667025.67000000039</v>
      </c>
    </row>
    <row r="93" spans="1:7" ht="15.75" x14ac:dyDescent="0.25">
      <c r="A93" s="71">
        <v>41842</v>
      </c>
      <c r="B93" s="72">
        <v>2308</v>
      </c>
      <c r="C93" s="16" t="s">
        <v>19</v>
      </c>
      <c r="D93" s="141" t="s">
        <v>587</v>
      </c>
      <c r="E93" s="11"/>
      <c r="F93" s="200">
        <v>16064.75</v>
      </c>
      <c r="G93" s="371">
        <f>G92-F93</f>
        <v>-683090.42000000039</v>
      </c>
    </row>
    <row r="94" spans="1:7" ht="15.75" x14ac:dyDescent="0.25">
      <c r="A94" s="71">
        <v>41842</v>
      </c>
      <c r="B94" s="72"/>
      <c r="C94" s="16" t="s">
        <v>153</v>
      </c>
      <c r="D94" s="141"/>
      <c r="E94" s="11"/>
      <c r="F94" s="200">
        <v>30000</v>
      </c>
      <c r="G94" s="371">
        <f>G86-F94</f>
        <v>-449394.50000000041</v>
      </c>
    </row>
    <row r="95" spans="1:7" ht="15.75" x14ac:dyDescent="0.25">
      <c r="A95" s="71">
        <v>41842</v>
      </c>
      <c r="B95" s="72"/>
      <c r="C95" s="16" t="s">
        <v>807</v>
      </c>
      <c r="D95" s="141"/>
      <c r="E95" s="11"/>
      <c r="F95" s="200">
        <v>162</v>
      </c>
      <c r="G95" s="371">
        <f>G88-F95</f>
        <v>-471762.71000000043</v>
      </c>
    </row>
    <row r="96" spans="1:7" ht="15.75" x14ac:dyDescent="0.25">
      <c r="A96" s="71">
        <v>41842</v>
      </c>
      <c r="B96" s="72"/>
      <c r="C96" s="16" t="s">
        <v>446</v>
      </c>
      <c r="D96" s="141"/>
      <c r="E96" s="11"/>
      <c r="F96" s="200">
        <v>25.92</v>
      </c>
      <c r="G96" s="371">
        <f>G95-F96</f>
        <v>-471788.63000000041</v>
      </c>
    </row>
    <row r="97" spans="1:7" ht="15.75" x14ac:dyDescent="0.25">
      <c r="A97" s="71">
        <v>41843</v>
      </c>
      <c r="B97" s="72">
        <v>2309</v>
      </c>
      <c r="C97" s="16" t="s">
        <v>231</v>
      </c>
      <c r="D97" s="141" t="s">
        <v>1324</v>
      </c>
      <c r="E97" s="11"/>
      <c r="F97" s="200">
        <v>6277.84</v>
      </c>
      <c r="G97" s="371">
        <f>G93-F97</f>
        <v>-689368.26000000036</v>
      </c>
    </row>
    <row r="98" spans="1:7" ht="15.75" x14ac:dyDescent="0.25">
      <c r="A98" s="71">
        <v>41844</v>
      </c>
      <c r="B98" s="72">
        <v>2310</v>
      </c>
      <c r="C98" s="16" t="s">
        <v>570</v>
      </c>
      <c r="D98" s="141" t="s">
        <v>1325</v>
      </c>
      <c r="E98" s="11"/>
      <c r="F98" s="200">
        <v>3557</v>
      </c>
      <c r="G98" s="371">
        <f t="shared" si="3"/>
        <v>-692925.26000000036</v>
      </c>
    </row>
    <row r="99" spans="1:7" ht="15.75" x14ac:dyDescent="0.25">
      <c r="A99" s="71">
        <v>41844</v>
      </c>
      <c r="B99" s="72">
        <v>2311</v>
      </c>
      <c r="C99" s="16" t="s">
        <v>1009</v>
      </c>
      <c r="D99" s="141" t="s">
        <v>1326</v>
      </c>
      <c r="E99" s="11"/>
      <c r="F99" s="15">
        <v>3764.2</v>
      </c>
      <c r="G99" s="371">
        <f t="shared" si="3"/>
        <v>-696689.46000000031</v>
      </c>
    </row>
    <row r="100" spans="1:7" ht="15.75" x14ac:dyDescent="0.25">
      <c r="A100" s="71">
        <v>41844</v>
      </c>
      <c r="B100" s="72">
        <v>2312</v>
      </c>
      <c r="C100" s="16"/>
      <c r="D100" s="141" t="s">
        <v>1327</v>
      </c>
      <c r="E100" s="11"/>
      <c r="F100" s="15">
        <v>1013</v>
      </c>
      <c r="G100" s="371">
        <f t="shared" si="3"/>
        <v>-697702.46000000031</v>
      </c>
    </row>
    <row r="101" spans="1:7" ht="15.75" x14ac:dyDescent="0.25">
      <c r="A101" s="71">
        <v>41844</v>
      </c>
      <c r="B101" s="72">
        <v>2313</v>
      </c>
      <c r="C101" s="16" t="s">
        <v>801</v>
      </c>
      <c r="D101" s="141" t="s">
        <v>1328</v>
      </c>
      <c r="E101" s="11"/>
      <c r="F101" s="200">
        <v>1310.8</v>
      </c>
      <c r="G101" s="371">
        <f t="shared" si="3"/>
        <v>-699013.26000000036</v>
      </c>
    </row>
    <row r="102" spans="1:7" ht="15.75" x14ac:dyDescent="0.25">
      <c r="A102" s="71">
        <v>41844</v>
      </c>
      <c r="B102" s="72">
        <v>2314</v>
      </c>
      <c r="C102" s="16" t="s">
        <v>570</v>
      </c>
      <c r="D102" s="141" t="s">
        <v>1329</v>
      </c>
      <c r="E102" s="11"/>
      <c r="F102" s="200">
        <v>6950.66</v>
      </c>
      <c r="G102" s="371">
        <f t="shared" si="3"/>
        <v>-705963.92000000039</v>
      </c>
    </row>
    <row r="103" spans="1:7" ht="15.75" x14ac:dyDescent="0.25">
      <c r="A103" s="71">
        <v>41845</v>
      </c>
      <c r="B103" s="72">
        <v>2315</v>
      </c>
      <c r="C103" s="16" t="s">
        <v>802</v>
      </c>
      <c r="D103" s="141" t="s">
        <v>1330</v>
      </c>
      <c r="E103" s="11"/>
      <c r="F103" s="200">
        <v>7134</v>
      </c>
      <c r="G103" s="371">
        <f t="shared" si="3"/>
        <v>-713097.92000000039</v>
      </c>
    </row>
    <row r="104" spans="1:7" ht="15.75" x14ac:dyDescent="0.25">
      <c r="A104" s="71">
        <v>41845</v>
      </c>
      <c r="B104" s="72">
        <v>2316</v>
      </c>
      <c r="C104" s="16" t="s">
        <v>202</v>
      </c>
      <c r="D104" s="141" t="s">
        <v>1331</v>
      </c>
      <c r="E104" s="11"/>
      <c r="F104" s="15">
        <v>1225</v>
      </c>
      <c r="G104" s="371">
        <f t="shared" si="3"/>
        <v>-714322.92000000039</v>
      </c>
    </row>
    <row r="105" spans="1:7" ht="15.75" x14ac:dyDescent="0.25">
      <c r="A105" s="71">
        <v>41845</v>
      </c>
      <c r="B105" s="72">
        <v>2317</v>
      </c>
      <c r="C105" s="16" t="s">
        <v>570</v>
      </c>
      <c r="D105" s="141" t="s">
        <v>587</v>
      </c>
      <c r="E105" s="11"/>
      <c r="F105" s="200">
        <v>8598.4599999999991</v>
      </c>
      <c r="G105" s="371">
        <f t="shared" si="3"/>
        <v>-722921.38000000035</v>
      </c>
    </row>
    <row r="106" spans="1:7" ht="30" x14ac:dyDescent="0.25">
      <c r="A106" s="71">
        <v>41845</v>
      </c>
      <c r="B106" s="72">
        <v>2318</v>
      </c>
      <c r="C106" s="16" t="s">
        <v>570</v>
      </c>
      <c r="D106" s="141" t="s">
        <v>1332</v>
      </c>
      <c r="E106" s="11"/>
      <c r="F106" s="200">
        <v>1500</v>
      </c>
      <c r="G106" s="371">
        <f t="shared" si="3"/>
        <v>-724421.38000000035</v>
      </c>
    </row>
    <row r="107" spans="1:7" ht="15.75" x14ac:dyDescent="0.25">
      <c r="A107" s="71">
        <v>41845</v>
      </c>
      <c r="B107" s="72">
        <v>2319</v>
      </c>
      <c r="C107" s="16" t="s">
        <v>26</v>
      </c>
      <c r="D107" s="141" t="s">
        <v>948</v>
      </c>
      <c r="E107" s="11"/>
      <c r="F107" s="200">
        <v>1902.98</v>
      </c>
      <c r="G107" s="371">
        <f t="shared" si="3"/>
        <v>-726324.36000000034</v>
      </c>
    </row>
    <row r="108" spans="1:7" ht="30" x14ac:dyDescent="0.25">
      <c r="A108" s="71">
        <v>41848</v>
      </c>
      <c r="B108" s="72">
        <v>2320</v>
      </c>
      <c r="C108" s="16" t="s">
        <v>841</v>
      </c>
      <c r="D108" s="141" t="s">
        <v>1333</v>
      </c>
      <c r="E108" s="11"/>
      <c r="F108" s="15">
        <v>2064.23</v>
      </c>
      <c r="G108" s="371">
        <f t="shared" si="3"/>
        <v>-728388.59000000032</v>
      </c>
    </row>
    <row r="109" spans="1:7" ht="15.75" x14ac:dyDescent="0.25">
      <c r="A109" s="71">
        <v>41848</v>
      </c>
      <c r="B109" s="11"/>
      <c r="C109" s="16" t="s">
        <v>153</v>
      </c>
      <c r="D109" s="141"/>
      <c r="E109" s="11"/>
      <c r="F109" s="200">
        <v>1740</v>
      </c>
      <c r="G109" s="371">
        <f t="shared" si="3"/>
        <v>-730128.59000000032</v>
      </c>
    </row>
    <row r="110" spans="1:7" ht="15.75" x14ac:dyDescent="0.25">
      <c r="A110" s="71">
        <v>41848</v>
      </c>
      <c r="B110" s="11"/>
      <c r="C110" s="16" t="s">
        <v>153</v>
      </c>
      <c r="D110" s="141"/>
      <c r="E110" s="11"/>
      <c r="F110" s="200">
        <v>30000</v>
      </c>
      <c r="G110" s="371">
        <f t="shared" si="3"/>
        <v>-760128.59000000032</v>
      </c>
    </row>
    <row r="111" spans="1:7" ht="15.75" x14ac:dyDescent="0.25">
      <c r="A111" s="71">
        <v>41848</v>
      </c>
      <c r="B111" s="11"/>
      <c r="C111" s="16" t="s">
        <v>143</v>
      </c>
      <c r="D111" s="141"/>
      <c r="E111" s="11"/>
      <c r="F111" s="200">
        <v>4200</v>
      </c>
      <c r="G111" s="371">
        <f t="shared" si="3"/>
        <v>-764328.59000000032</v>
      </c>
    </row>
    <row r="112" spans="1:7" ht="15.75" x14ac:dyDescent="0.25">
      <c r="A112" s="71">
        <v>41848</v>
      </c>
      <c r="B112" s="11"/>
      <c r="C112" s="16" t="s">
        <v>142</v>
      </c>
      <c r="D112" s="141"/>
      <c r="E112" s="11"/>
      <c r="F112" s="200">
        <v>2726.9</v>
      </c>
      <c r="G112" s="371">
        <f t="shared" si="3"/>
        <v>-767055.49000000034</v>
      </c>
    </row>
    <row r="113" spans="1:7" ht="15.75" x14ac:dyDescent="0.25">
      <c r="A113" s="71">
        <v>41848</v>
      </c>
      <c r="B113" s="11"/>
      <c r="C113" s="16" t="s">
        <v>142</v>
      </c>
      <c r="D113" s="141"/>
      <c r="E113" s="11"/>
      <c r="F113" s="200">
        <v>2261.13</v>
      </c>
      <c r="G113" s="371">
        <f t="shared" si="3"/>
        <v>-769316.62000000034</v>
      </c>
    </row>
    <row r="114" spans="1:7" ht="15.75" x14ac:dyDescent="0.25">
      <c r="A114" s="71">
        <v>41848</v>
      </c>
      <c r="B114" s="11"/>
      <c r="C114" s="16" t="s">
        <v>34</v>
      </c>
      <c r="D114" s="141"/>
      <c r="E114" s="11"/>
      <c r="F114" s="200">
        <v>404</v>
      </c>
      <c r="G114" s="371">
        <f t="shared" si="3"/>
        <v>-769720.62000000034</v>
      </c>
    </row>
    <row r="115" spans="1:7" ht="15.75" x14ac:dyDescent="0.25">
      <c r="A115" s="71">
        <v>41848</v>
      </c>
      <c r="B115" s="11"/>
      <c r="C115" s="16" t="s">
        <v>34</v>
      </c>
      <c r="D115" s="141"/>
      <c r="E115" s="11"/>
      <c r="F115" s="200">
        <v>675</v>
      </c>
      <c r="G115" s="371">
        <f t="shared" si="3"/>
        <v>-770395.62000000034</v>
      </c>
    </row>
    <row r="116" spans="1:7" ht="15.75" x14ac:dyDescent="0.25">
      <c r="A116" s="71">
        <v>41848</v>
      </c>
      <c r="B116" s="11"/>
      <c r="C116" s="36" t="s">
        <v>34</v>
      </c>
      <c r="D116" s="141"/>
      <c r="E116" s="11"/>
      <c r="F116" s="200">
        <v>1381</v>
      </c>
      <c r="G116" s="371">
        <f t="shared" si="3"/>
        <v>-771776.62000000034</v>
      </c>
    </row>
    <row r="117" spans="1:7" ht="15.75" x14ac:dyDescent="0.25">
      <c r="A117" s="71">
        <v>41848</v>
      </c>
      <c r="B117" s="11"/>
      <c r="C117" s="16" t="s">
        <v>34</v>
      </c>
      <c r="D117" s="141"/>
      <c r="E117" s="11"/>
      <c r="F117" s="200">
        <v>399</v>
      </c>
      <c r="G117" s="371">
        <f t="shared" si="3"/>
        <v>-772175.62000000034</v>
      </c>
    </row>
    <row r="118" spans="1:7" ht="30" x14ac:dyDescent="0.25">
      <c r="A118" s="71">
        <v>41848</v>
      </c>
      <c r="B118" s="72">
        <v>2321</v>
      </c>
      <c r="C118" s="16" t="s">
        <v>570</v>
      </c>
      <c r="D118" s="141" t="s">
        <v>1334</v>
      </c>
      <c r="E118" s="11"/>
      <c r="F118" s="200">
        <v>3598.88</v>
      </c>
      <c r="G118" s="371">
        <f t="shared" si="3"/>
        <v>-775774.50000000035</v>
      </c>
    </row>
    <row r="119" spans="1:7" ht="15.75" x14ac:dyDescent="0.25">
      <c r="A119" s="399"/>
      <c r="B119" s="400">
        <v>2322</v>
      </c>
      <c r="C119" s="229" t="s">
        <v>938</v>
      </c>
      <c r="D119" s="147"/>
      <c r="E119" s="146"/>
      <c r="F119" s="401"/>
      <c r="G119" s="371">
        <f t="shared" si="3"/>
        <v>-775774.50000000035</v>
      </c>
    </row>
    <row r="120" spans="1:7" ht="30" x14ac:dyDescent="0.25">
      <c r="A120" s="71">
        <v>41848</v>
      </c>
      <c r="B120" s="72">
        <v>2323</v>
      </c>
      <c r="C120" s="16" t="s">
        <v>803</v>
      </c>
      <c r="D120" s="141" t="s">
        <v>1335</v>
      </c>
      <c r="E120" s="11"/>
      <c r="F120" s="200">
        <v>2300</v>
      </c>
      <c r="G120" s="371">
        <f t="shared" si="3"/>
        <v>-778074.50000000035</v>
      </c>
    </row>
    <row r="121" spans="1:7" ht="15.75" x14ac:dyDescent="0.25">
      <c r="A121" s="71">
        <v>41851</v>
      </c>
      <c r="B121" s="72">
        <v>2324</v>
      </c>
      <c r="C121" s="16" t="s">
        <v>1296</v>
      </c>
      <c r="D121" s="141" t="s">
        <v>1336</v>
      </c>
      <c r="E121" s="11"/>
      <c r="F121" s="15">
        <v>1405.5</v>
      </c>
      <c r="G121" s="371">
        <f t="shared" si="3"/>
        <v>-779480.00000000035</v>
      </c>
    </row>
    <row r="122" spans="1:7" ht="15.75" x14ac:dyDescent="0.25">
      <c r="A122" s="71">
        <v>41851</v>
      </c>
      <c r="B122" s="72">
        <v>2325</v>
      </c>
      <c r="C122" s="16" t="s">
        <v>25</v>
      </c>
      <c r="D122" s="141" t="s">
        <v>1337</v>
      </c>
      <c r="E122" s="11"/>
      <c r="F122" s="15">
        <v>3092.56</v>
      </c>
      <c r="G122" s="371">
        <f t="shared" si="3"/>
        <v>-782572.56000000041</v>
      </c>
    </row>
    <row r="123" spans="1:7" ht="15.75" x14ac:dyDescent="0.25">
      <c r="A123" s="71">
        <v>41851</v>
      </c>
      <c r="B123" s="72">
        <v>2326</v>
      </c>
      <c r="C123" s="16" t="s">
        <v>55</v>
      </c>
      <c r="D123" s="141" t="s">
        <v>1339</v>
      </c>
      <c r="E123" s="11"/>
      <c r="F123" s="15">
        <v>1767.01</v>
      </c>
      <c r="G123" s="371">
        <f t="shared" si="3"/>
        <v>-784339.57000000041</v>
      </c>
    </row>
    <row r="124" spans="1:7" ht="15.75" x14ac:dyDescent="0.25">
      <c r="A124" s="71">
        <v>41851</v>
      </c>
      <c r="B124" s="72">
        <v>2327</v>
      </c>
      <c r="C124" s="16" t="s">
        <v>154</v>
      </c>
      <c r="D124" s="141" t="s">
        <v>1338</v>
      </c>
      <c r="E124" s="11"/>
      <c r="F124" s="15">
        <v>2938.5</v>
      </c>
      <c r="G124" s="371">
        <f t="shared" si="3"/>
        <v>-787278.07000000041</v>
      </c>
    </row>
    <row r="125" spans="1:7" ht="15.75" x14ac:dyDescent="0.25">
      <c r="A125" s="71">
        <v>41851</v>
      </c>
      <c r="B125" s="72">
        <v>2328</v>
      </c>
      <c r="C125" s="16" t="s">
        <v>570</v>
      </c>
      <c r="D125" s="141"/>
      <c r="E125" s="11"/>
      <c r="F125" s="200">
        <v>10000</v>
      </c>
      <c r="G125" s="371">
        <f t="shared" si="3"/>
        <v>-797278.07000000041</v>
      </c>
    </row>
    <row r="126" spans="1:7" ht="15.75" x14ac:dyDescent="0.25">
      <c r="A126" s="71">
        <v>41851</v>
      </c>
      <c r="B126" s="72">
        <v>2329</v>
      </c>
      <c r="C126" s="16" t="s">
        <v>570</v>
      </c>
      <c r="D126" s="141" t="s">
        <v>587</v>
      </c>
      <c r="E126" s="11"/>
      <c r="F126" s="200">
        <v>11882.76</v>
      </c>
      <c r="G126" s="371">
        <f t="shared" si="3"/>
        <v>-809160.83000000042</v>
      </c>
    </row>
    <row r="127" spans="1:7" ht="15.75" x14ac:dyDescent="0.25">
      <c r="A127" s="71">
        <v>41851</v>
      </c>
      <c r="B127" s="72">
        <v>2330</v>
      </c>
      <c r="C127" s="11" t="s">
        <v>249</v>
      </c>
      <c r="D127" s="141" t="s">
        <v>1342</v>
      </c>
      <c r="E127" s="11"/>
      <c r="F127" s="408">
        <v>1000</v>
      </c>
      <c r="G127" s="371">
        <f t="shared" si="3"/>
        <v>-810160.83000000042</v>
      </c>
    </row>
    <row r="128" spans="1:7" ht="15.75" x14ac:dyDescent="0.25">
      <c r="A128" s="71">
        <v>41851</v>
      </c>
      <c r="B128" s="72">
        <v>2331</v>
      </c>
      <c r="C128" s="11" t="s">
        <v>1340</v>
      </c>
      <c r="D128" s="141" t="s">
        <v>1341</v>
      </c>
      <c r="E128" s="11"/>
      <c r="F128" s="408">
        <v>8778.8799999999992</v>
      </c>
      <c r="G128" s="371">
        <f t="shared" si="3"/>
        <v>-818939.71000000043</v>
      </c>
    </row>
    <row r="129" spans="1:7" ht="28.5" x14ac:dyDescent="0.45">
      <c r="A129" s="210"/>
      <c r="B129" s="210"/>
      <c r="C129" s="373" t="s">
        <v>283</v>
      </c>
      <c r="D129" s="236"/>
      <c r="E129" s="210"/>
      <c r="F129" s="372"/>
      <c r="G129" s="210"/>
    </row>
    <row r="130" spans="1:7" x14ac:dyDescent="0.25">
      <c r="A130" s="10">
        <v>41824</v>
      </c>
      <c r="B130" s="11"/>
      <c r="C130" s="88" t="s">
        <v>808</v>
      </c>
      <c r="D130" s="398"/>
      <c r="E130" s="199">
        <v>44676.57</v>
      </c>
      <c r="F130" s="17"/>
      <c r="G130" s="407">
        <f>G128+E130</f>
        <v>-774263.14000000048</v>
      </c>
    </row>
    <row r="131" spans="1:7" x14ac:dyDescent="0.25">
      <c r="A131" s="10">
        <v>41824</v>
      </c>
      <c r="B131" s="11"/>
      <c r="C131" s="88" t="s">
        <v>166</v>
      </c>
      <c r="D131" s="398"/>
      <c r="E131" s="199">
        <v>9996.09</v>
      </c>
      <c r="F131" s="17"/>
      <c r="G131" s="407">
        <f>G130+E131</f>
        <v>-764267.05000000051</v>
      </c>
    </row>
    <row r="132" spans="1:7" x14ac:dyDescent="0.25">
      <c r="A132" s="10">
        <v>41824</v>
      </c>
      <c r="B132" s="11"/>
      <c r="C132" s="88" t="s">
        <v>166</v>
      </c>
      <c r="D132" s="398"/>
      <c r="E132" s="199">
        <v>3180.13</v>
      </c>
      <c r="F132" s="17"/>
      <c r="G132" s="407">
        <f>G131+E132</f>
        <v>-761086.92000000051</v>
      </c>
    </row>
    <row r="133" spans="1:7" x14ac:dyDescent="0.25">
      <c r="A133" s="10">
        <v>41824</v>
      </c>
      <c r="B133" s="11"/>
      <c r="C133" s="88" t="s">
        <v>166</v>
      </c>
      <c r="D133" s="398"/>
      <c r="E133" s="199">
        <v>937.61</v>
      </c>
      <c r="F133" s="17"/>
      <c r="G133" s="407">
        <f t="shared" ref="G133:G160" si="4">G132+E133</f>
        <v>-760149.31000000052</v>
      </c>
    </row>
    <row r="134" spans="1:7" x14ac:dyDescent="0.25">
      <c r="A134" s="10">
        <v>41824</v>
      </c>
      <c r="B134" s="11"/>
      <c r="C134" s="88" t="s">
        <v>166</v>
      </c>
      <c r="D134" s="398"/>
      <c r="E134" s="199">
        <v>5684</v>
      </c>
      <c r="F134" s="17"/>
      <c r="G134" s="407">
        <f t="shared" si="4"/>
        <v>-754465.31000000052</v>
      </c>
    </row>
    <row r="135" spans="1:7" x14ac:dyDescent="0.25">
      <c r="A135" s="10">
        <v>41824</v>
      </c>
      <c r="B135" s="11"/>
      <c r="C135" s="88" t="s">
        <v>809</v>
      </c>
      <c r="D135" s="398"/>
      <c r="E135" s="199">
        <v>13771.07</v>
      </c>
      <c r="F135" s="17"/>
      <c r="G135" s="407">
        <f t="shared" si="4"/>
        <v>-740694.24000000057</v>
      </c>
    </row>
    <row r="136" spans="1:7" x14ac:dyDescent="0.25">
      <c r="A136" s="10">
        <v>41824</v>
      </c>
      <c r="B136" s="11"/>
      <c r="C136" s="88" t="s">
        <v>166</v>
      </c>
      <c r="D136" s="398"/>
      <c r="E136" s="199">
        <v>4085.56</v>
      </c>
      <c r="F136" s="17"/>
      <c r="G136" s="407">
        <f t="shared" si="4"/>
        <v>-736608.68000000052</v>
      </c>
    </row>
    <row r="137" spans="1:7" x14ac:dyDescent="0.25">
      <c r="A137" s="10">
        <v>41824</v>
      </c>
      <c r="B137" s="11"/>
      <c r="C137" s="88" t="s">
        <v>808</v>
      </c>
      <c r="D137" s="398"/>
      <c r="E137" s="199">
        <v>11128.94</v>
      </c>
      <c r="F137" s="17"/>
      <c r="G137" s="407">
        <f t="shared" si="4"/>
        <v>-725479.74000000057</v>
      </c>
    </row>
    <row r="138" spans="1:7" x14ac:dyDescent="0.25">
      <c r="A138" s="10">
        <v>41827</v>
      </c>
      <c r="B138" s="11"/>
      <c r="C138" s="88" t="s">
        <v>166</v>
      </c>
      <c r="D138" s="398"/>
      <c r="E138" s="199">
        <v>12297</v>
      </c>
      <c r="F138" s="17"/>
      <c r="G138" s="407">
        <f t="shared" si="4"/>
        <v>-713182.74000000057</v>
      </c>
    </row>
    <row r="139" spans="1:7" x14ac:dyDescent="0.25">
      <c r="A139" s="10">
        <v>41827</v>
      </c>
      <c r="B139" s="11"/>
      <c r="C139" s="88" t="s">
        <v>166</v>
      </c>
      <c r="D139" s="398"/>
      <c r="E139" s="199">
        <v>406</v>
      </c>
      <c r="F139" s="17"/>
      <c r="G139" s="407">
        <f t="shared" si="4"/>
        <v>-712776.74000000057</v>
      </c>
    </row>
    <row r="140" spans="1:7" x14ac:dyDescent="0.25">
      <c r="A140" s="10">
        <v>41828</v>
      </c>
      <c r="B140" s="11"/>
      <c r="C140" s="88" t="s">
        <v>166</v>
      </c>
      <c r="D140" s="398"/>
      <c r="E140" s="199">
        <v>9673.11</v>
      </c>
      <c r="F140" s="17"/>
      <c r="G140" s="407">
        <f t="shared" si="4"/>
        <v>-703103.63000000059</v>
      </c>
    </row>
    <row r="141" spans="1:7" x14ac:dyDescent="0.25">
      <c r="A141" s="10">
        <v>41831</v>
      </c>
      <c r="B141" s="11"/>
      <c r="C141" s="88" t="s">
        <v>166</v>
      </c>
      <c r="D141" s="398"/>
      <c r="E141" s="199">
        <v>5663</v>
      </c>
      <c r="F141" s="17"/>
      <c r="G141" s="407">
        <f t="shared" si="4"/>
        <v>-697440.63000000059</v>
      </c>
    </row>
    <row r="142" spans="1:7" x14ac:dyDescent="0.25">
      <c r="A142" s="10">
        <v>41831</v>
      </c>
      <c r="B142" s="11"/>
      <c r="C142" s="88" t="s">
        <v>166</v>
      </c>
      <c r="D142" s="398"/>
      <c r="E142" s="199">
        <v>7240</v>
      </c>
      <c r="F142" s="17"/>
      <c r="G142" s="407">
        <f t="shared" si="4"/>
        <v>-690200.63000000059</v>
      </c>
    </row>
    <row r="143" spans="1:7" x14ac:dyDescent="0.25">
      <c r="A143" s="10">
        <v>41831</v>
      </c>
      <c r="B143" s="11"/>
      <c r="C143" s="88" t="s">
        <v>166</v>
      </c>
      <c r="D143" s="398"/>
      <c r="E143" s="199">
        <v>4115.5</v>
      </c>
      <c r="F143" s="17"/>
      <c r="G143" s="407">
        <f t="shared" si="4"/>
        <v>-686085.13000000059</v>
      </c>
    </row>
    <row r="144" spans="1:7" x14ac:dyDescent="0.25">
      <c r="A144" s="10">
        <v>41835</v>
      </c>
      <c r="B144" s="11"/>
      <c r="C144" s="88" t="s">
        <v>808</v>
      </c>
      <c r="D144" s="398"/>
      <c r="E144" s="199">
        <v>1364.09</v>
      </c>
      <c r="F144" s="17"/>
      <c r="G144" s="407">
        <f t="shared" si="4"/>
        <v>-684721.04000000062</v>
      </c>
    </row>
    <row r="145" spans="1:7" x14ac:dyDescent="0.25">
      <c r="A145" s="10">
        <v>41835</v>
      </c>
      <c r="B145" s="11"/>
      <c r="C145" s="88" t="s">
        <v>808</v>
      </c>
      <c r="D145" s="398"/>
      <c r="E145" s="199">
        <v>1088901.29</v>
      </c>
      <c r="F145" s="17"/>
      <c r="G145" s="13">
        <f t="shared" si="4"/>
        <v>404180.24999999942</v>
      </c>
    </row>
    <row r="146" spans="1:7" x14ac:dyDescent="0.25">
      <c r="A146" s="10">
        <v>41837</v>
      </c>
      <c r="B146" s="11"/>
      <c r="C146" s="88" t="s">
        <v>810</v>
      </c>
      <c r="D146" s="398"/>
      <c r="E146" s="199">
        <v>35927.050000000003</v>
      </c>
      <c r="F146" s="17"/>
      <c r="G146" s="13">
        <f t="shared" si="4"/>
        <v>440107.29999999941</v>
      </c>
    </row>
    <row r="147" spans="1:7" x14ac:dyDescent="0.25">
      <c r="A147" s="10">
        <v>41838</v>
      </c>
      <c r="B147" s="11"/>
      <c r="C147" s="88" t="s">
        <v>808</v>
      </c>
      <c r="D147" s="398"/>
      <c r="E147" s="199">
        <v>86872.88</v>
      </c>
      <c r="F147" s="17"/>
      <c r="G147" s="13">
        <f t="shared" si="4"/>
        <v>526980.17999999947</v>
      </c>
    </row>
    <row r="148" spans="1:7" x14ac:dyDescent="0.25">
      <c r="A148" s="10">
        <v>41838</v>
      </c>
      <c r="B148" s="11"/>
      <c r="C148" s="88" t="s">
        <v>166</v>
      </c>
      <c r="D148" s="398"/>
      <c r="E148" s="199">
        <v>2983.87</v>
      </c>
      <c r="F148" s="17"/>
      <c r="G148" s="13">
        <f t="shared" si="4"/>
        <v>529964.04999999946</v>
      </c>
    </row>
    <row r="149" spans="1:7" x14ac:dyDescent="0.25">
      <c r="A149" s="10">
        <v>41838</v>
      </c>
      <c r="B149" s="11"/>
      <c r="C149" s="88" t="s">
        <v>166</v>
      </c>
      <c r="D149" s="398"/>
      <c r="E149" s="199">
        <v>377</v>
      </c>
      <c r="F149" s="17"/>
      <c r="G149" s="13">
        <f t="shared" si="4"/>
        <v>530341.04999999946</v>
      </c>
    </row>
    <row r="150" spans="1:7" x14ac:dyDescent="0.25">
      <c r="A150" s="10">
        <v>41838</v>
      </c>
      <c r="B150" s="11"/>
      <c r="C150" s="88" t="s">
        <v>166</v>
      </c>
      <c r="D150" s="398"/>
      <c r="E150" s="199">
        <v>4320.8</v>
      </c>
      <c r="F150" s="17"/>
      <c r="G150" s="13">
        <f t="shared" si="4"/>
        <v>534661.84999999951</v>
      </c>
    </row>
    <row r="151" spans="1:7" x14ac:dyDescent="0.25">
      <c r="A151" s="10">
        <v>41838</v>
      </c>
      <c r="B151" s="11"/>
      <c r="C151" s="88" t="s">
        <v>166</v>
      </c>
      <c r="D151" s="398"/>
      <c r="E151" s="199">
        <v>4995.8999999999996</v>
      </c>
      <c r="F151" s="17"/>
      <c r="G151" s="13">
        <f t="shared" si="4"/>
        <v>539657.74999999953</v>
      </c>
    </row>
    <row r="152" spans="1:7" x14ac:dyDescent="0.25">
      <c r="A152" s="10">
        <v>41838</v>
      </c>
      <c r="B152" s="11"/>
      <c r="C152" s="88" t="s">
        <v>166</v>
      </c>
      <c r="D152" s="398"/>
      <c r="E152" s="199">
        <v>6293</v>
      </c>
      <c r="F152" s="17"/>
      <c r="G152" s="13">
        <f t="shared" si="4"/>
        <v>545950.74999999953</v>
      </c>
    </row>
    <row r="153" spans="1:7" x14ac:dyDescent="0.25">
      <c r="A153" s="10">
        <v>41842</v>
      </c>
      <c r="B153" s="11"/>
      <c r="C153" s="88" t="s">
        <v>166</v>
      </c>
      <c r="D153" s="398"/>
      <c r="E153" s="199">
        <v>6503.98</v>
      </c>
      <c r="F153" s="17"/>
      <c r="G153" s="13">
        <f t="shared" si="4"/>
        <v>552454.72999999952</v>
      </c>
    </row>
    <row r="154" spans="1:7" x14ac:dyDescent="0.25">
      <c r="A154" s="10">
        <v>41842</v>
      </c>
      <c r="B154" s="11"/>
      <c r="C154" s="88" t="s">
        <v>166</v>
      </c>
      <c r="D154" s="398"/>
      <c r="E154" s="199">
        <v>1426</v>
      </c>
      <c r="F154" s="17"/>
      <c r="G154" s="13">
        <f t="shared" si="4"/>
        <v>553880.72999999952</v>
      </c>
    </row>
    <row r="155" spans="1:7" x14ac:dyDescent="0.25">
      <c r="A155" s="10">
        <v>41843</v>
      </c>
      <c r="B155" s="11"/>
      <c r="C155" s="88" t="s">
        <v>811</v>
      </c>
      <c r="D155" s="398"/>
      <c r="E155" s="199">
        <v>922</v>
      </c>
      <c r="F155" s="17"/>
      <c r="G155" s="13">
        <f t="shared" si="4"/>
        <v>554802.72999999952</v>
      </c>
    </row>
    <row r="156" spans="1:7" x14ac:dyDescent="0.25">
      <c r="A156" s="10">
        <v>41843</v>
      </c>
      <c r="B156" s="11"/>
      <c r="C156" s="88" t="s">
        <v>812</v>
      </c>
      <c r="D156" s="398"/>
      <c r="E156" s="199">
        <v>147.52000000000001</v>
      </c>
      <c r="F156" s="17"/>
      <c r="G156" s="13">
        <f t="shared" si="4"/>
        <v>554950.24999999953</v>
      </c>
    </row>
    <row r="157" spans="1:7" x14ac:dyDescent="0.25">
      <c r="A157" s="10">
        <v>41845</v>
      </c>
      <c r="B157" s="11"/>
      <c r="C157" s="88" t="s">
        <v>166</v>
      </c>
      <c r="D157" s="398"/>
      <c r="E157" s="199">
        <v>11178</v>
      </c>
      <c r="F157" s="17"/>
      <c r="G157" s="13">
        <f t="shared" si="4"/>
        <v>566128.24999999953</v>
      </c>
    </row>
    <row r="158" spans="1:7" x14ac:dyDescent="0.25">
      <c r="A158" s="10">
        <v>41845</v>
      </c>
      <c r="B158" s="11"/>
      <c r="C158" s="88" t="s">
        <v>166</v>
      </c>
      <c r="D158" s="398"/>
      <c r="E158" s="199">
        <v>2404.5</v>
      </c>
      <c r="F158" s="17"/>
      <c r="G158" s="13">
        <f t="shared" si="4"/>
        <v>568532.74999999953</v>
      </c>
    </row>
    <row r="159" spans="1:7" x14ac:dyDescent="0.25">
      <c r="A159" s="10">
        <v>41845</v>
      </c>
      <c r="B159" s="11"/>
      <c r="C159" s="88" t="s">
        <v>166</v>
      </c>
      <c r="D159" s="398"/>
      <c r="E159" s="199">
        <v>6471</v>
      </c>
      <c r="F159" s="17"/>
      <c r="G159" s="13">
        <f t="shared" si="4"/>
        <v>575003.74999999953</v>
      </c>
    </row>
    <row r="160" spans="1:7" x14ac:dyDescent="0.25">
      <c r="A160" s="10">
        <v>41850</v>
      </c>
      <c r="B160" s="11"/>
      <c r="C160" s="88" t="s">
        <v>808</v>
      </c>
      <c r="D160" s="398"/>
      <c r="E160" s="199">
        <v>4811.67</v>
      </c>
      <c r="F160" s="17"/>
      <c r="G160" s="13">
        <f t="shared" si="4"/>
        <v>579815.41999999958</v>
      </c>
    </row>
    <row r="161" spans="1:7" x14ac:dyDescent="0.25">
      <c r="A161" s="409">
        <v>41851</v>
      </c>
      <c r="B161" s="216"/>
      <c r="C161" s="410" t="s">
        <v>166</v>
      </c>
      <c r="D161" s="411"/>
      <c r="E161" s="412">
        <v>234000</v>
      </c>
      <c r="F161" s="17"/>
      <c r="G161" s="39">
        <f>G160+E161</f>
        <v>813815.41999999958</v>
      </c>
    </row>
    <row r="162" spans="1:7" ht="21" x14ac:dyDescent="0.35">
      <c r="A162" s="419"/>
      <c r="B162" s="416"/>
      <c r="C162" s="417" t="s">
        <v>170</v>
      </c>
      <c r="D162" s="418" t="s">
        <v>284</v>
      </c>
      <c r="E162" s="292"/>
      <c r="F162" s="366"/>
      <c r="G162" s="222"/>
    </row>
    <row r="163" spans="1:7" ht="21" x14ac:dyDescent="0.35">
      <c r="A163" s="413"/>
      <c r="B163" s="413"/>
      <c r="C163" s="414">
        <v>400889.91</v>
      </c>
      <c r="D163" s="415">
        <f>G161-F179</f>
        <v>763783.03999999957</v>
      </c>
      <c r="E163" s="367"/>
      <c r="F163" s="363"/>
      <c r="G163" s="223"/>
    </row>
    <row r="164" spans="1:7" ht="23.25" x14ac:dyDescent="0.35">
      <c r="A164" s="347"/>
      <c r="B164" s="347"/>
      <c r="C164" s="360"/>
      <c r="D164" s="361"/>
      <c r="E164" s="368" t="s">
        <v>387</v>
      </c>
      <c r="F164" s="369"/>
      <c r="G164" s="348"/>
    </row>
    <row r="165" spans="1:7" ht="15.75" x14ac:dyDescent="0.25">
      <c r="A165" s="11"/>
      <c r="B165" s="11"/>
      <c r="C165" s="19"/>
      <c r="D165" s="141"/>
      <c r="E165" s="72">
        <v>2289</v>
      </c>
      <c r="F165" s="27">
        <v>6000</v>
      </c>
      <c r="G165" s="11"/>
    </row>
    <row r="166" spans="1:7" ht="15.75" x14ac:dyDescent="0.25">
      <c r="A166" s="11"/>
      <c r="B166" s="11"/>
      <c r="C166" s="11"/>
      <c r="D166" s="141"/>
      <c r="E166" s="72">
        <v>2290</v>
      </c>
      <c r="F166" s="27">
        <v>10000</v>
      </c>
      <c r="G166" s="11"/>
    </row>
    <row r="167" spans="1:7" ht="15.75" x14ac:dyDescent="0.25">
      <c r="A167" s="11"/>
      <c r="B167" s="11"/>
      <c r="C167" s="11"/>
      <c r="D167" s="141"/>
      <c r="E167" s="72">
        <v>2296</v>
      </c>
      <c r="F167" s="27">
        <v>5000</v>
      </c>
      <c r="G167" s="11"/>
    </row>
    <row r="168" spans="1:7" ht="15.75" x14ac:dyDescent="0.25">
      <c r="A168" s="11"/>
      <c r="B168" s="11"/>
      <c r="C168" s="11"/>
      <c r="D168" s="141"/>
      <c r="E168" s="72">
        <v>2299</v>
      </c>
      <c r="F168" s="27">
        <v>1983.73</v>
      </c>
      <c r="G168" s="11"/>
    </row>
    <row r="169" spans="1:7" ht="15.75" x14ac:dyDescent="0.25">
      <c r="A169" s="11"/>
      <c r="B169" s="11"/>
      <c r="C169" s="11"/>
      <c r="D169" s="141"/>
      <c r="E169" s="72">
        <v>2311</v>
      </c>
      <c r="F169" s="27">
        <v>3764.2</v>
      </c>
      <c r="G169" s="11"/>
    </row>
    <row r="170" spans="1:7" ht="15.75" x14ac:dyDescent="0.25">
      <c r="A170" s="11"/>
      <c r="B170" s="11"/>
      <c r="C170" s="11"/>
      <c r="D170" s="141"/>
      <c r="E170" s="72">
        <v>2312</v>
      </c>
      <c r="F170" s="27">
        <v>1013</v>
      </c>
      <c r="G170" s="11"/>
    </row>
    <row r="171" spans="1:7" ht="15.75" x14ac:dyDescent="0.25">
      <c r="A171" s="11"/>
      <c r="B171" s="11"/>
      <c r="C171" s="11"/>
      <c r="D171" s="141"/>
      <c r="E171" s="72">
        <v>2316</v>
      </c>
      <c r="F171" s="27">
        <v>1225</v>
      </c>
      <c r="G171" s="11"/>
    </row>
    <row r="172" spans="1:7" ht="15.75" x14ac:dyDescent="0.25">
      <c r="A172" s="11"/>
      <c r="B172" s="11"/>
      <c r="C172" s="11"/>
      <c r="D172" s="141"/>
      <c r="E172" s="72">
        <v>2320</v>
      </c>
      <c r="F172" s="27">
        <v>2064</v>
      </c>
      <c r="G172" s="11"/>
    </row>
    <row r="173" spans="1:7" ht="15.75" x14ac:dyDescent="0.25">
      <c r="A173" s="11"/>
      <c r="B173" s="11"/>
      <c r="C173" s="11"/>
      <c r="D173" s="141"/>
      <c r="E173" s="72">
        <v>2324</v>
      </c>
      <c r="F173" s="27">
        <v>1405.5</v>
      </c>
      <c r="G173" s="11"/>
    </row>
    <row r="174" spans="1:7" ht="15.75" x14ac:dyDescent="0.25">
      <c r="A174" s="11"/>
      <c r="B174" s="11"/>
      <c r="C174" s="11"/>
      <c r="D174" s="141"/>
      <c r="E174" s="72">
        <v>2325</v>
      </c>
      <c r="F174" s="27">
        <v>3092.56</v>
      </c>
      <c r="G174" s="11"/>
    </row>
    <row r="175" spans="1:7" ht="15.75" x14ac:dyDescent="0.25">
      <c r="A175" s="11"/>
      <c r="B175" s="11"/>
      <c r="C175" s="11"/>
      <c r="D175" s="141"/>
      <c r="E175" s="72">
        <v>2326</v>
      </c>
      <c r="F175" s="27">
        <v>1767.01</v>
      </c>
      <c r="G175" s="11"/>
    </row>
    <row r="176" spans="1:7" ht="15.75" x14ac:dyDescent="0.25">
      <c r="A176" s="11"/>
      <c r="B176" s="11"/>
      <c r="C176" s="11"/>
      <c r="D176" s="141"/>
      <c r="E176" s="72">
        <v>2327</v>
      </c>
      <c r="F176" s="27">
        <v>2938.5</v>
      </c>
      <c r="G176" s="11"/>
    </row>
    <row r="177" spans="1:7" ht="15.75" x14ac:dyDescent="0.25">
      <c r="A177" s="11"/>
      <c r="B177" s="11"/>
      <c r="C177" s="11"/>
      <c r="D177" s="141"/>
      <c r="E177" s="72">
        <v>2330</v>
      </c>
      <c r="F177" s="27">
        <v>1000</v>
      </c>
      <c r="G177" s="11"/>
    </row>
    <row r="178" spans="1:7" ht="15.75" x14ac:dyDescent="0.25">
      <c r="A178" s="11"/>
      <c r="B178" s="11"/>
      <c r="C178" s="11"/>
      <c r="D178" s="141"/>
      <c r="E178" s="72">
        <v>2331</v>
      </c>
      <c r="F178" s="27">
        <v>8778.8799999999992</v>
      </c>
      <c r="G178" s="11"/>
    </row>
    <row r="179" spans="1:7" x14ac:dyDescent="0.25">
      <c r="A179" s="11"/>
      <c r="B179" s="11"/>
      <c r="C179" s="11"/>
      <c r="D179" s="141"/>
      <c r="E179" s="11"/>
      <c r="F179" s="39">
        <f>SUM(F165:F178)</f>
        <v>50032.38</v>
      </c>
      <c r="G179" s="11"/>
    </row>
    <row r="180" spans="1:7" ht="23.25" x14ac:dyDescent="0.35">
      <c r="A180" s="354"/>
      <c r="B180" s="358" t="s">
        <v>164</v>
      </c>
      <c r="C180" s="357"/>
      <c r="D180" s="355"/>
      <c r="E180" s="356"/>
      <c r="F180" s="356"/>
      <c r="G180" s="354"/>
    </row>
    <row r="181" spans="1:7" x14ac:dyDescent="0.25">
      <c r="A181" s="10">
        <v>41821</v>
      </c>
      <c r="B181" s="202">
        <v>2249</v>
      </c>
      <c r="C181" s="28" t="s">
        <v>26</v>
      </c>
      <c r="D181" s="78" t="s">
        <v>1286</v>
      </c>
      <c r="E181" s="11"/>
      <c r="F181" s="15">
        <v>9986.44</v>
      </c>
      <c r="G181" s="407">
        <f>G128-F181</f>
        <v>-828926.15000000037</v>
      </c>
    </row>
    <row r="182" spans="1:7" x14ac:dyDescent="0.25">
      <c r="A182" s="10">
        <v>41822</v>
      </c>
      <c r="B182" s="202">
        <v>2224</v>
      </c>
      <c r="C182" s="28" t="s">
        <v>1007</v>
      </c>
      <c r="D182" s="78" t="s">
        <v>1273</v>
      </c>
      <c r="E182" s="11"/>
      <c r="F182" s="15">
        <v>2547</v>
      </c>
      <c r="G182" s="407">
        <f>G181-F182</f>
        <v>-831473.15000000037</v>
      </c>
    </row>
    <row r="183" spans="1:7" x14ac:dyDescent="0.25">
      <c r="A183" s="10">
        <v>41824</v>
      </c>
      <c r="B183" s="202">
        <v>2254</v>
      </c>
      <c r="C183" s="28" t="s">
        <v>1248</v>
      </c>
      <c r="D183" s="78" t="s">
        <v>1299</v>
      </c>
      <c r="E183" s="11"/>
      <c r="F183" s="15">
        <v>2263.4299999999998</v>
      </c>
      <c r="G183" s="407">
        <f t="shared" ref="G183:G192" si="5">G182-F183</f>
        <v>-833736.58000000042</v>
      </c>
    </row>
    <row r="184" spans="1:7" x14ac:dyDescent="0.25">
      <c r="A184" s="10">
        <v>41824</v>
      </c>
      <c r="B184" s="202">
        <v>2256</v>
      </c>
      <c r="C184" s="28" t="s">
        <v>1258</v>
      </c>
      <c r="D184" s="78" t="s">
        <v>1299</v>
      </c>
      <c r="E184" s="11"/>
      <c r="F184" s="15">
        <v>1000</v>
      </c>
      <c r="G184" s="407">
        <f t="shared" si="5"/>
        <v>-834736.58000000042</v>
      </c>
    </row>
    <row r="185" spans="1:7" x14ac:dyDescent="0.25">
      <c r="A185" s="10">
        <v>41824</v>
      </c>
      <c r="B185" s="202">
        <v>2245</v>
      </c>
      <c r="C185" s="28" t="s">
        <v>30</v>
      </c>
      <c r="D185" s="78" t="s">
        <v>214</v>
      </c>
      <c r="E185" s="11"/>
      <c r="F185" s="15">
        <v>1214</v>
      </c>
      <c r="G185" s="407">
        <f t="shared" si="5"/>
        <v>-835950.58000000042</v>
      </c>
    </row>
    <row r="186" spans="1:7" x14ac:dyDescent="0.25">
      <c r="A186" s="10">
        <v>41824</v>
      </c>
      <c r="B186" s="202">
        <v>2251</v>
      </c>
      <c r="C186" s="28" t="s">
        <v>1294</v>
      </c>
      <c r="D186" s="78" t="s">
        <v>1295</v>
      </c>
      <c r="E186" s="11"/>
      <c r="F186" s="15">
        <v>1060</v>
      </c>
      <c r="G186" s="407">
        <f t="shared" si="5"/>
        <v>-837010.58000000042</v>
      </c>
    </row>
    <row r="187" spans="1:7" ht="75" x14ac:dyDescent="0.25">
      <c r="A187" s="10">
        <v>41824</v>
      </c>
      <c r="B187" s="202">
        <v>2237</v>
      </c>
      <c r="C187" s="28" t="s">
        <v>1281</v>
      </c>
      <c r="D187" s="78" t="s">
        <v>1282</v>
      </c>
      <c r="E187" s="11"/>
      <c r="F187" s="15">
        <v>1600.11</v>
      </c>
      <c r="G187" s="407">
        <f t="shared" si="5"/>
        <v>-838610.69000000041</v>
      </c>
    </row>
    <row r="188" spans="1:7" ht="30" x14ac:dyDescent="0.25">
      <c r="A188" s="10">
        <v>41824</v>
      </c>
      <c r="B188" s="202">
        <v>2232</v>
      </c>
      <c r="C188" s="28" t="s">
        <v>1278</v>
      </c>
      <c r="D188" s="78" t="s">
        <v>1279</v>
      </c>
      <c r="E188" s="11"/>
      <c r="F188" s="15">
        <v>1550</v>
      </c>
      <c r="G188" s="407">
        <f t="shared" si="5"/>
        <v>-840160.69000000041</v>
      </c>
    </row>
    <row r="189" spans="1:7" x14ac:dyDescent="0.25">
      <c r="A189" s="10">
        <v>41827</v>
      </c>
      <c r="B189" s="202">
        <v>2253</v>
      </c>
      <c r="C189" s="28" t="s">
        <v>1297</v>
      </c>
      <c r="D189" s="78" t="s">
        <v>1298</v>
      </c>
      <c r="E189" s="11"/>
      <c r="F189" s="15">
        <v>2000</v>
      </c>
      <c r="G189" s="407">
        <f t="shared" si="5"/>
        <v>-842160.69000000041</v>
      </c>
    </row>
    <row r="190" spans="1:7" x14ac:dyDescent="0.25">
      <c r="A190" s="10">
        <v>41828</v>
      </c>
      <c r="B190" s="202">
        <v>2252</v>
      </c>
      <c r="C190" s="28" t="s">
        <v>1296</v>
      </c>
      <c r="D190" s="78" t="s">
        <v>1240</v>
      </c>
      <c r="E190" s="11"/>
      <c r="F190" s="15">
        <v>12879</v>
      </c>
      <c r="G190" s="407">
        <f t="shared" si="5"/>
        <v>-855039.69000000041</v>
      </c>
    </row>
    <row r="191" spans="1:7" x14ac:dyDescent="0.25">
      <c r="A191" s="10">
        <v>41835</v>
      </c>
      <c r="B191" s="202">
        <v>2134</v>
      </c>
      <c r="C191" s="28" t="s">
        <v>55</v>
      </c>
      <c r="D191" s="78" t="s">
        <v>1280</v>
      </c>
      <c r="E191" s="11"/>
      <c r="F191" s="15">
        <v>4384.8</v>
      </c>
      <c r="G191" s="407">
        <f t="shared" si="5"/>
        <v>-859424.49000000046</v>
      </c>
    </row>
    <row r="192" spans="1:7" x14ac:dyDescent="0.25">
      <c r="A192" s="11"/>
      <c r="B192" s="202"/>
      <c r="C192" s="202"/>
      <c r="D192" s="201"/>
      <c r="E192" s="202"/>
      <c r="F192" s="203"/>
      <c r="G192" s="420">
        <f t="shared" si="5"/>
        <v>-859424.49000000046</v>
      </c>
    </row>
  </sheetData>
  <mergeCells count="1">
    <mergeCell ref="A1:G1"/>
  </mergeCells>
  <pageMargins left="0.7" right="0.7" top="0.75" bottom="0.75" header="0.3" footer="0.3"/>
  <pageSetup scale="82" fitToHeight="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J196"/>
  <sheetViews>
    <sheetView topLeftCell="A162" zoomScaleNormal="100" zoomScaleSheetLayoutView="100" workbookViewId="0">
      <selection activeCell="G7" sqref="G7"/>
    </sheetView>
  </sheetViews>
  <sheetFormatPr baseColWidth="10" defaultRowHeight="15" x14ac:dyDescent="0.25"/>
  <cols>
    <col min="1" max="1" width="12.85546875" style="23" bestFit="1" customWidth="1"/>
    <col min="2" max="2" width="11.5703125" style="23" bestFit="1" customWidth="1"/>
    <col min="3" max="3" width="39.5703125" style="23" customWidth="1"/>
    <col min="4" max="4" width="42.5703125" style="25" customWidth="1"/>
    <col min="5" max="5" width="15.5703125" style="23" bestFit="1" customWidth="1"/>
    <col min="6" max="6" width="16.42578125" style="35" customWidth="1"/>
    <col min="7" max="7" width="15.5703125" style="23" bestFit="1" customWidth="1"/>
    <col min="8" max="8" width="19.5703125" bestFit="1" customWidth="1"/>
    <col min="9" max="9" width="20.28515625" customWidth="1"/>
    <col min="10" max="10" width="16.5703125" customWidth="1"/>
  </cols>
  <sheetData>
    <row r="1" spans="1:10" x14ac:dyDescent="0.25">
      <c r="A1" s="514" t="s">
        <v>0</v>
      </c>
      <c r="B1" s="514"/>
      <c r="C1" s="514"/>
      <c r="D1" s="514"/>
      <c r="E1" s="514"/>
      <c r="F1" s="514"/>
      <c r="G1" s="514"/>
    </row>
    <row r="2" spans="1:10" x14ac:dyDescent="0.25">
      <c r="A2" s="83" t="s">
        <v>1</v>
      </c>
      <c r="B2" s="77"/>
      <c r="C2" s="77"/>
      <c r="D2" s="73"/>
      <c r="E2" s="45"/>
      <c r="F2" s="85"/>
      <c r="G2" s="45"/>
    </row>
    <row r="3" spans="1:10" x14ac:dyDescent="0.25">
      <c r="A3" s="48" t="s">
        <v>2</v>
      </c>
      <c r="B3" s="48">
        <v>191508490</v>
      </c>
      <c r="C3" s="48"/>
      <c r="D3" s="73" t="s">
        <v>3</v>
      </c>
      <c r="E3" s="45" t="s">
        <v>814</v>
      </c>
      <c r="F3" s="85"/>
      <c r="G3" s="45"/>
    </row>
    <row r="4" spans="1:10" x14ac:dyDescent="0.25">
      <c r="A4" s="48" t="s">
        <v>4</v>
      </c>
      <c r="B4" s="48" t="s">
        <v>5</v>
      </c>
      <c r="C4" s="48"/>
      <c r="D4" s="73" t="s">
        <v>6</v>
      </c>
      <c r="E4" s="82">
        <v>2014</v>
      </c>
      <c r="F4" s="85"/>
      <c r="G4" s="45"/>
    </row>
    <row r="5" spans="1:10" x14ac:dyDescent="0.25">
      <c r="A5" s="48"/>
      <c r="B5" s="48"/>
      <c r="C5" s="48"/>
      <c r="D5" s="73"/>
      <c r="E5" s="45"/>
      <c r="F5" s="85"/>
      <c r="G5" s="81" t="s">
        <v>7</v>
      </c>
    </row>
    <row r="6" spans="1:10" x14ac:dyDescent="0.25">
      <c r="A6" s="79" t="s">
        <v>8</v>
      </c>
      <c r="B6" s="79" t="s">
        <v>9</v>
      </c>
      <c r="C6" s="79" t="s">
        <v>10</v>
      </c>
      <c r="D6" s="80" t="s">
        <v>11</v>
      </c>
      <c r="E6" s="81" t="s">
        <v>12</v>
      </c>
      <c r="F6" s="86" t="s">
        <v>13</v>
      </c>
      <c r="G6" s="22">
        <f>'JULIO 2014'!D163</f>
        <v>763783.03999999957</v>
      </c>
    </row>
    <row r="7" spans="1:10" ht="15.75" x14ac:dyDescent="0.25">
      <c r="A7" s="14">
        <v>41852</v>
      </c>
      <c r="B7" s="48"/>
      <c r="C7" s="28" t="s">
        <v>831</v>
      </c>
      <c r="D7" s="73"/>
      <c r="E7" s="45"/>
      <c r="F7" s="200">
        <v>975</v>
      </c>
      <c r="G7" s="59">
        <f>G6-F7</f>
        <v>762808.03999999957</v>
      </c>
      <c r="H7" s="422"/>
      <c r="I7" s="423"/>
      <c r="J7" s="423"/>
    </row>
    <row r="8" spans="1:10" x14ac:dyDescent="0.25">
      <c r="A8" s="14">
        <v>41852</v>
      </c>
      <c r="B8" s="48"/>
      <c r="C8" s="28" t="s">
        <v>832</v>
      </c>
      <c r="D8" s="73"/>
      <c r="E8" s="45"/>
      <c r="F8" s="200">
        <v>156</v>
      </c>
      <c r="G8" s="59">
        <f t="shared" ref="G8:G15" si="0">G7-F8</f>
        <v>762652.03999999957</v>
      </c>
      <c r="H8" s="423"/>
      <c r="I8" s="94"/>
      <c r="J8" s="424"/>
    </row>
    <row r="9" spans="1:10" x14ac:dyDescent="0.25">
      <c r="A9" s="14">
        <v>41852</v>
      </c>
      <c r="B9" s="48"/>
      <c r="C9" s="28" t="s">
        <v>141</v>
      </c>
      <c r="D9" s="73"/>
      <c r="E9" s="45"/>
      <c r="F9" s="200">
        <v>2958</v>
      </c>
      <c r="G9" s="59">
        <f t="shared" si="0"/>
        <v>759694.03999999957</v>
      </c>
      <c r="H9" s="423"/>
      <c r="I9" s="94"/>
      <c r="J9" s="425"/>
    </row>
    <row r="10" spans="1:10" x14ac:dyDescent="0.25">
      <c r="A10" s="14">
        <v>41852</v>
      </c>
      <c r="B10" s="48"/>
      <c r="C10" s="28" t="s">
        <v>143</v>
      </c>
      <c r="D10" s="73"/>
      <c r="E10" s="45"/>
      <c r="F10" s="200">
        <v>4152.95</v>
      </c>
      <c r="G10" s="59">
        <f t="shared" si="0"/>
        <v>755541.08999999962</v>
      </c>
      <c r="H10" s="423"/>
      <c r="I10" s="94"/>
      <c r="J10" s="424"/>
    </row>
    <row r="11" spans="1:10" x14ac:dyDescent="0.25">
      <c r="A11" s="14">
        <v>41852</v>
      </c>
      <c r="B11" s="16">
        <v>2332</v>
      </c>
      <c r="C11" s="16" t="s">
        <v>837</v>
      </c>
      <c r="D11" s="26"/>
      <c r="E11" s="16"/>
      <c r="F11" s="200">
        <v>9860</v>
      </c>
      <c r="G11" s="59">
        <f t="shared" si="0"/>
        <v>745681.08999999962</v>
      </c>
      <c r="H11" s="423"/>
      <c r="I11" s="94"/>
      <c r="J11" s="424"/>
    </row>
    <row r="12" spans="1:10" x14ac:dyDescent="0.25">
      <c r="A12" s="14">
        <v>41886</v>
      </c>
      <c r="B12" s="16"/>
      <c r="C12" s="16" t="s">
        <v>363</v>
      </c>
      <c r="D12" s="26"/>
      <c r="E12" s="16"/>
      <c r="F12" s="200">
        <v>311373.17</v>
      </c>
      <c r="G12" s="59">
        <f t="shared" si="0"/>
        <v>434307.91999999963</v>
      </c>
      <c r="H12" s="423"/>
      <c r="I12" s="94"/>
      <c r="J12" s="424"/>
    </row>
    <row r="13" spans="1:10" x14ac:dyDescent="0.25">
      <c r="A13" s="14">
        <v>41886</v>
      </c>
      <c r="B13" s="16"/>
      <c r="C13" s="16" t="s">
        <v>156</v>
      </c>
      <c r="D13" s="26"/>
      <c r="E13" s="16"/>
      <c r="F13" s="200">
        <v>1837.86</v>
      </c>
      <c r="G13" s="59">
        <f t="shared" si="0"/>
        <v>432470.05999999965</v>
      </c>
      <c r="H13" s="423"/>
      <c r="I13" s="94"/>
      <c r="J13" s="424"/>
    </row>
    <row r="14" spans="1:10" x14ac:dyDescent="0.25">
      <c r="A14" s="14">
        <v>41886</v>
      </c>
      <c r="B14" s="16"/>
      <c r="C14" s="16" t="s">
        <v>156</v>
      </c>
      <c r="D14" s="26"/>
      <c r="E14" s="16"/>
      <c r="F14" s="200">
        <v>7509.46</v>
      </c>
      <c r="G14" s="59">
        <f t="shared" si="0"/>
        <v>424960.59999999963</v>
      </c>
    </row>
    <row r="15" spans="1:10" x14ac:dyDescent="0.25">
      <c r="A15" s="14">
        <v>41887</v>
      </c>
      <c r="B15" s="16"/>
      <c r="C15" s="16" t="s">
        <v>141</v>
      </c>
      <c r="D15" s="26"/>
      <c r="E15" s="16"/>
      <c r="F15" s="200">
        <v>40000</v>
      </c>
      <c r="G15" s="59">
        <f t="shared" si="0"/>
        <v>384960.59999999963</v>
      </c>
    </row>
    <row r="16" spans="1:10" x14ac:dyDescent="0.25">
      <c r="A16" s="14">
        <v>41857</v>
      </c>
      <c r="B16" s="16"/>
      <c r="C16" s="16" t="s">
        <v>147</v>
      </c>
      <c r="D16" s="26"/>
      <c r="E16" s="16"/>
      <c r="F16" s="200">
        <v>610</v>
      </c>
      <c r="G16" s="59">
        <f t="shared" ref="G16:G66" si="1">G15-F16</f>
        <v>384350.59999999963</v>
      </c>
    </row>
    <row r="17" spans="1:7" x14ac:dyDescent="0.25">
      <c r="A17" s="14">
        <v>41857</v>
      </c>
      <c r="B17" s="16"/>
      <c r="C17" s="16" t="s">
        <v>147</v>
      </c>
      <c r="D17" s="26"/>
      <c r="E17" s="16"/>
      <c r="F17" s="200">
        <v>65</v>
      </c>
      <c r="G17" s="59">
        <f t="shared" si="1"/>
        <v>384285.59999999963</v>
      </c>
    </row>
    <row r="18" spans="1:7" x14ac:dyDescent="0.25">
      <c r="A18" s="14">
        <v>41857</v>
      </c>
      <c r="B18" s="16"/>
      <c r="C18" s="16" t="s">
        <v>444</v>
      </c>
      <c r="D18" s="26"/>
      <c r="E18" s="16"/>
      <c r="F18" s="200">
        <v>108</v>
      </c>
      <c r="G18" s="59">
        <f t="shared" si="1"/>
        <v>384177.59999999963</v>
      </c>
    </row>
    <row r="19" spans="1:7" x14ac:dyDescent="0.25">
      <c r="A19" s="14">
        <v>41857</v>
      </c>
      <c r="B19" s="16"/>
      <c r="C19" s="16" t="s">
        <v>142</v>
      </c>
      <c r="D19" s="26"/>
      <c r="E19" s="16"/>
      <c r="F19" s="200">
        <v>5800</v>
      </c>
      <c r="G19" s="59">
        <f t="shared" si="1"/>
        <v>378377.59999999963</v>
      </c>
    </row>
    <row r="20" spans="1:7" x14ac:dyDescent="0.25">
      <c r="A20" s="14">
        <v>41857</v>
      </c>
      <c r="B20" s="16">
        <v>2333</v>
      </c>
      <c r="C20" s="16" t="s">
        <v>570</v>
      </c>
      <c r="D20" s="26" t="s">
        <v>63</v>
      </c>
      <c r="E20" s="16"/>
      <c r="F20" s="200">
        <v>11591.01</v>
      </c>
      <c r="G20" s="59">
        <f t="shared" si="1"/>
        <v>366786.58999999962</v>
      </c>
    </row>
    <row r="21" spans="1:7" x14ac:dyDescent="0.25">
      <c r="A21" s="14">
        <v>41857</v>
      </c>
      <c r="B21" s="16">
        <v>2334</v>
      </c>
      <c r="C21" s="16" t="s">
        <v>37</v>
      </c>
      <c r="D21" s="26"/>
      <c r="E21" s="16"/>
      <c r="F21" s="200">
        <v>7145</v>
      </c>
      <c r="G21" s="59">
        <f t="shared" si="1"/>
        <v>359641.58999999962</v>
      </c>
    </row>
    <row r="22" spans="1:7" x14ac:dyDescent="0.25">
      <c r="A22" s="14">
        <v>41857</v>
      </c>
      <c r="B22" s="16">
        <v>2335</v>
      </c>
      <c r="C22" s="16" t="s">
        <v>815</v>
      </c>
      <c r="D22" s="26" t="s">
        <v>1344</v>
      </c>
      <c r="E22" s="16"/>
      <c r="F22" s="200">
        <v>14000</v>
      </c>
      <c r="G22" s="59">
        <f t="shared" si="1"/>
        <v>345641.58999999962</v>
      </c>
    </row>
    <row r="23" spans="1:7" x14ac:dyDescent="0.25">
      <c r="A23" s="14">
        <v>41858</v>
      </c>
      <c r="B23" s="16">
        <v>2336</v>
      </c>
      <c r="C23" s="16" t="s">
        <v>552</v>
      </c>
      <c r="D23" s="26" t="s">
        <v>1345</v>
      </c>
      <c r="E23" s="16"/>
      <c r="F23" s="200">
        <v>3000</v>
      </c>
      <c r="G23" s="59">
        <f t="shared" si="1"/>
        <v>342641.58999999962</v>
      </c>
    </row>
    <row r="24" spans="1:7" x14ac:dyDescent="0.25">
      <c r="A24" s="14">
        <v>41858</v>
      </c>
      <c r="B24" s="16">
        <v>2337</v>
      </c>
      <c r="C24" s="16" t="s">
        <v>25</v>
      </c>
      <c r="D24" s="26" t="s">
        <v>1346</v>
      </c>
      <c r="E24" s="16"/>
      <c r="F24" s="200">
        <v>1334</v>
      </c>
      <c r="G24" s="59">
        <f t="shared" si="1"/>
        <v>341307.58999999962</v>
      </c>
    </row>
    <row r="25" spans="1:7" x14ac:dyDescent="0.25">
      <c r="A25" s="14">
        <v>41858</v>
      </c>
      <c r="B25" s="16">
        <v>2338</v>
      </c>
      <c r="C25" s="16" t="s">
        <v>1095</v>
      </c>
      <c r="D25" s="26" t="s">
        <v>1347</v>
      </c>
      <c r="E25" s="16"/>
      <c r="F25" s="15">
        <v>3455</v>
      </c>
      <c r="G25" s="59">
        <f t="shared" si="1"/>
        <v>337852.58999999962</v>
      </c>
    </row>
    <row r="26" spans="1:7" x14ac:dyDescent="0.25">
      <c r="A26" s="14">
        <v>41858</v>
      </c>
      <c r="B26" s="16">
        <v>2339</v>
      </c>
      <c r="C26" s="16" t="s">
        <v>442</v>
      </c>
      <c r="D26" s="26" t="s">
        <v>1348</v>
      </c>
      <c r="E26" s="16"/>
      <c r="F26" s="200">
        <v>1900</v>
      </c>
      <c r="G26" s="59">
        <f t="shared" si="1"/>
        <v>335952.58999999962</v>
      </c>
    </row>
    <row r="27" spans="1:7" ht="15" customHeight="1" x14ac:dyDescent="0.25">
      <c r="A27" s="14">
        <v>41859</v>
      </c>
      <c r="B27" s="16">
        <v>2340</v>
      </c>
      <c r="C27" s="23" t="s">
        <v>442</v>
      </c>
      <c r="D27" s="26" t="s">
        <v>63</v>
      </c>
      <c r="E27" s="16"/>
      <c r="F27" s="200">
        <v>6211</v>
      </c>
      <c r="G27" s="59">
        <f t="shared" si="1"/>
        <v>329741.58999999962</v>
      </c>
    </row>
    <row r="28" spans="1:7" x14ac:dyDescent="0.25">
      <c r="A28" s="14">
        <v>41862</v>
      </c>
      <c r="B28" s="16">
        <v>2341</v>
      </c>
      <c r="C28" s="16" t="s">
        <v>442</v>
      </c>
      <c r="D28" s="26" t="s">
        <v>63</v>
      </c>
      <c r="E28" s="16"/>
      <c r="F28" s="200">
        <v>4850.4399999999996</v>
      </c>
      <c r="G28" s="59">
        <f t="shared" si="1"/>
        <v>324891.14999999962</v>
      </c>
    </row>
    <row r="29" spans="1:7" x14ac:dyDescent="0.25">
      <c r="A29" s="14">
        <v>41862</v>
      </c>
      <c r="B29" s="16">
        <v>2342</v>
      </c>
      <c r="C29" s="16" t="s">
        <v>816</v>
      </c>
      <c r="D29" s="26" t="s">
        <v>1349</v>
      </c>
      <c r="E29" s="16"/>
      <c r="F29" s="200">
        <v>6840</v>
      </c>
      <c r="G29" s="59">
        <f t="shared" si="1"/>
        <v>318051.14999999962</v>
      </c>
    </row>
    <row r="30" spans="1:7" x14ac:dyDescent="0.25">
      <c r="A30" s="14">
        <v>41862</v>
      </c>
      <c r="B30" s="16"/>
      <c r="C30" s="16" t="s">
        <v>141</v>
      </c>
      <c r="D30" s="26"/>
      <c r="E30" s="16"/>
      <c r="F30" s="200">
        <v>25000</v>
      </c>
      <c r="G30" s="59">
        <f t="shared" si="1"/>
        <v>293051.14999999962</v>
      </c>
    </row>
    <row r="31" spans="1:7" ht="30" x14ac:dyDescent="0.25">
      <c r="A31" s="14">
        <v>41863</v>
      </c>
      <c r="B31" s="16">
        <v>2343</v>
      </c>
      <c r="C31" s="16" t="s">
        <v>442</v>
      </c>
      <c r="D31" s="26" t="s">
        <v>1350</v>
      </c>
      <c r="E31" s="16"/>
      <c r="F31" s="200">
        <v>100</v>
      </c>
      <c r="G31" s="59">
        <f t="shared" si="1"/>
        <v>292951.14999999962</v>
      </c>
    </row>
    <row r="32" spans="1:7" x14ac:dyDescent="0.25">
      <c r="A32" s="14">
        <v>41863</v>
      </c>
      <c r="B32" s="16">
        <v>2344</v>
      </c>
      <c r="C32" s="16" t="s">
        <v>442</v>
      </c>
      <c r="D32" s="26" t="s">
        <v>63</v>
      </c>
      <c r="E32" s="16"/>
      <c r="F32" s="200">
        <v>3514</v>
      </c>
      <c r="G32" s="59">
        <f t="shared" si="1"/>
        <v>289437.14999999962</v>
      </c>
    </row>
    <row r="33" spans="1:7" s="126" customFormat="1" x14ac:dyDescent="0.25">
      <c r="A33" s="329">
        <v>41864</v>
      </c>
      <c r="B33" s="105">
        <v>2345</v>
      </c>
      <c r="C33" s="105" t="s">
        <v>442</v>
      </c>
      <c r="D33" s="105" t="s">
        <v>1351</v>
      </c>
      <c r="E33" s="105"/>
      <c r="F33" s="428">
        <v>4897.8599999999997</v>
      </c>
      <c r="G33" s="107">
        <f t="shared" si="1"/>
        <v>284539.28999999963</v>
      </c>
    </row>
    <row r="34" spans="1:7" x14ac:dyDescent="0.25">
      <c r="A34" s="14">
        <v>41864</v>
      </c>
      <c r="B34" s="16">
        <v>2346</v>
      </c>
      <c r="C34" s="16" t="s">
        <v>442</v>
      </c>
      <c r="D34" s="26"/>
      <c r="E34" s="16"/>
      <c r="F34" s="200">
        <v>1472.04</v>
      </c>
      <c r="G34" s="59">
        <f t="shared" si="1"/>
        <v>283067.24999999965</v>
      </c>
    </row>
    <row r="35" spans="1:7" x14ac:dyDescent="0.25">
      <c r="A35" s="14">
        <v>41864</v>
      </c>
      <c r="B35" s="16"/>
      <c r="C35" s="16" t="s">
        <v>141</v>
      </c>
      <c r="D35" s="26"/>
      <c r="E35" s="16"/>
      <c r="F35" s="200">
        <v>10000</v>
      </c>
      <c r="G35" s="59">
        <f t="shared" si="1"/>
        <v>273067.24999999965</v>
      </c>
    </row>
    <row r="36" spans="1:7" x14ac:dyDescent="0.25">
      <c r="A36" s="14">
        <v>41865</v>
      </c>
      <c r="B36" s="16">
        <v>2347</v>
      </c>
      <c r="C36" s="16" t="s">
        <v>27</v>
      </c>
      <c r="D36" s="26" t="s">
        <v>1352</v>
      </c>
      <c r="E36" s="16"/>
      <c r="F36" s="200">
        <v>617.5</v>
      </c>
      <c r="G36" s="59">
        <f t="shared" si="1"/>
        <v>272449.74999999965</v>
      </c>
    </row>
    <row r="37" spans="1:7" x14ac:dyDescent="0.25">
      <c r="A37" s="14">
        <v>41865</v>
      </c>
      <c r="B37" s="16">
        <v>2348</v>
      </c>
      <c r="C37" s="16" t="s">
        <v>154</v>
      </c>
      <c r="D37" s="26" t="s">
        <v>1353</v>
      </c>
      <c r="E37" s="16"/>
      <c r="F37" s="200">
        <v>1058</v>
      </c>
      <c r="G37" s="59">
        <f t="shared" si="1"/>
        <v>271391.74999999965</v>
      </c>
    </row>
    <row r="38" spans="1:7" x14ac:dyDescent="0.25">
      <c r="A38" s="14">
        <v>41866</v>
      </c>
      <c r="B38" s="16">
        <v>2349</v>
      </c>
      <c r="C38" s="16" t="s">
        <v>55</v>
      </c>
      <c r="D38" s="26" t="s">
        <v>1354</v>
      </c>
      <c r="E38" s="16"/>
      <c r="F38" s="200">
        <v>533</v>
      </c>
      <c r="G38" s="59">
        <f t="shared" si="1"/>
        <v>270858.74999999965</v>
      </c>
    </row>
    <row r="39" spans="1:7" x14ac:dyDescent="0.25">
      <c r="A39" s="14">
        <v>41866</v>
      </c>
      <c r="B39" s="16">
        <v>2350</v>
      </c>
      <c r="C39" s="16" t="s">
        <v>442</v>
      </c>
      <c r="D39" s="26" t="s">
        <v>63</v>
      </c>
      <c r="E39" s="16"/>
      <c r="F39" s="200">
        <v>6958.8</v>
      </c>
      <c r="G39" s="59">
        <f t="shared" si="1"/>
        <v>263899.94999999966</v>
      </c>
    </row>
    <row r="40" spans="1:7" x14ac:dyDescent="0.25">
      <c r="A40" s="179"/>
      <c r="B40" s="229">
        <v>2351</v>
      </c>
      <c r="C40" s="229" t="s">
        <v>938</v>
      </c>
      <c r="D40" s="233"/>
      <c r="E40" s="229"/>
      <c r="F40" s="401"/>
      <c r="G40" s="59">
        <f t="shared" si="1"/>
        <v>263899.94999999966</v>
      </c>
    </row>
    <row r="41" spans="1:7" s="46" customFormat="1" ht="30" x14ac:dyDescent="0.25">
      <c r="A41" s="14">
        <v>41866</v>
      </c>
      <c r="B41" s="28">
        <v>2352</v>
      </c>
      <c r="C41" s="28" t="s">
        <v>1355</v>
      </c>
      <c r="D41" s="78" t="s">
        <v>1356</v>
      </c>
      <c r="E41" s="28"/>
      <c r="F41" s="200">
        <v>1000</v>
      </c>
      <c r="G41" s="59">
        <f t="shared" si="1"/>
        <v>262899.94999999966</v>
      </c>
    </row>
    <row r="42" spans="1:7" x14ac:dyDescent="0.25">
      <c r="A42" s="14">
        <v>41867</v>
      </c>
      <c r="B42" s="16"/>
      <c r="C42" s="16" t="s">
        <v>363</v>
      </c>
      <c r="D42" s="26"/>
      <c r="E42" s="16"/>
      <c r="F42" s="200">
        <v>289446.3</v>
      </c>
      <c r="G42" s="407">
        <f t="shared" si="1"/>
        <v>-26546.350000000326</v>
      </c>
    </row>
    <row r="43" spans="1:7" x14ac:dyDescent="0.25">
      <c r="A43" s="14">
        <v>41867</v>
      </c>
      <c r="B43" s="16"/>
      <c r="C43" s="16" t="s">
        <v>156</v>
      </c>
      <c r="D43" s="26"/>
      <c r="E43" s="16"/>
      <c r="F43" s="200">
        <v>1837.86</v>
      </c>
      <c r="G43" s="407">
        <f t="shared" si="1"/>
        <v>-28384.210000000327</v>
      </c>
    </row>
    <row r="44" spans="1:7" x14ac:dyDescent="0.25">
      <c r="A44" s="14">
        <v>41867</v>
      </c>
      <c r="B44" s="16"/>
      <c r="C44" s="16" t="s">
        <v>156</v>
      </c>
      <c r="D44" s="26"/>
      <c r="E44" s="16"/>
      <c r="F44" s="200">
        <v>7766.06</v>
      </c>
      <c r="G44" s="407">
        <f t="shared" si="1"/>
        <v>-36150.270000000324</v>
      </c>
    </row>
    <row r="45" spans="1:7" x14ac:dyDescent="0.25">
      <c r="A45" s="14">
        <v>41869</v>
      </c>
      <c r="B45" s="16">
        <v>2353</v>
      </c>
      <c r="C45" s="16" t="s">
        <v>817</v>
      </c>
      <c r="D45" s="26" t="s">
        <v>1357</v>
      </c>
      <c r="E45" s="16"/>
      <c r="F45" s="200">
        <v>3197.27</v>
      </c>
      <c r="G45" s="407">
        <f>G44-F45</f>
        <v>-39347.540000000321</v>
      </c>
    </row>
    <row r="46" spans="1:7" x14ac:dyDescent="0.25">
      <c r="A46" s="14">
        <v>41869</v>
      </c>
      <c r="B46" s="16">
        <v>2354</v>
      </c>
      <c r="C46" s="16" t="s">
        <v>818</v>
      </c>
      <c r="D46" s="26" t="s">
        <v>1358</v>
      </c>
      <c r="E46" s="16"/>
      <c r="F46" s="200">
        <v>1468.85</v>
      </c>
      <c r="G46" s="407">
        <f t="shared" si="1"/>
        <v>-40816.39000000032</v>
      </c>
    </row>
    <row r="47" spans="1:7" x14ac:dyDescent="0.25">
      <c r="A47" s="14">
        <v>41869</v>
      </c>
      <c r="B47" s="16">
        <v>2355</v>
      </c>
      <c r="C47" s="16" t="s">
        <v>26</v>
      </c>
      <c r="D47" s="26" t="s">
        <v>1359</v>
      </c>
      <c r="E47" s="16"/>
      <c r="F47" s="200">
        <v>5264.08</v>
      </c>
      <c r="G47" s="407">
        <f t="shared" si="1"/>
        <v>-46080.470000000321</v>
      </c>
    </row>
    <row r="48" spans="1:7" x14ac:dyDescent="0.25">
      <c r="A48" s="179"/>
      <c r="B48" s="229">
        <v>2356</v>
      </c>
      <c r="C48" s="229" t="s">
        <v>938</v>
      </c>
      <c r="D48" s="233"/>
      <c r="E48" s="229"/>
      <c r="F48" s="401"/>
      <c r="G48" s="407">
        <f t="shared" si="1"/>
        <v>-46080.470000000321</v>
      </c>
    </row>
    <row r="49" spans="1:7" x14ac:dyDescent="0.25">
      <c r="A49" s="179"/>
      <c r="B49" s="229">
        <v>2357</v>
      </c>
      <c r="C49" s="229" t="s">
        <v>938</v>
      </c>
      <c r="D49" s="233"/>
      <c r="E49" s="229"/>
      <c r="F49" s="401"/>
      <c r="G49" s="407">
        <f t="shared" si="1"/>
        <v>-46080.470000000321</v>
      </c>
    </row>
    <row r="50" spans="1:7" x14ac:dyDescent="0.25">
      <c r="A50" s="14">
        <v>41869</v>
      </c>
      <c r="B50" s="16"/>
      <c r="C50" s="16" t="s">
        <v>280</v>
      </c>
      <c r="D50" s="26"/>
      <c r="E50" s="16"/>
      <c r="F50" s="200">
        <v>3440</v>
      </c>
      <c r="G50" s="407">
        <f t="shared" si="1"/>
        <v>-49520.470000000321</v>
      </c>
    </row>
    <row r="51" spans="1:7" x14ac:dyDescent="0.25">
      <c r="A51" s="14">
        <v>41869</v>
      </c>
      <c r="B51" s="16"/>
      <c r="C51" s="16" t="s">
        <v>279</v>
      </c>
      <c r="D51" s="26"/>
      <c r="E51" s="16"/>
      <c r="F51" s="200">
        <v>40092.04</v>
      </c>
      <c r="G51" s="407">
        <f t="shared" si="1"/>
        <v>-89612.510000000329</v>
      </c>
    </row>
    <row r="52" spans="1:7" x14ac:dyDescent="0.25">
      <c r="A52" s="14">
        <v>41869</v>
      </c>
      <c r="B52" s="16"/>
      <c r="C52" s="16" t="s">
        <v>142</v>
      </c>
      <c r="D52" s="78" t="s">
        <v>935</v>
      </c>
      <c r="E52" s="16"/>
      <c r="F52" s="200">
        <v>74779</v>
      </c>
      <c r="G52" s="407">
        <f t="shared" si="1"/>
        <v>-164391.51000000033</v>
      </c>
    </row>
    <row r="53" spans="1:7" x14ac:dyDescent="0.25">
      <c r="A53" s="14">
        <v>41869</v>
      </c>
      <c r="B53" s="16"/>
      <c r="C53" s="16" t="s">
        <v>141</v>
      </c>
      <c r="D53" s="26"/>
      <c r="E53" s="16"/>
      <c r="F53" s="200">
        <v>600000</v>
      </c>
      <c r="G53" s="407">
        <f t="shared" si="1"/>
        <v>-764391.51000000036</v>
      </c>
    </row>
    <row r="54" spans="1:7" ht="30" x14ac:dyDescent="0.25">
      <c r="A54" s="14">
        <v>41869</v>
      </c>
      <c r="B54" s="16">
        <v>2358</v>
      </c>
      <c r="C54" s="16" t="s">
        <v>819</v>
      </c>
      <c r="D54" s="26" t="s">
        <v>1360</v>
      </c>
      <c r="E54" s="16"/>
      <c r="F54" s="200">
        <v>2263.4299999999998</v>
      </c>
      <c r="G54" s="407">
        <f t="shared" si="1"/>
        <v>-766654.94000000041</v>
      </c>
    </row>
    <row r="55" spans="1:7" ht="30" x14ac:dyDescent="0.25">
      <c r="A55" s="14">
        <v>41870</v>
      </c>
      <c r="B55" s="16">
        <v>2359</v>
      </c>
      <c r="C55" s="16" t="s">
        <v>820</v>
      </c>
      <c r="D55" s="26" t="s">
        <v>1361</v>
      </c>
      <c r="E55" s="16"/>
      <c r="F55" s="200">
        <v>4526.8599999999997</v>
      </c>
      <c r="G55" s="407">
        <f t="shared" si="1"/>
        <v>-771181.8000000004</v>
      </c>
    </row>
    <row r="56" spans="1:7" x14ac:dyDescent="0.25">
      <c r="A56" s="14">
        <v>41870</v>
      </c>
      <c r="B56" s="16">
        <v>2360</v>
      </c>
      <c r="C56" s="16" t="s">
        <v>821</v>
      </c>
      <c r="D56" s="26" t="s">
        <v>948</v>
      </c>
      <c r="E56" s="16"/>
      <c r="F56" s="200">
        <v>1250</v>
      </c>
      <c r="G56" s="407">
        <f t="shared" si="1"/>
        <v>-772431.8000000004</v>
      </c>
    </row>
    <row r="57" spans="1:7" x14ac:dyDescent="0.25">
      <c r="A57" s="14">
        <v>41870</v>
      </c>
      <c r="B57" s="16">
        <v>2361</v>
      </c>
      <c r="C57" s="16" t="s">
        <v>822</v>
      </c>
      <c r="D57" s="26" t="s">
        <v>1362</v>
      </c>
      <c r="E57" s="16"/>
      <c r="F57" s="200">
        <v>1269</v>
      </c>
      <c r="G57" s="407">
        <f t="shared" si="1"/>
        <v>-773700.8000000004</v>
      </c>
    </row>
    <row r="58" spans="1:7" x14ac:dyDescent="0.25">
      <c r="A58" s="14">
        <v>41870</v>
      </c>
      <c r="B58" s="16">
        <v>2362</v>
      </c>
      <c r="C58" s="16" t="s">
        <v>442</v>
      </c>
      <c r="D58" s="26" t="s">
        <v>1363</v>
      </c>
      <c r="E58" s="16"/>
      <c r="F58" s="200">
        <v>1500</v>
      </c>
      <c r="G58" s="407">
        <f t="shared" si="1"/>
        <v>-775200.8000000004</v>
      </c>
    </row>
    <row r="59" spans="1:7" x14ac:dyDescent="0.25">
      <c r="A59" s="14">
        <v>41870</v>
      </c>
      <c r="B59" s="16">
        <v>2363</v>
      </c>
      <c r="C59" s="16" t="s">
        <v>659</v>
      </c>
      <c r="D59" s="26" t="s">
        <v>1364</v>
      </c>
      <c r="E59" s="16"/>
      <c r="F59" s="200">
        <v>1105</v>
      </c>
      <c r="G59" s="407">
        <f t="shared" si="1"/>
        <v>-776305.8000000004</v>
      </c>
    </row>
    <row r="60" spans="1:7" x14ac:dyDescent="0.25">
      <c r="A60" s="14">
        <v>41870</v>
      </c>
      <c r="B60" s="16">
        <v>2364</v>
      </c>
      <c r="C60" s="16" t="s">
        <v>442</v>
      </c>
      <c r="D60" s="26" t="s">
        <v>1365</v>
      </c>
      <c r="E60" s="16"/>
      <c r="F60" s="200">
        <v>1000</v>
      </c>
      <c r="G60" s="407">
        <f t="shared" si="1"/>
        <v>-777305.8000000004</v>
      </c>
    </row>
    <row r="61" spans="1:7" ht="30" x14ac:dyDescent="0.25">
      <c r="A61" s="14">
        <v>41870</v>
      </c>
      <c r="B61" s="16">
        <v>2365</v>
      </c>
      <c r="C61" s="127" t="s">
        <v>843</v>
      </c>
      <c r="D61" s="26" t="s">
        <v>1366</v>
      </c>
      <c r="E61" s="16"/>
      <c r="F61" s="200">
        <v>22942</v>
      </c>
      <c r="G61" s="407">
        <f t="shared" si="1"/>
        <v>-800247.8000000004</v>
      </c>
    </row>
    <row r="62" spans="1:7" ht="30" x14ac:dyDescent="0.25">
      <c r="A62" s="14">
        <v>41870</v>
      </c>
      <c r="B62" s="16">
        <v>2366</v>
      </c>
      <c r="C62" s="16" t="s">
        <v>539</v>
      </c>
      <c r="D62" s="26" t="s">
        <v>1367</v>
      </c>
      <c r="E62" s="16"/>
      <c r="F62" s="200">
        <v>5290</v>
      </c>
      <c r="G62" s="407">
        <f t="shared" si="1"/>
        <v>-805537.8000000004</v>
      </c>
    </row>
    <row r="63" spans="1:7" x14ac:dyDescent="0.25">
      <c r="A63" s="14">
        <v>41870</v>
      </c>
      <c r="B63" s="16"/>
      <c r="C63" s="16" t="s">
        <v>142</v>
      </c>
      <c r="D63" s="26"/>
      <c r="E63" s="16"/>
      <c r="F63" s="200">
        <v>3141.51</v>
      </c>
      <c r="G63" s="407">
        <f t="shared" si="1"/>
        <v>-808679.31000000041</v>
      </c>
    </row>
    <row r="64" spans="1:7" x14ac:dyDescent="0.25">
      <c r="A64" s="14">
        <v>41870</v>
      </c>
      <c r="B64" s="16"/>
      <c r="C64" s="16" t="s">
        <v>833</v>
      </c>
      <c r="D64" s="26"/>
      <c r="E64" s="16"/>
      <c r="F64" s="200">
        <v>763</v>
      </c>
      <c r="G64" s="407">
        <f t="shared" si="1"/>
        <v>-809442.31000000041</v>
      </c>
    </row>
    <row r="65" spans="1:7" x14ac:dyDescent="0.25">
      <c r="A65" s="14">
        <v>41870</v>
      </c>
      <c r="B65" s="16"/>
      <c r="C65" s="16" t="s">
        <v>833</v>
      </c>
      <c r="D65" s="26"/>
      <c r="E65" s="16"/>
      <c r="F65" s="200">
        <v>738</v>
      </c>
      <c r="G65" s="407">
        <f t="shared" si="1"/>
        <v>-810180.31000000041</v>
      </c>
    </row>
    <row r="66" spans="1:7" x14ac:dyDescent="0.25">
      <c r="A66" s="14">
        <v>41870</v>
      </c>
      <c r="B66" s="16"/>
      <c r="C66" s="16" t="s">
        <v>833</v>
      </c>
      <c r="D66" s="26"/>
      <c r="E66" s="16"/>
      <c r="F66" s="200">
        <v>1011</v>
      </c>
      <c r="G66" s="407">
        <f t="shared" si="1"/>
        <v>-811191.31000000041</v>
      </c>
    </row>
    <row r="67" spans="1:7" x14ac:dyDescent="0.25">
      <c r="A67" s="14">
        <v>41870</v>
      </c>
      <c r="B67" s="16">
        <v>2367</v>
      </c>
      <c r="C67" s="16" t="s">
        <v>37</v>
      </c>
      <c r="D67" s="26"/>
      <c r="E67" s="16"/>
      <c r="F67" s="200">
        <v>9514</v>
      </c>
      <c r="G67" s="407">
        <f t="shared" ref="G67:G82" si="2">G66-F67</f>
        <v>-820705.31000000041</v>
      </c>
    </row>
    <row r="68" spans="1:7" ht="30" x14ac:dyDescent="0.25">
      <c r="A68" s="14">
        <v>41871</v>
      </c>
      <c r="B68" s="16">
        <v>2368</v>
      </c>
      <c r="C68" s="16" t="s">
        <v>585</v>
      </c>
      <c r="D68" s="26" t="s">
        <v>1368</v>
      </c>
      <c r="E68" s="16"/>
      <c r="F68" s="200">
        <v>2972</v>
      </c>
      <c r="G68" s="407">
        <f t="shared" si="2"/>
        <v>-823677.31000000041</v>
      </c>
    </row>
    <row r="69" spans="1:7" x14ac:dyDescent="0.25">
      <c r="A69" s="14">
        <v>41871</v>
      </c>
      <c r="B69" s="16">
        <v>2369</v>
      </c>
      <c r="C69" s="16" t="s">
        <v>823</v>
      </c>
      <c r="D69" s="26" t="s">
        <v>1369</v>
      </c>
      <c r="E69" s="16"/>
      <c r="F69" s="200">
        <v>4600</v>
      </c>
      <c r="G69" s="407">
        <f t="shared" si="2"/>
        <v>-828277.31000000041</v>
      </c>
    </row>
    <row r="70" spans="1:7" x14ac:dyDescent="0.25">
      <c r="A70" s="14">
        <v>41871</v>
      </c>
      <c r="B70" s="16">
        <v>2370</v>
      </c>
      <c r="C70" s="16" t="s">
        <v>442</v>
      </c>
      <c r="D70" s="26" t="s">
        <v>63</v>
      </c>
      <c r="E70" s="16"/>
      <c r="F70" s="200">
        <v>6918.92</v>
      </c>
      <c r="G70" s="407">
        <f t="shared" si="2"/>
        <v>-835196.23000000045</v>
      </c>
    </row>
    <row r="71" spans="1:7" x14ac:dyDescent="0.25">
      <c r="A71" s="14">
        <v>41871</v>
      </c>
      <c r="B71" s="16"/>
      <c r="C71" s="16" t="s">
        <v>141</v>
      </c>
      <c r="D71" s="26"/>
      <c r="E71" s="16"/>
      <c r="F71" s="200">
        <v>1914</v>
      </c>
      <c r="G71" s="407">
        <f t="shared" si="2"/>
        <v>-837110.23000000045</v>
      </c>
    </row>
    <row r="72" spans="1:7" x14ac:dyDescent="0.25">
      <c r="A72" s="14">
        <v>41871</v>
      </c>
      <c r="B72" s="16"/>
      <c r="C72" s="16" t="s">
        <v>142</v>
      </c>
      <c r="D72" s="26"/>
      <c r="E72" s="16"/>
      <c r="F72" s="200">
        <v>1756.43</v>
      </c>
      <c r="G72" s="407">
        <f t="shared" si="2"/>
        <v>-838866.6600000005</v>
      </c>
    </row>
    <row r="73" spans="1:7" x14ac:dyDescent="0.25">
      <c r="A73" s="14">
        <v>41871</v>
      </c>
      <c r="B73" s="16">
        <v>2371</v>
      </c>
      <c r="C73" s="16" t="s">
        <v>824</v>
      </c>
      <c r="D73" s="26"/>
      <c r="E73" s="16"/>
      <c r="F73" s="200">
        <v>2125</v>
      </c>
      <c r="G73" s="407">
        <f t="shared" si="2"/>
        <v>-840991.6600000005</v>
      </c>
    </row>
    <row r="74" spans="1:7" x14ac:dyDescent="0.25">
      <c r="A74" s="179"/>
      <c r="B74" s="229">
        <v>2372</v>
      </c>
      <c r="C74" s="229" t="s">
        <v>938</v>
      </c>
      <c r="D74" s="233"/>
      <c r="E74" s="229"/>
      <c r="F74" s="401"/>
      <c r="G74" s="407">
        <f t="shared" si="2"/>
        <v>-840991.6600000005</v>
      </c>
    </row>
    <row r="75" spans="1:7" x14ac:dyDescent="0.25">
      <c r="A75" s="179"/>
      <c r="B75" s="229">
        <v>2373</v>
      </c>
      <c r="C75" s="229" t="s">
        <v>938</v>
      </c>
      <c r="D75" s="233"/>
      <c r="E75" s="229"/>
      <c r="F75" s="401"/>
      <c r="G75" s="407">
        <f t="shared" si="2"/>
        <v>-840991.6600000005</v>
      </c>
    </row>
    <row r="76" spans="1:7" x14ac:dyDescent="0.25">
      <c r="A76" s="179"/>
      <c r="B76" s="229">
        <v>2374</v>
      </c>
      <c r="C76" s="229" t="s">
        <v>938</v>
      </c>
      <c r="D76" s="233"/>
      <c r="E76" s="229"/>
      <c r="F76" s="401"/>
      <c r="G76" s="407">
        <f t="shared" si="2"/>
        <v>-840991.6600000005</v>
      </c>
    </row>
    <row r="77" spans="1:7" x14ac:dyDescent="0.25">
      <c r="A77" s="179"/>
      <c r="B77" s="229">
        <v>2375</v>
      </c>
      <c r="C77" s="229" t="s">
        <v>938</v>
      </c>
      <c r="D77" s="233"/>
      <c r="E77" s="229"/>
      <c r="F77" s="401"/>
      <c r="G77" s="407">
        <f t="shared" si="2"/>
        <v>-840991.6600000005</v>
      </c>
    </row>
    <row r="78" spans="1:7" x14ac:dyDescent="0.25">
      <c r="A78" s="14">
        <v>41872</v>
      </c>
      <c r="B78" s="16"/>
      <c r="C78" s="16" t="s">
        <v>143</v>
      </c>
      <c r="D78" s="26"/>
      <c r="E78" s="16"/>
      <c r="F78" s="200">
        <v>1020.8</v>
      </c>
      <c r="G78" s="407">
        <f t="shared" si="2"/>
        <v>-842012.46000000054</v>
      </c>
    </row>
    <row r="79" spans="1:7" x14ac:dyDescent="0.25">
      <c r="A79" s="14">
        <v>41872</v>
      </c>
      <c r="B79" s="16"/>
      <c r="C79" s="16" t="s">
        <v>142</v>
      </c>
      <c r="D79" s="26"/>
      <c r="E79" s="16"/>
      <c r="F79" s="200">
        <v>2182.1999999999998</v>
      </c>
      <c r="G79" s="407">
        <f t="shared" si="2"/>
        <v>-844194.6600000005</v>
      </c>
    </row>
    <row r="80" spans="1:7" x14ac:dyDescent="0.25">
      <c r="A80" s="14">
        <v>41872</v>
      </c>
      <c r="B80" s="16"/>
      <c r="C80" s="16" t="s">
        <v>443</v>
      </c>
      <c r="D80" s="26"/>
      <c r="E80" s="16"/>
      <c r="F80" s="200">
        <v>22442</v>
      </c>
      <c r="G80" s="407">
        <f t="shared" si="2"/>
        <v>-866636.6600000005</v>
      </c>
    </row>
    <row r="81" spans="1:7" x14ac:dyDescent="0.25">
      <c r="A81" s="14">
        <v>41872</v>
      </c>
      <c r="B81" s="16"/>
      <c r="C81" s="16" t="s">
        <v>142</v>
      </c>
      <c r="D81" s="26"/>
      <c r="E81" s="16"/>
      <c r="F81" s="200">
        <v>3210.18</v>
      </c>
      <c r="G81" s="407">
        <f t="shared" si="2"/>
        <v>-869846.84000000055</v>
      </c>
    </row>
    <row r="82" spans="1:7" x14ac:dyDescent="0.25">
      <c r="A82" s="14">
        <v>41872</v>
      </c>
      <c r="B82" s="16">
        <v>2376</v>
      </c>
      <c r="C82" s="16" t="s">
        <v>843</v>
      </c>
      <c r="D82" s="26"/>
      <c r="E82" s="16"/>
      <c r="F82" s="200">
        <v>48146</v>
      </c>
      <c r="G82" s="407">
        <f t="shared" si="2"/>
        <v>-917992.84000000055</v>
      </c>
    </row>
    <row r="83" spans="1:7" x14ac:dyDescent="0.25">
      <c r="A83" s="14">
        <v>41872</v>
      </c>
      <c r="B83" s="16">
        <v>2377</v>
      </c>
      <c r="C83" s="16" t="s">
        <v>843</v>
      </c>
      <c r="D83" s="26"/>
      <c r="E83" s="16"/>
      <c r="F83" s="200">
        <v>42655</v>
      </c>
      <c r="G83" s="407">
        <f>G82-F83</f>
        <v>-960647.84000000055</v>
      </c>
    </row>
    <row r="84" spans="1:7" x14ac:dyDescent="0.25">
      <c r="A84" s="14">
        <v>41872</v>
      </c>
      <c r="B84" s="16">
        <v>2378</v>
      </c>
      <c r="C84" s="16" t="s">
        <v>55</v>
      </c>
      <c r="D84" s="26" t="s">
        <v>1370</v>
      </c>
      <c r="E84" s="16"/>
      <c r="F84" s="200">
        <v>1030</v>
      </c>
      <c r="G84" s="407">
        <f t="shared" ref="G84:G86" si="3">G83-F84</f>
        <v>-961677.84000000055</v>
      </c>
    </row>
    <row r="85" spans="1:7" x14ac:dyDescent="0.25">
      <c r="A85" s="14">
        <v>41872</v>
      </c>
      <c r="B85" s="16">
        <v>2379</v>
      </c>
      <c r="C85" s="16" t="s">
        <v>55</v>
      </c>
      <c r="D85" s="26" t="s">
        <v>1371</v>
      </c>
      <c r="E85" s="16"/>
      <c r="F85" s="200">
        <v>1552</v>
      </c>
      <c r="G85" s="407">
        <f t="shared" si="3"/>
        <v>-963229.84000000055</v>
      </c>
    </row>
    <row r="86" spans="1:7" x14ac:dyDescent="0.25">
      <c r="A86" s="14">
        <v>41872</v>
      </c>
      <c r="B86" s="16">
        <v>2380</v>
      </c>
      <c r="C86" s="16" t="s">
        <v>55</v>
      </c>
      <c r="D86" s="26" t="s">
        <v>1372</v>
      </c>
      <c r="E86" s="16"/>
      <c r="F86" s="200">
        <v>1768.02</v>
      </c>
      <c r="G86" s="407">
        <f t="shared" si="3"/>
        <v>-964997.86000000057</v>
      </c>
    </row>
    <row r="87" spans="1:7" x14ac:dyDescent="0.25">
      <c r="A87" s="14">
        <v>41872</v>
      </c>
      <c r="B87" s="16">
        <v>2381</v>
      </c>
      <c r="C87" s="16" t="s">
        <v>26</v>
      </c>
      <c r="D87" s="26" t="s">
        <v>1373</v>
      </c>
      <c r="E87" s="16"/>
      <c r="F87" s="200">
        <v>614.79999999999995</v>
      </c>
      <c r="G87" s="407">
        <f>G86-F87</f>
        <v>-965612.66000000061</v>
      </c>
    </row>
    <row r="88" spans="1:7" x14ac:dyDescent="0.25">
      <c r="A88" s="14">
        <v>41872</v>
      </c>
      <c r="B88" s="16">
        <v>2382</v>
      </c>
      <c r="C88" s="16" t="s">
        <v>25</v>
      </c>
      <c r="D88" s="26" t="s">
        <v>1374</v>
      </c>
      <c r="E88" s="16"/>
      <c r="F88" s="200">
        <v>3758.4</v>
      </c>
      <c r="G88" s="407">
        <f t="shared" ref="G88:G91" si="4">G87-F88</f>
        <v>-969371.06000000064</v>
      </c>
    </row>
    <row r="89" spans="1:7" x14ac:dyDescent="0.25">
      <c r="A89" s="14">
        <v>41872</v>
      </c>
      <c r="B89" s="16">
        <v>2383</v>
      </c>
      <c r="C89" s="16" t="s">
        <v>604</v>
      </c>
      <c r="D89" s="25" t="s">
        <v>1375</v>
      </c>
      <c r="E89" s="16"/>
      <c r="F89" s="200">
        <v>1160</v>
      </c>
      <c r="G89" s="407">
        <f t="shared" si="4"/>
        <v>-970531.06000000064</v>
      </c>
    </row>
    <row r="90" spans="1:7" x14ac:dyDescent="0.25">
      <c r="A90" s="179"/>
      <c r="B90" s="229">
        <v>2384</v>
      </c>
      <c r="C90" s="229" t="s">
        <v>938</v>
      </c>
      <c r="D90" s="427"/>
      <c r="E90" s="229"/>
      <c r="F90" s="401"/>
      <c r="G90" s="407">
        <f t="shared" si="4"/>
        <v>-970531.06000000064</v>
      </c>
    </row>
    <row r="91" spans="1:7" x14ac:dyDescent="0.25">
      <c r="A91" s="14">
        <v>41873</v>
      </c>
      <c r="B91" s="16">
        <v>2385</v>
      </c>
      <c r="C91" s="16" t="s">
        <v>154</v>
      </c>
      <c r="D91" s="26"/>
      <c r="E91" s="16"/>
      <c r="F91" s="200">
        <v>5083</v>
      </c>
      <c r="G91" s="407">
        <f t="shared" si="4"/>
        <v>-975614.06000000064</v>
      </c>
    </row>
    <row r="92" spans="1:7" x14ac:dyDescent="0.25">
      <c r="A92" s="14">
        <v>41873</v>
      </c>
      <c r="B92" s="16">
        <v>2386</v>
      </c>
      <c r="C92" s="16" t="s">
        <v>442</v>
      </c>
      <c r="D92" s="26" t="s">
        <v>63</v>
      </c>
      <c r="E92" s="16"/>
      <c r="F92" s="200">
        <v>7200</v>
      </c>
      <c r="G92" s="407">
        <f t="shared" ref="G92:G137" si="5">G91-F92</f>
        <v>-982814.06000000064</v>
      </c>
    </row>
    <row r="93" spans="1:7" x14ac:dyDescent="0.25">
      <c r="A93" s="14">
        <v>41873</v>
      </c>
      <c r="B93" s="16">
        <v>2387</v>
      </c>
      <c r="C93" s="16" t="s">
        <v>442</v>
      </c>
      <c r="D93" s="26" t="s">
        <v>1376</v>
      </c>
      <c r="E93" s="16"/>
      <c r="F93" s="200">
        <v>7800</v>
      </c>
      <c r="G93" s="407">
        <f t="shared" si="5"/>
        <v>-990614.06000000064</v>
      </c>
    </row>
    <row r="94" spans="1:7" ht="30" x14ac:dyDescent="0.25">
      <c r="A94" s="14">
        <v>41873</v>
      </c>
      <c r="B94" s="16">
        <v>2388</v>
      </c>
      <c r="C94" s="16" t="s">
        <v>825</v>
      </c>
      <c r="D94" s="26" t="s">
        <v>1377</v>
      </c>
      <c r="E94" s="16"/>
      <c r="F94" s="200">
        <v>1214</v>
      </c>
      <c r="G94" s="407">
        <f t="shared" si="5"/>
        <v>-991828.06000000064</v>
      </c>
    </row>
    <row r="95" spans="1:7" x14ac:dyDescent="0.25">
      <c r="A95" s="14">
        <v>41873</v>
      </c>
      <c r="B95" s="16"/>
      <c r="C95" s="16" t="s">
        <v>141</v>
      </c>
      <c r="D95" s="26"/>
      <c r="E95" s="16"/>
      <c r="F95" s="200">
        <v>50000</v>
      </c>
      <c r="G95" s="407">
        <f t="shared" si="5"/>
        <v>-1041828.0600000006</v>
      </c>
    </row>
    <row r="96" spans="1:7" x14ac:dyDescent="0.25">
      <c r="A96" s="14">
        <v>41873</v>
      </c>
      <c r="B96" s="16"/>
      <c r="C96" s="16" t="s">
        <v>833</v>
      </c>
      <c r="D96" s="26"/>
      <c r="E96" s="16"/>
      <c r="F96" s="200">
        <v>265</v>
      </c>
      <c r="G96" s="407">
        <f t="shared" si="5"/>
        <v>-1042093.0600000006</v>
      </c>
    </row>
    <row r="97" spans="1:7" x14ac:dyDescent="0.25">
      <c r="A97" s="14">
        <v>41873</v>
      </c>
      <c r="B97" s="16"/>
      <c r="C97" s="16" t="s">
        <v>833</v>
      </c>
      <c r="D97" s="26"/>
      <c r="E97" s="16"/>
      <c r="F97" s="200">
        <v>600</v>
      </c>
      <c r="G97" s="407">
        <f t="shared" si="5"/>
        <v>-1042693.0600000006</v>
      </c>
    </row>
    <row r="98" spans="1:7" x14ac:dyDescent="0.25">
      <c r="A98" s="14">
        <v>41873</v>
      </c>
      <c r="B98" s="16"/>
      <c r="C98" s="16" t="s">
        <v>142</v>
      </c>
      <c r="D98" s="26"/>
      <c r="E98" s="16"/>
      <c r="F98" s="200">
        <v>7430.52</v>
      </c>
      <c r="G98" s="407">
        <f t="shared" si="5"/>
        <v>-1050123.5800000005</v>
      </c>
    </row>
    <row r="99" spans="1:7" x14ac:dyDescent="0.25">
      <c r="A99" s="14">
        <v>41873</v>
      </c>
      <c r="B99" s="16"/>
      <c r="C99" s="16" t="s">
        <v>833</v>
      </c>
      <c r="D99" s="26"/>
      <c r="E99" s="16"/>
      <c r="F99" s="200">
        <v>602</v>
      </c>
      <c r="G99" s="407">
        <f t="shared" si="5"/>
        <v>-1050725.5800000005</v>
      </c>
    </row>
    <row r="100" spans="1:7" ht="30" x14ac:dyDescent="0.25">
      <c r="A100" s="14">
        <v>41876</v>
      </c>
      <c r="B100" s="16">
        <v>2389</v>
      </c>
      <c r="C100" s="16" t="s">
        <v>826</v>
      </c>
      <c r="D100" s="26" t="s">
        <v>1378</v>
      </c>
      <c r="E100" s="16"/>
      <c r="F100" s="200">
        <v>1467</v>
      </c>
      <c r="G100" s="407">
        <f t="shared" si="5"/>
        <v>-1052192.5800000005</v>
      </c>
    </row>
    <row r="101" spans="1:7" x14ac:dyDescent="0.25">
      <c r="A101" s="14">
        <v>41876</v>
      </c>
      <c r="B101" s="16">
        <v>2390</v>
      </c>
      <c r="C101" s="16" t="s">
        <v>827</v>
      </c>
      <c r="D101" s="26" t="s">
        <v>1379</v>
      </c>
      <c r="E101" s="16"/>
      <c r="F101" s="200">
        <v>10646.76</v>
      </c>
      <c r="G101" s="407">
        <f t="shared" si="5"/>
        <v>-1062839.3400000005</v>
      </c>
    </row>
    <row r="102" spans="1:7" x14ac:dyDescent="0.25">
      <c r="A102" s="14">
        <v>41876</v>
      </c>
      <c r="B102" s="16"/>
      <c r="C102" s="16" t="s">
        <v>445</v>
      </c>
      <c r="D102" s="26"/>
      <c r="E102" s="16"/>
      <c r="F102" s="200">
        <v>162</v>
      </c>
      <c r="G102" s="407">
        <f t="shared" si="5"/>
        <v>-1063001.3400000005</v>
      </c>
    </row>
    <row r="103" spans="1:7" x14ac:dyDescent="0.25">
      <c r="A103" s="14">
        <v>41876</v>
      </c>
      <c r="B103" s="16"/>
      <c r="C103" s="16" t="s">
        <v>446</v>
      </c>
      <c r="D103" s="26"/>
      <c r="E103" s="16"/>
      <c r="F103" s="200">
        <v>25.92</v>
      </c>
      <c r="G103" s="407">
        <f t="shared" si="5"/>
        <v>-1063027.2600000005</v>
      </c>
    </row>
    <row r="104" spans="1:7" x14ac:dyDescent="0.25">
      <c r="A104" s="14">
        <v>41876</v>
      </c>
      <c r="B104" s="16"/>
      <c r="C104" s="16" t="s">
        <v>445</v>
      </c>
      <c r="D104" s="26"/>
      <c r="E104" s="16"/>
      <c r="F104" s="200">
        <v>162</v>
      </c>
      <c r="G104" s="407">
        <f t="shared" si="5"/>
        <v>-1063189.2600000005</v>
      </c>
    </row>
    <row r="105" spans="1:7" x14ac:dyDescent="0.25">
      <c r="A105" s="14">
        <v>41876</v>
      </c>
      <c r="B105" s="16"/>
      <c r="C105" s="16" t="s">
        <v>446</v>
      </c>
      <c r="D105" s="26"/>
      <c r="E105" s="16"/>
      <c r="F105" s="200">
        <v>25.92</v>
      </c>
      <c r="G105" s="407">
        <f t="shared" si="5"/>
        <v>-1063215.1800000004</v>
      </c>
    </row>
    <row r="106" spans="1:7" x14ac:dyDescent="0.25">
      <c r="A106" s="14">
        <v>41876</v>
      </c>
      <c r="B106" s="16"/>
      <c r="C106" s="16" t="s">
        <v>445</v>
      </c>
      <c r="D106" s="26"/>
      <c r="E106" s="16"/>
      <c r="F106" s="200">
        <v>162</v>
      </c>
      <c r="G106" s="407">
        <f t="shared" si="5"/>
        <v>-1063377.1800000004</v>
      </c>
    </row>
    <row r="107" spans="1:7" x14ac:dyDescent="0.25">
      <c r="A107" s="14">
        <v>41876</v>
      </c>
      <c r="B107" s="16"/>
      <c r="C107" s="16" t="s">
        <v>446</v>
      </c>
      <c r="D107" s="26"/>
      <c r="E107" s="16"/>
      <c r="F107" s="200">
        <v>25.92</v>
      </c>
      <c r="G107" s="407">
        <f t="shared" si="5"/>
        <v>-1063403.1000000003</v>
      </c>
    </row>
    <row r="108" spans="1:7" x14ac:dyDescent="0.25">
      <c r="A108" s="14">
        <v>41877</v>
      </c>
      <c r="B108" s="16"/>
      <c r="C108" s="16" t="s">
        <v>142</v>
      </c>
      <c r="D108" s="26"/>
      <c r="E108" s="16"/>
      <c r="F108" s="200">
        <v>6150</v>
      </c>
      <c r="G108" s="407">
        <f t="shared" si="5"/>
        <v>-1069553.1000000003</v>
      </c>
    </row>
    <row r="109" spans="1:7" x14ac:dyDescent="0.25">
      <c r="A109" s="14">
        <v>41877</v>
      </c>
      <c r="B109" s="16"/>
      <c r="C109" s="16" t="s">
        <v>142</v>
      </c>
      <c r="D109" s="26"/>
      <c r="E109" s="16"/>
      <c r="F109" s="200">
        <v>7845</v>
      </c>
      <c r="G109" s="407">
        <f t="shared" si="5"/>
        <v>-1077398.1000000003</v>
      </c>
    </row>
    <row r="110" spans="1:7" x14ac:dyDescent="0.25">
      <c r="A110" s="14">
        <v>41877</v>
      </c>
      <c r="B110" s="16"/>
      <c r="C110" s="16" t="s">
        <v>142</v>
      </c>
      <c r="D110" s="26"/>
      <c r="E110" s="16"/>
      <c r="F110" s="200">
        <v>1560</v>
      </c>
      <c r="G110" s="407">
        <f t="shared" si="5"/>
        <v>-1078958.1000000003</v>
      </c>
    </row>
    <row r="111" spans="1:7" ht="30" x14ac:dyDescent="0.25">
      <c r="A111" s="14">
        <v>41877</v>
      </c>
      <c r="B111" s="16">
        <v>2391</v>
      </c>
      <c r="C111" s="16" t="s">
        <v>828</v>
      </c>
      <c r="D111" s="26" t="s">
        <v>1380</v>
      </c>
      <c r="E111" s="16"/>
      <c r="F111" s="200">
        <v>50000</v>
      </c>
      <c r="G111" s="407">
        <f t="shared" si="5"/>
        <v>-1128958.1000000003</v>
      </c>
    </row>
    <row r="112" spans="1:7" x14ac:dyDescent="0.25">
      <c r="A112" s="14">
        <v>41877</v>
      </c>
      <c r="B112" s="16">
        <v>2392</v>
      </c>
      <c r="C112" s="16" t="s">
        <v>442</v>
      </c>
      <c r="D112" s="26" t="s">
        <v>63</v>
      </c>
      <c r="E112" s="16"/>
      <c r="F112" s="200">
        <v>3380</v>
      </c>
      <c r="G112" s="407">
        <f t="shared" si="5"/>
        <v>-1132338.1000000003</v>
      </c>
    </row>
    <row r="113" spans="1:7" x14ac:dyDescent="0.25">
      <c r="A113" s="14">
        <v>41877</v>
      </c>
      <c r="B113" s="16">
        <v>2393</v>
      </c>
      <c r="C113" s="16" t="s">
        <v>442</v>
      </c>
      <c r="D113" s="26" t="s">
        <v>63</v>
      </c>
      <c r="E113" s="16"/>
      <c r="F113" s="200">
        <v>3625</v>
      </c>
      <c r="G113" s="407">
        <f t="shared" si="5"/>
        <v>-1135963.1000000003</v>
      </c>
    </row>
    <row r="114" spans="1:7" ht="30" x14ac:dyDescent="0.25">
      <c r="A114" s="14">
        <v>41877</v>
      </c>
      <c r="B114" s="16">
        <v>2394</v>
      </c>
      <c r="C114" s="16" t="s">
        <v>442</v>
      </c>
      <c r="D114" s="26" t="s">
        <v>1381</v>
      </c>
      <c r="E114" s="16"/>
      <c r="F114" s="200">
        <v>1260.03</v>
      </c>
      <c r="G114" s="407">
        <f t="shared" si="5"/>
        <v>-1137223.1300000004</v>
      </c>
    </row>
    <row r="115" spans="1:7" x14ac:dyDescent="0.25">
      <c r="A115" s="14">
        <v>41877</v>
      </c>
      <c r="B115" s="16">
        <v>2395</v>
      </c>
      <c r="C115" s="16" t="s">
        <v>442</v>
      </c>
      <c r="D115" s="26" t="s">
        <v>1382</v>
      </c>
      <c r="E115" s="16"/>
      <c r="F115" s="200">
        <v>2491</v>
      </c>
      <c r="G115" s="407">
        <f t="shared" si="5"/>
        <v>-1139714.1300000004</v>
      </c>
    </row>
    <row r="116" spans="1:7" x14ac:dyDescent="0.25">
      <c r="A116" s="14">
        <v>41878</v>
      </c>
      <c r="B116" s="16">
        <v>2396</v>
      </c>
      <c r="C116" s="16" t="s">
        <v>1384</v>
      </c>
      <c r="D116" s="26" t="s">
        <v>1383</v>
      </c>
      <c r="E116" s="16"/>
      <c r="F116" s="15">
        <v>4818.87</v>
      </c>
      <c r="G116" s="407">
        <f t="shared" si="5"/>
        <v>-1144533.0000000005</v>
      </c>
    </row>
    <row r="117" spans="1:7" x14ac:dyDescent="0.25">
      <c r="A117" s="14">
        <v>41878</v>
      </c>
      <c r="B117" s="16">
        <v>2397</v>
      </c>
      <c r="C117" s="16" t="s">
        <v>442</v>
      </c>
      <c r="D117" s="26" t="s">
        <v>63</v>
      </c>
      <c r="E117" s="16"/>
      <c r="F117" s="200">
        <v>5446.22</v>
      </c>
      <c r="G117" s="407">
        <f t="shared" si="5"/>
        <v>-1149979.2200000004</v>
      </c>
    </row>
    <row r="118" spans="1:7" x14ac:dyDescent="0.25">
      <c r="A118" s="14">
        <v>41878</v>
      </c>
      <c r="B118" s="16">
        <v>2398</v>
      </c>
      <c r="C118" s="16" t="s">
        <v>442</v>
      </c>
      <c r="D118" s="25" t="s">
        <v>63</v>
      </c>
      <c r="E118" s="16"/>
      <c r="F118" s="200">
        <v>4835</v>
      </c>
      <c r="G118" s="407">
        <f t="shared" si="5"/>
        <v>-1154814.2200000004</v>
      </c>
    </row>
    <row r="119" spans="1:7" x14ac:dyDescent="0.25">
      <c r="A119" s="14">
        <v>41878</v>
      </c>
      <c r="B119" s="16"/>
      <c r="C119" s="16" t="s">
        <v>141</v>
      </c>
      <c r="D119" s="26"/>
      <c r="E119" s="16"/>
      <c r="F119" s="200">
        <v>30000</v>
      </c>
      <c r="G119" s="407">
        <f t="shared" si="5"/>
        <v>-1184814.2200000004</v>
      </c>
    </row>
    <row r="120" spans="1:7" x14ac:dyDescent="0.25">
      <c r="A120" s="14">
        <v>41878</v>
      </c>
      <c r="B120" s="16"/>
      <c r="C120" s="16" t="s">
        <v>142</v>
      </c>
      <c r="D120" s="26"/>
      <c r="E120" s="16"/>
      <c r="F120" s="200">
        <v>2571.13</v>
      </c>
      <c r="G120" s="407">
        <f t="shared" si="5"/>
        <v>-1187385.3500000003</v>
      </c>
    </row>
    <row r="121" spans="1:7" x14ac:dyDescent="0.25">
      <c r="A121" s="14">
        <v>41878</v>
      </c>
      <c r="B121" s="16"/>
      <c r="C121" s="16" t="s">
        <v>141</v>
      </c>
      <c r="D121" s="26"/>
      <c r="E121" s="16"/>
      <c r="F121" s="200">
        <v>3944</v>
      </c>
      <c r="G121" s="407">
        <f t="shared" si="5"/>
        <v>-1191329.3500000003</v>
      </c>
    </row>
    <row r="122" spans="1:7" x14ac:dyDescent="0.25">
      <c r="A122" s="14">
        <v>41879</v>
      </c>
      <c r="B122" s="16">
        <v>2399</v>
      </c>
      <c r="C122" s="16" t="s">
        <v>604</v>
      </c>
      <c r="D122" s="26" t="s">
        <v>1348</v>
      </c>
      <c r="E122" s="16"/>
      <c r="F122" s="15">
        <v>1624</v>
      </c>
      <c r="G122" s="407">
        <f t="shared" si="5"/>
        <v>-1192953.3500000003</v>
      </c>
    </row>
    <row r="123" spans="1:7" x14ac:dyDescent="0.25">
      <c r="A123" s="14">
        <v>41879</v>
      </c>
      <c r="B123" s="16">
        <v>2400</v>
      </c>
      <c r="C123" s="16" t="s">
        <v>1007</v>
      </c>
      <c r="D123" s="26" t="s">
        <v>1385</v>
      </c>
      <c r="E123" s="16"/>
      <c r="F123" s="15">
        <v>1210</v>
      </c>
      <c r="G123" s="407">
        <f t="shared" si="5"/>
        <v>-1194163.3500000003</v>
      </c>
    </row>
    <row r="124" spans="1:7" x14ac:dyDescent="0.25">
      <c r="A124" s="14">
        <v>41880</v>
      </c>
      <c r="B124" s="16">
        <v>2401</v>
      </c>
      <c r="C124" s="16" t="s">
        <v>604</v>
      </c>
      <c r="D124" s="26" t="s">
        <v>363</v>
      </c>
      <c r="E124" s="16"/>
      <c r="F124" s="200">
        <v>8648.27</v>
      </c>
      <c r="G124" s="407">
        <f t="shared" si="5"/>
        <v>-1202811.6200000003</v>
      </c>
    </row>
    <row r="125" spans="1:7" x14ac:dyDescent="0.25">
      <c r="A125" s="14">
        <v>41880</v>
      </c>
      <c r="B125" s="16">
        <v>2402</v>
      </c>
      <c r="C125" s="16" t="s">
        <v>604</v>
      </c>
      <c r="D125" s="26" t="s">
        <v>363</v>
      </c>
      <c r="E125" s="16"/>
      <c r="F125" s="200">
        <v>16750</v>
      </c>
      <c r="G125" s="407">
        <f t="shared" si="5"/>
        <v>-1219561.6200000003</v>
      </c>
    </row>
    <row r="126" spans="1:7" x14ac:dyDescent="0.25">
      <c r="A126" s="14">
        <v>41880</v>
      </c>
      <c r="B126" s="16">
        <v>2403</v>
      </c>
      <c r="C126" s="16" t="s">
        <v>604</v>
      </c>
      <c r="D126" s="26" t="s">
        <v>363</v>
      </c>
      <c r="E126" s="16"/>
      <c r="F126" s="200">
        <v>2500</v>
      </c>
      <c r="G126" s="407">
        <f t="shared" si="5"/>
        <v>-1222061.6200000003</v>
      </c>
    </row>
    <row r="127" spans="1:7" x14ac:dyDescent="0.25">
      <c r="A127" s="14">
        <v>41880</v>
      </c>
      <c r="B127" s="16">
        <v>2404</v>
      </c>
      <c r="C127" s="16" t="s">
        <v>604</v>
      </c>
      <c r="D127" s="26" t="s">
        <v>363</v>
      </c>
      <c r="E127" s="16"/>
      <c r="F127" s="200">
        <v>5800</v>
      </c>
      <c r="G127" s="407">
        <f t="shared" si="5"/>
        <v>-1227861.6200000003</v>
      </c>
    </row>
    <row r="128" spans="1:7" x14ac:dyDescent="0.25">
      <c r="A128" s="14">
        <v>41880</v>
      </c>
      <c r="B128" s="16">
        <v>2406</v>
      </c>
      <c r="C128" s="16" t="s">
        <v>829</v>
      </c>
      <c r="D128" s="26"/>
      <c r="E128" s="16"/>
      <c r="F128" s="200">
        <v>4079.17</v>
      </c>
      <c r="G128" s="407">
        <f t="shared" si="5"/>
        <v>-1231940.7900000003</v>
      </c>
    </row>
    <row r="129" spans="1:7" x14ac:dyDescent="0.25">
      <c r="A129" s="14">
        <v>41880</v>
      </c>
      <c r="B129" s="16"/>
      <c r="C129" s="16" t="s">
        <v>141</v>
      </c>
      <c r="D129" s="26"/>
      <c r="E129" s="16"/>
      <c r="F129" s="200">
        <v>30000</v>
      </c>
      <c r="G129" s="407">
        <f t="shared" si="5"/>
        <v>-1261940.7900000003</v>
      </c>
    </row>
    <row r="130" spans="1:7" x14ac:dyDescent="0.25">
      <c r="A130" s="14">
        <v>41880</v>
      </c>
      <c r="B130" s="16"/>
      <c r="C130" s="16" t="s">
        <v>142</v>
      </c>
      <c r="D130" s="26"/>
      <c r="E130" s="16"/>
      <c r="F130" s="200">
        <v>3300</v>
      </c>
      <c r="G130" s="407">
        <f t="shared" si="5"/>
        <v>-1265240.7900000003</v>
      </c>
    </row>
    <row r="131" spans="1:7" x14ac:dyDescent="0.25">
      <c r="A131" s="14">
        <v>41880</v>
      </c>
      <c r="B131" s="16">
        <v>2407</v>
      </c>
      <c r="C131" s="16" t="s">
        <v>604</v>
      </c>
      <c r="D131" s="26" t="s">
        <v>1386</v>
      </c>
      <c r="E131" s="16"/>
      <c r="F131" s="15">
        <v>800</v>
      </c>
      <c r="G131" s="407">
        <f t="shared" si="5"/>
        <v>-1266040.7900000003</v>
      </c>
    </row>
    <row r="132" spans="1:7" x14ac:dyDescent="0.25">
      <c r="A132" s="14">
        <v>41880</v>
      </c>
      <c r="B132" s="16">
        <v>2408</v>
      </c>
      <c r="C132" s="16" t="s">
        <v>604</v>
      </c>
      <c r="D132" s="26" t="s">
        <v>1387</v>
      </c>
      <c r="E132" s="16"/>
      <c r="F132" s="15">
        <v>6600</v>
      </c>
      <c r="G132" s="407">
        <f t="shared" si="5"/>
        <v>-1272640.7900000003</v>
      </c>
    </row>
    <row r="133" spans="1:7" x14ac:dyDescent="0.25">
      <c r="A133" s="14">
        <v>41880</v>
      </c>
      <c r="B133" s="16">
        <v>2409</v>
      </c>
      <c r="C133" s="16" t="s">
        <v>604</v>
      </c>
      <c r="D133" s="26" t="s">
        <v>1388</v>
      </c>
      <c r="E133" s="16"/>
      <c r="F133" s="15">
        <v>3000</v>
      </c>
      <c r="G133" s="407">
        <f t="shared" si="5"/>
        <v>-1275640.7900000003</v>
      </c>
    </row>
    <row r="134" spans="1:7" x14ac:dyDescent="0.25">
      <c r="A134" s="14">
        <v>41880</v>
      </c>
      <c r="B134" s="16">
        <v>2410</v>
      </c>
      <c r="C134" s="16" t="s">
        <v>820</v>
      </c>
      <c r="D134" s="26" t="s">
        <v>1389</v>
      </c>
      <c r="E134" s="16"/>
      <c r="F134" s="15">
        <v>2263.4299999999998</v>
      </c>
      <c r="G134" s="407">
        <f t="shared" si="5"/>
        <v>-1277904.2200000002</v>
      </c>
    </row>
    <row r="135" spans="1:7" x14ac:dyDescent="0.25">
      <c r="A135" s="14">
        <v>41880</v>
      </c>
      <c r="B135" s="16">
        <v>2411</v>
      </c>
      <c r="C135" s="16" t="s">
        <v>819</v>
      </c>
      <c r="D135" s="26" t="s">
        <v>1389</v>
      </c>
      <c r="E135" s="16"/>
      <c r="F135" s="15">
        <v>2263.4299999999998</v>
      </c>
      <c r="G135" s="407">
        <f t="shared" si="5"/>
        <v>-1280167.6500000001</v>
      </c>
    </row>
    <row r="136" spans="1:7" x14ac:dyDescent="0.25">
      <c r="A136" s="179"/>
      <c r="B136" s="229">
        <v>2412</v>
      </c>
      <c r="C136" s="229" t="s">
        <v>938</v>
      </c>
      <c r="D136" s="233"/>
      <c r="E136" s="229"/>
      <c r="F136" s="401"/>
      <c r="G136" s="407">
        <f t="shared" si="5"/>
        <v>-1280167.6500000001</v>
      </c>
    </row>
    <row r="137" spans="1:7" x14ac:dyDescent="0.25">
      <c r="A137" s="14">
        <v>41881</v>
      </c>
      <c r="B137" s="16">
        <v>2413</v>
      </c>
      <c r="C137" s="16" t="s">
        <v>604</v>
      </c>
      <c r="D137" s="26" t="s">
        <v>1390</v>
      </c>
      <c r="E137" s="16"/>
      <c r="F137" s="15">
        <v>399</v>
      </c>
      <c r="G137" s="407">
        <f t="shared" si="5"/>
        <v>-1280566.6500000001</v>
      </c>
    </row>
    <row r="138" spans="1:7" ht="23.25" x14ac:dyDescent="0.35">
      <c r="A138" s="277"/>
      <c r="B138" s="277"/>
      <c r="C138" s="374" t="s">
        <v>283</v>
      </c>
      <c r="D138" s="426"/>
      <c r="E138" s="277"/>
      <c r="F138" s="375"/>
      <c r="G138" s="421"/>
    </row>
    <row r="139" spans="1:7" x14ac:dyDescent="0.25">
      <c r="A139" s="33">
        <v>41852</v>
      </c>
      <c r="B139" s="28"/>
      <c r="C139" s="28" t="s">
        <v>839</v>
      </c>
      <c r="D139" s="78"/>
      <c r="E139" s="200">
        <v>17.22</v>
      </c>
      <c r="F139" s="17"/>
      <c r="G139" s="359">
        <f>G137+E139</f>
        <v>-1280549.4300000002</v>
      </c>
    </row>
    <row r="140" spans="1:7" x14ac:dyDescent="0.25">
      <c r="A140" s="33">
        <v>41855</v>
      </c>
      <c r="B140" s="28"/>
      <c r="C140" s="28" t="s">
        <v>834</v>
      </c>
      <c r="D140" s="78"/>
      <c r="E140" s="199">
        <v>6957.12</v>
      </c>
      <c r="F140" s="17"/>
      <c r="G140" s="359">
        <f>G139+E140</f>
        <v>-1273592.31</v>
      </c>
    </row>
    <row r="141" spans="1:7" x14ac:dyDescent="0.25">
      <c r="A141" s="33">
        <v>41855</v>
      </c>
      <c r="B141" s="28"/>
      <c r="C141" s="28" t="s">
        <v>834</v>
      </c>
      <c r="D141" s="78"/>
      <c r="E141" s="199">
        <v>3643.8</v>
      </c>
      <c r="F141" s="17"/>
      <c r="G141" s="359">
        <f t="shared" ref="G141:G171" si="6">G140+E141</f>
        <v>-1269948.51</v>
      </c>
    </row>
    <row r="142" spans="1:7" x14ac:dyDescent="0.25">
      <c r="A142" s="33">
        <v>41855</v>
      </c>
      <c r="B142" s="28"/>
      <c r="C142" s="28" t="s">
        <v>834</v>
      </c>
      <c r="D142" s="78"/>
      <c r="E142" s="199">
        <v>1710.2</v>
      </c>
      <c r="F142" s="17"/>
      <c r="G142" s="359">
        <f t="shared" si="6"/>
        <v>-1268238.31</v>
      </c>
    </row>
    <row r="143" spans="1:7" x14ac:dyDescent="0.25">
      <c r="A143" s="33">
        <v>41855</v>
      </c>
      <c r="B143" s="28"/>
      <c r="C143" s="28" t="s">
        <v>834</v>
      </c>
      <c r="D143" s="78"/>
      <c r="E143" s="199">
        <v>3959.5</v>
      </c>
      <c r="F143" s="17"/>
      <c r="G143" s="359">
        <f t="shared" si="6"/>
        <v>-1264278.81</v>
      </c>
    </row>
    <row r="144" spans="1:7" x14ac:dyDescent="0.25">
      <c r="A144" s="33">
        <v>41855</v>
      </c>
      <c r="B144" s="28"/>
      <c r="C144" s="28" t="s">
        <v>834</v>
      </c>
      <c r="D144" s="78"/>
      <c r="E144" s="199">
        <v>10821</v>
      </c>
      <c r="F144" s="17"/>
      <c r="G144" s="359">
        <f t="shared" si="6"/>
        <v>-1253457.81</v>
      </c>
    </row>
    <row r="145" spans="1:7" x14ac:dyDescent="0.25">
      <c r="A145" s="33">
        <v>41857</v>
      </c>
      <c r="B145" s="28"/>
      <c r="C145" s="28" t="s">
        <v>834</v>
      </c>
      <c r="D145" s="78"/>
      <c r="E145" s="199">
        <v>39000</v>
      </c>
      <c r="F145" s="17"/>
      <c r="G145" s="359">
        <f t="shared" si="6"/>
        <v>-1214457.81</v>
      </c>
    </row>
    <row r="146" spans="1:7" x14ac:dyDescent="0.25">
      <c r="A146" s="33">
        <v>41857</v>
      </c>
      <c r="B146" s="28"/>
      <c r="C146" s="28" t="s">
        <v>834</v>
      </c>
      <c r="D146" s="78"/>
      <c r="E146" s="199">
        <v>1501.5</v>
      </c>
      <c r="F146" s="17"/>
      <c r="G146" s="359">
        <f t="shared" si="6"/>
        <v>-1212956.31</v>
      </c>
    </row>
    <row r="147" spans="1:7" x14ac:dyDescent="0.25">
      <c r="A147" s="33">
        <v>41863</v>
      </c>
      <c r="B147" s="28"/>
      <c r="C147" s="28" t="s">
        <v>834</v>
      </c>
      <c r="D147" s="78"/>
      <c r="E147" s="199">
        <v>3418.7</v>
      </c>
      <c r="F147" s="17"/>
      <c r="G147" s="359">
        <f t="shared" si="6"/>
        <v>-1209537.6100000001</v>
      </c>
    </row>
    <row r="148" spans="1:7" x14ac:dyDescent="0.25">
      <c r="A148" s="33">
        <v>41863</v>
      </c>
      <c r="B148" s="28"/>
      <c r="C148" s="28" t="s">
        <v>834</v>
      </c>
      <c r="D148" s="78"/>
      <c r="E148" s="199">
        <v>16000</v>
      </c>
      <c r="F148" s="17"/>
      <c r="G148" s="359">
        <f t="shared" si="6"/>
        <v>-1193537.6100000001</v>
      </c>
    </row>
    <row r="149" spans="1:7" x14ac:dyDescent="0.25">
      <c r="A149" s="33">
        <v>41863</v>
      </c>
      <c r="B149" s="28"/>
      <c r="C149" s="28" t="s">
        <v>834</v>
      </c>
      <c r="D149" s="78"/>
      <c r="E149" s="199">
        <v>5255</v>
      </c>
      <c r="F149" s="17"/>
      <c r="G149" s="359">
        <f t="shared" si="6"/>
        <v>-1188282.6100000001</v>
      </c>
    </row>
    <row r="150" spans="1:7" x14ac:dyDescent="0.25">
      <c r="A150" s="33">
        <v>41863</v>
      </c>
      <c r="B150" s="28"/>
      <c r="C150" s="28" t="s">
        <v>834</v>
      </c>
      <c r="D150" s="78"/>
      <c r="E150" s="199">
        <v>2509.7600000000002</v>
      </c>
      <c r="F150" s="17"/>
      <c r="G150" s="359">
        <f t="shared" si="6"/>
        <v>-1185772.8500000001</v>
      </c>
    </row>
    <row r="151" spans="1:7" x14ac:dyDescent="0.25">
      <c r="A151" s="33">
        <v>41863</v>
      </c>
      <c r="B151" s="28"/>
      <c r="C151" s="28" t="s">
        <v>834</v>
      </c>
      <c r="D151" s="78"/>
      <c r="E151" s="199">
        <v>4311.8</v>
      </c>
      <c r="F151" s="17"/>
      <c r="G151" s="359">
        <f t="shared" si="6"/>
        <v>-1181461.05</v>
      </c>
    </row>
    <row r="152" spans="1:7" x14ac:dyDescent="0.25">
      <c r="A152" s="33">
        <v>41863</v>
      </c>
      <c r="B152" s="28"/>
      <c r="C152" s="28" t="s">
        <v>834</v>
      </c>
      <c r="D152" s="78"/>
      <c r="E152" s="199">
        <v>2481</v>
      </c>
      <c r="F152" s="17"/>
      <c r="G152" s="359">
        <f t="shared" si="6"/>
        <v>-1178980.05</v>
      </c>
    </row>
    <row r="153" spans="1:7" x14ac:dyDescent="0.25">
      <c r="A153" s="33">
        <v>41866</v>
      </c>
      <c r="B153" s="28"/>
      <c r="C153" s="28" t="s">
        <v>835</v>
      </c>
      <c r="D153" s="78"/>
      <c r="E153" s="199">
        <v>1185405.43</v>
      </c>
      <c r="F153" s="17"/>
      <c r="G153" s="74">
        <f t="shared" si="6"/>
        <v>6425.3799999998882</v>
      </c>
    </row>
    <row r="154" spans="1:7" x14ac:dyDescent="0.25">
      <c r="A154" s="33">
        <v>41866</v>
      </c>
      <c r="B154" s="28"/>
      <c r="C154" s="28" t="s">
        <v>835</v>
      </c>
      <c r="D154" s="78"/>
      <c r="E154" s="199">
        <v>2206.59</v>
      </c>
      <c r="F154" s="17"/>
      <c r="G154" s="74">
        <f t="shared" si="6"/>
        <v>8631.9699999998884</v>
      </c>
    </row>
    <row r="155" spans="1:7" x14ac:dyDescent="0.25">
      <c r="A155" s="33">
        <v>41866</v>
      </c>
      <c r="B155" s="28"/>
      <c r="C155" s="28" t="s">
        <v>834</v>
      </c>
      <c r="D155" s="78"/>
      <c r="E155" s="199">
        <v>9906.5</v>
      </c>
      <c r="F155" s="17"/>
      <c r="G155" s="74">
        <f t="shared" si="6"/>
        <v>18538.469999999888</v>
      </c>
    </row>
    <row r="156" spans="1:7" x14ac:dyDescent="0.25">
      <c r="A156" s="14">
        <v>41866</v>
      </c>
      <c r="B156" s="16"/>
      <c r="C156" s="16" t="s">
        <v>834</v>
      </c>
      <c r="D156" s="26"/>
      <c r="E156" s="199">
        <v>5192.8599999999997</v>
      </c>
      <c r="F156" s="36"/>
      <c r="G156" s="59">
        <f t="shared" si="6"/>
        <v>23731.329999999889</v>
      </c>
    </row>
    <row r="157" spans="1:7" x14ac:dyDescent="0.25">
      <c r="A157" s="14">
        <v>41866</v>
      </c>
      <c r="B157" s="16"/>
      <c r="C157" s="16" t="s">
        <v>834</v>
      </c>
      <c r="D157" s="26"/>
      <c r="E157" s="199">
        <v>4037.2</v>
      </c>
      <c r="F157" s="36"/>
      <c r="G157" s="59">
        <f t="shared" si="6"/>
        <v>27768.52999999989</v>
      </c>
    </row>
    <row r="158" spans="1:7" x14ac:dyDescent="0.25">
      <c r="A158" s="14">
        <v>41869</v>
      </c>
      <c r="B158" s="16"/>
      <c r="C158" s="16" t="s">
        <v>835</v>
      </c>
      <c r="D158" s="26"/>
      <c r="E158" s="199">
        <v>84755.68</v>
      </c>
      <c r="F158" s="36"/>
      <c r="G158" s="59">
        <f t="shared" si="6"/>
        <v>112524.20999999988</v>
      </c>
    </row>
    <row r="159" spans="1:7" x14ac:dyDescent="0.25">
      <c r="A159" s="14">
        <v>41871</v>
      </c>
      <c r="B159" s="16"/>
      <c r="C159" s="16" t="s">
        <v>836</v>
      </c>
      <c r="D159" s="26"/>
      <c r="E159" s="199">
        <v>540000</v>
      </c>
      <c r="F159" s="36"/>
      <c r="G159" s="59">
        <f t="shared" si="6"/>
        <v>652524.20999999985</v>
      </c>
    </row>
    <row r="160" spans="1:7" x14ac:dyDescent="0.25">
      <c r="A160" s="14">
        <v>41873</v>
      </c>
      <c r="B160" s="16"/>
      <c r="C160" s="16" t="s">
        <v>834</v>
      </c>
      <c r="D160" s="26"/>
      <c r="E160" s="199">
        <v>3529.26</v>
      </c>
      <c r="F160" s="36"/>
      <c r="G160" s="59">
        <f t="shared" si="6"/>
        <v>656053.46999999986</v>
      </c>
    </row>
    <row r="161" spans="1:7" x14ac:dyDescent="0.25">
      <c r="A161" s="14">
        <v>41873</v>
      </c>
      <c r="B161" s="16"/>
      <c r="C161" s="16" t="s">
        <v>834</v>
      </c>
      <c r="D161" s="26"/>
      <c r="E161" s="199">
        <v>3630.84</v>
      </c>
      <c r="F161" s="36"/>
      <c r="G161" s="59">
        <f t="shared" si="6"/>
        <v>659684.30999999982</v>
      </c>
    </row>
    <row r="162" spans="1:7" x14ac:dyDescent="0.25">
      <c r="A162" s="14">
        <v>41873</v>
      </c>
      <c r="B162" s="16"/>
      <c r="C162" s="16" t="s">
        <v>834</v>
      </c>
      <c r="D162" s="26"/>
      <c r="E162" s="199">
        <v>8129.5</v>
      </c>
      <c r="F162" s="36"/>
      <c r="G162" s="59">
        <f t="shared" si="6"/>
        <v>667813.80999999982</v>
      </c>
    </row>
    <row r="163" spans="1:7" x14ac:dyDescent="0.25">
      <c r="A163" s="14">
        <v>41873</v>
      </c>
      <c r="B163" s="16"/>
      <c r="C163" s="16" t="s">
        <v>834</v>
      </c>
      <c r="D163" s="26"/>
      <c r="E163" s="199">
        <v>7269.25</v>
      </c>
      <c r="F163" s="36"/>
      <c r="G163" s="59">
        <f t="shared" si="6"/>
        <v>675083.05999999982</v>
      </c>
    </row>
    <row r="164" spans="1:7" x14ac:dyDescent="0.25">
      <c r="A164" s="14">
        <v>41873</v>
      </c>
      <c r="B164" s="16"/>
      <c r="C164" s="16" t="s">
        <v>834</v>
      </c>
      <c r="D164" s="26"/>
      <c r="E164" s="199">
        <v>7627.9</v>
      </c>
      <c r="F164" s="36"/>
      <c r="G164" s="59">
        <f t="shared" si="6"/>
        <v>682710.95999999985</v>
      </c>
    </row>
    <row r="165" spans="1:7" x14ac:dyDescent="0.25">
      <c r="A165" s="14">
        <v>41880</v>
      </c>
      <c r="B165" s="16"/>
      <c r="C165" s="16" t="s">
        <v>834</v>
      </c>
      <c r="D165" s="26"/>
      <c r="E165" s="199">
        <v>4811.67</v>
      </c>
      <c r="F165" s="36"/>
      <c r="G165" s="59">
        <f t="shared" si="6"/>
        <v>687522.62999999989</v>
      </c>
    </row>
    <row r="166" spans="1:7" x14ac:dyDescent="0.25">
      <c r="A166" s="14">
        <v>41880</v>
      </c>
      <c r="B166" s="16"/>
      <c r="C166" s="16" t="s">
        <v>834</v>
      </c>
      <c r="D166" s="26"/>
      <c r="E166" s="199">
        <v>3816.58</v>
      </c>
      <c r="F166" s="36"/>
      <c r="G166" s="59">
        <f t="shared" si="6"/>
        <v>691339.20999999985</v>
      </c>
    </row>
    <row r="167" spans="1:7" x14ac:dyDescent="0.25">
      <c r="A167" s="14">
        <v>41880</v>
      </c>
      <c r="B167" s="16"/>
      <c r="C167" s="16" t="s">
        <v>834</v>
      </c>
      <c r="D167" s="26"/>
      <c r="E167" s="199">
        <v>3442.25</v>
      </c>
      <c r="F167" s="36"/>
      <c r="G167" s="59">
        <f t="shared" si="6"/>
        <v>694781.45999999985</v>
      </c>
    </row>
    <row r="168" spans="1:7" x14ac:dyDescent="0.25">
      <c r="A168" s="14">
        <v>41880</v>
      </c>
      <c r="B168" s="16"/>
      <c r="C168" s="16" t="s">
        <v>834</v>
      </c>
      <c r="D168" s="26"/>
      <c r="E168" s="199">
        <v>3107.47</v>
      </c>
      <c r="F168" s="36"/>
      <c r="G168" s="59">
        <f t="shared" si="6"/>
        <v>697888.92999999982</v>
      </c>
    </row>
    <row r="169" spans="1:7" x14ac:dyDescent="0.25">
      <c r="A169" s="14">
        <v>41880</v>
      </c>
      <c r="B169" s="16"/>
      <c r="C169" s="16" t="s">
        <v>834</v>
      </c>
      <c r="D169" s="26"/>
      <c r="E169" s="199">
        <v>4331</v>
      </c>
      <c r="F169" s="36"/>
      <c r="G169" s="59">
        <f t="shared" si="6"/>
        <v>702219.92999999982</v>
      </c>
    </row>
    <row r="170" spans="1:7" x14ac:dyDescent="0.25">
      <c r="A170" s="14">
        <v>41880</v>
      </c>
      <c r="B170" s="16"/>
      <c r="C170" s="16" t="s">
        <v>834</v>
      </c>
      <c r="D170" s="26"/>
      <c r="E170" s="199">
        <v>4924.5</v>
      </c>
      <c r="F170" s="36"/>
      <c r="G170" s="59">
        <f t="shared" si="6"/>
        <v>707144.42999999982</v>
      </c>
    </row>
    <row r="171" spans="1:7" x14ac:dyDescent="0.25">
      <c r="A171" s="14">
        <v>41880</v>
      </c>
      <c r="B171" s="16"/>
      <c r="C171" s="16" t="s">
        <v>834</v>
      </c>
      <c r="D171" s="26"/>
      <c r="E171" s="199">
        <v>8835</v>
      </c>
      <c r="F171" s="36"/>
      <c r="G171" s="59">
        <f t="shared" si="6"/>
        <v>715979.42999999982</v>
      </c>
    </row>
    <row r="172" spans="1:7" x14ac:dyDescent="0.25">
      <c r="A172" s="14">
        <v>41880</v>
      </c>
      <c r="B172" s="16"/>
      <c r="C172" s="16" t="s">
        <v>840</v>
      </c>
      <c r="D172" s="26"/>
      <c r="E172" s="199">
        <v>318402.31</v>
      </c>
      <c r="F172" s="36"/>
      <c r="G172" s="95">
        <f>G171+E172*1</f>
        <v>1034381.7399999998</v>
      </c>
    </row>
    <row r="173" spans="1:7" x14ac:dyDescent="0.25">
      <c r="A173" s="16"/>
      <c r="B173" s="16"/>
      <c r="C173" s="16"/>
      <c r="D173" s="26"/>
      <c r="E173" s="22"/>
      <c r="F173" s="36"/>
      <c r="G173" s="95">
        <f>G172+E173*1</f>
        <v>1034381.7399999998</v>
      </c>
    </row>
    <row r="174" spans="1:7" ht="21" x14ac:dyDescent="0.35">
      <c r="A174" s="193"/>
      <c r="B174" s="193"/>
      <c r="C174" s="350" t="s">
        <v>170</v>
      </c>
      <c r="D174" s="364" t="s">
        <v>284</v>
      </c>
      <c r="E174" s="365"/>
      <c r="F174" s="366"/>
      <c r="G174" s="222"/>
    </row>
    <row r="175" spans="1:7" ht="21" x14ac:dyDescent="0.35">
      <c r="A175" s="317"/>
      <c r="B175" s="317"/>
      <c r="C175" s="352">
        <v>660919.47</v>
      </c>
      <c r="D175" s="362">
        <f>G173-F181</f>
        <v>1023273.8699999998</v>
      </c>
      <c r="E175" s="367"/>
      <c r="F175" s="363"/>
      <c r="G175" s="223"/>
    </row>
    <row r="176" spans="1:7" ht="23.25" x14ac:dyDescent="0.35">
      <c r="A176" s="347"/>
      <c r="B176" s="347"/>
      <c r="C176" s="360"/>
      <c r="D176" s="361"/>
      <c r="E176" s="368" t="s">
        <v>387</v>
      </c>
      <c r="F176" s="369"/>
      <c r="G176" s="348"/>
    </row>
    <row r="177" spans="1:7" x14ac:dyDescent="0.25">
      <c r="A177" s="16"/>
      <c r="B177" s="16"/>
      <c r="C177" s="16"/>
      <c r="D177" s="26"/>
      <c r="E177" s="96">
        <v>2338</v>
      </c>
      <c r="F177" s="15">
        <v>3455</v>
      </c>
      <c r="G177" s="16"/>
    </row>
    <row r="178" spans="1:7" x14ac:dyDescent="0.25">
      <c r="A178" s="16"/>
      <c r="B178" s="16"/>
      <c r="C178" s="16"/>
      <c r="D178" s="26"/>
      <c r="E178" s="96">
        <v>2396</v>
      </c>
      <c r="F178" s="15">
        <v>4818.87</v>
      </c>
      <c r="G178" s="16"/>
    </row>
    <row r="179" spans="1:7" x14ac:dyDescent="0.25">
      <c r="A179" s="16"/>
      <c r="B179" s="16"/>
      <c r="C179" s="16"/>
      <c r="D179" s="26"/>
      <c r="E179" s="96">
        <v>2399</v>
      </c>
      <c r="F179" s="15">
        <v>1624</v>
      </c>
      <c r="G179" s="16"/>
    </row>
    <row r="180" spans="1:7" x14ac:dyDescent="0.25">
      <c r="A180" s="16"/>
      <c r="B180" s="16"/>
      <c r="C180" s="16"/>
      <c r="D180" s="26"/>
      <c r="E180" s="96">
        <v>2400</v>
      </c>
      <c r="F180" s="15">
        <v>1210</v>
      </c>
      <c r="G180" s="16"/>
    </row>
    <row r="181" spans="1:7" x14ac:dyDescent="0.25">
      <c r="A181" s="16"/>
      <c r="B181" s="16"/>
      <c r="C181" s="16"/>
      <c r="D181" s="26"/>
      <c r="E181" s="96"/>
      <c r="F181" s="22">
        <f>SUM(F177:F180)</f>
        <v>11107.869999999999</v>
      </c>
      <c r="G181" s="16"/>
    </row>
    <row r="182" spans="1:7" ht="23.25" x14ac:dyDescent="0.35">
      <c r="A182" s="354"/>
      <c r="B182" s="358" t="s">
        <v>164</v>
      </c>
      <c r="C182" s="357"/>
      <c r="D182" s="355"/>
      <c r="E182" s="356"/>
      <c r="F182" s="356"/>
      <c r="G182" s="354"/>
    </row>
    <row r="183" spans="1:7" x14ac:dyDescent="0.25">
      <c r="A183" s="14">
        <v>41855</v>
      </c>
      <c r="B183" s="204">
        <v>2326</v>
      </c>
      <c r="C183" s="16" t="s">
        <v>55</v>
      </c>
      <c r="D183" s="141" t="s">
        <v>1339</v>
      </c>
      <c r="E183" s="16"/>
      <c r="F183" s="429">
        <v>1767.01</v>
      </c>
      <c r="G183" s="431">
        <f>G130-F183</f>
        <v>-1267007.8000000003</v>
      </c>
    </row>
    <row r="184" spans="1:7" ht="30" x14ac:dyDescent="0.25">
      <c r="A184" s="14">
        <v>41855</v>
      </c>
      <c r="B184" s="204">
        <v>2192</v>
      </c>
      <c r="C184" s="28" t="s">
        <v>1245</v>
      </c>
      <c r="D184" s="78" t="s">
        <v>1246</v>
      </c>
      <c r="E184" s="16"/>
      <c r="F184" s="429">
        <v>2975.14</v>
      </c>
      <c r="G184" s="431">
        <f>G183-F184</f>
        <v>-1269982.9400000002</v>
      </c>
    </row>
    <row r="185" spans="1:7" ht="30" x14ac:dyDescent="0.25">
      <c r="A185" s="14">
        <v>41855</v>
      </c>
      <c r="B185" s="204">
        <v>2320</v>
      </c>
      <c r="C185" s="16" t="s">
        <v>841</v>
      </c>
      <c r="D185" s="141" t="s">
        <v>1333</v>
      </c>
      <c r="E185" s="16"/>
      <c r="F185" s="19">
        <v>2064.25</v>
      </c>
      <c r="G185" s="431">
        <f t="shared" ref="G185:G195" si="7">G184-F185</f>
        <v>-1272047.1900000002</v>
      </c>
    </row>
    <row r="186" spans="1:7" x14ac:dyDescent="0.25">
      <c r="A186" s="14">
        <v>41855</v>
      </c>
      <c r="B186" s="204">
        <v>2325</v>
      </c>
      <c r="C186" s="16" t="s">
        <v>25</v>
      </c>
      <c r="D186" s="141" t="s">
        <v>1337</v>
      </c>
      <c r="E186" s="16"/>
      <c r="F186" s="19">
        <v>3092.56</v>
      </c>
      <c r="G186" s="431">
        <f t="shared" si="7"/>
        <v>-1275139.7500000002</v>
      </c>
    </row>
    <row r="187" spans="1:7" x14ac:dyDescent="0.25">
      <c r="A187" s="14">
        <v>41855</v>
      </c>
      <c r="B187" s="204">
        <v>2330</v>
      </c>
      <c r="C187" s="11" t="s">
        <v>249</v>
      </c>
      <c r="D187" s="141" t="s">
        <v>1342</v>
      </c>
      <c r="E187" s="16"/>
      <c r="F187" s="19">
        <v>1000</v>
      </c>
      <c r="G187" s="431">
        <f t="shared" si="7"/>
        <v>-1276139.7500000002</v>
      </c>
    </row>
    <row r="188" spans="1:7" ht="30" x14ac:dyDescent="0.25">
      <c r="A188" s="14">
        <v>41856</v>
      </c>
      <c r="B188" s="204">
        <v>2296</v>
      </c>
      <c r="C188" s="16" t="s">
        <v>844</v>
      </c>
      <c r="D188" s="141" t="s">
        <v>1343</v>
      </c>
      <c r="E188" s="16"/>
      <c r="F188" s="19">
        <v>5000</v>
      </c>
      <c r="G188" s="431">
        <f t="shared" si="7"/>
        <v>-1281139.7500000002</v>
      </c>
    </row>
    <row r="189" spans="1:7" ht="45" x14ac:dyDescent="0.25">
      <c r="A189" s="14">
        <v>41857</v>
      </c>
      <c r="B189" s="204">
        <v>2299</v>
      </c>
      <c r="C189" s="16" t="s">
        <v>798</v>
      </c>
      <c r="D189" s="141" t="s">
        <v>1319</v>
      </c>
      <c r="E189" s="16"/>
      <c r="F189" s="19">
        <v>1983.73</v>
      </c>
      <c r="G189" s="431">
        <f t="shared" si="7"/>
        <v>-1283123.4800000002</v>
      </c>
    </row>
    <row r="190" spans="1:7" x14ac:dyDescent="0.25">
      <c r="A190" s="14">
        <v>41858</v>
      </c>
      <c r="B190" s="204">
        <v>2324</v>
      </c>
      <c r="C190" s="16" t="s">
        <v>1296</v>
      </c>
      <c r="D190" s="141" t="s">
        <v>1336</v>
      </c>
      <c r="E190" s="16"/>
      <c r="F190" s="19">
        <v>1405.5</v>
      </c>
      <c r="G190" s="431">
        <f t="shared" si="7"/>
        <v>-1284528.9800000002</v>
      </c>
    </row>
    <row r="191" spans="1:7" x14ac:dyDescent="0.25">
      <c r="A191" s="14">
        <v>41859</v>
      </c>
      <c r="B191" s="204">
        <v>2312</v>
      </c>
      <c r="C191" s="16"/>
      <c r="D191" s="141" t="s">
        <v>1327</v>
      </c>
      <c r="E191" s="16"/>
      <c r="F191" s="19">
        <v>1013</v>
      </c>
      <c r="G191" s="431">
        <f t="shared" si="7"/>
        <v>-1285541.9800000002</v>
      </c>
    </row>
    <row r="192" spans="1:7" x14ac:dyDescent="0.25">
      <c r="A192" s="14">
        <v>41859</v>
      </c>
      <c r="B192" s="204">
        <v>2327</v>
      </c>
      <c r="C192" s="16" t="s">
        <v>154</v>
      </c>
      <c r="D192" s="141" t="s">
        <v>1338</v>
      </c>
      <c r="E192" s="16"/>
      <c r="F192" s="19">
        <v>2938.5</v>
      </c>
      <c r="G192" s="431">
        <f t="shared" si="7"/>
        <v>-1288480.4800000002</v>
      </c>
    </row>
    <row r="193" spans="1:7" x14ac:dyDescent="0.25">
      <c r="A193" s="14">
        <v>41862</v>
      </c>
      <c r="B193" s="204">
        <v>2311</v>
      </c>
      <c r="C193" s="16" t="s">
        <v>1009</v>
      </c>
      <c r="D193" s="141" t="s">
        <v>1326</v>
      </c>
      <c r="E193" s="16"/>
      <c r="F193" s="429">
        <v>3764.2</v>
      </c>
      <c r="G193" s="431">
        <f t="shared" si="7"/>
        <v>-1292244.6800000002</v>
      </c>
    </row>
    <row r="194" spans="1:7" x14ac:dyDescent="0.25">
      <c r="A194" s="14">
        <v>41872</v>
      </c>
      <c r="B194" s="204">
        <v>2331</v>
      </c>
      <c r="C194" s="11" t="s">
        <v>1340</v>
      </c>
      <c r="D194" s="141" t="s">
        <v>1341</v>
      </c>
      <c r="E194" s="16"/>
      <c r="F194" s="429">
        <v>8778.8799999999992</v>
      </c>
      <c r="G194" s="431">
        <f t="shared" si="7"/>
        <v>-1301023.56</v>
      </c>
    </row>
    <row r="195" spans="1:7" x14ac:dyDescent="0.25">
      <c r="A195" s="14">
        <v>41877</v>
      </c>
      <c r="B195" s="204">
        <v>2316</v>
      </c>
      <c r="C195" s="16" t="s">
        <v>202</v>
      </c>
      <c r="D195" s="141" t="s">
        <v>1331</v>
      </c>
      <c r="E195" s="16"/>
      <c r="F195" s="429">
        <v>1225</v>
      </c>
      <c r="G195" s="431">
        <f t="shared" si="7"/>
        <v>-1302248.56</v>
      </c>
    </row>
    <row r="196" spans="1:7" x14ac:dyDescent="0.25">
      <c r="A196" s="16"/>
      <c r="B196" s="204"/>
      <c r="C196" s="204"/>
      <c r="D196" s="430"/>
      <c r="E196" s="204"/>
      <c r="F196" s="203"/>
      <c r="G196" s="432">
        <f>G195-F196</f>
        <v>-1302248.56</v>
      </c>
    </row>
  </sheetData>
  <mergeCells count="1">
    <mergeCell ref="A1:G1"/>
  </mergeCells>
  <pageMargins left="0.25" right="0.25" top="0.75" bottom="0.75" header="0.3" footer="0.3"/>
  <pageSetup scale="65" fitToHeight="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  <pageSetUpPr fitToPage="1"/>
  </sheetPr>
  <dimension ref="A1:M187"/>
  <sheetViews>
    <sheetView topLeftCell="A115" zoomScale="90" zoomScaleNormal="90" zoomScaleSheetLayoutView="90" workbookViewId="0">
      <selection activeCell="C117" sqref="C117"/>
    </sheetView>
  </sheetViews>
  <sheetFormatPr baseColWidth="10" defaultRowHeight="15.75" x14ac:dyDescent="0.25"/>
  <cols>
    <col min="1" max="1" width="13.140625" style="389" bestFit="1" customWidth="1"/>
    <col min="2" max="2" width="11.42578125" style="389" customWidth="1"/>
    <col min="3" max="3" width="44" style="389" customWidth="1"/>
    <col min="4" max="4" width="47.85546875" style="438" customWidth="1"/>
    <col min="5" max="5" width="20.7109375" style="389" customWidth="1"/>
    <col min="6" max="6" width="15.28515625" style="389" customWidth="1"/>
    <col min="7" max="7" width="15.85546875" style="494" customWidth="1"/>
    <col min="8" max="8" width="13" customWidth="1"/>
    <col min="9" max="9" width="17.28515625" customWidth="1"/>
    <col min="13" max="13" width="13.140625" customWidth="1"/>
  </cols>
  <sheetData>
    <row r="1" spans="1:7" x14ac:dyDescent="0.25">
      <c r="A1" s="515" t="s">
        <v>0</v>
      </c>
      <c r="B1" s="515"/>
      <c r="C1" s="515"/>
      <c r="D1" s="515"/>
      <c r="E1" s="515"/>
      <c r="F1" s="515"/>
      <c r="G1" s="515"/>
    </row>
    <row r="2" spans="1:7" x14ac:dyDescent="0.25">
      <c r="A2" s="376" t="s">
        <v>1</v>
      </c>
      <c r="B2" s="377"/>
      <c r="C2" s="377"/>
      <c r="D2" s="378"/>
      <c r="E2" s="266"/>
      <c r="F2" s="379"/>
      <c r="G2" s="266"/>
    </row>
    <row r="3" spans="1:7" x14ac:dyDescent="0.25">
      <c r="A3" s="136" t="s">
        <v>2</v>
      </c>
      <c r="B3" s="136">
        <v>191508490</v>
      </c>
      <c r="C3" s="136"/>
      <c r="D3" s="378" t="s">
        <v>3</v>
      </c>
      <c r="E3" s="266" t="s">
        <v>847</v>
      </c>
      <c r="F3" s="379"/>
      <c r="G3" s="266"/>
    </row>
    <row r="4" spans="1:7" x14ac:dyDescent="0.25">
      <c r="A4" s="136" t="s">
        <v>4</v>
      </c>
      <c r="B4" s="136" t="s">
        <v>5</v>
      </c>
      <c r="C4" s="136"/>
      <c r="D4" s="378" t="s">
        <v>6</v>
      </c>
      <c r="E4" s="380">
        <v>2014</v>
      </c>
      <c r="F4" s="379"/>
      <c r="G4" s="266"/>
    </row>
    <row r="5" spans="1:7" x14ac:dyDescent="0.25">
      <c r="A5" s="136"/>
      <c r="B5" s="136"/>
      <c r="C5" s="136"/>
      <c r="D5" s="378"/>
      <c r="E5" s="266"/>
      <c r="F5" s="379"/>
      <c r="G5" s="381" t="s">
        <v>7</v>
      </c>
    </row>
    <row r="6" spans="1:7" x14ac:dyDescent="0.25">
      <c r="A6" s="382" t="s">
        <v>8</v>
      </c>
      <c r="B6" s="382" t="s">
        <v>9</v>
      </c>
      <c r="C6" s="382" t="s">
        <v>10</v>
      </c>
      <c r="D6" s="383" t="s">
        <v>11</v>
      </c>
      <c r="E6" s="381" t="s">
        <v>12</v>
      </c>
      <c r="F6" s="384" t="s">
        <v>13</v>
      </c>
      <c r="G6" s="393">
        <v>1023273.87</v>
      </c>
    </row>
    <row r="7" spans="1:7" x14ac:dyDescent="0.25">
      <c r="A7" s="71">
        <v>41883</v>
      </c>
      <c r="B7" s="72">
        <v>2414</v>
      </c>
      <c r="C7" s="72" t="s">
        <v>604</v>
      </c>
      <c r="D7" s="388" t="s">
        <v>63</v>
      </c>
      <c r="E7" s="386"/>
      <c r="F7" s="457">
        <v>5875.43</v>
      </c>
      <c r="G7" s="391">
        <f>G6-F7</f>
        <v>1017398.44</v>
      </c>
    </row>
    <row r="8" spans="1:7" x14ac:dyDescent="0.25">
      <c r="A8" s="399"/>
      <c r="B8" s="400">
        <v>2415</v>
      </c>
      <c r="C8" s="400" t="s">
        <v>938</v>
      </c>
      <c r="D8" s="436"/>
      <c r="E8" s="405"/>
      <c r="F8" s="435"/>
      <c r="G8" s="391">
        <f t="shared" ref="G8:G9" si="0">G7-F8</f>
        <v>1017398.44</v>
      </c>
    </row>
    <row r="9" spans="1:7" x14ac:dyDescent="0.25">
      <c r="A9" s="71">
        <v>41883</v>
      </c>
      <c r="B9" s="72">
        <v>2416</v>
      </c>
      <c r="C9" s="72" t="s">
        <v>442</v>
      </c>
      <c r="D9" s="388" t="s">
        <v>63</v>
      </c>
      <c r="E9" s="386"/>
      <c r="F9" s="457">
        <v>3233.31</v>
      </c>
      <c r="G9" s="391">
        <f t="shared" si="0"/>
        <v>1014165.1299999999</v>
      </c>
    </row>
    <row r="10" spans="1:7" x14ac:dyDescent="0.25">
      <c r="A10" s="71">
        <v>41883</v>
      </c>
      <c r="B10" s="72">
        <v>2417</v>
      </c>
      <c r="C10" s="72" t="s">
        <v>848</v>
      </c>
      <c r="D10" s="388" t="s">
        <v>1391</v>
      </c>
      <c r="E10" s="386"/>
      <c r="F10" s="457">
        <v>300</v>
      </c>
      <c r="G10" s="391">
        <f t="shared" ref="G10:G84" si="1">G9-F10</f>
        <v>1013865.1299999999</v>
      </c>
    </row>
    <row r="11" spans="1:7" ht="31.5" x14ac:dyDescent="0.25">
      <c r="A11" s="71">
        <v>41883</v>
      </c>
      <c r="B11" s="72">
        <v>2418</v>
      </c>
      <c r="C11" s="72" t="s">
        <v>849</v>
      </c>
      <c r="D11" s="388" t="s">
        <v>1392</v>
      </c>
      <c r="E11" s="386"/>
      <c r="F11" s="457">
        <v>600</v>
      </c>
      <c r="G11" s="391">
        <f t="shared" si="1"/>
        <v>1013265.1299999999</v>
      </c>
    </row>
    <row r="12" spans="1:7" s="46" customFormat="1" x14ac:dyDescent="0.25">
      <c r="A12" s="71">
        <v>41883</v>
      </c>
      <c r="B12" s="129"/>
      <c r="C12" s="129" t="s">
        <v>275</v>
      </c>
      <c r="D12" s="388"/>
      <c r="E12" s="387"/>
      <c r="F12" s="457">
        <v>1125</v>
      </c>
      <c r="G12" s="391">
        <f t="shared" si="1"/>
        <v>1012140.1299999999</v>
      </c>
    </row>
    <row r="13" spans="1:7" s="46" customFormat="1" x14ac:dyDescent="0.25">
      <c r="A13" s="71">
        <v>41883</v>
      </c>
      <c r="B13" s="129"/>
      <c r="C13" s="129" t="s">
        <v>690</v>
      </c>
      <c r="D13" s="388"/>
      <c r="E13" s="387"/>
      <c r="F13" s="457">
        <v>180</v>
      </c>
      <c r="G13" s="391">
        <f t="shared" si="1"/>
        <v>1011960.1299999999</v>
      </c>
    </row>
    <row r="14" spans="1:7" s="46" customFormat="1" x14ac:dyDescent="0.25">
      <c r="A14" s="71">
        <v>41883</v>
      </c>
      <c r="B14" s="129"/>
      <c r="C14" s="129" t="s">
        <v>155</v>
      </c>
      <c r="D14" s="388"/>
      <c r="E14" s="387"/>
      <c r="F14" s="457">
        <v>315224.31</v>
      </c>
      <c r="G14" s="391">
        <f t="shared" si="1"/>
        <v>696735.81999999983</v>
      </c>
    </row>
    <row r="15" spans="1:7" x14ac:dyDescent="0.25">
      <c r="A15" s="71">
        <v>41883</v>
      </c>
      <c r="B15" s="72"/>
      <c r="C15" s="129" t="s">
        <v>155</v>
      </c>
      <c r="D15" s="388"/>
      <c r="E15" s="386"/>
      <c r="F15" s="457">
        <v>7509.46</v>
      </c>
      <c r="G15" s="391">
        <f t="shared" si="1"/>
        <v>689226.35999999987</v>
      </c>
    </row>
    <row r="16" spans="1:7" x14ac:dyDescent="0.25">
      <c r="A16" s="71">
        <v>41883</v>
      </c>
      <c r="B16" s="72"/>
      <c r="C16" s="129" t="s">
        <v>156</v>
      </c>
      <c r="D16" s="388"/>
      <c r="E16" s="386"/>
      <c r="F16" s="457">
        <v>1837.86</v>
      </c>
      <c r="G16" s="391">
        <f t="shared" si="1"/>
        <v>687388.49999999988</v>
      </c>
    </row>
    <row r="17" spans="1:7" x14ac:dyDescent="0.25">
      <c r="A17" s="71">
        <v>41884</v>
      </c>
      <c r="B17" s="72"/>
      <c r="C17" s="129" t="s">
        <v>153</v>
      </c>
      <c r="D17" s="388"/>
      <c r="E17" s="386"/>
      <c r="F17" s="457">
        <v>60000</v>
      </c>
      <c r="G17" s="391">
        <f t="shared" si="1"/>
        <v>627388.49999999988</v>
      </c>
    </row>
    <row r="18" spans="1:7" x14ac:dyDescent="0.25">
      <c r="A18" s="71">
        <v>41884</v>
      </c>
      <c r="B18" s="72">
        <v>2419</v>
      </c>
      <c r="C18" s="72" t="s">
        <v>442</v>
      </c>
      <c r="D18" s="388" t="s">
        <v>1393</v>
      </c>
      <c r="E18" s="386"/>
      <c r="F18" s="457">
        <v>2161.11</v>
      </c>
      <c r="G18" s="391">
        <f t="shared" si="1"/>
        <v>625227.3899999999</v>
      </c>
    </row>
    <row r="19" spans="1:7" x14ac:dyDescent="0.25">
      <c r="A19" s="399"/>
      <c r="B19" s="400">
        <v>2420</v>
      </c>
      <c r="C19" s="400" t="s">
        <v>938</v>
      </c>
      <c r="D19" s="436"/>
      <c r="E19" s="405"/>
      <c r="F19" s="435"/>
      <c r="G19" s="391">
        <f t="shared" si="1"/>
        <v>625227.3899999999</v>
      </c>
    </row>
    <row r="20" spans="1:7" ht="31.5" x14ac:dyDescent="0.25">
      <c r="A20" s="71">
        <v>41884</v>
      </c>
      <c r="B20" s="72">
        <v>2421</v>
      </c>
      <c r="C20" s="72" t="s">
        <v>249</v>
      </c>
      <c r="D20" s="388" t="s">
        <v>1394</v>
      </c>
      <c r="E20" s="386"/>
      <c r="F20" s="457">
        <v>1000</v>
      </c>
      <c r="G20" s="391">
        <f t="shared" si="1"/>
        <v>624227.3899999999</v>
      </c>
    </row>
    <row r="21" spans="1:7" x14ac:dyDescent="0.25">
      <c r="A21" s="71">
        <v>41884</v>
      </c>
      <c r="B21" s="72">
        <v>2422</v>
      </c>
      <c r="C21" s="72" t="s">
        <v>421</v>
      </c>
      <c r="D21" s="388" t="s">
        <v>1395</v>
      </c>
      <c r="E21" s="386"/>
      <c r="F21" s="457">
        <v>6000</v>
      </c>
      <c r="G21" s="391">
        <f t="shared" si="1"/>
        <v>618227.3899999999</v>
      </c>
    </row>
    <row r="22" spans="1:7" x14ac:dyDescent="0.25">
      <c r="A22" s="71">
        <v>41884</v>
      </c>
      <c r="B22" s="72">
        <v>2423</v>
      </c>
      <c r="C22" s="72" t="s">
        <v>421</v>
      </c>
      <c r="D22" s="388" t="s">
        <v>1396</v>
      </c>
      <c r="E22" s="386"/>
      <c r="F22" s="457">
        <v>6000</v>
      </c>
      <c r="G22" s="391">
        <f t="shared" si="1"/>
        <v>612227.3899999999</v>
      </c>
    </row>
    <row r="23" spans="1:7" s="46" customFormat="1" x14ac:dyDescent="0.25">
      <c r="A23" s="128">
        <v>41884</v>
      </c>
      <c r="B23" s="129">
        <v>2424</v>
      </c>
      <c r="C23" s="129" t="s">
        <v>421</v>
      </c>
      <c r="D23" s="388" t="s">
        <v>1397</v>
      </c>
      <c r="E23" s="386"/>
      <c r="F23" s="457">
        <v>6000</v>
      </c>
      <c r="G23" s="391">
        <f t="shared" si="1"/>
        <v>606227.3899999999</v>
      </c>
    </row>
    <row r="24" spans="1:7" x14ac:dyDescent="0.25">
      <c r="A24" s="71">
        <v>41885</v>
      </c>
      <c r="B24" s="72">
        <v>2425</v>
      </c>
      <c r="C24" s="72" t="s">
        <v>850</v>
      </c>
      <c r="D24" s="388" t="s">
        <v>1398</v>
      </c>
      <c r="E24" s="386"/>
      <c r="F24" s="457">
        <v>2000</v>
      </c>
      <c r="G24" s="391">
        <f t="shared" si="1"/>
        <v>604227.3899999999</v>
      </c>
    </row>
    <row r="25" spans="1:7" x14ac:dyDescent="0.25">
      <c r="A25" s="71">
        <v>41885</v>
      </c>
      <c r="B25" s="72">
        <v>2426</v>
      </c>
      <c r="C25" s="72" t="s">
        <v>442</v>
      </c>
      <c r="D25" s="388" t="s">
        <v>63</v>
      </c>
      <c r="E25" s="386"/>
      <c r="F25" s="457">
        <v>3296.26</v>
      </c>
      <c r="G25" s="391">
        <f t="shared" si="1"/>
        <v>600931.12999999989</v>
      </c>
    </row>
    <row r="26" spans="1:7" x14ac:dyDescent="0.25">
      <c r="A26" s="399"/>
      <c r="B26" s="400">
        <v>2427</v>
      </c>
      <c r="C26" s="400" t="s">
        <v>938</v>
      </c>
      <c r="D26" s="436"/>
      <c r="E26" s="405"/>
      <c r="F26" s="435"/>
      <c r="G26" s="391">
        <f t="shared" si="1"/>
        <v>600931.12999999989</v>
      </c>
    </row>
    <row r="27" spans="1:7" x14ac:dyDescent="0.25">
      <c r="A27" s="71">
        <v>41885</v>
      </c>
      <c r="B27" s="72"/>
      <c r="C27" s="72" t="s">
        <v>157</v>
      </c>
      <c r="D27" s="388"/>
      <c r="E27" s="386"/>
      <c r="F27" s="457">
        <v>1160</v>
      </c>
      <c r="G27" s="391">
        <f t="shared" si="1"/>
        <v>599771.12999999989</v>
      </c>
    </row>
    <row r="28" spans="1:7" x14ac:dyDescent="0.25">
      <c r="A28" s="71">
        <v>41886</v>
      </c>
      <c r="B28" s="72">
        <v>2428</v>
      </c>
      <c r="C28" s="72" t="s">
        <v>910</v>
      </c>
      <c r="D28" s="388" t="s">
        <v>1399</v>
      </c>
      <c r="E28" s="386"/>
      <c r="F28" s="457">
        <v>4120</v>
      </c>
      <c r="G28" s="391">
        <f>G34-F28</f>
        <v>595041.12999999989</v>
      </c>
    </row>
    <row r="29" spans="1:7" x14ac:dyDescent="0.25">
      <c r="A29" s="71">
        <v>41886</v>
      </c>
      <c r="B29" s="72">
        <v>2429</v>
      </c>
      <c r="C29" s="72" t="s">
        <v>442</v>
      </c>
      <c r="D29" s="388" t="s">
        <v>1400</v>
      </c>
      <c r="E29" s="386"/>
      <c r="F29" s="457">
        <v>4800</v>
      </c>
      <c r="G29" s="391">
        <f t="shared" si="1"/>
        <v>590241.12999999989</v>
      </c>
    </row>
    <row r="30" spans="1:7" x14ac:dyDescent="0.25">
      <c r="A30" s="71">
        <v>41886</v>
      </c>
      <c r="B30" s="72">
        <v>2430</v>
      </c>
      <c r="C30" s="72" t="s">
        <v>442</v>
      </c>
      <c r="D30" s="388" t="s">
        <v>1401</v>
      </c>
      <c r="E30" s="386"/>
      <c r="F30" s="457">
        <v>2400</v>
      </c>
      <c r="G30" s="391">
        <f t="shared" si="1"/>
        <v>587841.12999999989</v>
      </c>
    </row>
    <row r="31" spans="1:7" x14ac:dyDescent="0.25">
      <c r="A31" s="71">
        <v>41886</v>
      </c>
      <c r="B31" s="72">
        <v>2431</v>
      </c>
      <c r="C31" s="72" t="s">
        <v>25</v>
      </c>
      <c r="D31" s="388" t="s">
        <v>1402</v>
      </c>
      <c r="E31" s="386"/>
      <c r="F31" s="457">
        <v>4872</v>
      </c>
      <c r="G31" s="391">
        <f t="shared" si="1"/>
        <v>582969.12999999989</v>
      </c>
    </row>
    <row r="32" spans="1:7" x14ac:dyDescent="0.25">
      <c r="A32" s="71">
        <v>41886</v>
      </c>
      <c r="B32" s="72">
        <v>2432</v>
      </c>
      <c r="C32" s="72" t="s">
        <v>26</v>
      </c>
      <c r="D32" s="388" t="s">
        <v>1403</v>
      </c>
      <c r="E32" s="386"/>
      <c r="F32" s="457">
        <v>3927.76</v>
      </c>
      <c r="G32" s="391">
        <f t="shared" si="1"/>
        <v>579041.36999999988</v>
      </c>
    </row>
    <row r="33" spans="1:7" x14ac:dyDescent="0.25">
      <c r="A33" s="71">
        <v>41886</v>
      </c>
      <c r="B33" s="72">
        <v>2433</v>
      </c>
      <c r="C33" s="72" t="s">
        <v>26</v>
      </c>
      <c r="D33" s="388" t="s">
        <v>1404</v>
      </c>
      <c r="E33" s="386"/>
      <c r="F33" s="457">
        <v>394.4</v>
      </c>
      <c r="G33" s="391">
        <f t="shared" si="1"/>
        <v>578646.96999999986</v>
      </c>
    </row>
    <row r="34" spans="1:7" x14ac:dyDescent="0.25">
      <c r="A34" s="71">
        <v>41886</v>
      </c>
      <c r="B34" s="72"/>
      <c r="C34" s="72" t="s">
        <v>277</v>
      </c>
      <c r="D34" s="388"/>
      <c r="E34" s="386"/>
      <c r="F34" s="457">
        <v>610</v>
      </c>
      <c r="G34" s="391">
        <f>G27-F34</f>
        <v>599161.12999999989</v>
      </c>
    </row>
    <row r="35" spans="1:7" x14ac:dyDescent="0.25">
      <c r="A35" s="71">
        <v>41886</v>
      </c>
      <c r="B35" s="72"/>
      <c r="C35" s="72" t="s">
        <v>277</v>
      </c>
      <c r="D35" s="388"/>
      <c r="E35" s="386"/>
      <c r="F35" s="457">
        <v>85</v>
      </c>
      <c r="G35" s="391">
        <f>G33-F35</f>
        <v>578561.96999999986</v>
      </c>
    </row>
    <row r="36" spans="1:7" x14ac:dyDescent="0.25">
      <c r="A36" s="71">
        <v>41886</v>
      </c>
      <c r="B36" s="72"/>
      <c r="C36" s="72" t="s">
        <v>873</v>
      </c>
      <c r="D36" s="388"/>
      <c r="E36" s="386"/>
      <c r="F36" s="457">
        <v>111.2</v>
      </c>
      <c r="G36" s="391">
        <f t="shared" si="1"/>
        <v>578450.7699999999</v>
      </c>
    </row>
    <row r="37" spans="1:7" x14ac:dyDescent="0.25">
      <c r="A37" s="71">
        <v>41886</v>
      </c>
      <c r="B37" s="72"/>
      <c r="C37" s="72" t="s">
        <v>153</v>
      </c>
      <c r="D37" s="388"/>
      <c r="E37" s="386"/>
      <c r="F37" s="457">
        <v>1670.4</v>
      </c>
      <c r="G37" s="391">
        <f t="shared" si="1"/>
        <v>576780.36999999988</v>
      </c>
    </row>
    <row r="38" spans="1:7" x14ac:dyDescent="0.25">
      <c r="A38" s="71">
        <v>41886</v>
      </c>
      <c r="B38" s="72"/>
      <c r="C38" s="72" t="s">
        <v>153</v>
      </c>
      <c r="D38" s="388"/>
      <c r="E38" s="386"/>
      <c r="F38" s="457">
        <v>1670.4</v>
      </c>
      <c r="G38" s="391">
        <f t="shared" si="1"/>
        <v>575109.96999999986</v>
      </c>
    </row>
    <row r="39" spans="1:7" x14ac:dyDescent="0.25">
      <c r="A39" s="71">
        <v>41887</v>
      </c>
      <c r="B39" s="72">
        <v>2434</v>
      </c>
      <c r="C39" s="72" t="s">
        <v>442</v>
      </c>
      <c r="D39" s="388" t="s">
        <v>63</v>
      </c>
      <c r="E39" s="386"/>
      <c r="F39" s="457">
        <v>17600.439999999999</v>
      </c>
      <c r="G39" s="391">
        <f t="shared" si="1"/>
        <v>557509.52999999991</v>
      </c>
    </row>
    <row r="40" spans="1:7" x14ac:dyDescent="0.25">
      <c r="A40" s="71">
        <v>41887</v>
      </c>
      <c r="B40" s="72">
        <v>2435</v>
      </c>
      <c r="C40" s="72" t="s">
        <v>371</v>
      </c>
      <c r="D40" s="388" t="s">
        <v>1405</v>
      </c>
      <c r="E40" s="386"/>
      <c r="F40" s="457">
        <v>4504.01</v>
      </c>
      <c r="G40" s="391">
        <f t="shared" si="1"/>
        <v>553005.5199999999</v>
      </c>
    </row>
    <row r="41" spans="1:7" x14ac:dyDescent="0.25">
      <c r="A41" s="71">
        <v>41887</v>
      </c>
      <c r="B41" s="72">
        <v>2436</v>
      </c>
      <c r="C41" s="72" t="s">
        <v>371</v>
      </c>
      <c r="D41" s="388" t="s">
        <v>1406</v>
      </c>
      <c r="E41" s="386"/>
      <c r="F41" s="457">
        <v>2242.96</v>
      </c>
      <c r="G41" s="391">
        <f t="shared" si="1"/>
        <v>550762.55999999994</v>
      </c>
    </row>
    <row r="42" spans="1:7" x14ac:dyDescent="0.25">
      <c r="A42" s="71">
        <v>41887</v>
      </c>
      <c r="B42" s="72"/>
      <c r="C42" s="72" t="s">
        <v>157</v>
      </c>
      <c r="D42" s="388"/>
      <c r="E42" s="386"/>
      <c r="F42" s="457">
        <v>1618.91</v>
      </c>
      <c r="G42" s="391">
        <f t="shared" si="1"/>
        <v>549143.64999999991</v>
      </c>
    </row>
    <row r="43" spans="1:7" x14ac:dyDescent="0.25">
      <c r="A43" s="71">
        <v>41892</v>
      </c>
      <c r="B43" s="72">
        <v>2437</v>
      </c>
      <c r="C43" s="72" t="s">
        <v>851</v>
      </c>
      <c r="D43" s="388"/>
      <c r="E43" s="386"/>
      <c r="F43" s="387">
        <v>15000</v>
      </c>
      <c r="G43" s="391">
        <f t="shared" si="1"/>
        <v>534143.64999999991</v>
      </c>
    </row>
    <row r="44" spans="1:7" x14ac:dyDescent="0.25">
      <c r="A44" s="71">
        <v>41892</v>
      </c>
      <c r="B44" s="72">
        <v>2438</v>
      </c>
      <c r="C44" s="72" t="s">
        <v>848</v>
      </c>
      <c r="D44" s="388" t="s">
        <v>1407</v>
      </c>
      <c r="E44" s="386"/>
      <c r="F44" s="457">
        <v>500</v>
      </c>
      <c r="G44" s="391">
        <f t="shared" si="1"/>
        <v>533643.64999999991</v>
      </c>
    </row>
    <row r="45" spans="1:7" x14ac:dyDescent="0.25">
      <c r="A45" s="71">
        <v>41890</v>
      </c>
      <c r="B45" s="72">
        <v>2439</v>
      </c>
      <c r="C45" s="72" t="s">
        <v>852</v>
      </c>
      <c r="D45" s="388" t="s">
        <v>853</v>
      </c>
      <c r="E45" s="386"/>
      <c r="F45" s="457">
        <v>20390</v>
      </c>
      <c r="G45" s="391">
        <f t="shared" si="1"/>
        <v>513253.64999999991</v>
      </c>
    </row>
    <row r="46" spans="1:7" x14ac:dyDescent="0.25">
      <c r="A46" s="71">
        <v>41890</v>
      </c>
      <c r="B46" s="72">
        <v>2440</v>
      </c>
      <c r="C46" s="72" t="s">
        <v>604</v>
      </c>
      <c r="D46" s="388" t="s">
        <v>854</v>
      </c>
      <c r="E46" s="386"/>
      <c r="F46" s="457">
        <v>18932.82</v>
      </c>
      <c r="G46" s="391">
        <f t="shared" si="1"/>
        <v>494320.8299999999</v>
      </c>
    </row>
    <row r="47" spans="1:7" ht="31.5" x14ac:dyDescent="0.25">
      <c r="A47" s="71">
        <v>41890</v>
      </c>
      <c r="B47" s="72">
        <v>2441</v>
      </c>
      <c r="C47" s="72" t="s">
        <v>815</v>
      </c>
      <c r="D47" s="388" t="s">
        <v>855</v>
      </c>
      <c r="E47" s="386"/>
      <c r="F47" s="457">
        <v>7000</v>
      </c>
      <c r="G47" s="391">
        <f t="shared" si="1"/>
        <v>487320.8299999999</v>
      </c>
    </row>
    <row r="48" spans="1:7" ht="31.5" x14ac:dyDescent="0.25">
      <c r="A48" s="71">
        <v>41890</v>
      </c>
      <c r="B48" s="72">
        <v>2442</v>
      </c>
      <c r="C48" s="72" t="s">
        <v>815</v>
      </c>
      <c r="D48" s="388" t="s">
        <v>855</v>
      </c>
      <c r="E48" s="386"/>
      <c r="F48" s="457">
        <v>7000</v>
      </c>
      <c r="G48" s="391">
        <f t="shared" si="1"/>
        <v>480320.8299999999</v>
      </c>
    </row>
    <row r="49" spans="1:13" x14ac:dyDescent="0.25">
      <c r="A49" s="71">
        <v>41890</v>
      </c>
      <c r="B49" s="72">
        <v>2443</v>
      </c>
      <c r="C49" s="72" t="s">
        <v>442</v>
      </c>
      <c r="D49" s="388" t="s">
        <v>63</v>
      </c>
      <c r="E49" s="386"/>
      <c r="F49" s="457">
        <v>15309.97</v>
      </c>
      <c r="G49" s="391">
        <f t="shared" si="1"/>
        <v>465010.85999999993</v>
      </c>
    </row>
    <row r="50" spans="1:13" x14ac:dyDescent="0.25">
      <c r="A50" s="71">
        <v>41890</v>
      </c>
      <c r="B50" s="72">
        <v>2444</v>
      </c>
      <c r="C50" s="72" t="s">
        <v>442</v>
      </c>
      <c r="D50" s="388" t="s">
        <v>856</v>
      </c>
      <c r="E50" s="386"/>
      <c r="F50" s="457">
        <v>4013.6</v>
      </c>
      <c r="G50" s="391">
        <f t="shared" si="1"/>
        <v>460997.25999999995</v>
      </c>
    </row>
    <row r="51" spans="1:13" x14ac:dyDescent="0.25">
      <c r="A51" s="71">
        <v>41890</v>
      </c>
      <c r="B51" s="72">
        <v>2445</v>
      </c>
      <c r="C51" s="72" t="s">
        <v>816</v>
      </c>
      <c r="D51" s="388" t="s">
        <v>857</v>
      </c>
      <c r="E51" s="386"/>
      <c r="F51" s="457">
        <v>3020</v>
      </c>
      <c r="G51" s="391">
        <f t="shared" si="1"/>
        <v>457977.25999999995</v>
      </c>
    </row>
    <row r="52" spans="1:13" x14ac:dyDescent="0.25">
      <c r="A52" s="71">
        <v>41890</v>
      </c>
      <c r="B52" s="129"/>
      <c r="C52" s="129" t="s">
        <v>153</v>
      </c>
      <c r="D52" s="388" t="s">
        <v>874</v>
      </c>
      <c r="E52" s="386"/>
      <c r="F52" s="457">
        <v>50000</v>
      </c>
      <c r="G52" s="391">
        <f t="shared" si="1"/>
        <v>407977.25999999995</v>
      </c>
    </row>
    <row r="53" spans="1:13" x14ac:dyDescent="0.25">
      <c r="A53" s="71">
        <v>41892</v>
      </c>
      <c r="B53" s="129"/>
      <c r="C53" s="129" t="s">
        <v>875</v>
      </c>
      <c r="D53" s="388"/>
      <c r="E53" s="386"/>
      <c r="F53" s="457">
        <v>11957.51</v>
      </c>
      <c r="G53" s="391">
        <f t="shared" si="1"/>
        <v>396019.74999999994</v>
      </c>
    </row>
    <row r="54" spans="1:13" x14ac:dyDescent="0.25">
      <c r="A54" s="71">
        <v>41893</v>
      </c>
      <c r="B54" s="129"/>
      <c r="C54" s="129" t="s">
        <v>153</v>
      </c>
      <c r="D54" s="388"/>
      <c r="E54" s="386"/>
      <c r="F54" s="457">
        <v>25000</v>
      </c>
      <c r="G54" s="391">
        <f t="shared" si="1"/>
        <v>371019.74999999994</v>
      </c>
    </row>
    <row r="55" spans="1:13" x14ac:dyDescent="0.25">
      <c r="A55" s="71">
        <v>41893</v>
      </c>
      <c r="B55" s="129"/>
      <c r="C55" s="129" t="s">
        <v>153</v>
      </c>
      <c r="D55" s="388"/>
      <c r="E55" s="386"/>
      <c r="F55" s="457">
        <v>1438.4</v>
      </c>
      <c r="G55" s="391">
        <f t="shared" si="1"/>
        <v>369581.34999999992</v>
      </c>
    </row>
    <row r="56" spans="1:13" x14ac:dyDescent="0.25">
      <c r="A56" s="71">
        <v>41893</v>
      </c>
      <c r="B56" s="72">
        <v>2446</v>
      </c>
      <c r="C56" s="72" t="s">
        <v>442</v>
      </c>
      <c r="D56" s="388" t="s">
        <v>858</v>
      </c>
      <c r="E56" s="386"/>
      <c r="F56" s="457">
        <v>2332.9</v>
      </c>
      <c r="G56" s="391">
        <f t="shared" si="1"/>
        <v>367248.4499999999</v>
      </c>
    </row>
    <row r="57" spans="1:13" x14ac:dyDescent="0.25">
      <c r="A57" s="71">
        <v>41893</v>
      </c>
      <c r="B57" s="72">
        <v>2447</v>
      </c>
      <c r="C57" s="72" t="s">
        <v>859</v>
      </c>
      <c r="D57" s="388" t="s">
        <v>860</v>
      </c>
      <c r="E57" s="386"/>
      <c r="F57" s="457">
        <v>1691.92</v>
      </c>
      <c r="G57" s="391">
        <f t="shared" si="1"/>
        <v>365556.52999999991</v>
      </c>
    </row>
    <row r="58" spans="1:13" x14ac:dyDescent="0.25">
      <c r="A58" s="71">
        <v>41893</v>
      </c>
      <c r="B58" s="72">
        <v>2448</v>
      </c>
      <c r="C58" s="72" t="s">
        <v>154</v>
      </c>
      <c r="D58" s="388" t="s">
        <v>861</v>
      </c>
      <c r="E58" s="386"/>
      <c r="F58" s="457">
        <v>4763.01</v>
      </c>
      <c r="G58" s="391">
        <f t="shared" si="1"/>
        <v>360793.5199999999</v>
      </c>
    </row>
    <row r="59" spans="1:13" x14ac:dyDescent="0.25">
      <c r="A59" s="399"/>
      <c r="B59" s="400">
        <v>2449</v>
      </c>
      <c r="C59" s="400" t="s">
        <v>938</v>
      </c>
      <c r="D59" s="436"/>
      <c r="E59" s="405"/>
      <c r="F59" s="435"/>
      <c r="G59" s="391">
        <f t="shared" si="1"/>
        <v>360793.5199999999</v>
      </c>
    </row>
    <row r="60" spans="1:13" x14ac:dyDescent="0.25">
      <c r="A60" s="71">
        <v>41894</v>
      </c>
      <c r="B60" s="72">
        <v>2450</v>
      </c>
      <c r="C60" s="72" t="s">
        <v>862</v>
      </c>
      <c r="D60" s="388" t="s">
        <v>863</v>
      </c>
      <c r="E60" s="386"/>
      <c r="F60" s="457">
        <v>2650</v>
      </c>
      <c r="G60" s="391">
        <f t="shared" si="1"/>
        <v>358143.5199999999</v>
      </c>
    </row>
    <row r="61" spans="1:13" x14ac:dyDescent="0.25">
      <c r="A61" s="399"/>
      <c r="B61" s="400">
        <v>2451</v>
      </c>
      <c r="C61" s="400" t="s">
        <v>938</v>
      </c>
      <c r="D61" s="436"/>
      <c r="E61" s="405"/>
      <c r="F61" s="435"/>
      <c r="G61" s="391">
        <f t="shared" si="1"/>
        <v>358143.5199999999</v>
      </c>
    </row>
    <row r="62" spans="1:13" x14ac:dyDescent="0.25">
      <c r="A62" s="71">
        <v>41894</v>
      </c>
      <c r="B62" s="72">
        <v>2452</v>
      </c>
      <c r="C62" s="72" t="s">
        <v>850</v>
      </c>
      <c r="D62" s="388" t="s">
        <v>864</v>
      </c>
      <c r="E62" s="386"/>
      <c r="F62" s="457">
        <v>2000</v>
      </c>
      <c r="G62" s="391">
        <f t="shared" si="1"/>
        <v>356143.5199999999</v>
      </c>
    </row>
    <row r="63" spans="1:13" x14ac:dyDescent="0.25">
      <c r="A63" s="71">
        <v>41894</v>
      </c>
      <c r="B63" s="72">
        <v>2453</v>
      </c>
      <c r="C63" s="72" t="s">
        <v>442</v>
      </c>
      <c r="D63" s="388" t="s">
        <v>63</v>
      </c>
      <c r="E63" s="386"/>
      <c r="F63" s="457">
        <v>10164.09</v>
      </c>
      <c r="G63" s="391">
        <f t="shared" si="1"/>
        <v>345979.42999999988</v>
      </c>
      <c r="M63" s="68"/>
    </row>
    <row r="64" spans="1:13" x14ac:dyDescent="0.25">
      <c r="A64" s="71">
        <v>41894</v>
      </c>
      <c r="B64" s="72">
        <v>2454</v>
      </c>
      <c r="C64" s="72" t="s">
        <v>442</v>
      </c>
      <c r="D64" s="388" t="s">
        <v>63</v>
      </c>
      <c r="E64" s="386"/>
      <c r="F64" s="457">
        <v>9260</v>
      </c>
      <c r="G64" s="391">
        <f t="shared" si="1"/>
        <v>336719.42999999988</v>
      </c>
    </row>
    <row r="65" spans="1:7" x14ac:dyDescent="0.25">
      <c r="A65" s="71">
        <v>41894</v>
      </c>
      <c r="B65" s="72">
        <v>2455</v>
      </c>
      <c r="C65" s="72" t="s">
        <v>442</v>
      </c>
      <c r="D65" s="388" t="s">
        <v>1408</v>
      </c>
      <c r="E65" s="386"/>
      <c r="F65" s="457">
        <v>5800</v>
      </c>
      <c r="G65" s="391">
        <f t="shared" si="1"/>
        <v>330919.42999999988</v>
      </c>
    </row>
    <row r="66" spans="1:7" x14ac:dyDescent="0.25">
      <c r="A66" s="71">
        <v>41894</v>
      </c>
      <c r="B66" s="72">
        <v>2456</v>
      </c>
      <c r="C66" s="72" t="s">
        <v>851</v>
      </c>
      <c r="D66" s="388" t="s">
        <v>1409</v>
      </c>
      <c r="E66" s="386"/>
      <c r="F66" s="457">
        <v>20000</v>
      </c>
      <c r="G66" s="391">
        <f t="shared" si="1"/>
        <v>310919.42999999988</v>
      </c>
    </row>
    <row r="67" spans="1:7" x14ac:dyDescent="0.25">
      <c r="A67" s="71">
        <v>41894</v>
      </c>
      <c r="B67" s="72">
        <v>2457</v>
      </c>
      <c r="C67" s="72" t="s">
        <v>849</v>
      </c>
      <c r="D67" s="388" t="s">
        <v>865</v>
      </c>
      <c r="E67" s="386"/>
      <c r="F67" s="457">
        <v>2600</v>
      </c>
      <c r="G67" s="391">
        <f t="shared" si="1"/>
        <v>308319.42999999988</v>
      </c>
    </row>
    <row r="68" spans="1:7" x14ac:dyDescent="0.25">
      <c r="A68" s="71">
        <v>41897</v>
      </c>
      <c r="B68" s="72">
        <v>2458</v>
      </c>
      <c r="C68" s="72" t="s">
        <v>37</v>
      </c>
      <c r="D68" s="388" t="s">
        <v>1410</v>
      </c>
      <c r="E68" s="386"/>
      <c r="F68" s="457">
        <v>13328</v>
      </c>
      <c r="G68" s="391">
        <f t="shared" si="1"/>
        <v>294991.42999999988</v>
      </c>
    </row>
    <row r="69" spans="1:7" x14ac:dyDescent="0.25">
      <c r="A69" s="399"/>
      <c r="B69" s="400">
        <v>2459</v>
      </c>
      <c r="C69" s="400" t="s">
        <v>938</v>
      </c>
      <c r="D69" s="436"/>
      <c r="E69" s="405"/>
      <c r="F69" s="435"/>
      <c r="G69" s="391">
        <f t="shared" si="1"/>
        <v>294991.42999999988</v>
      </c>
    </row>
    <row r="70" spans="1:7" x14ac:dyDescent="0.25">
      <c r="A70" s="399"/>
      <c r="B70" s="400">
        <v>2460</v>
      </c>
      <c r="C70" s="400" t="s">
        <v>938</v>
      </c>
      <c r="D70" s="436"/>
      <c r="E70" s="405"/>
      <c r="F70" s="435"/>
      <c r="G70" s="391">
        <f t="shared" si="1"/>
        <v>294991.42999999988</v>
      </c>
    </row>
    <row r="71" spans="1:7" x14ac:dyDescent="0.25">
      <c r="A71" s="71">
        <v>41897</v>
      </c>
      <c r="B71" s="72">
        <v>2461</v>
      </c>
      <c r="C71" s="72" t="s">
        <v>851</v>
      </c>
      <c r="D71" s="388" t="s">
        <v>1411</v>
      </c>
      <c r="E71" s="386"/>
      <c r="F71" s="457">
        <v>10950.94</v>
      </c>
      <c r="G71" s="391">
        <f t="shared" si="1"/>
        <v>284040.48999999987</v>
      </c>
    </row>
    <row r="72" spans="1:7" x14ac:dyDescent="0.25">
      <c r="A72" s="71">
        <v>41897</v>
      </c>
      <c r="B72" s="129"/>
      <c r="C72" s="129" t="s">
        <v>153</v>
      </c>
      <c r="D72" s="388" t="s">
        <v>874</v>
      </c>
      <c r="E72" s="386"/>
      <c r="F72" s="457">
        <v>50000</v>
      </c>
      <c r="G72" s="391">
        <f>G71-F72</f>
        <v>234040.48999999987</v>
      </c>
    </row>
    <row r="73" spans="1:7" x14ac:dyDescent="0.25">
      <c r="A73" s="71">
        <v>41899</v>
      </c>
      <c r="B73" s="129"/>
      <c r="C73" s="129" t="s">
        <v>155</v>
      </c>
      <c r="D73" s="388"/>
      <c r="E73" s="386"/>
      <c r="F73" s="457">
        <v>285016.55</v>
      </c>
      <c r="G73" s="488">
        <f t="shared" si="1"/>
        <v>-50976.060000000114</v>
      </c>
    </row>
    <row r="74" spans="1:7" x14ac:dyDescent="0.25">
      <c r="A74" s="71">
        <v>41899</v>
      </c>
      <c r="B74" s="129"/>
      <c r="C74" s="129" t="s">
        <v>156</v>
      </c>
      <c r="D74" s="388"/>
      <c r="E74" s="386"/>
      <c r="F74" s="457">
        <v>7766.06</v>
      </c>
      <c r="G74" s="488">
        <f t="shared" si="1"/>
        <v>-58742.120000000112</v>
      </c>
    </row>
    <row r="75" spans="1:7" x14ac:dyDescent="0.25">
      <c r="A75" s="71">
        <v>41899</v>
      </c>
      <c r="B75" s="129"/>
      <c r="C75" s="129" t="s">
        <v>156</v>
      </c>
      <c r="D75" s="388"/>
      <c r="E75" s="386"/>
      <c r="F75" s="457">
        <v>1837.86</v>
      </c>
      <c r="G75" s="488">
        <f t="shared" si="1"/>
        <v>-60579.980000000112</v>
      </c>
    </row>
    <row r="76" spans="1:7" x14ac:dyDescent="0.25">
      <c r="A76" s="71">
        <v>41899</v>
      </c>
      <c r="B76" s="72">
        <v>2462</v>
      </c>
      <c r="C76" s="129" t="s">
        <v>819</v>
      </c>
      <c r="D76" s="388" t="s">
        <v>1412</v>
      </c>
      <c r="E76" s="386"/>
      <c r="F76" s="387">
        <v>2263.4299999999998</v>
      </c>
      <c r="G76" s="488">
        <f t="shared" si="1"/>
        <v>-62843.410000000113</v>
      </c>
    </row>
    <row r="77" spans="1:7" x14ac:dyDescent="0.25">
      <c r="A77" s="399"/>
      <c r="B77" s="400">
        <v>2463</v>
      </c>
      <c r="C77" s="400" t="s">
        <v>938</v>
      </c>
      <c r="D77" s="436"/>
      <c r="E77" s="405"/>
      <c r="F77" s="435"/>
      <c r="G77" s="488">
        <f t="shared" si="1"/>
        <v>-62843.410000000113</v>
      </c>
    </row>
    <row r="78" spans="1:7" x14ac:dyDescent="0.25">
      <c r="A78" s="71">
        <v>41899</v>
      </c>
      <c r="B78" s="72">
        <v>2464</v>
      </c>
      <c r="C78" s="72" t="s">
        <v>820</v>
      </c>
      <c r="D78" s="388" t="s">
        <v>1413</v>
      </c>
      <c r="E78" s="386"/>
      <c r="F78" s="457">
        <v>2263.4299999999998</v>
      </c>
      <c r="G78" s="488">
        <f t="shared" si="1"/>
        <v>-65106.840000000113</v>
      </c>
    </row>
    <row r="79" spans="1:7" x14ac:dyDescent="0.25">
      <c r="A79" s="71">
        <v>41899</v>
      </c>
      <c r="B79" s="72">
        <v>2465</v>
      </c>
      <c r="C79" s="72" t="s">
        <v>829</v>
      </c>
      <c r="D79" s="388" t="s">
        <v>1414</v>
      </c>
      <c r="E79" s="386"/>
      <c r="F79" s="457">
        <v>2263.4299999999998</v>
      </c>
      <c r="G79" s="488">
        <f t="shared" si="1"/>
        <v>-67370.270000000106</v>
      </c>
    </row>
    <row r="80" spans="1:7" x14ac:dyDescent="0.25">
      <c r="A80" s="71">
        <v>41900</v>
      </c>
      <c r="B80" s="129"/>
      <c r="C80" s="72" t="s">
        <v>282</v>
      </c>
      <c r="D80" s="388"/>
      <c r="E80" s="386"/>
      <c r="F80" s="457">
        <v>22185</v>
      </c>
      <c r="G80" s="488">
        <f t="shared" si="1"/>
        <v>-89555.270000000106</v>
      </c>
    </row>
    <row r="81" spans="1:7" x14ac:dyDescent="0.25">
      <c r="A81" s="71">
        <v>41900</v>
      </c>
      <c r="B81" s="129"/>
      <c r="C81" s="129" t="s">
        <v>157</v>
      </c>
      <c r="D81" s="437" t="s">
        <v>935</v>
      </c>
      <c r="E81" s="386"/>
      <c r="F81" s="457">
        <v>74779</v>
      </c>
      <c r="G81" s="488">
        <f t="shared" si="1"/>
        <v>-164334.27000000011</v>
      </c>
    </row>
    <row r="82" spans="1:7" x14ac:dyDescent="0.25">
      <c r="A82" s="71">
        <v>41900</v>
      </c>
      <c r="B82" s="129"/>
      <c r="C82" s="129" t="s">
        <v>145</v>
      </c>
      <c r="D82" s="388"/>
      <c r="E82" s="386"/>
      <c r="F82" s="457">
        <v>40092.04</v>
      </c>
      <c r="G82" s="488">
        <f t="shared" si="1"/>
        <v>-204426.31000000011</v>
      </c>
    </row>
    <row r="83" spans="1:7" x14ac:dyDescent="0.25">
      <c r="A83" s="71">
        <v>41900</v>
      </c>
      <c r="B83" s="72">
        <v>2466</v>
      </c>
      <c r="C83" s="72" t="s">
        <v>442</v>
      </c>
      <c r="D83" s="388" t="s">
        <v>63</v>
      </c>
      <c r="E83" s="386"/>
      <c r="F83" s="457">
        <v>9039.7000000000007</v>
      </c>
      <c r="G83" s="488">
        <f t="shared" si="1"/>
        <v>-213466.01000000013</v>
      </c>
    </row>
    <row r="84" spans="1:7" x14ac:dyDescent="0.25">
      <c r="A84" s="71">
        <v>41900</v>
      </c>
      <c r="B84" s="129">
        <v>2467</v>
      </c>
      <c r="C84" s="72" t="s">
        <v>1438</v>
      </c>
      <c r="D84" s="388" t="s">
        <v>1439</v>
      </c>
      <c r="E84" s="386"/>
      <c r="F84" s="387">
        <v>15799.65</v>
      </c>
      <c r="G84" s="488">
        <f t="shared" si="1"/>
        <v>-229265.66000000012</v>
      </c>
    </row>
    <row r="85" spans="1:7" x14ac:dyDescent="0.25">
      <c r="A85" s="71">
        <v>41900</v>
      </c>
      <c r="B85" s="72">
        <v>2468</v>
      </c>
      <c r="C85" s="72" t="s">
        <v>866</v>
      </c>
      <c r="D85" s="388" t="s">
        <v>1415</v>
      </c>
      <c r="E85" s="386"/>
      <c r="F85" s="457">
        <v>29462.84</v>
      </c>
      <c r="G85" s="488">
        <f t="shared" ref="G85" si="2">G84-F85</f>
        <v>-258728.50000000012</v>
      </c>
    </row>
    <row r="86" spans="1:7" x14ac:dyDescent="0.25">
      <c r="A86" s="71">
        <v>41901</v>
      </c>
      <c r="B86" s="72">
        <v>2469</v>
      </c>
      <c r="C86" s="72" t="s">
        <v>1416</v>
      </c>
      <c r="D86" s="458"/>
      <c r="E86" s="386"/>
      <c r="F86" s="457">
        <v>4837</v>
      </c>
      <c r="G86" s="488">
        <f>G85-F86</f>
        <v>-263565.50000000012</v>
      </c>
    </row>
    <row r="87" spans="1:7" ht="31.5" x14ac:dyDescent="0.25">
      <c r="A87" s="71">
        <v>41901</v>
      </c>
      <c r="B87" s="72">
        <v>2470</v>
      </c>
      <c r="C87" s="72" t="s">
        <v>442</v>
      </c>
      <c r="D87" s="388" t="s">
        <v>1417</v>
      </c>
      <c r="E87" s="386"/>
      <c r="F87" s="387">
        <v>15000</v>
      </c>
      <c r="G87" s="488">
        <f t="shared" ref="G87" si="3">G86-F87</f>
        <v>-278565.50000000012</v>
      </c>
    </row>
    <row r="88" spans="1:7" x14ac:dyDescent="0.25">
      <c r="A88" s="71">
        <v>41901</v>
      </c>
      <c r="B88" s="72">
        <v>2471</v>
      </c>
      <c r="C88" s="72" t="s">
        <v>442</v>
      </c>
      <c r="D88" s="388" t="s">
        <v>1418</v>
      </c>
      <c r="E88" s="386"/>
      <c r="F88" s="457">
        <v>12926.12</v>
      </c>
      <c r="G88" s="488">
        <f>G87-F88</f>
        <v>-291491.62000000011</v>
      </c>
    </row>
    <row r="89" spans="1:7" x14ac:dyDescent="0.25">
      <c r="A89" s="71">
        <v>41901</v>
      </c>
      <c r="B89" s="72">
        <v>2472</v>
      </c>
      <c r="C89" s="72" t="s">
        <v>862</v>
      </c>
      <c r="D89" s="388" t="s">
        <v>1044</v>
      </c>
      <c r="E89" s="386"/>
      <c r="F89" s="457">
        <v>2887.06</v>
      </c>
      <c r="G89" s="488">
        <f t="shared" ref="G89:G128" si="4">G88-F89</f>
        <v>-294378.68000000011</v>
      </c>
    </row>
    <row r="90" spans="1:7" ht="31.5" x14ac:dyDescent="0.25">
      <c r="A90" s="71">
        <v>41901</v>
      </c>
      <c r="B90" s="72">
        <v>2473</v>
      </c>
      <c r="C90" s="72" t="s">
        <v>585</v>
      </c>
      <c r="D90" s="388" t="s">
        <v>1419</v>
      </c>
      <c r="E90" s="386"/>
      <c r="F90" s="457">
        <v>2972</v>
      </c>
      <c r="G90" s="488">
        <f t="shared" si="4"/>
        <v>-297350.68000000011</v>
      </c>
    </row>
    <row r="91" spans="1:7" x14ac:dyDescent="0.25">
      <c r="A91" s="71">
        <v>41904</v>
      </c>
      <c r="B91" s="72">
        <v>2474</v>
      </c>
      <c r="C91" s="72" t="s">
        <v>26</v>
      </c>
      <c r="D91" s="388" t="s">
        <v>1420</v>
      </c>
      <c r="E91" s="386"/>
      <c r="F91" s="457">
        <v>2281.7199999999998</v>
      </c>
      <c r="G91" s="488">
        <f t="shared" si="4"/>
        <v>-299632.40000000008</v>
      </c>
    </row>
    <row r="92" spans="1:7" x14ac:dyDescent="0.25">
      <c r="A92" s="71">
        <v>41904</v>
      </c>
      <c r="B92" s="72">
        <v>2475</v>
      </c>
      <c r="C92" s="72" t="s">
        <v>442</v>
      </c>
      <c r="D92" s="388" t="s">
        <v>63</v>
      </c>
      <c r="E92" s="386"/>
      <c r="F92" s="457">
        <v>15408.41</v>
      </c>
      <c r="G92" s="488">
        <f t="shared" si="4"/>
        <v>-315040.81000000006</v>
      </c>
    </row>
    <row r="93" spans="1:7" x14ac:dyDescent="0.25">
      <c r="A93" s="71">
        <v>41905</v>
      </c>
      <c r="B93" s="72">
        <v>2476</v>
      </c>
      <c r="C93" s="72" t="s">
        <v>843</v>
      </c>
      <c r="D93" s="388"/>
      <c r="E93" s="386"/>
      <c r="F93" s="457">
        <v>139061</v>
      </c>
      <c r="G93" s="488">
        <f t="shared" si="4"/>
        <v>-454101.81000000006</v>
      </c>
    </row>
    <row r="94" spans="1:7" ht="31.5" x14ac:dyDescent="0.25">
      <c r="A94" s="71">
        <v>41905</v>
      </c>
      <c r="B94" s="72">
        <v>2477</v>
      </c>
      <c r="C94" s="72" t="s">
        <v>1166</v>
      </c>
      <c r="D94" s="388" t="s">
        <v>1421</v>
      </c>
      <c r="E94" s="386"/>
      <c r="F94" s="387">
        <v>2000</v>
      </c>
      <c r="G94" s="488">
        <f>G93-F94</f>
        <v>-456101.81000000006</v>
      </c>
    </row>
    <row r="95" spans="1:7" ht="31.5" x14ac:dyDescent="0.25">
      <c r="A95" s="71">
        <v>41905</v>
      </c>
      <c r="B95" s="72">
        <v>2478</v>
      </c>
      <c r="C95" s="72" t="s">
        <v>867</v>
      </c>
      <c r="D95" s="388" t="s">
        <v>1367</v>
      </c>
      <c r="E95" s="386"/>
      <c r="F95" s="457">
        <v>4830</v>
      </c>
      <c r="G95" s="488">
        <f>G94-F95</f>
        <v>-460931.81000000006</v>
      </c>
    </row>
    <row r="96" spans="1:7" x14ac:dyDescent="0.25">
      <c r="A96" s="71">
        <v>41905</v>
      </c>
      <c r="B96" s="72">
        <v>2479</v>
      </c>
      <c r="C96" s="72" t="s">
        <v>1422</v>
      </c>
      <c r="D96" s="388" t="s">
        <v>1423</v>
      </c>
      <c r="E96" s="386"/>
      <c r="F96" s="387">
        <v>28217.87</v>
      </c>
      <c r="G96" s="488">
        <f>G95-F96</f>
        <v>-489149.68000000005</v>
      </c>
    </row>
    <row r="97" spans="1:7" x14ac:dyDescent="0.25">
      <c r="A97" s="71">
        <v>41905</v>
      </c>
      <c r="B97" s="72">
        <v>2480</v>
      </c>
      <c r="C97" s="72" t="s">
        <v>442</v>
      </c>
      <c r="D97" s="388" t="s">
        <v>1424</v>
      </c>
      <c r="E97" s="386"/>
      <c r="F97" s="457">
        <v>2600.7399999999998</v>
      </c>
      <c r="G97" s="488">
        <f t="shared" si="4"/>
        <v>-491750.42000000004</v>
      </c>
    </row>
    <row r="98" spans="1:7" x14ac:dyDescent="0.25">
      <c r="A98" s="71">
        <v>41905</v>
      </c>
      <c r="B98" s="72"/>
      <c r="C98" s="72" t="s">
        <v>158</v>
      </c>
      <c r="D98" s="388"/>
      <c r="E98" s="386"/>
      <c r="F98" s="457">
        <v>162</v>
      </c>
      <c r="G98" s="488">
        <f t="shared" si="4"/>
        <v>-491912.42000000004</v>
      </c>
    </row>
    <row r="99" spans="1:7" x14ac:dyDescent="0.25">
      <c r="A99" s="71">
        <v>41905</v>
      </c>
      <c r="B99" s="72"/>
      <c r="C99" s="72" t="s">
        <v>281</v>
      </c>
      <c r="D99" s="388"/>
      <c r="E99" s="386"/>
      <c r="F99" s="457">
        <v>25.92</v>
      </c>
      <c r="G99" s="488">
        <f t="shared" si="4"/>
        <v>-491938.34</v>
      </c>
    </row>
    <row r="100" spans="1:7" x14ac:dyDescent="0.25">
      <c r="A100" s="71">
        <v>41906</v>
      </c>
      <c r="B100" s="72">
        <v>2481</v>
      </c>
      <c r="C100" s="72" t="s">
        <v>442</v>
      </c>
      <c r="D100" s="388" t="s">
        <v>1425</v>
      </c>
      <c r="E100" s="386"/>
      <c r="F100" s="457">
        <v>1299.2</v>
      </c>
      <c r="G100" s="488">
        <f t="shared" si="4"/>
        <v>-493237.54000000004</v>
      </c>
    </row>
    <row r="101" spans="1:7" x14ac:dyDescent="0.25">
      <c r="A101" s="71">
        <v>41906</v>
      </c>
      <c r="B101" s="72"/>
      <c r="C101" s="72" t="s">
        <v>153</v>
      </c>
      <c r="D101" s="388"/>
      <c r="E101" s="386"/>
      <c r="F101" s="457">
        <v>40000</v>
      </c>
      <c r="G101" s="488">
        <f t="shared" si="4"/>
        <v>-533237.54</v>
      </c>
    </row>
    <row r="102" spans="1:7" x14ac:dyDescent="0.25">
      <c r="A102" s="71">
        <v>41906</v>
      </c>
      <c r="B102" s="72"/>
      <c r="C102" s="72" t="s">
        <v>157</v>
      </c>
      <c r="D102" s="388"/>
      <c r="E102" s="386"/>
      <c r="F102" s="457">
        <v>1530</v>
      </c>
      <c r="G102" s="488">
        <f t="shared" si="4"/>
        <v>-534767.54</v>
      </c>
    </row>
    <row r="103" spans="1:7" x14ac:dyDescent="0.25">
      <c r="A103" s="71">
        <v>41907</v>
      </c>
      <c r="B103" s="72"/>
      <c r="C103" s="72" t="s">
        <v>157</v>
      </c>
      <c r="D103" s="388"/>
      <c r="E103" s="386"/>
      <c r="F103" s="457">
        <v>4812.6000000000004</v>
      </c>
      <c r="G103" s="488">
        <f t="shared" si="4"/>
        <v>-539580.14</v>
      </c>
    </row>
    <row r="104" spans="1:7" x14ac:dyDescent="0.25">
      <c r="A104" s="71">
        <v>41907</v>
      </c>
      <c r="B104" s="72"/>
      <c r="C104" s="72" t="s">
        <v>153</v>
      </c>
      <c r="D104" s="388"/>
      <c r="E104" s="386"/>
      <c r="F104" s="457">
        <v>5452</v>
      </c>
      <c r="G104" s="488">
        <f t="shared" si="4"/>
        <v>-545032.14</v>
      </c>
    </row>
    <row r="105" spans="1:7" x14ac:dyDescent="0.25">
      <c r="A105" s="71">
        <v>41907</v>
      </c>
      <c r="B105" s="72">
        <v>2482</v>
      </c>
      <c r="C105" s="72" t="s">
        <v>843</v>
      </c>
      <c r="D105" s="388"/>
      <c r="E105" s="386"/>
      <c r="F105" s="457">
        <v>27291.25</v>
      </c>
      <c r="G105" s="488">
        <f t="shared" si="4"/>
        <v>-572323.39</v>
      </c>
    </row>
    <row r="106" spans="1:7" x14ac:dyDescent="0.25">
      <c r="A106" s="71">
        <v>41907</v>
      </c>
      <c r="B106" s="72">
        <v>2483</v>
      </c>
      <c r="C106" s="72" t="s">
        <v>442</v>
      </c>
      <c r="D106" s="388" t="s">
        <v>1426</v>
      </c>
      <c r="E106" s="386"/>
      <c r="F106" s="457">
        <v>948</v>
      </c>
      <c r="G106" s="488">
        <f t="shared" si="4"/>
        <v>-573271.39</v>
      </c>
    </row>
    <row r="107" spans="1:7" x14ac:dyDescent="0.25">
      <c r="A107" s="71">
        <v>41907</v>
      </c>
      <c r="B107" s="72">
        <v>2484</v>
      </c>
      <c r="C107" s="72" t="s">
        <v>442</v>
      </c>
      <c r="D107" s="388" t="s">
        <v>1393</v>
      </c>
      <c r="E107" s="386"/>
      <c r="F107" s="457">
        <v>3662.38</v>
      </c>
      <c r="G107" s="488">
        <f t="shared" si="4"/>
        <v>-576933.77</v>
      </c>
    </row>
    <row r="108" spans="1:7" x14ac:dyDescent="0.25">
      <c r="A108" s="71">
        <v>41907</v>
      </c>
      <c r="B108" s="72">
        <v>2485</v>
      </c>
      <c r="C108" s="72" t="s">
        <v>442</v>
      </c>
      <c r="D108" s="388" t="s">
        <v>1427</v>
      </c>
      <c r="E108" s="386"/>
      <c r="F108" s="457">
        <v>5225.9399999999996</v>
      </c>
      <c r="G108" s="488">
        <f t="shared" si="4"/>
        <v>-582159.71</v>
      </c>
    </row>
    <row r="109" spans="1:7" x14ac:dyDescent="0.25">
      <c r="A109" s="399"/>
      <c r="B109" s="400">
        <v>2486</v>
      </c>
      <c r="C109" s="400" t="s">
        <v>938</v>
      </c>
      <c r="D109" s="436"/>
      <c r="E109" s="405"/>
      <c r="F109" s="435"/>
      <c r="G109" s="488">
        <f t="shared" si="4"/>
        <v>-582159.71</v>
      </c>
    </row>
    <row r="110" spans="1:7" x14ac:dyDescent="0.25">
      <c r="A110" s="71">
        <v>41907</v>
      </c>
      <c r="B110" s="72"/>
      <c r="C110" s="72" t="s">
        <v>158</v>
      </c>
      <c r="D110" s="388"/>
      <c r="E110" s="386"/>
      <c r="F110" s="457">
        <v>162</v>
      </c>
      <c r="G110" s="488">
        <f t="shared" si="4"/>
        <v>-582321.71</v>
      </c>
    </row>
    <row r="111" spans="1:7" x14ac:dyDescent="0.25">
      <c r="A111" s="71">
        <v>41907</v>
      </c>
      <c r="B111" s="72"/>
      <c r="C111" s="72" t="s">
        <v>281</v>
      </c>
      <c r="D111" s="388"/>
      <c r="E111" s="386"/>
      <c r="F111" s="457">
        <v>25.92</v>
      </c>
      <c r="G111" s="488">
        <f t="shared" si="4"/>
        <v>-582347.63</v>
      </c>
    </row>
    <row r="112" spans="1:7" x14ac:dyDescent="0.25">
      <c r="A112" s="71">
        <v>41908</v>
      </c>
      <c r="B112" s="72">
        <v>2487</v>
      </c>
      <c r="C112" s="72" t="s">
        <v>371</v>
      </c>
      <c r="D112" s="388" t="s">
        <v>868</v>
      </c>
      <c r="E112" s="386"/>
      <c r="F112" s="457">
        <v>140</v>
      </c>
      <c r="G112" s="488">
        <f t="shared" si="4"/>
        <v>-582487.63</v>
      </c>
    </row>
    <row r="113" spans="1:7" x14ac:dyDescent="0.25">
      <c r="A113" s="71">
        <v>41908</v>
      </c>
      <c r="B113" s="72">
        <v>2488</v>
      </c>
      <c r="C113" s="72"/>
      <c r="D113" s="388"/>
      <c r="E113" s="386"/>
      <c r="F113" s="385">
        <v>1070</v>
      </c>
      <c r="G113" s="488">
        <f t="shared" si="4"/>
        <v>-583557.63</v>
      </c>
    </row>
    <row r="114" spans="1:7" x14ac:dyDescent="0.25">
      <c r="A114" s="71">
        <v>41908</v>
      </c>
      <c r="B114" s="72">
        <v>2489</v>
      </c>
      <c r="C114" s="72" t="s">
        <v>371</v>
      </c>
      <c r="D114" s="388" t="s">
        <v>869</v>
      </c>
      <c r="E114" s="386"/>
      <c r="F114" s="457">
        <v>1290</v>
      </c>
      <c r="G114" s="488">
        <f t="shared" si="4"/>
        <v>-584847.63</v>
      </c>
    </row>
    <row r="115" spans="1:7" x14ac:dyDescent="0.25">
      <c r="A115" s="71">
        <v>41908</v>
      </c>
      <c r="B115" s="72">
        <v>2490</v>
      </c>
      <c r="C115" s="72" t="s">
        <v>371</v>
      </c>
      <c r="D115" s="388" t="s">
        <v>870</v>
      </c>
      <c r="E115" s="386"/>
      <c r="F115" s="457">
        <v>2489.0100000000002</v>
      </c>
      <c r="G115" s="488">
        <f t="shared" si="4"/>
        <v>-587336.64</v>
      </c>
    </row>
    <row r="116" spans="1:7" x14ac:dyDescent="0.25">
      <c r="A116" s="71">
        <v>41908</v>
      </c>
      <c r="B116" s="72">
        <v>2491</v>
      </c>
      <c r="C116" s="72" t="s">
        <v>1007</v>
      </c>
      <c r="D116" s="388" t="s">
        <v>1428</v>
      </c>
      <c r="E116" s="386"/>
      <c r="F116" s="387">
        <v>536</v>
      </c>
      <c r="G116" s="488">
        <f t="shared" si="4"/>
        <v>-587872.64</v>
      </c>
    </row>
    <row r="117" spans="1:7" x14ac:dyDescent="0.25">
      <c r="A117" s="71">
        <v>41908</v>
      </c>
      <c r="B117" s="72">
        <v>2492</v>
      </c>
      <c r="C117" s="72" t="s">
        <v>1009</v>
      </c>
      <c r="D117" s="388"/>
      <c r="E117" s="386"/>
      <c r="F117" s="387">
        <v>1205</v>
      </c>
      <c r="G117" s="488">
        <f t="shared" si="4"/>
        <v>-589077.64</v>
      </c>
    </row>
    <row r="118" spans="1:7" x14ac:dyDescent="0.25">
      <c r="A118" s="71">
        <v>41908</v>
      </c>
      <c r="B118" s="72">
        <v>2493</v>
      </c>
      <c r="C118" s="72" t="s">
        <v>1296</v>
      </c>
      <c r="D118" s="388"/>
      <c r="E118" s="386"/>
      <c r="F118" s="387">
        <v>7180</v>
      </c>
      <c r="G118" s="488">
        <f t="shared" si="4"/>
        <v>-596257.64</v>
      </c>
    </row>
    <row r="119" spans="1:7" x14ac:dyDescent="0.25">
      <c r="A119" s="71">
        <v>41908</v>
      </c>
      <c r="B119" s="72">
        <v>2494</v>
      </c>
      <c r="C119" s="72" t="s">
        <v>1430</v>
      </c>
      <c r="D119" s="388" t="s">
        <v>1429</v>
      </c>
      <c r="E119" s="386"/>
      <c r="F119" s="387">
        <v>1540.08</v>
      </c>
      <c r="G119" s="488">
        <f t="shared" si="4"/>
        <v>-597797.72</v>
      </c>
    </row>
    <row r="120" spans="1:7" x14ac:dyDescent="0.25">
      <c r="A120" s="71">
        <v>41908</v>
      </c>
      <c r="B120" s="72">
        <v>2495</v>
      </c>
      <c r="C120" s="72" t="s">
        <v>442</v>
      </c>
      <c r="D120" s="388" t="s">
        <v>1431</v>
      </c>
      <c r="E120" s="386"/>
      <c r="F120" s="457">
        <v>5000</v>
      </c>
      <c r="G120" s="488">
        <f t="shared" si="4"/>
        <v>-602797.72</v>
      </c>
    </row>
    <row r="121" spans="1:7" x14ac:dyDescent="0.25">
      <c r="A121" s="71">
        <v>41908</v>
      </c>
      <c r="B121" s="72">
        <v>2496</v>
      </c>
      <c r="C121" s="72" t="s">
        <v>871</v>
      </c>
      <c r="D121" s="388" t="s">
        <v>1432</v>
      </c>
      <c r="E121" s="386"/>
      <c r="F121" s="457">
        <v>11600</v>
      </c>
      <c r="G121" s="488">
        <f t="shared" si="4"/>
        <v>-614397.72</v>
      </c>
    </row>
    <row r="122" spans="1:7" x14ac:dyDescent="0.25">
      <c r="A122" s="71">
        <v>41908</v>
      </c>
      <c r="B122" s="72">
        <v>2497</v>
      </c>
      <c r="C122" s="72" t="s">
        <v>371</v>
      </c>
      <c r="D122" s="388" t="s">
        <v>872</v>
      </c>
      <c r="E122" s="386"/>
      <c r="F122" s="457">
        <v>3241.94</v>
      </c>
      <c r="G122" s="488">
        <f t="shared" si="4"/>
        <v>-617639.65999999992</v>
      </c>
    </row>
    <row r="123" spans="1:7" x14ac:dyDescent="0.25">
      <c r="A123" s="71">
        <v>41908</v>
      </c>
      <c r="B123" s="72">
        <v>2498</v>
      </c>
      <c r="C123" s="72" t="s">
        <v>442</v>
      </c>
      <c r="D123" s="388" t="s">
        <v>1433</v>
      </c>
      <c r="E123" s="386"/>
      <c r="F123" s="457">
        <v>10844.47</v>
      </c>
      <c r="G123" s="488">
        <f t="shared" si="4"/>
        <v>-628484.12999999989</v>
      </c>
    </row>
    <row r="124" spans="1:7" x14ac:dyDescent="0.25">
      <c r="A124" s="71">
        <v>41912</v>
      </c>
      <c r="B124" s="72">
        <v>2499</v>
      </c>
      <c r="C124" s="72" t="s">
        <v>899</v>
      </c>
      <c r="D124" s="388" t="s">
        <v>1434</v>
      </c>
      <c r="E124" s="386"/>
      <c r="F124" s="387">
        <v>12900</v>
      </c>
      <c r="G124" s="488">
        <f t="shared" si="4"/>
        <v>-641384.12999999989</v>
      </c>
    </row>
    <row r="125" spans="1:7" x14ac:dyDescent="0.25">
      <c r="A125" s="71">
        <v>41912</v>
      </c>
      <c r="B125" s="72">
        <v>2500</v>
      </c>
      <c r="C125" s="72" t="s">
        <v>947</v>
      </c>
      <c r="D125" s="388" t="s">
        <v>1437</v>
      </c>
      <c r="E125" s="386"/>
      <c r="F125" s="387">
        <v>18936.43</v>
      </c>
      <c r="G125" s="488">
        <f t="shared" si="4"/>
        <v>-660320.55999999994</v>
      </c>
    </row>
    <row r="126" spans="1:7" x14ac:dyDescent="0.25">
      <c r="A126" s="71">
        <v>41912</v>
      </c>
      <c r="B126" s="72">
        <v>2501</v>
      </c>
      <c r="C126" s="72" t="s">
        <v>1435</v>
      </c>
      <c r="D126" s="388" t="s">
        <v>1436</v>
      </c>
      <c r="E126" s="386"/>
      <c r="F126" s="387">
        <v>1540</v>
      </c>
      <c r="G126" s="488">
        <f t="shared" si="4"/>
        <v>-661860.55999999994</v>
      </c>
    </row>
    <row r="127" spans="1:7" x14ac:dyDescent="0.25">
      <c r="A127" s="71">
        <v>41912</v>
      </c>
      <c r="B127" s="72"/>
      <c r="C127" s="72" t="s">
        <v>153</v>
      </c>
      <c r="D127" s="388"/>
      <c r="E127" s="386"/>
      <c r="F127" s="457">
        <v>40000</v>
      </c>
      <c r="G127" s="488">
        <f t="shared" si="4"/>
        <v>-701860.55999999994</v>
      </c>
    </row>
    <row r="128" spans="1:7" x14ac:dyDescent="0.25">
      <c r="A128" s="71">
        <v>41912</v>
      </c>
      <c r="B128" s="72"/>
      <c r="C128" s="72" t="s">
        <v>153</v>
      </c>
      <c r="D128" s="388"/>
      <c r="E128" s="386"/>
      <c r="F128" s="457">
        <v>1740</v>
      </c>
      <c r="G128" s="488">
        <f t="shared" si="4"/>
        <v>-703600.55999999994</v>
      </c>
    </row>
    <row r="129" spans="1:7" ht="26.25" x14ac:dyDescent="0.4">
      <c r="A129" s="326"/>
      <c r="B129" s="326"/>
      <c r="C129" s="324" t="s">
        <v>165</v>
      </c>
      <c r="D129" s="442"/>
      <c r="E129" s="443"/>
      <c r="F129" s="443"/>
      <c r="G129" s="344"/>
    </row>
    <row r="130" spans="1:7" x14ac:dyDescent="0.25">
      <c r="A130" s="71">
        <v>41883</v>
      </c>
      <c r="B130" s="72"/>
      <c r="C130" s="72" t="s">
        <v>839</v>
      </c>
      <c r="D130" s="388"/>
      <c r="E130" s="457">
        <v>3.11</v>
      </c>
      <c r="F130" s="386"/>
      <c r="G130" s="488">
        <f>G128+E130</f>
        <v>-703597.45</v>
      </c>
    </row>
    <row r="131" spans="1:7" x14ac:dyDescent="0.25">
      <c r="A131" s="71">
        <v>41885</v>
      </c>
      <c r="B131" s="72"/>
      <c r="C131" s="72" t="s">
        <v>549</v>
      </c>
      <c r="D131" s="388"/>
      <c r="E131" s="457">
        <v>6542.5</v>
      </c>
      <c r="F131" s="386"/>
      <c r="G131" s="488">
        <f>G130+E131</f>
        <v>-697054.95</v>
      </c>
    </row>
    <row r="132" spans="1:7" x14ac:dyDescent="0.25">
      <c r="A132" s="128">
        <v>41891</v>
      </c>
      <c r="B132" s="72"/>
      <c r="C132" s="72" t="s">
        <v>549</v>
      </c>
      <c r="D132" s="388"/>
      <c r="E132" s="457">
        <v>1439.6</v>
      </c>
      <c r="F132" s="386"/>
      <c r="G132" s="488">
        <f t="shared" ref="G132:G154" si="5">G131+E132</f>
        <v>-695615.35</v>
      </c>
    </row>
    <row r="133" spans="1:7" x14ac:dyDescent="0.25">
      <c r="A133" s="128">
        <v>41891</v>
      </c>
      <c r="B133" s="72"/>
      <c r="C133" s="72" t="s">
        <v>549</v>
      </c>
      <c r="D133" s="388"/>
      <c r="E133" s="457">
        <v>8334</v>
      </c>
      <c r="F133" s="386"/>
      <c r="G133" s="488">
        <f t="shared" si="5"/>
        <v>-687281.35</v>
      </c>
    </row>
    <row r="134" spans="1:7" x14ac:dyDescent="0.25">
      <c r="A134" s="128">
        <v>41891</v>
      </c>
      <c r="B134" s="72"/>
      <c r="C134" s="72" t="s">
        <v>549</v>
      </c>
      <c r="D134" s="388"/>
      <c r="E134" s="457">
        <v>1986</v>
      </c>
      <c r="F134" s="386"/>
      <c r="G134" s="488">
        <f t="shared" si="5"/>
        <v>-685295.35</v>
      </c>
    </row>
    <row r="135" spans="1:7" x14ac:dyDescent="0.25">
      <c r="A135" s="71">
        <v>41893</v>
      </c>
      <c r="B135" s="72"/>
      <c r="C135" s="72" t="s">
        <v>549</v>
      </c>
      <c r="D135" s="388"/>
      <c r="E135" s="457">
        <v>8916.5</v>
      </c>
      <c r="F135" s="386"/>
      <c r="G135" s="488">
        <f t="shared" si="5"/>
        <v>-676378.85</v>
      </c>
    </row>
    <row r="136" spans="1:7" x14ac:dyDescent="0.25">
      <c r="A136" s="71">
        <v>41893</v>
      </c>
      <c r="B136" s="72"/>
      <c r="C136" s="72" t="s">
        <v>549</v>
      </c>
      <c r="D136" s="388"/>
      <c r="E136" s="457">
        <v>1210</v>
      </c>
      <c r="F136" s="386"/>
      <c r="G136" s="488">
        <f t="shared" si="5"/>
        <v>-675168.85</v>
      </c>
    </row>
    <row r="137" spans="1:7" x14ac:dyDescent="0.25">
      <c r="A137" s="71">
        <v>41893</v>
      </c>
      <c r="B137" s="72"/>
      <c r="C137" s="72" t="s">
        <v>549</v>
      </c>
      <c r="D137" s="388"/>
      <c r="E137" s="457">
        <v>6113.61</v>
      </c>
      <c r="F137" s="386"/>
      <c r="G137" s="488">
        <f t="shared" si="5"/>
        <v>-669055.24</v>
      </c>
    </row>
    <row r="138" spans="1:7" x14ac:dyDescent="0.25">
      <c r="A138" s="71">
        <v>41893</v>
      </c>
      <c r="B138" s="72"/>
      <c r="C138" s="72" t="s">
        <v>549</v>
      </c>
      <c r="D138" s="388"/>
      <c r="E138" s="457">
        <v>1156</v>
      </c>
      <c r="F138" s="386"/>
      <c r="G138" s="488">
        <f t="shared" si="5"/>
        <v>-667899.24</v>
      </c>
    </row>
    <row r="139" spans="1:7" x14ac:dyDescent="0.25">
      <c r="A139" s="71">
        <v>41897</v>
      </c>
      <c r="B139" s="72"/>
      <c r="C139" s="72" t="s">
        <v>364</v>
      </c>
      <c r="D139" s="388"/>
      <c r="E139" s="457">
        <v>10224</v>
      </c>
      <c r="F139" s="386"/>
      <c r="G139" s="488">
        <f t="shared" si="5"/>
        <v>-657675.24</v>
      </c>
    </row>
    <row r="140" spans="1:7" x14ac:dyDescent="0.25">
      <c r="A140" s="71">
        <v>41897</v>
      </c>
      <c r="B140" s="72"/>
      <c r="C140" s="72" t="s">
        <v>364</v>
      </c>
      <c r="D140" s="388"/>
      <c r="E140" s="457">
        <v>166703.44</v>
      </c>
      <c r="F140" s="386"/>
      <c r="G140" s="488">
        <f t="shared" si="5"/>
        <v>-490971.8</v>
      </c>
    </row>
    <row r="141" spans="1:7" x14ac:dyDescent="0.25">
      <c r="A141" s="71">
        <v>41897</v>
      </c>
      <c r="B141" s="72"/>
      <c r="C141" s="72" t="s">
        <v>808</v>
      </c>
      <c r="D141" s="388"/>
      <c r="E141" s="457">
        <v>688.62</v>
      </c>
      <c r="F141" s="386"/>
      <c r="G141" s="488">
        <f t="shared" si="5"/>
        <v>-490283.18</v>
      </c>
    </row>
    <row r="142" spans="1:7" x14ac:dyDescent="0.25">
      <c r="A142" s="71">
        <v>41897</v>
      </c>
      <c r="B142" s="72"/>
      <c r="C142" s="72" t="s">
        <v>808</v>
      </c>
      <c r="D142" s="388"/>
      <c r="E142" s="457">
        <v>1105541.33</v>
      </c>
      <c r="F142" s="386"/>
      <c r="G142" s="391">
        <f t="shared" si="5"/>
        <v>615258.15000000014</v>
      </c>
    </row>
    <row r="143" spans="1:7" x14ac:dyDescent="0.25">
      <c r="A143" s="71">
        <v>41900</v>
      </c>
      <c r="B143" s="72"/>
      <c r="C143" s="72" t="s">
        <v>808</v>
      </c>
      <c r="D143" s="388"/>
      <c r="E143" s="457">
        <v>86581.23</v>
      </c>
      <c r="F143" s="386"/>
      <c r="G143" s="391">
        <f t="shared" si="5"/>
        <v>701839.38000000012</v>
      </c>
    </row>
    <row r="144" spans="1:7" x14ac:dyDescent="0.25">
      <c r="A144" s="71">
        <v>41901</v>
      </c>
      <c r="B144" s="72"/>
      <c r="C144" s="72" t="s">
        <v>549</v>
      </c>
      <c r="D144" s="388"/>
      <c r="E144" s="457">
        <v>1110.6099999999999</v>
      </c>
      <c r="F144" s="386"/>
      <c r="G144" s="391">
        <f t="shared" si="5"/>
        <v>702949.99000000011</v>
      </c>
    </row>
    <row r="145" spans="1:7" x14ac:dyDescent="0.25">
      <c r="A145" s="71">
        <v>41901</v>
      </c>
      <c r="B145" s="72"/>
      <c r="C145" s="72" t="s">
        <v>549</v>
      </c>
      <c r="D145" s="388"/>
      <c r="E145" s="457">
        <v>3913.43</v>
      </c>
      <c r="F145" s="386"/>
      <c r="G145" s="391">
        <f t="shared" si="5"/>
        <v>706863.42000000016</v>
      </c>
    </row>
    <row r="146" spans="1:7" x14ac:dyDescent="0.25">
      <c r="A146" s="71">
        <v>41901</v>
      </c>
      <c r="B146" s="72"/>
      <c r="C146" s="72" t="s">
        <v>549</v>
      </c>
      <c r="D146" s="388"/>
      <c r="E146" s="457">
        <v>3739</v>
      </c>
      <c r="F146" s="386"/>
      <c r="G146" s="391">
        <f t="shared" si="5"/>
        <v>710602.42000000016</v>
      </c>
    </row>
    <row r="147" spans="1:7" x14ac:dyDescent="0.25">
      <c r="A147" s="71">
        <v>41901</v>
      </c>
      <c r="B147" s="72"/>
      <c r="C147" s="72" t="s">
        <v>549</v>
      </c>
      <c r="D147" s="388"/>
      <c r="E147" s="457">
        <v>11174</v>
      </c>
      <c r="F147" s="386"/>
      <c r="G147" s="391">
        <f t="shared" si="5"/>
        <v>721776.42000000016</v>
      </c>
    </row>
    <row r="148" spans="1:7" x14ac:dyDescent="0.25">
      <c r="A148" s="71">
        <v>41905</v>
      </c>
      <c r="B148" s="72"/>
      <c r="C148" s="72" t="s">
        <v>549</v>
      </c>
      <c r="D148" s="388"/>
      <c r="E148" s="457">
        <v>306</v>
      </c>
      <c r="F148" s="386"/>
      <c r="G148" s="391">
        <f t="shared" si="5"/>
        <v>722082.42000000016</v>
      </c>
    </row>
    <row r="149" spans="1:7" x14ac:dyDescent="0.25">
      <c r="A149" s="71">
        <v>41905</v>
      </c>
      <c r="B149" s="72"/>
      <c r="C149" s="72" t="s">
        <v>549</v>
      </c>
      <c r="D149" s="388"/>
      <c r="E149" s="457">
        <v>1642.25</v>
      </c>
      <c r="F149" s="386"/>
      <c r="G149" s="391">
        <f t="shared" si="5"/>
        <v>723724.67000000016</v>
      </c>
    </row>
    <row r="150" spans="1:7" x14ac:dyDescent="0.25">
      <c r="A150" s="128">
        <v>41907</v>
      </c>
      <c r="B150" s="72"/>
      <c r="C150" s="72" t="s">
        <v>549</v>
      </c>
      <c r="D150" s="388"/>
      <c r="E150" s="457">
        <v>5335</v>
      </c>
      <c r="F150" s="386"/>
      <c r="G150" s="391">
        <f t="shared" si="5"/>
        <v>729059.67000000016</v>
      </c>
    </row>
    <row r="151" spans="1:7" x14ac:dyDescent="0.25">
      <c r="A151" s="128">
        <v>41907</v>
      </c>
      <c r="B151" s="72"/>
      <c r="C151" s="72" t="s">
        <v>549</v>
      </c>
      <c r="D151" s="388"/>
      <c r="E151" s="457">
        <v>13126</v>
      </c>
      <c r="F151" s="386"/>
      <c r="G151" s="391">
        <f t="shared" si="5"/>
        <v>742185.67000000016</v>
      </c>
    </row>
    <row r="152" spans="1:7" x14ac:dyDescent="0.25">
      <c r="A152" s="128">
        <v>41907</v>
      </c>
      <c r="B152" s="72"/>
      <c r="C152" s="72" t="s">
        <v>549</v>
      </c>
      <c r="D152" s="388"/>
      <c r="E152" s="457">
        <v>8400.7000000000007</v>
      </c>
      <c r="F152" s="386"/>
      <c r="G152" s="391">
        <f t="shared" si="5"/>
        <v>750586.37000000011</v>
      </c>
    </row>
    <row r="153" spans="1:7" x14ac:dyDescent="0.25">
      <c r="A153" s="128">
        <v>41907</v>
      </c>
      <c r="B153" s="72"/>
      <c r="C153" s="72" t="s">
        <v>549</v>
      </c>
      <c r="D153" s="388"/>
      <c r="E153" s="457">
        <v>2451.11</v>
      </c>
      <c r="F153" s="386"/>
      <c r="G153" s="391">
        <f t="shared" si="5"/>
        <v>753037.4800000001</v>
      </c>
    </row>
    <row r="154" spans="1:7" x14ac:dyDescent="0.25">
      <c r="A154" s="128">
        <v>41908</v>
      </c>
      <c r="B154" s="72"/>
      <c r="C154" s="72" t="s">
        <v>549</v>
      </c>
      <c r="D154" s="388"/>
      <c r="E154" s="457">
        <v>3576.25</v>
      </c>
      <c r="F154" s="386"/>
      <c r="G154" s="391">
        <f t="shared" si="5"/>
        <v>756613.7300000001</v>
      </c>
    </row>
    <row r="155" spans="1:7" x14ac:dyDescent="0.25">
      <c r="A155" s="71">
        <v>41911</v>
      </c>
      <c r="B155" s="72"/>
      <c r="C155" s="72" t="s">
        <v>549</v>
      </c>
      <c r="D155" s="388"/>
      <c r="E155" s="457">
        <v>4811.67</v>
      </c>
      <c r="F155" s="386"/>
      <c r="G155" s="391">
        <f>G154+E155-4186.5</f>
        <v>757238.90000000014</v>
      </c>
    </row>
    <row r="156" spans="1:7" x14ac:dyDescent="0.25">
      <c r="A156" s="72"/>
      <c r="B156" s="72"/>
      <c r="C156" s="72"/>
      <c r="D156" s="388"/>
      <c r="E156" s="445"/>
      <c r="F156" s="445"/>
      <c r="G156" s="446">
        <f>G155+E156-4186.5</f>
        <v>753052.40000000014</v>
      </c>
    </row>
    <row r="157" spans="1:7" ht="21" x14ac:dyDescent="0.35">
      <c r="A157" s="450"/>
      <c r="B157" s="450"/>
      <c r="C157" s="350" t="s">
        <v>789</v>
      </c>
      <c r="D157" s="451" t="s">
        <v>171</v>
      </c>
      <c r="E157" s="449"/>
      <c r="F157" s="449"/>
      <c r="G157" s="489"/>
    </row>
    <row r="158" spans="1:7" ht="21" x14ac:dyDescent="0.35">
      <c r="A158" s="450"/>
      <c r="B158" s="450"/>
      <c r="C158" s="352">
        <v>464103.28</v>
      </c>
      <c r="D158" s="452">
        <f>G156-F173</f>
        <v>630933.94000000018</v>
      </c>
      <c r="E158" s="448"/>
      <c r="F158" s="448"/>
      <c r="G158" s="490"/>
    </row>
    <row r="159" spans="1:7" ht="31.5" customHeight="1" x14ac:dyDescent="0.4">
      <c r="A159" s="129"/>
      <c r="B159" s="129"/>
      <c r="C159" s="129"/>
      <c r="E159" s="516" t="s">
        <v>169</v>
      </c>
      <c r="F159" s="517"/>
      <c r="G159" s="518"/>
    </row>
    <row r="160" spans="1:7" x14ac:dyDescent="0.25">
      <c r="A160" s="72"/>
      <c r="B160" s="72"/>
      <c r="C160" s="72"/>
      <c r="D160" s="388"/>
      <c r="E160" s="447">
        <v>2437</v>
      </c>
      <c r="F160" s="387">
        <v>15000</v>
      </c>
      <c r="G160" s="491"/>
    </row>
    <row r="161" spans="1:9" x14ac:dyDescent="0.25">
      <c r="A161" s="72"/>
      <c r="B161" s="72"/>
      <c r="C161" s="72"/>
      <c r="D161" s="388"/>
      <c r="E161" s="459">
        <v>2462</v>
      </c>
      <c r="F161" s="387">
        <v>2263.4299999999998</v>
      </c>
      <c r="G161" s="392"/>
    </row>
    <row r="162" spans="1:9" x14ac:dyDescent="0.25">
      <c r="A162" s="72"/>
      <c r="B162" s="72"/>
      <c r="C162" s="72"/>
      <c r="D162" s="388"/>
      <c r="E162" s="459">
        <v>2467</v>
      </c>
      <c r="F162" s="387">
        <v>15799.65</v>
      </c>
      <c r="G162" s="392"/>
    </row>
    <row r="163" spans="1:9" x14ac:dyDescent="0.25">
      <c r="A163" s="72"/>
      <c r="B163" s="72"/>
      <c r="C163" s="72"/>
      <c r="D163" s="388"/>
      <c r="E163" s="459">
        <v>2470</v>
      </c>
      <c r="F163" s="387">
        <v>15000</v>
      </c>
      <c r="G163" s="392"/>
    </row>
    <row r="164" spans="1:9" x14ac:dyDescent="0.25">
      <c r="A164" s="72"/>
      <c r="B164" s="72"/>
      <c r="C164" s="72"/>
      <c r="D164" s="388"/>
      <c r="E164" s="459">
        <v>2477</v>
      </c>
      <c r="F164" s="387">
        <v>2000</v>
      </c>
      <c r="G164" s="392"/>
    </row>
    <row r="165" spans="1:9" x14ac:dyDescent="0.25">
      <c r="A165" s="72"/>
      <c r="B165" s="72"/>
      <c r="C165" s="72"/>
      <c r="D165" s="388"/>
      <c r="E165" s="459">
        <v>2479</v>
      </c>
      <c r="F165" s="387">
        <v>28217.87</v>
      </c>
      <c r="G165" s="392"/>
      <c r="I165" s="9"/>
    </row>
    <row r="166" spans="1:9" x14ac:dyDescent="0.25">
      <c r="A166" s="72"/>
      <c r="B166" s="72"/>
      <c r="C166" s="72"/>
      <c r="D166" s="388"/>
      <c r="E166" s="459">
        <v>2491</v>
      </c>
      <c r="F166" s="387">
        <v>536</v>
      </c>
      <c r="G166" s="392"/>
    </row>
    <row r="167" spans="1:9" x14ac:dyDescent="0.25">
      <c r="A167" s="72"/>
      <c r="B167" s="72"/>
      <c r="C167" s="72"/>
      <c r="D167" s="388"/>
      <c r="E167" s="460">
        <v>2492</v>
      </c>
      <c r="F167" s="387">
        <v>1205</v>
      </c>
      <c r="G167" s="392"/>
    </row>
    <row r="168" spans="1:9" x14ac:dyDescent="0.25">
      <c r="A168" s="72"/>
      <c r="B168" s="72"/>
      <c r="C168" s="72"/>
      <c r="D168" s="388"/>
      <c r="E168" s="459">
        <v>2493</v>
      </c>
      <c r="F168" s="387">
        <v>7180</v>
      </c>
      <c r="G168" s="392"/>
      <c r="I168" s="68"/>
    </row>
    <row r="169" spans="1:9" x14ac:dyDescent="0.25">
      <c r="A169" s="72"/>
      <c r="B169" s="72"/>
      <c r="C169" s="72"/>
      <c r="D169" s="388"/>
      <c r="E169" s="459">
        <v>2494</v>
      </c>
      <c r="F169" s="387">
        <v>1540.08</v>
      </c>
      <c r="G169" s="392"/>
    </row>
    <row r="170" spans="1:9" x14ac:dyDescent="0.25">
      <c r="A170" s="72"/>
      <c r="B170" s="72"/>
      <c r="C170" s="72"/>
      <c r="D170" s="388"/>
      <c r="E170" s="459">
        <v>2499</v>
      </c>
      <c r="F170" s="387">
        <v>12900</v>
      </c>
      <c r="G170" s="392"/>
    </row>
    <row r="171" spans="1:9" x14ac:dyDescent="0.25">
      <c r="A171" s="72"/>
      <c r="B171" s="72"/>
      <c r="C171" s="72"/>
      <c r="D171" s="388"/>
      <c r="E171" s="459">
        <v>2500</v>
      </c>
      <c r="F171" s="387">
        <v>18936.43</v>
      </c>
      <c r="G171" s="392"/>
    </row>
    <row r="172" spans="1:9" x14ac:dyDescent="0.25">
      <c r="A172" s="72"/>
      <c r="B172" s="72"/>
      <c r="C172" s="72"/>
      <c r="D172" s="388"/>
      <c r="E172" s="459">
        <v>2501</v>
      </c>
      <c r="F172" s="387">
        <v>1540</v>
      </c>
      <c r="G172" s="392"/>
    </row>
    <row r="173" spans="1:9" x14ac:dyDescent="0.25">
      <c r="A173" s="72"/>
      <c r="B173" s="72"/>
      <c r="C173" s="72"/>
      <c r="D173" s="388"/>
      <c r="E173" s="387"/>
      <c r="F173" s="391">
        <f>SUM(F160:F172)</f>
        <v>122118.45999999999</v>
      </c>
      <c r="G173" s="392"/>
    </row>
    <row r="174" spans="1:9" ht="26.25" x14ac:dyDescent="0.4">
      <c r="A174" s="453"/>
      <c r="B174" s="453"/>
      <c r="C174" s="454" t="s">
        <v>876</v>
      </c>
      <c r="D174" s="455"/>
      <c r="E174" s="456"/>
      <c r="F174" s="456"/>
      <c r="G174" s="492"/>
    </row>
    <row r="175" spans="1:9" x14ac:dyDescent="0.25">
      <c r="A175" s="390">
        <v>41883</v>
      </c>
      <c r="B175" s="439">
        <v>2413</v>
      </c>
      <c r="C175" s="72" t="s">
        <v>859</v>
      </c>
      <c r="D175" s="388"/>
      <c r="E175" s="386"/>
      <c r="F175" s="387">
        <v>399</v>
      </c>
      <c r="G175" s="488">
        <f>G128-F175</f>
        <v>-703999.55999999994</v>
      </c>
    </row>
    <row r="176" spans="1:9" x14ac:dyDescent="0.25">
      <c r="A176" s="128">
        <v>41884</v>
      </c>
      <c r="B176" s="439">
        <v>2399</v>
      </c>
      <c r="C176" s="72" t="s">
        <v>442</v>
      </c>
      <c r="D176" s="388"/>
      <c r="E176" s="386"/>
      <c r="F176" s="387">
        <v>1624</v>
      </c>
      <c r="G176" s="488">
        <f>G175-F176</f>
        <v>-705623.55999999994</v>
      </c>
    </row>
    <row r="177" spans="1:7" x14ac:dyDescent="0.25">
      <c r="A177" s="128">
        <v>41884</v>
      </c>
      <c r="B177" s="439">
        <v>2407</v>
      </c>
      <c r="C177" s="72" t="s">
        <v>604</v>
      </c>
      <c r="D177" s="388"/>
      <c r="E177" s="386"/>
      <c r="F177" s="387">
        <v>800</v>
      </c>
      <c r="G177" s="488">
        <f t="shared" ref="G177:G187" si="6">G176-F177</f>
        <v>-706423.55999999994</v>
      </c>
    </row>
    <row r="178" spans="1:7" x14ac:dyDescent="0.25">
      <c r="A178" s="128">
        <v>41884</v>
      </c>
      <c r="B178" s="439">
        <v>2408</v>
      </c>
      <c r="C178" s="72" t="s">
        <v>604</v>
      </c>
      <c r="D178" s="388"/>
      <c r="E178" s="386"/>
      <c r="F178" s="387">
        <v>6600</v>
      </c>
      <c r="G178" s="488">
        <f t="shared" si="6"/>
        <v>-713023.55999999994</v>
      </c>
    </row>
    <row r="179" spans="1:7" x14ac:dyDescent="0.25">
      <c r="A179" s="128">
        <v>41884</v>
      </c>
      <c r="B179" s="439">
        <v>2409</v>
      </c>
      <c r="C179" s="72" t="s">
        <v>604</v>
      </c>
      <c r="D179" s="388"/>
      <c r="E179" s="386"/>
      <c r="F179" s="387">
        <v>3000</v>
      </c>
      <c r="G179" s="488">
        <f t="shared" si="6"/>
        <v>-716023.55999999994</v>
      </c>
    </row>
    <row r="180" spans="1:7" x14ac:dyDescent="0.25">
      <c r="A180" s="128">
        <v>41885</v>
      </c>
      <c r="B180" s="439">
        <v>2411</v>
      </c>
      <c r="C180" s="72" t="s">
        <v>819</v>
      </c>
      <c r="E180" s="386"/>
      <c r="F180" s="387">
        <v>2263.4299999999998</v>
      </c>
      <c r="G180" s="488">
        <f t="shared" si="6"/>
        <v>-718286.99</v>
      </c>
    </row>
    <row r="181" spans="1:7" x14ac:dyDescent="0.25">
      <c r="A181" s="128">
        <v>41885</v>
      </c>
      <c r="B181" s="439">
        <v>2410</v>
      </c>
      <c r="C181" s="72" t="s">
        <v>820</v>
      </c>
      <c r="D181" s="388"/>
      <c r="E181" s="386"/>
      <c r="F181" s="387">
        <v>2263.4299999999998</v>
      </c>
      <c r="G181" s="488">
        <f t="shared" si="6"/>
        <v>-720550.42</v>
      </c>
    </row>
    <row r="182" spans="1:7" x14ac:dyDescent="0.25">
      <c r="A182" s="128">
        <v>41885</v>
      </c>
      <c r="B182" s="439">
        <v>2400</v>
      </c>
      <c r="C182" s="72" t="s">
        <v>202</v>
      </c>
      <c r="D182" s="388"/>
      <c r="E182" s="386"/>
      <c r="F182" s="387">
        <v>1210</v>
      </c>
      <c r="G182" s="488">
        <f t="shared" si="6"/>
        <v>-721760.42</v>
      </c>
    </row>
    <row r="183" spans="1:7" x14ac:dyDescent="0.25">
      <c r="A183" s="128">
        <v>41887</v>
      </c>
      <c r="B183" s="439">
        <v>2405</v>
      </c>
      <c r="C183" s="72" t="s">
        <v>859</v>
      </c>
      <c r="D183" s="388"/>
      <c r="E183" s="386"/>
      <c r="F183" s="387">
        <v>1222.95</v>
      </c>
      <c r="G183" s="488">
        <f t="shared" si="6"/>
        <v>-722983.37</v>
      </c>
    </row>
    <row r="184" spans="1:7" x14ac:dyDescent="0.25">
      <c r="A184" s="128">
        <v>41891</v>
      </c>
      <c r="B184" s="439">
        <v>2396</v>
      </c>
      <c r="C184" s="72" t="s">
        <v>231</v>
      </c>
      <c r="D184" s="388"/>
      <c r="E184" s="386"/>
      <c r="F184" s="387">
        <v>4818.87</v>
      </c>
      <c r="G184" s="488">
        <f t="shared" si="6"/>
        <v>-727802.24</v>
      </c>
    </row>
    <row r="185" spans="1:7" x14ac:dyDescent="0.25">
      <c r="A185" s="128">
        <v>41892</v>
      </c>
      <c r="B185" s="439">
        <v>2289</v>
      </c>
      <c r="C185" s="72" t="s">
        <v>421</v>
      </c>
      <c r="D185" s="388"/>
      <c r="E185" s="386"/>
      <c r="F185" s="387">
        <v>6000</v>
      </c>
      <c r="G185" s="488">
        <f t="shared" si="6"/>
        <v>-733802.24</v>
      </c>
    </row>
    <row r="186" spans="1:7" x14ac:dyDescent="0.25">
      <c r="A186" s="128">
        <v>41901</v>
      </c>
      <c r="B186" s="439">
        <v>2290</v>
      </c>
      <c r="C186" s="72" t="s">
        <v>878</v>
      </c>
      <c r="D186" s="388"/>
      <c r="E186" s="386"/>
      <c r="F186" s="387">
        <v>10000</v>
      </c>
      <c r="G186" s="488">
        <f t="shared" si="6"/>
        <v>-743802.24</v>
      </c>
    </row>
    <row r="187" spans="1:7" x14ac:dyDescent="0.25">
      <c r="A187" s="72"/>
      <c r="B187" s="439"/>
      <c r="C187" s="439"/>
      <c r="D187" s="440"/>
      <c r="E187" s="441"/>
      <c r="F187" s="461"/>
      <c r="G187" s="493">
        <f t="shared" si="6"/>
        <v>-743802.24</v>
      </c>
    </row>
  </sheetData>
  <mergeCells count="2">
    <mergeCell ref="A1:G1"/>
    <mergeCell ref="E159:G159"/>
  </mergeCells>
  <pageMargins left="0.7" right="0.7" top="0.75" bottom="0.75" header="0.3" footer="0.3"/>
  <pageSetup scale="7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ENERO 2014</vt:lpstr>
      <vt:lpstr>FEBRERO 2014</vt:lpstr>
      <vt:lpstr>MARZO 2014</vt:lpstr>
      <vt:lpstr>ABRIL 2014</vt:lpstr>
      <vt:lpstr>MAYO 2014</vt:lpstr>
      <vt:lpstr>JUNIO 2014</vt:lpstr>
      <vt:lpstr>JULIO 2014</vt:lpstr>
      <vt:lpstr>AGOSTO 2014</vt:lpstr>
      <vt:lpstr>SEPTIEMBRE 14</vt:lpstr>
      <vt:lpstr>OCTUBRE 14</vt:lpstr>
      <vt:lpstr>NOVIEMBRE 14</vt:lpstr>
      <vt:lpstr>DICIEMBRE 14</vt:lpstr>
      <vt:lpstr>01-10-2012</vt:lpstr>
      <vt:lpstr>01-11-2012</vt:lpstr>
      <vt:lpstr>01-12-2012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2015-08-14T19:09:55Z</dcterms:modified>
</cp:coreProperties>
</file>