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182" i="1"/>
  <c r="H187" s="1"/>
  <c r="H188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98" i="1" l="1"/>
  <c r="H199" s="1"/>
  <c r="H200" s="1"/>
  <c r="H189"/>
  <c r="H211"/>
  <c r="H210"/>
  <c r="H214" l="1"/>
  <c r="A5" i="2" s="1"/>
  <c r="H3" s="1"/>
  <c r="G3" l="1"/>
  <c r="H4" s="1"/>
  <c r="E3"/>
  <c r="C3"/>
  <c r="I3"/>
  <c r="I4" s="1"/>
  <c r="Q18" s="1"/>
  <c r="D3"/>
  <c r="F3"/>
  <c r="G4" s="1"/>
  <c r="B3"/>
  <c r="B4" s="1"/>
  <c r="G19" s="1"/>
  <c r="Q20" l="1"/>
  <c r="F4"/>
  <c r="C4"/>
  <c r="H17" s="1"/>
  <c r="H12"/>
  <c r="D4"/>
  <c r="G20"/>
  <c r="L3"/>
  <c r="J3"/>
  <c r="J4" s="1"/>
  <c r="E4"/>
  <c r="J20" s="1"/>
  <c r="H18"/>
  <c r="H14"/>
  <c r="G13"/>
  <c r="Q17"/>
  <c r="Q19"/>
  <c r="G18"/>
  <c r="J14"/>
  <c r="L13"/>
  <c r="L15"/>
  <c r="G14"/>
  <c r="G12"/>
  <c r="G16"/>
  <c r="L16"/>
  <c r="J13"/>
  <c r="J18"/>
  <c r="L19"/>
  <c r="M22"/>
  <c r="L17"/>
  <c r="L20"/>
  <c r="L18"/>
  <c r="I17"/>
  <c r="I19"/>
  <c r="I16"/>
  <c r="I18"/>
  <c r="I13"/>
  <c r="I20"/>
  <c r="I14"/>
  <c r="I15"/>
  <c r="N18"/>
  <c r="N13"/>
  <c r="N14"/>
  <c r="N19"/>
  <c r="N16"/>
  <c r="N17"/>
  <c r="N15"/>
  <c r="N20"/>
  <c r="N12"/>
  <c r="P22"/>
  <c r="O13"/>
  <c r="O17"/>
  <c r="Q13"/>
  <c r="O19"/>
  <c r="O16"/>
  <c r="O14"/>
  <c r="Q14"/>
  <c r="Q12"/>
  <c r="O18"/>
  <c r="Q16"/>
  <c r="O15"/>
  <c r="O12"/>
  <c r="Q15"/>
  <c r="O20"/>
  <c r="K3" l="1"/>
  <c r="L14"/>
  <c r="G17"/>
  <c r="H16"/>
  <c r="H15"/>
  <c r="G15"/>
  <c r="H13"/>
  <c r="H19"/>
  <c r="D24"/>
  <c r="H20"/>
  <c r="F24"/>
  <c r="J12"/>
  <c r="J15"/>
  <c r="K22"/>
  <c r="L12"/>
  <c r="L22" s="1"/>
  <c r="J16"/>
  <c r="I12"/>
  <c r="I22" s="1"/>
  <c r="J17"/>
  <c r="J19"/>
  <c r="G22"/>
  <c r="N22"/>
  <c r="O22"/>
  <c r="Q22"/>
  <c r="H22" l="1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<sst xmlns="http://schemas.openxmlformats.org/spreadsheetml/2006/main" count="455" uniqueCount="376">
  <si>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</si>
  <si>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</si>
  <si>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</si>
  <si>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</si>
  <si>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</si>
  <si>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</si>
  <si>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</si>
  <si>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</si>
  <si>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</si>
  <si>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</si>
  <si>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</si>
  <si>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</si>
  <si>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</si>
  <si>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</si>
  <si>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</si>
  <si>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</si>
  <si>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</si>
  <si>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</si>
  <si>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</si>
  <si>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</si>
  <si>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</si>
  <si>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</si>
  <si>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</si>
  <si>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</si>
  <si>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</si>
  <si>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</si>
  <si>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</si>
  <si>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</si>
  <si>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</si>
  <si>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</si>
  <si>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</si>
  <si>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</si>
  <si>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</si>
  <si>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</si>
  <si>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</si>
  <si>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</si>
  <si>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</si>
  <si>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</si>
  <si>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</si>
  <si>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</si>
  <si>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</si>
  <si>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</si>
  <si>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</si>
  <si>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</si>
  <si>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</si>
  <si>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</si>
  <si>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</si>
  <si>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</si>
  <si>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</si>
  <si>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</si>
  <si>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</si>
  <si>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</si>
  <si>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</si>
  <si>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</si>
  <si>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</si>
  <si>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</si>
  <si>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</si>
  <si>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</si>
  <si>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</si>
  <si>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</si>
  <si>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</si>
  <si>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</si>
  <si>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</si>
  <si>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</si>
  <si>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</si>
  <si>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</si>
  <si>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</si>
  <si>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</si>
  <si>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</si>
  <si>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</si>
  <si>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</si>
  <si>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</si>
  <si>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</si>
  <si>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</si>
  <si>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</si>
  <si>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</si>
  <si>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</si>
  <si>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</si>
  <si>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</si>
  <si>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</si>
  <si>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</si>
  <si>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</si>
  <si>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</si>
  <si>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</si>
  <si>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</si>
  <si>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</si>
  <si>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</si>
  <si>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</si>
  <si>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</si>
  <si>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</si>
  <si>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</si>
  <si>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</si>
  <si>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</si>
  <si>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</si>
  <si>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</si>
  <si>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</si>
  <si>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</si>
  <si>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</si>
  <si>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</si>
  <si>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</si>
  <si>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</si>
  <si>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</si>
  <si>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</si>
  <si>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</si>
  <si>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</si>
  <si>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</si>
  <si>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</si>
  <si>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</si>
  <si>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</si>
  <si>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</si>
  <si>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</si>
  <si>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</si>
  <si>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</si>
  <si>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</si>
  <si>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</si>
  <si>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</si>
  <si>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</si>
  <si>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</si>
  <si>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</si>
  <si>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</si>
  <si>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</si>
  <si>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</si>
  <si>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</si>
  <si>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</si>
  <si>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</si>
  <si>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</si>
  <si>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</si>
  <si>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</si>
  <si>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</si>
  <si>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</si>
  <si>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</si>
  <si>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</si>
  <si>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</si>
  <si>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</si>
  <si>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</si>
  <si>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</si>
  <si>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</si>
  <si>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</si>
  <si>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</si>
  <si>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</si>
  <si>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</si>
  <si>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</si>
  <si>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</si>
  <si>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</si>
  <si>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</si>
  <si>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</si>
  <si>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</si>
  <si>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</si>
  <si>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</si>
  <si>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</si>
  <si>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</si>
  <si>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</si>
  <si>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</si>
  <si>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</si>
  <si>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</si>
  <si>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</si>
  <si>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</si>
  <si>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</si>
  <si>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</si>
  <si>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</si>
  <si>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</si>
  <si>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</si>
  <si>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</si>
  <si>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</si>
  <si>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</si>
  <si>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</si>
  <si>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</si>
  <si>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</si>
  <si>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</si>
  <si>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</si>
  <si>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</si>
  <si>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</si>
  <si>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</si>
  <si>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</si>
  <si>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</si>
  <si>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</si>
  <si>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</si>
  <si>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</si>
  <si>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</si>
  <si>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</si>
  <si>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</si>
  <si>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</si>
  <si>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</si>
  <si>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</si>
  <si>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</si>
  <si>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</si>
  <si>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</si>
  <si>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</si>
  <si>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</si>
  <si>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</si>
  <si>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</si>
  <si>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</si>
  <si>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</si>
  <si>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</si>
  <si>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</si>
  <si>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</si>
  <si>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</si>
  <si>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</si>
  <si>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</si>
  <si>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</si>
  <si>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</si>
  <si>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</si>
  <si>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</si>
  <si>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</si>
  <si>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</si>
  <si>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</si>
  <si>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</si>
  <si>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</si>
  <si>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</si>
  <si>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</si>
  <si>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</si>
  <si>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</si>
  <si>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</si>
  <si>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</si>
  <si>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</si>
  <si>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</si>
  <si>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</si>
  <si>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</si>
  <si>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</si>
  <si>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</si>
  <si>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</si>
  <si>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</si>
  <si>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</si>
  <si>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</si>
  <si>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</si>
  <si>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</si>
  <si>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</si>
  <si>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</si>
  <si>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</si>
  <si>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</si>
  <si>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</si>
  <si>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</si>
  <si>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</si>
  <si>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</si>
  <si>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</si>
  <si>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</si>
  <si>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</si>
  <si>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</si>
  <si>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</si>
  <si>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</si>
  <si>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</si>
  <si>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</si>
  <si>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</si>
  <si>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</si>
  <si>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</si>
  <si>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</si>
  <si>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</si>
  <si>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</si>
  <si>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</si>
  <si>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</si>
  <si>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</si>
  <si>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</si>
  <si>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</si>
  <si>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</si>
  <si>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</si>
  <si>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</si>
  <si>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</si>
  <si>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</si>
  <si>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</si>
  <si>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</si>
  <si>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</si>
  <si>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</si>
  <si>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</si>
  <si>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</si>
  <si>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</si>
  <si>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</si>
  <si>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</si>
  <si>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</si>
  <si>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</si>
  <si>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</si>
  <si>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</si>
  <si>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</si>
  <si>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</si>
  <si>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</si>
  <si>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</si>
  <si>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</si>
  <si>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</si>
  <si>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</si>
  <si>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</si>
  <si>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</si>
  <si>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</si>
  <si>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</si>
  <si>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</si>
  <si>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</si>
  <si>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</si>
  <si>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</si>
  <si>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</si>
  <si>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</si>
  <si>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</si>
  <si>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</si>
  <si>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</si>
  <si>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</si>
  <si>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</si>
  <si>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</si>
  <si>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</si>
  <si>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</si>
  <si>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</si>
  <si>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</si>
  <si>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</si>
  <si>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</si>
  <si>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</si>
  <si>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</si>
  <si>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</si>
  <si>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</si>
  <si>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</si>
  <si>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</si>
  <si>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</si>
  <si>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</si>
  <si>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</si>
  <si>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</si>
  <si>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</si>
  <si>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</si>
  <si>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</si>
  <si>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</si>
  <si>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</si>
  <si>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</si>
  <si>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</si>
  <si>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</si>
  <si>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</si>
  <si>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</si>
  <si>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</si>
  <si>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</si>
  <si>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</si>
  <si>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</si>
  <si>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</si>
  <si>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</si>
  <si>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</si>
  <si>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</si>
  <si>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</si>
  <si>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</si>
  <si>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</si>
  <si>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</si>
  <si>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</si>
  <si>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</si>
  <si>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</si>
  <si>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</si>
  <si>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</si>
  <si>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</si>
  <si>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</si>
  <si>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</si>
  <si>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</si>
  <si>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</si>
  <si>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</si>
  <si>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</si>
  <si>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</si>
  <si>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</si>
  <si>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</si>
  <si>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</si>
  <si>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</si>
  <si>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</si>
  <si>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</si>
  <si>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</si>
  <si>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</si>
  <si>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</si>
  <si>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</si>
  <si>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TOTALIDAD DE LOTE HURBANO</t>
  </si>
  <si>
    <t>H AYUNTAMIENTO No. 2</t>
  </si>
  <si>
    <t>AL NORTE:</t>
  </si>
  <si>
    <t>AL SUR :</t>
  </si>
  <si>
    <t>AL  ORIENTE :</t>
  </si>
  <si>
    <t>AL PONIENTE:</t>
  </si>
  <si>
    <t xml:space="preserve">                       Superficie a fraccionar</t>
  </si>
  <si>
    <t>3286 U</t>
  </si>
  <si>
    <t>D85-C9-404</t>
  </si>
  <si>
    <t>GRUPO PROMOTOR DE AUTOCONSTRUCCION DE VIVENDA AMACUECA ASIOCIACION CIVIL</t>
  </si>
  <si>
    <t>AYUNTAMIENTO No. 2.</t>
  </si>
  <si>
    <t xml:space="preserve">SOLAR URBANO UBICADO  EN PROLONGACION 5 DE MAYO </t>
  </si>
  <si>
    <t>PUBLICA</t>
  </si>
  <si>
    <t>EN 88.50  METROS EN LINEA QUEBRADA INICIA AL PONIENTE  A ORIENTE EN 12.50 METROS , CONTINUA</t>
  </si>
  <si>
    <t xml:space="preserve">EN 45.50 MTS. VUELTA AL SUR Y CIERRA AL ORIENTE ENN 25.50 MTS. CON ANGEL BARRAGAN </t>
  </si>
  <si>
    <t>EN 59.00  METROS CON LOTES 6,7,8,9,10,11,12 Y 13 DE LA MANZANA 1</t>
  </si>
  <si>
    <t>EN 27.00  METROS CON LOS LOTES  1,2, Y 3 MANZANA 01</t>
  </si>
  <si>
    <t>EN 73.00 .00 METROS CON CALLE PROLONGACION 5 DE MAYO</t>
  </si>
  <si>
    <r>
      <t>3,359.00 M</t>
    </r>
    <r>
      <rPr>
        <b/>
        <vertAlign val="superscript"/>
        <sz val="10"/>
        <rFont val="Arial"/>
        <family val="2"/>
      </rPr>
      <t>2</t>
    </r>
  </si>
  <si>
    <r>
      <t>3,359 M</t>
    </r>
    <r>
      <rPr>
        <b/>
        <vertAlign val="superscript"/>
        <sz val="10"/>
        <rFont val="Arial"/>
        <family val="2"/>
      </rPr>
      <t>2</t>
    </r>
  </si>
  <si>
    <t>19.00 MTS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</si>
</sst>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6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381410</xdr:colOff>
      <xdr:row>129</xdr:row>
      <xdr:rowOff>40586</xdr:rowOff>
    </xdr:from>
    <xdr:ext cx="2876140" cy="953466"/>
    <xdr:sp macro="" textlink="">
      <xdr:nvSpPr>
        <xdr:cNvPr id="96" name="95 CuadroTexto"/>
        <xdr:cNvSpPr txBox="1"/>
      </xdr:nvSpPr>
      <xdr:spPr>
        <a:xfrm>
          <a:off x="2962685" y="20881286"/>
          <a:ext cx="287614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NORTE</a:t>
          </a:r>
          <a:r>
            <a:rPr lang="es-ES" sz="1100" baseline="0"/>
            <a:t> : EN 88.50 MTS. EN LINEA QUEBRADA  AL PONIENTE  A ORINTA EN 17.50 MTS . CONTINUA EN 45.50 MTS. , VUELA AL SUR  EN 5 MTS  Y CIERRA ALA ORIENTE  EN 25.50 MTS.  CON ANGEL BARRAGAN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124057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630268</xdr:colOff>
      <xdr:row>90</xdr:row>
      <xdr:rowOff>133349</xdr:rowOff>
    </xdr:from>
    <xdr:ext cx="4837081" cy="1782924"/>
    <xdr:sp macro="" textlink="">
      <xdr:nvSpPr>
        <xdr:cNvPr id="66" name="65 Rectángulo"/>
        <xdr:cNvSpPr/>
      </xdr:nvSpPr>
      <xdr:spPr>
        <a:xfrm>
          <a:off x="2144743" y="14697074"/>
          <a:ext cx="4837081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PREDIO SIN </a:t>
          </a:r>
        </a:p>
        <a:p>
          <a:pPr algn="ctr"/>
          <a:r>
            <a:rPr lang="es-ES" sz="5400" b="1" cap="none" spc="0">
              <a:ln>
                <a:prstDash val="solid"/>
              </a:ln>
              <a:gradFill rotWithShape="1">
                <a:gsLst>
                  <a:gs pos="0">
                    <a:schemeClr val="accent4">
                      <a:tint val="70000"/>
                      <a:satMod val="200000"/>
                    </a:schemeClr>
                  </a:gs>
                  <a:gs pos="40000">
                    <a:schemeClr val="accent4">
                      <a:tint val="90000"/>
                      <a:satMod val="130000"/>
                    </a:schemeClr>
                  </a:gs>
                  <a:gs pos="50000">
                    <a:schemeClr val="accent4">
                      <a:tint val="90000"/>
                      <a:satMod val="130000"/>
                    </a:schemeClr>
                  </a:gs>
                  <a:gs pos="68000">
                    <a:schemeClr val="accent4">
                      <a:tint val="90000"/>
                      <a:satMod val="130000"/>
                    </a:schemeClr>
                  </a:gs>
                  <a:gs pos="100000">
                    <a:schemeClr val="accent4">
                      <a:tint val="70000"/>
                      <a:satMod val="200000"/>
                    </a:schemeClr>
                  </a:gs>
                </a:gsLst>
                <a:lin ang="5400000"/>
              </a:gra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CONSTRUCCION </a:t>
          </a:r>
        </a:p>
      </xdr:txBody>
    </xdr:sp>
    <xdr:clientData/>
  </xdr:oneCellAnchor>
  <xdr:twoCellAnchor>
    <xdr:from>
      <xdr:col>4</xdr:col>
      <xdr:colOff>209549</xdr:colOff>
      <xdr:row>142</xdr:row>
      <xdr:rowOff>114299</xdr:rowOff>
    </xdr:from>
    <xdr:to>
      <xdr:col>7</xdr:col>
      <xdr:colOff>609599</xdr:colOff>
      <xdr:row>145</xdr:row>
      <xdr:rowOff>66674</xdr:rowOff>
    </xdr:to>
    <xdr:sp macro="" textlink="">
      <xdr:nvSpPr>
        <xdr:cNvPr id="79" name="78 CuadroTexto"/>
        <xdr:cNvSpPr txBox="1"/>
      </xdr:nvSpPr>
      <xdr:spPr>
        <a:xfrm>
          <a:off x="4610099" y="23060024"/>
          <a:ext cx="28289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ORIENTE : 27.00 MTS.  CON</a:t>
          </a:r>
          <a:r>
            <a:rPr lang="es-ES" sz="1100" baseline="0"/>
            <a:t> LOTE 1,2,3  CON CALLE PROLONGACION 5 DE MAYO</a:t>
          </a:r>
          <a:endParaRPr lang="es-ES" sz="1100"/>
        </a:p>
      </xdr:txBody>
    </xdr:sp>
    <xdr:clientData/>
  </xdr:twoCellAnchor>
  <xdr:oneCellAnchor>
    <xdr:from>
      <xdr:col>0</xdr:col>
      <xdr:colOff>390526</xdr:colOff>
      <xdr:row>137</xdr:row>
      <xdr:rowOff>76200</xdr:rowOff>
    </xdr:from>
    <xdr:ext cx="1554827" cy="781240"/>
    <xdr:sp macro="" textlink="">
      <xdr:nvSpPr>
        <xdr:cNvPr id="81" name="80 CuadroTexto"/>
        <xdr:cNvSpPr txBox="1"/>
      </xdr:nvSpPr>
      <xdr:spPr>
        <a:xfrm>
          <a:off x="390526" y="22212300"/>
          <a:ext cx="155482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PONIENTE</a:t>
          </a:r>
          <a:r>
            <a:rPr lang="es-ES" sz="1100" baseline="0"/>
            <a:t> : 73.OO MTS CON CALLE PROLONGACION 5 DE MAYO </a:t>
          </a:r>
          <a:endParaRPr lang="es-ES" sz="1100"/>
        </a:p>
      </xdr:txBody>
    </xdr:sp>
    <xdr:clientData/>
  </xdr:oneCellAnchor>
  <xdr:oneCellAnchor>
    <xdr:from>
      <xdr:col>2</xdr:col>
      <xdr:colOff>781051</xdr:colOff>
      <xdr:row>151</xdr:row>
      <xdr:rowOff>85726</xdr:rowOff>
    </xdr:from>
    <xdr:ext cx="2276474" cy="609013"/>
    <xdr:sp macro="" textlink="">
      <xdr:nvSpPr>
        <xdr:cNvPr id="82" name="81 CuadroTexto"/>
        <xdr:cNvSpPr txBox="1"/>
      </xdr:nvSpPr>
      <xdr:spPr>
        <a:xfrm>
          <a:off x="3362326" y="24517351"/>
          <a:ext cx="227647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ES" sz="1100"/>
            <a:t>AL SUR : 59.00 MTS. CON LOTES 7,8,9,10,11,12 Y TRECE DE LA MANZANA  01</a:t>
          </a:r>
        </a:p>
      </xdr:txBody>
    </xdr:sp>
    <xdr:clientData/>
  </xdr:oneCellAnchor>
  <xdr:twoCellAnchor>
    <xdr:from>
      <xdr:col>1</xdr:col>
      <xdr:colOff>971549</xdr:colOff>
      <xdr:row>136</xdr:row>
      <xdr:rowOff>0</xdr:rowOff>
    </xdr:from>
    <xdr:to>
      <xdr:col>4</xdr:col>
      <xdr:colOff>190500</xdr:colOff>
      <xdr:row>146</xdr:row>
      <xdr:rowOff>133353</xdr:rowOff>
    </xdr:to>
    <xdr:grpSp>
      <xdr:nvGrpSpPr>
        <xdr:cNvPr id="29" name="28 Grupo"/>
        <xdr:cNvGrpSpPr/>
      </xdr:nvGrpSpPr>
      <xdr:grpSpPr>
        <a:xfrm>
          <a:off x="2486024" y="21974175"/>
          <a:ext cx="2105026" cy="1781178"/>
          <a:chOff x="8667749" y="19707225"/>
          <a:chExt cx="2105026" cy="1781178"/>
        </a:xfrm>
      </xdr:grpSpPr>
      <xdr:cxnSp macro="">
        <xdr:nvCxnSpPr>
          <xdr:cNvPr id="13" name="12 Conector recto"/>
          <xdr:cNvCxnSpPr/>
        </xdr:nvCxnSpPr>
        <xdr:spPr bwMode="auto">
          <a:xfrm rot="16200000" flipH="1">
            <a:off x="7786687" y="20588287"/>
            <a:ext cx="1781178" cy="1905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5" name="14 Conector recto"/>
          <xdr:cNvCxnSpPr/>
        </xdr:nvCxnSpPr>
        <xdr:spPr bwMode="auto">
          <a:xfrm>
            <a:off x="8686800" y="19745325"/>
            <a:ext cx="1057275" cy="3238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7" name="16 Conector recto"/>
          <xdr:cNvCxnSpPr/>
        </xdr:nvCxnSpPr>
        <xdr:spPr bwMode="auto">
          <a:xfrm rot="5400000">
            <a:off x="9653588" y="20169188"/>
            <a:ext cx="190500" cy="9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9" name="18 Conector recto"/>
          <xdr:cNvCxnSpPr/>
        </xdr:nvCxnSpPr>
        <xdr:spPr bwMode="auto">
          <a:xfrm>
            <a:off x="9744075" y="20288250"/>
            <a:ext cx="981075" cy="6858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1" name="20 Conector recto"/>
          <xdr:cNvCxnSpPr/>
        </xdr:nvCxnSpPr>
        <xdr:spPr bwMode="auto">
          <a:xfrm rot="16200000" flipH="1">
            <a:off x="10506077" y="21183600"/>
            <a:ext cx="504824" cy="28573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5" name="24 Conector recto"/>
          <xdr:cNvCxnSpPr/>
        </xdr:nvCxnSpPr>
        <xdr:spPr bwMode="auto">
          <a:xfrm>
            <a:off x="8705850" y="21459825"/>
            <a:ext cx="2066925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714376</xdr:colOff>
      <xdr:row>132</xdr:row>
      <xdr:rowOff>9528</xdr:rowOff>
    </xdr:from>
    <xdr:to>
      <xdr:col>1</xdr:col>
      <xdr:colOff>742950</xdr:colOff>
      <xdr:row>152</xdr:row>
      <xdr:rowOff>0</xdr:rowOff>
    </xdr:to>
    <xdr:cxnSp macro="">
      <xdr:nvCxnSpPr>
        <xdr:cNvPr id="33" name="32 Conector recto"/>
        <xdr:cNvCxnSpPr/>
      </xdr:nvCxnSpPr>
      <xdr:spPr bwMode="auto">
        <a:xfrm rot="16200000" flipH="1">
          <a:off x="614364" y="22950490"/>
          <a:ext cx="3257547" cy="2857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962025</xdr:colOff>
      <xdr:row>132</xdr:row>
      <xdr:rowOff>28580</xdr:rowOff>
    </xdr:from>
    <xdr:to>
      <xdr:col>1</xdr:col>
      <xdr:colOff>971550</xdr:colOff>
      <xdr:row>151</xdr:row>
      <xdr:rowOff>123828</xdr:rowOff>
    </xdr:to>
    <xdr:cxnSp macro="">
      <xdr:nvCxnSpPr>
        <xdr:cNvPr id="34" name="33 Conector recto"/>
        <xdr:cNvCxnSpPr/>
      </xdr:nvCxnSpPr>
      <xdr:spPr bwMode="auto">
        <a:xfrm rot="5400000">
          <a:off x="881064" y="22950491"/>
          <a:ext cx="3200398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352425</xdr:colOff>
      <xdr:row>250</xdr:row>
      <xdr:rowOff>152400</xdr:rowOff>
    </xdr:from>
    <xdr:to>
      <xdr:col>5</xdr:col>
      <xdr:colOff>323850</xdr:colOff>
      <xdr:row>269</xdr:row>
      <xdr:rowOff>41275</xdr:rowOff>
    </xdr:to>
    <xdr:pic>
      <xdr:nvPicPr>
        <xdr:cNvPr id="37" name="36 Imagen" descr="MIRADOR_0.tmp"/>
        <xdr:cNvPicPr>
          <a:picLocks/>
        </xdr:cNvPicPr>
      </xdr:nvPicPr>
      <xdr:blipFill>
        <a:blip xmlns:r="http://schemas.openxmlformats.org/officeDocument/2006/relationships" r:embed="rId2"/>
        <a:srcRect l="13615" t="16143"/>
        <a:stretch>
          <a:fillRect/>
        </a:stretch>
      </xdr:blipFill>
      <xdr:spPr>
        <a:xfrm>
          <a:off x="1866900" y="40214550"/>
          <a:ext cx="3810000" cy="296545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73</xdr:row>
      <xdr:rowOff>66674</xdr:rowOff>
    </xdr:from>
    <xdr:to>
      <xdr:col>6</xdr:col>
      <xdr:colOff>495300</xdr:colOff>
      <xdr:row>90</xdr:row>
      <xdr:rowOff>60324</xdr:rowOff>
    </xdr:to>
    <xdr:pic>
      <xdr:nvPicPr>
        <xdr:cNvPr id="38" name="37 Imagen" descr="MIRADOR_0.tmp"/>
        <xdr:cNvPicPr>
          <a:picLocks/>
        </xdr:cNvPicPr>
      </xdr:nvPicPr>
      <xdr:blipFill>
        <a:blip xmlns:r="http://schemas.openxmlformats.org/officeDocument/2006/relationships" r:embed="rId2"/>
        <a:srcRect l="13615" t="16143"/>
        <a:stretch>
          <a:fillRect/>
        </a:stretch>
      </xdr:blipFill>
      <xdr:spPr>
        <a:xfrm>
          <a:off x="2905125" y="11934824"/>
          <a:ext cx="3524250" cy="2689225"/>
        </a:xfrm>
        <a:prstGeom prst="rect">
          <a:avLst/>
        </a:prstGeom>
      </xdr:spPr>
    </xdr:pic>
    <xdr:clientData/>
  </xdr:twoCellAnchor>
  <xdr:twoCellAnchor>
    <xdr:from>
      <xdr:col>2</xdr:col>
      <xdr:colOff>276224</xdr:colOff>
      <xdr:row>72</xdr:row>
      <xdr:rowOff>38100</xdr:rowOff>
    </xdr:from>
    <xdr:to>
      <xdr:col>3</xdr:col>
      <xdr:colOff>409574</xdr:colOff>
      <xdr:row>80</xdr:row>
      <xdr:rowOff>133350</xdr:rowOff>
    </xdr:to>
    <xdr:cxnSp macro="">
      <xdr:nvCxnSpPr>
        <xdr:cNvPr id="40" name="39 Conector recto de flecha"/>
        <xdr:cNvCxnSpPr/>
      </xdr:nvCxnSpPr>
      <xdr:spPr bwMode="auto">
        <a:xfrm rot="16200000" flipH="1">
          <a:off x="2767012" y="11834812"/>
          <a:ext cx="1371600" cy="119062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69</xdr:row>
      <xdr:rowOff>85725</xdr:rowOff>
    </xdr:from>
    <xdr:to>
      <xdr:col>3</xdr:col>
      <xdr:colOff>238125</xdr:colOff>
      <xdr:row>72</xdr:row>
      <xdr:rowOff>66675</xdr:rowOff>
    </xdr:to>
    <xdr:sp macro="" textlink="">
      <xdr:nvSpPr>
        <xdr:cNvPr id="46" name="45 CuadroTexto"/>
        <xdr:cNvSpPr txBox="1"/>
      </xdr:nvSpPr>
      <xdr:spPr>
        <a:xfrm>
          <a:off x="1676400" y="11344275"/>
          <a:ext cx="22002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PROLONGACION  5 DE MAYO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E69" sqref="E69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352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356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353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337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362</v>
      </c>
      <c r="E8" s="139" t="s">
        <v>8</v>
      </c>
      <c r="F8" s="141">
        <v>121</v>
      </c>
      <c r="G8" s="139" t="s">
        <v>9</v>
      </c>
      <c r="H8" s="252" t="s">
        <v>363</v>
      </c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7" t="s">
        <v>364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354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365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41218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355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366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367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>
      <c r="A28" s="142"/>
      <c r="B28" s="149" t="s">
        <v>338</v>
      </c>
      <c r="C28" s="1" t="s">
        <v>348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>
      <c r="A41" s="144" t="s">
        <v>357</v>
      </c>
      <c r="B41" s="247" t="s">
        <v>368</v>
      </c>
      <c r="C41" s="1"/>
      <c r="D41" s="1"/>
      <c r="E41" s="1"/>
      <c r="F41" s="1"/>
      <c r="G41" s="1"/>
      <c r="H41" s="143"/>
    </row>
    <row r="42" spans="1:8">
      <c r="A42" s="152"/>
      <c r="B42" s="1" t="s">
        <v>369</v>
      </c>
      <c r="C42" s="1"/>
      <c r="D42" s="1"/>
      <c r="E42" s="1"/>
      <c r="F42" s="1"/>
      <c r="G42" s="1"/>
      <c r="H42" s="143"/>
    </row>
    <row r="43" spans="1:8">
      <c r="A43" s="144" t="s">
        <v>358</v>
      </c>
      <c r="B43" s="247" t="s">
        <v>370</v>
      </c>
      <c r="C43" s="1"/>
      <c r="D43" s="1"/>
      <c r="E43" s="1"/>
      <c r="F43" s="1"/>
      <c r="G43" s="1"/>
      <c r="H43" s="143"/>
    </row>
    <row r="44" spans="1:8">
      <c r="A44" s="152"/>
      <c r="B44" s="1"/>
      <c r="C44" s="1"/>
      <c r="D44" s="1"/>
      <c r="E44" s="1"/>
      <c r="F44" s="1"/>
      <c r="G44" s="1"/>
      <c r="H44" s="143"/>
    </row>
    <row r="45" spans="1:8">
      <c r="A45" s="144" t="s">
        <v>359</v>
      </c>
      <c r="B45" s="247" t="s">
        <v>371</v>
      </c>
      <c r="C45" s="1"/>
      <c r="D45" s="1"/>
      <c r="E45" s="1"/>
      <c r="F45" s="1"/>
      <c r="G45" s="1"/>
      <c r="H45" s="143"/>
    </row>
    <row r="46" spans="1:8">
      <c r="A46" s="152"/>
      <c r="B46" s="247"/>
      <c r="C46" s="1"/>
      <c r="D46" s="1"/>
      <c r="E46" s="1"/>
      <c r="F46" s="1"/>
      <c r="G46" s="1"/>
      <c r="H46" s="143"/>
    </row>
    <row r="47" spans="1:8">
      <c r="A47" s="144" t="s">
        <v>360</v>
      </c>
      <c r="B47" s="247" t="s">
        <v>372</v>
      </c>
      <c r="C47" s="1"/>
      <c r="D47" s="1"/>
      <c r="E47" s="1"/>
      <c r="F47" s="1"/>
      <c r="G47" s="1"/>
      <c r="H47" s="143"/>
    </row>
    <row r="48" spans="1:8">
      <c r="A48" s="152"/>
      <c r="B48" s="247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1"/>
      <c r="E49" s="1"/>
      <c r="F49" s="1"/>
      <c r="G49" s="1"/>
      <c r="H49" s="143"/>
    </row>
    <row r="50" spans="1:8" ht="14.25">
      <c r="A50" s="297" t="s">
        <v>339</v>
      </c>
      <c r="B50" s="298"/>
      <c r="C50" s="227"/>
      <c r="D50" s="1"/>
      <c r="E50" s="1" t="s">
        <v>361</v>
      </c>
      <c r="F50" s="1"/>
      <c r="G50" s="1"/>
      <c r="H50" s="244" t="s">
        <v>373</v>
      </c>
    </row>
    <row r="51" spans="1:8">
      <c r="A51" s="152"/>
      <c r="B51" s="1"/>
      <c r="C51" s="1"/>
      <c r="D51" s="1"/>
      <c r="E51" s="1"/>
      <c r="F51" s="1" t="s">
        <v>330</v>
      </c>
      <c r="G51" s="1"/>
      <c r="H51" s="244"/>
    </row>
    <row r="52" spans="1:8">
      <c r="A52" s="297" t="s">
        <v>331</v>
      </c>
      <c r="B52" s="298"/>
      <c r="C52" s="268" t="s">
        <v>349</v>
      </c>
      <c r="D52" s="1"/>
      <c r="E52" s="1" t="s">
        <v>332</v>
      </c>
      <c r="F52" s="1"/>
      <c r="G52" s="1"/>
      <c r="H52" s="143"/>
    </row>
    <row r="53" spans="1:8">
      <c r="A53" s="297" t="s">
        <v>333</v>
      </c>
      <c r="B53" s="298"/>
      <c r="C53" s="1"/>
      <c r="D53" s="1"/>
      <c r="E53" s="1" t="s">
        <v>334</v>
      </c>
      <c r="F53" s="1"/>
      <c r="G53" s="1"/>
      <c r="H53" s="143"/>
    </row>
    <row r="54" spans="1:8">
      <c r="A54" s="297" t="s">
        <v>335</v>
      </c>
      <c r="B54" s="298"/>
      <c r="C54" s="1"/>
      <c r="D54" s="1"/>
      <c r="E54" s="1"/>
      <c r="F54" s="1"/>
      <c r="G54" s="1"/>
      <c r="H54" s="143"/>
    </row>
    <row r="55" spans="1:8">
      <c r="A55" s="297" t="s">
        <v>336</v>
      </c>
      <c r="B55" s="298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337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340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9"/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2" t="s">
        <v>27</v>
      </c>
      <c r="B69" s="262"/>
      <c r="C69" s="260"/>
      <c r="D69" s="260"/>
      <c r="E69" s="260"/>
      <c r="F69" s="260"/>
      <c r="G69" s="260"/>
      <c r="H69" s="261"/>
    </row>
    <row r="70" spans="1:8" ht="10.5" customHeight="1">
      <c r="A70" s="152"/>
      <c r="B70" s="263"/>
      <c r="C70" s="260"/>
      <c r="D70" s="260"/>
      <c r="E70" s="260"/>
      <c r="F70" s="260"/>
      <c r="G70" s="260"/>
      <c r="H70" s="261"/>
    </row>
    <row r="71" spans="1:8">
      <c r="A71" s="152" t="s">
        <v>28</v>
      </c>
      <c r="B71" s="259"/>
      <c r="C71" s="260"/>
      <c r="D71" s="260"/>
      <c r="E71" s="260"/>
      <c r="F71" s="260"/>
      <c r="G71" s="260"/>
      <c r="H71" s="261"/>
    </row>
    <row r="72" spans="1:8" ht="12" customHeight="1">
      <c r="A72" s="152"/>
      <c r="B72" s="263"/>
      <c r="C72" s="260"/>
      <c r="D72" s="260"/>
      <c r="E72" s="260"/>
      <c r="F72" s="260"/>
      <c r="G72" s="260"/>
      <c r="H72" s="261"/>
    </row>
    <row r="73" spans="1:8">
      <c r="A73" s="152" t="s">
        <v>29</v>
      </c>
      <c r="B73" s="262"/>
      <c r="C73" s="260"/>
      <c r="D73" s="260"/>
      <c r="E73" s="260"/>
      <c r="F73" s="260"/>
      <c r="G73" s="260"/>
      <c r="H73" s="261"/>
    </row>
    <row r="74" spans="1:8" ht="13.5" customHeight="1">
      <c r="A74" s="152"/>
      <c r="B74" s="263"/>
      <c r="C74" s="260"/>
      <c r="D74" s="260"/>
      <c r="E74" s="260"/>
      <c r="F74" s="260"/>
      <c r="G74" s="260"/>
      <c r="H74" s="261"/>
    </row>
    <row r="75" spans="1:8">
      <c r="A75" s="152" t="s">
        <v>30</v>
      </c>
      <c r="B75" s="262"/>
      <c r="C75" s="260"/>
      <c r="D75" s="260"/>
      <c r="E75" s="260"/>
      <c r="F75" s="260"/>
      <c r="G75" s="260"/>
      <c r="H75" s="261"/>
    </row>
    <row r="76" spans="1:8" ht="11.25" customHeight="1">
      <c r="A76" s="152"/>
      <c r="B76" s="263"/>
      <c r="C76" s="260"/>
      <c r="D76" s="260"/>
      <c r="E76" s="260"/>
      <c r="F76" s="260"/>
      <c r="G76" s="260"/>
      <c r="H76" s="261"/>
    </row>
    <row r="77" spans="1:8">
      <c r="A77" s="152" t="s">
        <v>31</v>
      </c>
      <c r="B77" s="262"/>
      <c r="C77" s="260"/>
      <c r="D77" s="260"/>
      <c r="E77" s="260"/>
      <c r="F77" s="260"/>
      <c r="G77" s="260"/>
      <c r="H77" s="261"/>
    </row>
    <row r="78" spans="1:8" ht="12" customHeight="1">
      <c r="A78" s="152"/>
      <c r="B78" s="263"/>
      <c r="C78" s="260"/>
      <c r="D78" s="260"/>
      <c r="E78" s="260"/>
      <c r="F78" s="260"/>
      <c r="G78" s="260"/>
      <c r="H78" s="261"/>
    </row>
    <row r="79" spans="1:8">
      <c r="A79" s="152" t="s">
        <v>32</v>
      </c>
      <c r="B79" s="264"/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2" t="s">
        <v>34</v>
      </c>
      <c r="B82" s="265"/>
      <c r="C82" s="260"/>
      <c r="D82" s="260"/>
      <c r="E82" s="260"/>
      <c r="F82" s="260"/>
      <c r="G82" s="260"/>
      <c r="H82" s="261"/>
    </row>
    <row r="83" spans="1:8" ht="12.75" customHeight="1">
      <c r="A83" s="152"/>
      <c r="B83" s="263"/>
      <c r="C83" s="260"/>
      <c r="D83" s="260"/>
      <c r="E83" s="260"/>
      <c r="F83" s="260"/>
      <c r="G83" s="260"/>
      <c r="H83" s="261"/>
    </row>
    <row r="84" spans="1:8">
      <c r="A84" s="152" t="s">
        <v>35</v>
      </c>
      <c r="B84" s="265"/>
      <c r="C84" s="260"/>
      <c r="D84" s="260"/>
      <c r="E84" s="260"/>
      <c r="F84" s="260"/>
      <c r="G84" s="260"/>
      <c r="H84" s="261"/>
    </row>
    <row r="85" spans="1:8" ht="12.75" customHeight="1">
      <c r="A85" s="152"/>
      <c r="B85" s="263"/>
      <c r="C85" s="260"/>
      <c r="D85" s="260"/>
      <c r="E85" s="260"/>
      <c r="F85" s="260"/>
      <c r="G85" s="260"/>
      <c r="H85" s="261"/>
    </row>
    <row r="86" spans="1:8">
      <c r="A86" s="152" t="s">
        <v>36</v>
      </c>
      <c r="B86" s="116"/>
      <c r="C86" s="260"/>
      <c r="D86" s="260"/>
      <c r="E86" s="260"/>
      <c r="F86" s="260"/>
      <c r="G86" s="260"/>
      <c r="H86" s="261"/>
    </row>
    <row r="87" spans="1:8" ht="12" customHeight="1">
      <c r="A87" s="152"/>
      <c r="B87" s="263"/>
      <c r="C87" s="260"/>
      <c r="D87" s="260"/>
      <c r="E87" s="260"/>
      <c r="F87" s="260"/>
      <c r="G87" s="260"/>
      <c r="H87" s="261"/>
    </row>
    <row r="88" spans="1:8">
      <c r="A88" s="152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2"/>
      <c r="B89" s="263"/>
      <c r="C89" s="260"/>
      <c r="D89" s="260"/>
      <c r="E89" s="260"/>
      <c r="F89" s="260"/>
      <c r="G89" s="260"/>
      <c r="H89" s="261"/>
    </row>
    <row r="90" spans="1:8">
      <c r="A90" s="152" t="s">
        <v>38</v>
      </c>
      <c r="B90" s="114"/>
      <c r="C90" s="260"/>
      <c r="D90" s="260"/>
      <c r="E90" s="260"/>
      <c r="F90" s="260"/>
      <c r="G90" s="260"/>
      <c r="H90" s="261"/>
    </row>
    <row r="91" spans="1:8">
      <c r="A91" s="152" t="s">
        <v>39</v>
      </c>
      <c r="B91" s="264"/>
      <c r="C91" s="260"/>
      <c r="D91" s="260"/>
      <c r="E91" s="260"/>
      <c r="F91" s="260"/>
      <c r="G91" s="260"/>
      <c r="H91" s="261"/>
    </row>
    <row r="92" spans="1:8" ht="12" customHeight="1">
      <c r="A92" s="152"/>
      <c r="B92" s="263"/>
      <c r="C92" s="260"/>
      <c r="D92" s="260"/>
      <c r="E92" s="260"/>
      <c r="F92" s="260"/>
      <c r="G92" s="260"/>
      <c r="H92" s="261"/>
    </row>
    <row r="93" spans="1:8">
      <c r="A93" s="152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2"/>
      <c r="B94" s="263" t="s">
        <v>85</v>
      </c>
      <c r="C94" s="260"/>
      <c r="D94" s="260"/>
      <c r="E94" s="260"/>
      <c r="F94" s="260"/>
      <c r="G94" s="260"/>
      <c r="H94" s="261"/>
    </row>
    <row r="95" spans="1:8">
      <c r="A95" s="152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85</v>
      </c>
      <c r="C96" s="260"/>
      <c r="D96" s="260"/>
      <c r="E96" s="260"/>
      <c r="F96" s="260"/>
      <c r="G96" s="260"/>
      <c r="H96" s="261"/>
    </row>
    <row r="97" spans="1:8" ht="12" customHeight="1">
      <c r="A97" s="152" t="s">
        <v>42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2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2" t="s">
        <v>43</v>
      </c>
      <c r="B99" s="262"/>
      <c r="C99" s="260"/>
      <c r="D99" s="260"/>
      <c r="E99" s="260"/>
      <c r="F99" s="260"/>
      <c r="G99" s="260"/>
      <c r="H99" s="261"/>
    </row>
    <row r="100" spans="1:8" ht="12" customHeight="1">
      <c r="A100" s="152"/>
      <c r="B100" s="260"/>
      <c r="C100" s="260"/>
      <c r="D100" s="260"/>
      <c r="E100" s="260"/>
      <c r="F100" s="260"/>
      <c r="G100" s="260"/>
      <c r="H100" s="261"/>
    </row>
    <row r="101" spans="1:8">
      <c r="A101" s="152" t="s">
        <v>44</v>
      </c>
      <c r="B101" s="262"/>
      <c r="C101" s="260"/>
      <c r="D101" s="260"/>
      <c r="E101" s="260"/>
      <c r="F101" s="260"/>
      <c r="G101" s="260"/>
      <c r="H101" s="261"/>
    </row>
    <row r="102" spans="1:8">
      <c r="A102" s="152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2"/>
      <c r="B103" s="260"/>
      <c r="C103" s="260"/>
      <c r="D103" s="260"/>
      <c r="E103" s="260"/>
      <c r="F103" s="260"/>
      <c r="G103" s="260"/>
      <c r="H103" s="261"/>
    </row>
    <row r="104" spans="1:8">
      <c r="A104" s="152" t="s">
        <v>46</v>
      </c>
      <c r="B104" s="262"/>
      <c r="C104" s="260"/>
      <c r="D104" s="260"/>
      <c r="E104" s="260"/>
      <c r="F104" s="260"/>
      <c r="G104" s="260"/>
      <c r="H104" s="261"/>
    </row>
    <row r="105" spans="1:8" ht="14.25" customHeight="1">
      <c r="A105" s="152"/>
      <c r="B105" s="260"/>
      <c r="C105" s="260"/>
      <c r="D105" s="260"/>
      <c r="E105" s="260"/>
      <c r="F105" s="260"/>
      <c r="G105" s="260"/>
      <c r="H105" s="261"/>
    </row>
    <row r="106" spans="1:8">
      <c r="A106" s="152" t="s">
        <v>47</v>
      </c>
      <c r="B106" s="262"/>
      <c r="C106" s="260"/>
      <c r="D106" s="260"/>
      <c r="E106" s="260"/>
      <c r="F106" s="260"/>
      <c r="G106" s="260"/>
      <c r="H106" s="261"/>
    </row>
    <row r="107" spans="1:8" ht="12.75" customHeight="1">
      <c r="A107" s="152"/>
      <c r="B107" s="260"/>
      <c r="C107" s="260"/>
      <c r="D107" s="260"/>
      <c r="E107" s="260"/>
      <c r="F107" s="260"/>
      <c r="G107" s="260"/>
      <c r="H107" s="261"/>
    </row>
    <row r="108" spans="1:8">
      <c r="A108" s="152" t="s">
        <v>48</v>
      </c>
      <c r="B108" s="262"/>
      <c r="C108" s="260"/>
      <c r="D108" s="260"/>
      <c r="E108" s="260"/>
      <c r="F108" s="260"/>
      <c r="G108" s="260"/>
      <c r="H108" s="261"/>
    </row>
    <row r="109" spans="1:8" ht="12.75" customHeight="1">
      <c r="A109" s="152"/>
      <c r="B109" s="260"/>
      <c r="C109" s="260"/>
      <c r="D109" s="260"/>
      <c r="E109" s="260"/>
      <c r="F109" s="260"/>
      <c r="G109" s="260"/>
      <c r="H109" s="261"/>
    </row>
    <row r="110" spans="1:8">
      <c r="A110" s="152" t="s">
        <v>49</v>
      </c>
      <c r="B110" s="262"/>
      <c r="C110" s="260"/>
      <c r="D110" s="260"/>
      <c r="E110" s="260"/>
      <c r="F110" s="260"/>
      <c r="G110" s="260"/>
      <c r="H110" s="261"/>
    </row>
    <row r="111" spans="1:8" ht="12.75" customHeight="1">
      <c r="A111" s="152"/>
      <c r="B111" s="260"/>
      <c r="C111" s="260"/>
      <c r="D111" s="260"/>
      <c r="E111" s="260"/>
      <c r="F111" s="260"/>
      <c r="G111" s="260"/>
      <c r="H111" s="261"/>
    </row>
    <row r="112" spans="1:8">
      <c r="A112" s="152" t="s">
        <v>50</v>
      </c>
      <c r="B112" s="262"/>
      <c r="C112" s="260"/>
      <c r="D112" s="260"/>
      <c r="E112" s="260"/>
      <c r="F112" s="260"/>
      <c r="G112" s="260"/>
      <c r="H112" s="261"/>
    </row>
    <row r="113" spans="1:8">
      <c r="A113" s="152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337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341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375</v>
      </c>
      <c r="C125" s="149" t="s">
        <v>54</v>
      </c>
      <c r="D125" s="227"/>
      <c r="E125" s="1"/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 ht="14.25">
      <c r="A127" s="142" t="s">
        <v>55</v>
      </c>
      <c r="B127" s="1"/>
      <c r="C127" s="141" t="s">
        <v>374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8"/>
      <c r="E138" s="1"/>
      <c r="F138" s="1"/>
      <c r="G138" s="1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/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85</v>
      </c>
      <c r="H143" s="143"/>
    </row>
    <row r="144" spans="1:8" ht="15">
      <c r="A144" s="142"/>
      <c r="B144" s="1"/>
      <c r="C144" s="239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/>
      <c r="E160" s="257"/>
      <c r="G160" s="257"/>
    </row>
    <row r="161" spans="1:8">
      <c r="A161" s="226"/>
      <c r="B161" s="225"/>
      <c r="C161" s="139"/>
      <c r="D161" s="225"/>
      <c r="E161" s="139"/>
      <c r="F161" s="225"/>
      <c r="G161" s="155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350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337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56</v>
      </c>
      <c r="B178" s="280"/>
      <c r="C178" s="280"/>
      <c r="D178" s="280"/>
      <c r="E178" s="280"/>
      <c r="F178" s="280"/>
      <c r="G178" s="280"/>
      <c r="H178" s="281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2" t="s">
        <v>63</v>
      </c>
      <c r="F181" s="283"/>
      <c r="G181" s="163" t="s">
        <v>64</v>
      </c>
      <c r="H181" s="160" t="s">
        <v>65</v>
      </c>
    </row>
    <row r="182" spans="1:8" ht="13.5" thickTop="1">
      <c r="A182" s="164"/>
      <c r="B182" s="251">
        <v>3359</v>
      </c>
      <c r="C182" s="230">
        <v>250</v>
      </c>
      <c r="D182" s="166">
        <v>0</v>
      </c>
      <c r="E182" s="272" t="s">
        <v>351</v>
      </c>
      <c r="F182" s="273"/>
      <c r="G182" s="231">
        <v>2010620.8</v>
      </c>
      <c r="H182" s="232">
        <f>G182</f>
        <v>2010620.8</v>
      </c>
    </row>
    <row r="183" spans="1:8">
      <c r="A183" s="164"/>
      <c r="B183" s="165"/>
      <c r="C183" s="287"/>
      <c r="D183" s="166"/>
      <c r="E183" s="289"/>
      <c r="F183" s="275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7"/>
      <c r="D184" s="166"/>
      <c r="E184" s="288"/>
      <c r="F184" s="275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4"/>
      <c r="F185" s="275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6"/>
      <c r="F186" s="277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3359</v>
      </c>
      <c r="C187" s="1"/>
      <c r="D187" s="1"/>
      <c r="E187" s="149"/>
      <c r="F187" s="129"/>
      <c r="G187" s="149" t="s">
        <v>344</v>
      </c>
      <c r="H187" s="233">
        <f>H182+H183+H184</f>
        <v>2010620.8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3">
        <f>G188*Val_terreno</f>
        <v>2010620.8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2010620.8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4" t="s">
        <v>72</v>
      </c>
      <c r="F192" s="285"/>
      <c r="G192" s="291" t="s">
        <v>64</v>
      </c>
      <c r="H192" s="184" t="s">
        <v>65</v>
      </c>
    </row>
    <row r="193" spans="1:8" ht="13.5" thickTop="1">
      <c r="A193" s="258"/>
      <c r="B193" s="229"/>
      <c r="C193" s="230"/>
      <c r="D193" s="186"/>
      <c r="E193" s="290"/>
      <c r="F193" s="278"/>
      <c r="G193" s="235"/>
      <c r="H193" s="234">
        <f>B193*C193</f>
        <v>0</v>
      </c>
    </row>
    <row r="194" spans="1:8">
      <c r="A194" s="258"/>
      <c r="B194" s="229"/>
      <c r="C194" s="230"/>
      <c r="D194" s="186"/>
      <c r="E194" s="189"/>
      <c r="F194" s="269"/>
      <c r="G194" s="292"/>
      <c r="H194" s="234">
        <f>B194*C194</f>
        <v>0</v>
      </c>
    </row>
    <row r="195" spans="1:8">
      <c r="A195" s="258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6">
        <f>SUM(H193:H197)</f>
        <v>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3">
        <f>G199*Val_constr</f>
        <v>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197"/>
      <c r="B203" s="198" t="s">
        <v>75</v>
      </c>
      <c r="C203" s="199" t="s">
        <v>70</v>
      </c>
      <c r="D203" s="162" t="s">
        <v>71</v>
      </c>
      <c r="E203" s="282" t="s">
        <v>76</v>
      </c>
      <c r="F203" s="199"/>
      <c r="G203" s="198" t="s">
        <v>72</v>
      </c>
      <c r="H203" s="286" t="s">
        <v>65</v>
      </c>
    </row>
    <row r="204" spans="1:8" ht="13.5" thickTop="1">
      <c r="A204" s="200" t="s">
        <v>85</v>
      </c>
      <c r="B204" s="201" t="s">
        <v>85</v>
      </c>
      <c r="C204" s="165">
        <v>0</v>
      </c>
      <c r="D204" s="186">
        <v>0</v>
      </c>
      <c r="E204" s="202"/>
      <c r="F204" s="203"/>
      <c r="G204" s="204"/>
      <c r="H204" s="188">
        <f>+C204-C204*G204</f>
        <v>0</v>
      </c>
    </row>
    <row r="205" spans="1:8">
      <c r="A205" s="200"/>
      <c r="B205" s="205"/>
      <c r="C205" s="165"/>
      <c r="D205" s="186"/>
      <c r="E205" s="202"/>
      <c r="F205" s="155"/>
      <c r="G205" s="206"/>
      <c r="H205" s="188">
        <f>+C205-C205*G205</f>
        <v>0</v>
      </c>
    </row>
    <row r="206" spans="1:8">
      <c r="A206" s="200"/>
      <c r="B206" s="205"/>
      <c r="C206" s="165"/>
      <c r="D206" s="186"/>
      <c r="E206" s="202"/>
      <c r="F206" s="155"/>
      <c r="G206" s="206"/>
      <c r="H206" s="188">
        <f>+C206-C206*G206</f>
        <v>0</v>
      </c>
    </row>
    <row r="207" spans="1:8">
      <c r="A207" s="200"/>
      <c r="B207" s="205"/>
      <c r="C207" s="165"/>
      <c r="D207" s="186"/>
      <c r="E207" s="202"/>
      <c r="F207" s="155"/>
      <c r="G207" s="206"/>
      <c r="H207" s="188">
        <f>+C207-C207*G207</f>
        <v>0</v>
      </c>
    </row>
    <row r="208" spans="1:8" ht="13.5" thickBot="1">
      <c r="A208" s="207"/>
      <c r="B208" s="208"/>
      <c r="C208" s="170"/>
      <c r="D208" s="191"/>
      <c r="E208" s="209"/>
      <c r="F208" s="210"/>
      <c r="G208" s="211"/>
      <c r="H208" s="212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3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4"/>
      <c r="H211" s="176">
        <f>IF(G210=0,Val_esp,ind_val_esp)</f>
        <v>0</v>
      </c>
    </row>
    <row r="212" spans="1:8">
      <c r="A212" s="177" t="s">
        <v>85</v>
      </c>
      <c r="B212" s="1"/>
      <c r="C212" s="1"/>
      <c r="D212" s="1"/>
      <c r="E212" s="129"/>
      <c r="F212" s="149"/>
      <c r="G212" s="214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5">
        <f>H188+H199</f>
        <v>2010620.8</v>
      </c>
    </row>
    <row r="215" spans="1:8">
      <c r="A215" s="177" t="str">
        <f>Hoja2!A7</f>
        <v xml:space="preserve"> DOS MILLONES  DIEZ  MIL  SEISCIENTOS VEINTE PESOS 80/100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6" t="s">
        <v>322</v>
      </c>
      <c r="B216" s="217" t="s">
        <v>85</v>
      </c>
      <c r="C216" s="1"/>
      <c r="D216" s="1"/>
      <c r="E216" s="1"/>
      <c r="F216" s="218"/>
      <c r="G216" s="153" t="s">
        <v>78</v>
      </c>
      <c r="H216" s="130"/>
    </row>
    <row r="217" spans="1:8" ht="14.25" thickTop="1" thickBot="1">
      <c r="A217" s="216" t="s">
        <v>12</v>
      </c>
      <c r="B217" s="219"/>
      <c r="C217" s="293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79</v>
      </c>
      <c r="B219" s="221"/>
      <c r="C219" s="221"/>
      <c r="D219" s="221" t="s">
        <v>80</v>
      </c>
      <c r="E219" s="221"/>
      <c r="F219" s="221"/>
      <c r="G219" s="221"/>
      <c r="H219" s="222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3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82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83</v>
      </c>
      <c r="C230" s="1"/>
      <c r="D230" s="1"/>
      <c r="E230" s="228" t="s">
        <v>84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4" t="s">
        <v>337</v>
      </c>
      <c r="B235" s="295"/>
      <c r="C235" s="295"/>
      <c r="D235" s="295"/>
      <c r="E235" s="295"/>
      <c r="F235" s="295"/>
      <c r="G235" s="295"/>
      <c r="H235" s="296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4" t="s">
        <v>328</v>
      </c>
      <c r="B237" s="295"/>
      <c r="C237" s="295"/>
      <c r="D237" s="295"/>
      <c r="E237" s="295"/>
      <c r="F237" s="295"/>
      <c r="G237" s="295"/>
      <c r="H237" s="296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1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2000000</v>
      </c>
      <c r="D3" s="5">
        <f>TRUNC(A5,-5)</f>
        <v>2000000</v>
      </c>
      <c r="E3" s="5">
        <f>TRUNC(A5,-4)</f>
        <v>2010000</v>
      </c>
      <c r="F3" s="5">
        <f>TRUNC(A5,-3)</f>
        <v>2010000</v>
      </c>
      <c r="G3" s="5">
        <f>TRUNC(A5,-2)</f>
        <v>2010600</v>
      </c>
      <c r="H3" s="5">
        <f>TRUNC(A5,-1)</f>
        <v>2010620</v>
      </c>
      <c r="I3" s="5">
        <f>TRUNC(A5,0)</f>
        <v>2010620</v>
      </c>
      <c r="J3" s="5">
        <f>IF(A5-I3&gt;0,(A5-I3)*100,"00")</f>
        <v>80.000000004656613</v>
      </c>
      <c r="K3" s="6">
        <f>(J3-L3)/10</f>
        <v>0</v>
      </c>
      <c r="L3" s="5">
        <f>IF(A5-I3&gt;0,(A5-I3)*100,"00")</f>
        <v>80.000000004656613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2</v>
      </c>
      <c r="D4" s="7">
        <f>(D3-C3)/100000</f>
        <v>0</v>
      </c>
      <c r="E4" s="7">
        <f>(E3-D3)/10000</f>
        <v>1</v>
      </c>
      <c r="F4" s="7">
        <f>(F3-E3)/1000</f>
        <v>0</v>
      </c>
      <c r="G4" s="7">
        <f>(G3-F3)/100</f>
        <v>6</v>
      </c>
      <c r="H4" s="7">
        <f>(H3-G3)/10</f>
        <v>2</v>
      </c>
      <c r="I4" s="5">
        <f>+I3-H3</f>
        <v>0</v>
      </c>
      <c r="J4" s="5">
        <f>IF(A5-I3=0,"00",ROUND(J3,0))</f>
        <v>80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2010620.8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DOS MILLONES  DIEZ  MIL  SEISCIENTOS VEINTE PESOS 80/100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 xml:space="preserve"> DIEZ </v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 xml:space="preserve"> DOS MILLONES </v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>VEINTE</v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DOS MILLONES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DIEZ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>VEINTE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DOS MILLONES  DIEZ  MIL  SEISCIENTOS VEINTE PESOS 80/100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04" t="s">
        <v>160</v>
      </c>
      <c r="C7" s="304"/>
      <c r="D7" s="304"/>
      <c r="E7" s="304"/>
    </row>
    <row r="8" spans="2:6">
      <c r="B8" s="305" t="s">
        <v>161</v>
      </c>
      <c r="C8" s="306"/>
      <c r="D8" s="306"/>
      <c r="E8" s="307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08" t="s">
        <v>175</v>
      </c>
      <c r="D15" s="309"/>
      <c r="E15" s="310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5" t="s">
        <v>177</v>
      </c>
      <c r="C18" s="306"/>
      <c r="D18" s="306"/>
      <c r="E18" s="307"/>
    </row>
    <row r="19" spans="2:34">
      <c r="B19" s="73" t="s">
        <v>178</v>
      </c>
      <c r="C19" s="300" t="str">
        <f>D34</f>
        <v>Habitacional y comercial de 1er orden .</v>
      </c>
      <c r="D19" s="300"/>
      <c r="E19" s="301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02" t="s">
        <v>183</v>
      </c>
      <c r="D23" s="302"/>
      <c r="E23" s="303"/>
    </row>
    <row r="24" spans="2:34">
      <c r="B24" s="73"/>
      <c r="C24" s="302"/>
      <c r="D24" s="302"/>
      <c r="E24" s="303"/>
    </row>
    <row r="25" spans="2:34">
      <c r="B25" s="73"/>
      <c r="C25" s="302"/>
      <c r="D25" s="302"/>
      <c r="E25" s="303"/>
    </row>
    <row r="26" spans="2:34">
      <c r="B26" s="73"/>
      <c r="C26" s="302"/>
      <c r="D26" s="302"/>
      <c r="E26" s="303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299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299" t="s">
        <v>305</v>
      </c>
      <c r="P38" s="299"/>
      <c r="S38" s="299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299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299"/>
      <c r="P39" s="299"/>
      <c r="S39" s="299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299"/>
      <c r="H40" s="118">
        <v>0.75</v>
      </c>
      <c r="I40" s="114" t="s">
        <v>318</v>
      </c>
      <c r="O40" s="299"/>
      <c r="S40" s="299"/>
      <c r="U40" s="299" t="s">
        <v>319</v>
      </c>
    </row>
    <row r="41" spans="1:34" s="114" customFormat="1">
      <c r="G41" s="114" t="s">
        <v>320</v>
      </c>
      <c r="H41" s="118">
        <v>0.7</v>
      </c>
      <c r="U41" s="299"/>
    </row>
    <row r="42" spans="1:34" s="114" customFormat="1">
      <c r="H42" s="119">
        <v>0.65</v>
      </c>
      <c r="U42" s="299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2012-11-09T17:14:42Z</dcterms:modified>
</cp:coreProperties>
</file>