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TUAL TESO\NOMINAS 18, 19 &amp; 20\NOMINA 2020\AGUINALDO\"/>
    </mc:Choice>
  </mc:AlternateContent>
  <bookViews>
    <workbookView xWindow="120" yWindow="75" windowWidth="21195" windowHeight="9975" activeTab="4"/>
  </bookViews>
  <sheets>
    <sheet name="OP. QUIN " sheetId="1" r:id="rId1"/>
    <sheet name="NOM" sheetId="6" r:id="rId2"/>
    <sheet name="O.P MENSUAL" sheetId="2" r:id="rId3"/>
    <sheet name="DEPORTES" sheetId="5" r:id="rId4"/>
    <sheet name="Hoja1" sheetId="7" r:id="rId5"/>
  </sheets>
  <calcPr calcId="162913"/>
</workbook>
</file>

<file path=xl/calcChain.xml><?xml version="1.0" encoding="utf-8"?>
<calcChain xmlns="http://schemas.openxmlformats.org/spreadsheetml/2006/main">
  <c r="F17" i="7" l="1"/>
  <c r="F12" i="7"/>
  <c r="F16" i="7"/>
  <c r="D16" i="7"/>
  <c r="D15" i="7"/>
  <c r="F15" i="7" s="1"/>
  <c r="D14" i="7"/>
  <c r="F14" i="7" s="1"/>
  <c r="D13" i="7"/>
  <c r="F13" i="7" s="1"/>
  <c r="D12" i="7"/>
  <c r="D11" i="7"/>
  <c r="F11" i="7" s="1"/>
  <c r="D10" i="7"/>
  <c r="F10" i="7" s="1"/>
  <c r="P7" i="5"/>
  <c r="P8" i="5"/>
  <c r="P9" i="5"/>
  <c r="P10" i="5"/>
  <c r="P11" i="5"/>
  <c r="P12" i="5"/>
  <c r="P13" i="5"/>
  <c r="H161" i="6" l="1"/>
  <c r="H160" i="6"/>
  <c r="F147" i="6" l="1"/>
  <c r="G52" i="2" l="1"/>
  <c r="G17" i="2"/>
  <c r="G51" i="2"/>
  <c r="G33" i="2"/>
  <c r="G50" i="2"/>
  <c r="G49" i="2"/>
  <c r="G48" i="2"/>
  <c r="G47" i="2"/>
  <c r="G46" i="2"/>
  <c r="G45" i="2"/>
  <c r="G32" i="2"/>
  <c r="G31" i="2"/>
  <c r="G30" i="2"/>
  <c r="G29" i="2"/>
  <c r="G28" i="2"/>
  <c r="G27" i="2"/>
  <c r="G26" i="2"/>
  <c r="E11" i="2"/>
  <c r="E12" i="2"/>
  <c r="E13" i="2"/>
  <c r="E14" i="2"/>
  <c r="G14" i="2" s="1"/>
  <c r="E15" i="2"/>
  <c r="E16" i="2"/>
  <c r="G16" i="2" s="1"/>
  <c r="G15" i="2"/>
  <c r="G13" i="2"/>
  <c r="G12" i="2"/>
  <c r="G11" i="2"/>
  <c r="E50" i="2"/>
  <c r="E49" i="2"/>
  <c r="F142" i="1" l="1"/>
  <c r="G142" i="1"/>
  <c r="F152" i="6" l="1"/>
  <c r="H152" i="6" s="1"/>
  <c r="F155" i="6"/>
  <c r="H155" i="6" s="1"/>
  <c r="F156" i="6"/>
  <c r="H156" i="6" s="1"/>
  <c r="F157" i="6"/>
  <c r="H157" i="6" s="1"/>
  <c r="F158" i="6"/>
  <c r="H158" i="6" s="1"/>
  <c r="F159" i="6"/>
  <c r="H159" i="6" s="1"/>
  <c r="F148" i="6"/>
  <c r="H148" i="6" s="1"/>
  <c r="F142" i="6"/>
  <c r="H142" i="6" s="1"/>
  <c r="F141" i="6"/>
  <c r="H141" i="6" s="1"/>
  <c r="F67" i="6"/>
  <c r="H67" i="6" s="1"/>
  <c r="F95" i="6" l="1"/>
  <c r="H95" i="6" s="1"/>
  <c r="F58" i="6"/>
  <c r="H58" i="6" s="1"/>
  <c r="F59" i="6"/>
  <c r="H59" i="6" s="1"/>
  <c r="F60" i="6"/>
  <c r="H60" i="6" s="1"/>
  <c r="F61" i="6"/>
  <c r="H61" i="6" s="1"/>
  <c r="F62" i="6"/>
  <c r="H62" i="6" s="1"/>
  <c r="F63" i="6"/>
  <c r="H63" i="6" s="1"/>
  <c r="F64" i="6"/>
  <c r="H64" i="6" s="1"/>
  <c r="F65" i="6"/>
  <c r="H65" i="6" s="1"/>
  <c r="F57" i="6"/>
  <c r="H57" i="6" s="1"/>
  <c r="F37" i="6"/>
  <c r="H37" i="6" s="1"/>
  <c r="F38" i="6"/>
  <c r="H38" i="6" s="1"/>
  <c r="F12" i="6"/>
  <c r="F13" i="6"/>
  <c r="H13" i="6" s="1"/>
  <c r="F16" i="6"/>
  <c r="H16" i="6" s="1"/>
  <c r="F15" i="6"/>
  <c r="H15" i="6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2" i="1"/>
  <c r="G192" i="1" s="1"/>
  <c r="F174" i="1"/>
  <c r="G174" i="1" s="1"/>
  <c r="I174" i="1" s="1"/>
  <c r="F175" i="1"/>
  <c r="G175" i="1" s="1"/>
  <c r="I175" i="1" s="1"/>
  <c r="F169" i="1"/>
  <c r="G169" i="1" s="1"/>
  <c r="I169" i="1" s="1"/>
  <c r="F170" i="1"/>
  <c r="G170" i="1" s="1"/>
  <c r="F171" i="1"/>
  <c r="G171" i="1" s="1"/>
  <c r="I171" i="1" s="1"/>
  <c r="F172" i="1"/>
  <c r="G172" i="1" s="1"/>
  <c r="F149" i="1"/>
  <c r="G149" i="1" s="1"/>
  <c r="F150" i="1"/>
  <c r="G150" i="1" s="1"/>
  <c r="F132" i="1"/>
  <c r="G132" i="1" s="1"/>
  <c r="I132" i="1" s="1"/>
  <c r="F122" i="1"/>
  <c r="G122" i="1" s="1"/>
  <c r="F123" i="1"/>
  <c r="G123" i="1" s="1"/>
  <c r="I123" i="1" s="1"/>
  <c r="F124" i="1"/>
  <c r="G124" i="1" s="1"/>
  <c r="I124" i="1" s="1"/>
  <c r="F125" i="1"/>
  <c r="G125" i="1" s="1"/>
  <c r="I125" i="1" s="1"/>
  <c r="F126" i="1"/>
  <c r="G126" i="1" s="1"/>
  <c r="F127" i="1"/>
  <c r="G127" i="1" s="1"/>
  <c r="I127" i="1" s="1"/>
  <c r="F128" i="1"/>
  <c r="G128" i="1" s="1"/>
  <c r="I128" i="1" s="1"/>
  <c r="F129" i="1"/>
  <c r="G129" i="1" s="1"/>
  <c r="I129" i="1" s="1"/>
  <c r="F130" i="1"/>
  <c r="G130" i="1" s="1"/>
  <c r="I130" i="1" s="1"/>
  <c r="F131" i="1"/>
  <c r="G131" i="1" s="1"/>
  <c r="F133" i="1"/>
  <c r="G133" i="1" s="1"/>
  <c r="I133" i="1" s="1"/>
  <c r="F121" i="1"/>
  <c r="G121" i="1" s="1"/>
  <c r="I121" i="1" s="1"/>
  <c r="F83" i="1"/>
  <c r="G83" i="1" s="1"/>
  <c r="I83" i="1" s="1"/>
  <c r="F77" i="1"/>
  <c r="G77" i="1" s="1"/>
  <c r="I77" i="1" s="1"/>
  <c r="F78" i="1"/>
  <c r="G78" i="1" s="1"/>
  <c r="I78" i="1" s="1"/>
  <c r="F79" i="1"/>
  <c r="G79" i="1" s="1"/>
  <c r="I79" i="1" s="1"/>
  <c r="F80" i="1"/>
  <c r="G80" i="1" s="1"/>
  <c r="I80" i="1" s="1"/>
  <c r="F81" i="1"/>
  <c r="G81" i="1" s="1"/>
  <c r="I81" i="1" s="1"/>
  <c r="F82" i="1"/>
  <c r="G82" i="1" s="1"/>
  <c r="I82" i="1" s="1"/>
  <c r="F58" i="1"/>
  <c r="G58" i="1" s="1"/>
  <c r="I58" i="1" s="1"/>
  <c r="G31" i="1"/>
  <c r="I31" i="1" s="1"/>
  <c r="F29" i="1"/>
  <c r="G29" i="1" s="1"/>
  <c r="I29" i="1" s="1"/>
  <c r="F28" i="1"/>
  <c r="H68" i="6" l="1"/>
  <c r="I134" i="1"/>
  <c r="I199" i="1"/>
  <c r="I176" i="1"/>
  <c r="F11" i="1"/>
  <c r="G11" i="1" s="1"/>
  <c r="I11" i="1" s="1"/>
  <c r="F13" i="1"/>
  <c r="G13" i="1" s="1"/>
  <c r="I13" i="1" s="1"/>
  <c r="F10" i="1"/>
  <c r="G10" i="1" s="1"/>
  <c r="F9" i="1"/>
  <c r="F50" i="1" l="1"/>
  <c r="G50" i="1" s="1"/>
  <c r="I50" i="1" s="1"/>
  <c r="F51" i="1"/>
  <c r="G51" i="1" s="1"/>
  <c r="I51" i="1" s="1"/>
  <c r="F52" i="1"/>
  <c r="G52" i="1" s="1"/>
  <c r="I52" i="1" s="1"/>
  <c r="F53" i="1"/>
  <c r="G53" i="1" s="1"/>
  <c r="I53" i="1" s="1"/>
  <c r="F54" i="1"/>
  <c r="G54" i="1" s="1"/>
  <c r="I54" i="1" s="1"/>
  <c r="F55" i="1"/>
  <c r="G55" i="1" s="1"/>
  <c r="I55" i="1" s="1"/>
  <c r="F56" i="1"/>
  <c r="G56" i="1" s="1"/>
  <c r="I56" i="1" s="1"/>
  <c r="F57" i="1"/>
  <c r="G57" i="1" s="1"/>
  <c r="I57" i="1" s="1"/>
  <c r="F59" i="1"/>
  <c r="G59" i="1" s="1"/>
  <c r="I59" i="1" s="1"/>
  <c r="F60" i="1"/>
  <c r="G60" i="1" s="1"/>
  <c r="I60" i="1" s="1"/>
  <c r="F61" i="1"/>
  <c r="G61" i="1" s="1"/>
  <c r="I61" i="1" s="1"/>
  <c r="F62" i="1"/>
  <c r="G62" i="1" s="1"/>
  <c r="I62" i="1" s="1"/>
  <c r="F72" i="1"/>
  <c r="G72" i="1" s="1"/>
  <c r="I72" i="1" s="1"/>
  <c r="F73" i="1"/>
  <c r="G73" i="1" s="1"/>
  <c r="I73" i="1" s="1"/>
  <c r="F74" i="1"/>
  <c r="G74" i="1" s="1"/>
  <c r="I74" i="1" s="1"/>
  <c r="I63" i="1" l="1"/>
  <c r="E26" i="2"/>
  <c r="E27" i="2"/>
  <c r="E28" i="2"/>
  <c r="E29" i="2"/>
  <c r="E30" i="2"/>
  <c r="E31" i="2"/>
  <c r="E32" i="2"/>
  <c r="E45" i="2"/>
  <c r="E46" i="2"/>
  <c r="E47" i="2"/>
  <c r="E48" i="2"/>
  <c r="E10" i="2"/>
  <c r="G10" i="2" s="1"/>
  <c r="F143" i="1"/>
  <c r="G143" i="1"/>
  <c r="F144" i="1"/>
  <c r="G144" i="1" s="1"/>
  <c r="I144" i="1" s="1"/>
  <c r="F146" i="1"/>
  <c r="G146" i="1" s="1"/>
  <c r="I146" i="1" s="1"/>
  <c r="I153" i="1" l="1"/>
  <c r="F18" i="6"/>
  <c r="H18" i="6" s="1"/>
  <c r="F31" i="6"/>
  <c r="H31" i="6" s="1"/>
  <c r="F32" i="6"/>
  <c r="H32" i="6" s="1"/>
  <c r="F33" i="6"/>
  <c r="H33" i="6" s="1"/>
  <c r="F34" i="6"/>
  <c r="H34" i="6" s="1"/>
  <c r="F36" i="6"/>
  <c r="H36" i="6" s="1"/>
  <c r="F88" i="6"/>
  <c r="H88" i="6" s="1"/>
  <c r="F89" i="6"/>
  <c r="H89" i="6" s="1"/>
  <c r="F91" i="6"/>
  <c r="H91" i="6" s="1"/>
  <c r="F92" i="6"/>
  <c r="H92" i="6" s="1"/>
  <c r="F93" i="6"/>
  <c r="H93" i="6" s="1"/>
  <c r="F94" i="6"/>
  <c r="H94" i="6" s="1"/>
  <c r="F96" i="6"/>
  <c r="H96" i="6" s="1"/>
  <c r="F98" i="6"/>
  <c r="H98" i="6" s="1"/>
  <c r="F99" i="6"/>
  <c r="H99" i="6" s="1"/>
  <c r="F101" i="6"/>
  <c r="H101" i="6" s="1"/>
  <c r="F103" i="6"/>
  <c r="H103" i="6" s="1"/>
  <c r="F104" i="6"/>
  <c r="H104" i="6" s="1"/>
  <c r="F117" i="6"/>
  <c r="H117" i="6" s="1"/>
  <c r="F118" i="6"/>
  <c r="H118" i="6" s="1"/>
  <c r="F119" i="6"/>
  <c r="H119" i="6" s="1"/>
  <c r="F120" i="6"/>
  <c r="F121" i="6"/>
  <c r="H121" i="6" s="1"/>
  <c r="F122" i="6"/>
  <c r="H122" i="6" s="1"/>
  <c r="F123" i="6"/>
  <c r="H123" i="6" s="1"/>
  <c r="F124" i="6"/>
  <c r="H124" i="6" s="1"/>
  <c r="F126" i="6"/>
  <c r="H126" i="6" s="1"/>
  <c r="F128" i="6"/>
  <c r="H128" i="6" s="1"/>
  <c r="F129" i="6"/>
  <c r="F131" i="6"/>
  <c r="H131" i="6" s="1"/>
  <c r="F144" i="6"/>
  <c r="H144" i="6" s="1"/>
  <c r="F146" i="6"/>
  <c r="H146" i="6" s="1"/>
  <c r="F150" i="6"/>
  <c r="H150" i="6" s="1"/>
  <c r="F153" i="6"/>
  <c r="H153" i="6" s="1"/>
  <c r="F154" i="6"/>
  <c r="H154" i="6" s="1"/>
  <c r="F10" i="6"/>
  <c r="F11" i="6"/>
  <c r="H11" i="6" s="1"/>
  <c r="F9" i="6"/>
  <c r="H132" i="6" l="1"/>
  <c r="H39" i="6"/>
  <c r="H19" i="6"/>
  <c r="H105" i="6"/>
  <c r="H9" i="6"/>
  <c r="F14" i="1"/>
  <c r="G14" i="1" s="1"/>
  <c r="I14" i="1" s="1"/>
  <c r="F16" i="1"/>
  <c r="G16" i="1" s="1"/>
  <c r="F18" i="1"/>
  <c r="G18" i="1" s="1"/>
  <c r="F19" i="1"/>
  <c r="G19" i="1" s="1"/>
  <c r="F30" i="1"/>
  <c r="G30" i="1" s="1"/>
  <c r="I30" i="1" s="1"/>
  <c r="I32" i="1" s="1"/>
  <c r="F31" i="1"/>
  <c r="F75" i="1"/>
  <c r="G75" i="1" s="1"/>
  <c r="I75" i="1" s="1"/>
  <c r="F76" i="1"/>
  <c r="G76" i="1" s="1"/>
  <c r="I76" i="1" s="1"/>
  <c r="F93" i="1"/>
  <c r="G93" i="1" s="1"/>
  <c r="I93" i="1" s="1"/>
  <c r="F95" i="1"/>
  <c r="G95" i="1" s="1"/>
  <c r="I95" i="1" s="1"/>
  <c r="F148" i="1"/>
  <c r="G148" i="1" s="1"/>
  <c r="F152" i="1"/>
  <c r="G152" i="1" s="1"/>
  <c r="F168" i="1"/>
  <c r="G168" i="1" s="1"/>
  <c r="G28" i="1"/>
  <c r="I96" i="1" l="1"/>
  <c r="I84" i="1"/>
  <c r="G9" i="1"/>
  <c r="I9" i="1" s="1"/>
  <c r="I20" i="1" s="1"/>
  <c r="I200" i="1" l="1"/>
  <c r="P16" i="5"/>
  <c r="B119" i="6"/>
  <c r="B120" i="6" s="1"/>
  <c r="B121" i="6" s="1"/>
  <c r="B122" i="6" s="1"/>
  <c r="B123" i="6" s="1"/>
  <c r="B124" i="6" s="1"/>
  <c r="B126" i="6" s="1"/>
  <c r="B128" i="6" s="1"/>
  <c r="B129" i="6" s="1"/>
  <c r="B11" i="6"/>
  <c r="B58" i="6" s="1"/>
  <c r="B59" i="6" s="1"/>
  <c r="B60" i="6" s="1"/>
  <c r="B61" i="6" s="1"/>
  <c r="B62" i="6" s="1"/>
  <c r="B63" i="6" s="1"/>
  <c r="B64" i="6" s="1"/>
  <c r="B65" i="6" s="1"/>
  <c r="B31" i="6" s="1"/>
  <c r="B32" i="6" s="1"/>
  <c r="B33" i="6" s="1"/>
  <c r="B34" i="6" s="1"/>
  <c r="B36" i="6" s="1"/>
  <c r="B37" i="6" s="1"/>
  <c r="B38" i="6" s="1"/>
  <c r="A27" i="2" l="1"/>
  <c r="A28" i="2" s="1"/>
  <c r="A29" i="2" s="1"/>
  <c r="A30" i="2" s="1"/>
  <c r="A31" i="2" s="1"/>
  <c r="A32" i="2" s="1"/>
  <c r="A45" i="2" s="1"/>
  <c r="A46" i="2" s="1"/>
  <c r="A47" i="2" s="1"/>
  <c r="A48" i="2" s="1"/>
  <c r="A11" i="2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<sst xmlns="http://schemas.openxmlformats.org/spreadsheetml/2006/main" count="636" uniqueCount="410">
  <si>
    <t>No.</t>
  </si>
  <si>
    <t>EMPLEADO</t>
  </si>
  <si>
    <t xml:space="preserve">PUESTO </t>
  </si>
  <si>
    <t>SINDICATURA</t>
  </si>
  <si>
    <t>DANIELA MEDRANO GUTIERREZ</t>
  </si>
  <si>
    <t>MARIA ISABEL CHOMITI GAMBOA</t>
  </si>
  <si>
    <t>SECRETARIA</t>
  </si>
  <si>
    <t>CARMIN ARACELI RODRIGUEZ DE LA O</t>
  </si>
  <si>
    <t>GUILLERMO ALONSO VEGA GONZALEZ</t>
  </si>
  <si>
    <t>ENC. DE COMPRAS</t>
  </si>
  <si>
    <t>YOLANDA MENDOZA GAMBOA</t>
  </si>
  <si>
    <t>CATASTRO</t>
  </si>
  <si>
    <t>MARIA DE JESUS HERNANDEZ MOJARRO</t>
  </si>
  <si>
    <t>ADRIAN ARMANDO FLORES SALAZAR</t>
  </si>
  <si>
    <t xml:space="preserve">AUX. DE CATASTRO </t>
  </si>
  <si>
    <t>AGUA POTABLE</t>
  </si>
  <si>
    <t>MARIA ISABEL RIOS SOLORZANO</t>
  </si>
  <si>
    <t xml:space="preserve">SECRETARIA </t>
  </si>
  <si>
    <t>ABRAN ALEGRIA VAZQUEZ</t>
  </si>
  <si>
    <t xml:space="preserve">FONTANERO </t>
  </si>
  <si>
    <t>GILBERTO HUERTA FELIX</t>
  </si>
  <si>
    <t>ENCARGADO DE BOMBAS DE AGUA DE LA CABECERA MUNICIPAL</t>
  </si>
  <si>
    <t xml:space="preserve">ENCARGADO DE BOMBAS DE AGUA </t>
  </si>
  <si>
    <t>OFICIALIA MAYOR</t>
  </si>
  <si>
    <t>ROSENDO SALAZAR DIAZ</t>
  </si>
  <si>
    <t>MECANICO</t>
  </si>
  <si>
    <t>ARNULFO LEYVA CARDENAS</t>
  </si>
  <si>
    <t>ENCARGADO DE MAQUINARIA Y COMPRAS</t>
  </si>
  <si>
    <t>EDUARDO ROBLEDO LARA</t>
  </si>
  <si>
    <t xml:space="preserve">CHOFER </t>
  </si>
  <si>
    <t>CRISTOBAL ARGENIX ARELLANO MARTINEZ</t>
  </si>
  <si>
    <t>EFRAIN GONZALEZ PERREZ</t>
  </si>
  <si>
    <t>CHOFER</t>
  </si>
  <si>
    <t>JUAN ERNESTO VILLEGAS SOLORZANO</t>
  </si>
  <si>
    <t>JOSE DE JESUS GODINA ESCATEL</t>
  </si>
  <si>
    <t>ADRIAN ALEJANDRO PEREZ GARCIA</t>
  </si>
  <si>
    <t>ENCARGADA DE LA INSTANCIA DE LA MUJER</t>
  </si>
  <si>
    <t>ROGELIO UREÑA COVARRUBIAS</t>
  </si>
  <si>
    <t xml:space="preserve">AUXILIAR DE OFICIALIA MAYOR </t>
  </si>
  <si>
    <t>JORGE IVAN HUERTA COVARRUBIAS</t>
  </si>
  <si>
    <t>NAIZETH OLIVER HUERTA ALVARADO</t>
  </si>
  <si>
    <t>ENCARGADA DE LA CASA DEL INEEJAD</t>
  </si>
  <si>
    <t>HECTOR SAMUEL MEDINA VALDEZ</t>
  </si>
  <si>
    <t>SECRETARIO</t>
  </si>
  <si>
    <t>ELENA GONZALEZ AVILA</t>
  </si>
  <si>
    <t>ARMANDO ARELLANO SANDOVAL</t>
  </si>
  <si>
    <t>ENCARGADO DE EQUIPO DE SONIDO</t>
  </si>
  <si>
    <t>LUIS EDUARDO PINEDO ARELLANO</t>
  </si>
  <si>
    <t>INTENDENTE DE LAS CELDAS DE DETENCIÒN</t>
  </si>
  <si>
    <t>NAYELI NOEMI ROSALES FELIX</t>
  </si>
  <si>
    <t>INTENDENTE AUDITORIO MUNICIPAL</t>
  </si>
  <si>
    <t>MAYRA ALEJANDRA LARA SALAZAR</t>
  </si>
  <si>
    <t>ENCARGADO DEL PARQUE "EL SILVESTRE"</t>
  </si>
  <si>
    <t>JUAN JOSE ROBLEDO LARA</t>
  </si>
  <si>
    <t>ENCARGADA DE LOS BAÑOS PUBLICOS</t>
  </si>
  <si>
    <t>CRISTOBAL ADRIAN UREÑA RAMOS</t>
  </si>
  <si>
    <t xml:space="preserve">DIRECTOR DE LA UNIDAD MUNICIPAL DE PROTECCIÒN CIVIL </t>
  </si>
  <si>
    <t>JUAN ALFREDO VALDEZ PINEDO</t>
  </si>
  <si>
    <t>CULTURA</t>
  </si>
  <si>
    <t>MARIA TERESA PINEDO SALAZAR</t>
  </si>
  <si>
    <t>LIMPIEZA DE LA CASA DE LA CULTURA</t>
  </si>
  <si>
    <t>DELEGACION</t>
  </si>
  <si>
    <t>RITA ESMERALDA GUTIERREZ GONZALEZ</t>
  </si>
  <si>
    <t xml:space="preserve">AIXILIAR ADMINISTRATIVA DE LA BIBLIOTECA DE TEMASTIAN </t>
  </si>
  <si>
    <t>ELIZABETH PEREZ MORALES</t>
  </si>
  <si>
    <t>HERLINDA AVALOS LOERA</t>
  </si>
  <si>
    <t>MARIO GONZALEZ PEREZ</t>
  </si>
  <si>
    <t>CHOFER AMBULANCIA TEMASTIAN</t>
  </si>
  <si>
    <t>IGNACIO VAZQUEZ CERVANTES</t>
  </si>
  <si>
    <t xml:space="preserve">JARDINERO </t>
  </si>
  <si>
    <t xml:space="preserve">CARMEN LORENA HUERTA ROBLEDO </t>
  </si>
  <si>
    <t>INTENDENTE</t>
  </si>
  <si>
    <t>JOSÈ LUIS VILLARREAL PLATA</t>
  </si>
  <si>
    <t>LUIS ALBERTO FELIX HUERTA</t>
  </si>
  <si>
    <t>OBRAS PUBLICAS</t>
  </si>
  <si>
    <t>VICTOR SAMUEL AVILA ENRIQUEZ</t>
  </si>
  <si>
    <t>AUXILIAR ADMINISTRATIVO EN  OBRAS PUBLICAS</t>
  </si>
  <si>
    <t>LUIS ENRIQUE MORALES CARDENAS</t>
  </si>
  <si>
    <t>AUXILIAR DE OBRAS PUBLICAS</t>
  </si>
  <si>
    <t>BENITA CONTRERAS PEREZ</t>
  </si>
  <si>
    <t>ALUMBRADO PUBLICO</t>
  </si>
  <si>
    <t>RUBEN RAYGOZA VENTUREÑO</t>
  </si>
  <si>
    <t>AYUDANTE DE ELECTRICISTA</t>
  </si>
  <si>
    <t>PARQUES Y JARDINES</t>
  </si>
  <si>
    <t>JOSE DE JESUS VILLEGAS SANCHEZ</t>
  </si>
  <si>
    <t>AYUDANTE DE PARQUES Y JARDINES</t>
  </si>
  <si>
    <t>PROBO RAMIREZ QUEZADA</t>
  </si>
  <si>
    <t>ENRIQUE FLORES RAMIREZ</t>
  </si>
  <si>
    <t>ENCARGADO DE GLORIETA Y JARDIN MAGALLANES</t>
  </si>
  <si>
    <t>CEMENTERIOS</t>
  </si>
  <si>
    <t>LUIS HUMBERTO CASTAÑEDA OROZCO</t>
  </si>
  <si>
    <t>ENCARGADO DEL CEMENTERIO</t>
  </si>
  <si>
    <t>DIRECCION DE ECOLOGIA Y ASEO</t>
  </si>
  <si>
    <t>RECOLECTOR DE BASURA</t>
  </si>
  <si>
    <t>J.JESUS MARÌA  DE LA O</t>
  </si>
  <si>
    <t>INSPECCION AGRICOLA Y GANADERA</t>
  </si>
  <si>
    <t>MARCOS ANTONIO ARELLANO SANCHEZ</t>
  </si>
  <si>
    <t xml:space="preserve">INSPECTOR ZOOSANITARIO DEL RASTRO MUNICIPAL </t>
  </si>
  <si>
    <t>AMBROSIO SALAZAR MARTINEZ</t>
  </si>
  <si>
    <t>ENCARGADO DEL RASTRO</t>
  </si>
  <si>
    <t>SEGURIDAD PUBLICA</t>
  </si>
  <si>
    <t xml:space="preserve">POLICIA DE LINEA </t>
  </si>
  <si>
    <t>POLICIA DE LINEA</t>
  </si>
  <si>
    <t>EZEQUIEL PEREZ MARTINEZ</t>
  </si>
  <si>
    <t>JOSE GUADALUPE AGUILERA JUAREZ</t>
  </si>
  <si>
    <t>GUILLERMINA HUERTA COVARRUBIAS</t>
  </si>
  <si>
    <t>JESUS GAUDENCIO AVILA ESCATEL</t>
  </si>
  <si>
    <t xml:space="preserve">COMANDANTE </t>
  </si>
  <si>
    <t>TOTAL</t>
  </si>
  <si>
    <t>J. REFUGIO MAGALLANES GONZALEZ</t>
  </si>
  <si>
    <t>AGENTE MUNICIPAL DE ACATEPULCO</t>
  </si>
  <si>
    <t>AGENTE MUNICIPAL DE LA LOCALIDAD DE LA SEMENTERA</t>
  </si>
  <si>
    <t>AGENTE MUNICIPAL DE LA LOCALIDAD DE SANTA LUCIA</t>
  </si>
  <si>
    <t>BAUDELIO AVILA RAMIREZ</t>
  </si>
  <si>
    <t>AGENTE MUNICIPAL DE LA LOCALIDAD DE SANTA RITA</t>
  </si>
  <si>
    <t>HERIBERTO ESCATEL ARTEAGA</t>
  </si>
  <si>
    <t>EMERITA GALLEGOS ESCATEL</t>
  </si>
  <si>
    <t>ENC. DE CEMENTERIO GALLARDO EN SEMENTERA Y AGENTE MUNICIPAL DE LA LOCALIDAD DE AGUA ZARCA</t>
  </si>
  <si>
    <t>YESENIA DANIRA MONTAÑEZ ESCOBEDO</t>
  </si>
  <si>
    <t>AGENTE MUNICIPAL DE LA LOCALIDAD DE ACASPULCO</t>
  </si>
  <si>
    <t>JOSE RUBEN COVARRUBIAS LUNA</t>
  </si>
  <si>
    <t>ENCARGADO DE DISTRIBUCION DE AGUA POTALBE SANTA MARIA</t>
  </si>
  <si>
    <t>DELIA ERNESTINA CALDERON SERRANO</t>
  </si>
  <si>
    <t>ENCARGADA DE DISTRIIBUCION DE AGUA POTABLAE EN TOTOLCO Y ROMITA</t>
  </si>
  <si>
    <t>MARINA LOPEZ ESCOBEDO</t>
  </si>
  <si>
    <t>ENCARGADO DE DISTRIBUCION DE AGUA POTABLE EN LAS COMUNIDADES DE BOQUILLA  Y SAN FRANCISCO</t>
  </si>
  <si>
    <t>JOSE DE JESUS ROSALES HERNANDEZ</t>
  </si>
  <si>
    <t>ENCARGADO DE LA DISTRIBUCION DE AGUA POTABLE EN LA LOC. DE LA COFRADIA</t>
  </si>
  <si>
    <t>ROSA EVELIA OROZCO ESTRADA</t>
  </si>
  <si>
    <t>ENCARGADO DE LA DISTRIBUCION DE AGUA POTABLE EN LA LOCALIDAD DE ACATEPULCO</t>
  </si>
  <si>
    <t>CRISTOBAL ERNESTO ESCATEL AVILA</t>
  </si>
  <si>
    <t>ENCARGADA DE LA DISTRIBUCION DE AGUA POTABLE EN LA LOCALIDAD DE SAN GABRIEL</t>
  </si>
  <si>
    <t>REMBERTO RODRIGUEZ GAMBOA</t>
  </si>
  <si>
    <t>ENCARGADO DE LA DISTRIBUCION DE AGUA POTABLE EN LA LOC DE ACASPULCO</t>
  </si>
  <si>
    <t>ANTONIO CONCHAS GODINA</t>
  </si>
  <si>
    <t>ENCARGADO DE LA DISTRIBUCION DE AGUA POTABLE  Y BOMBA DE AGUA EN LA LOC. DE AGUA ZARCA</t>
  </si>
  <si>
    <t>DAVID PLATEADO GARCIA</t>
  </si>
  <si>
    <t>ENCARGADO DE LA DISTRIBUCION DE AGUA POTABLE EN LA LOC. DE SANTA RITA Y ENC. DE BOMBAS</t>
  </si>
  <si>
    <t>CECILIA ROBLEDO RAMIREZ</t>
  </si>
  <si>
    <t>ENCARGADA DEL CEMENTERIO RITA DE SANTA RITA 1</t>
  </si>
  <si>
    <t>VERENICA YAQUELINE MARTINEZ LAMAS</t>
  </si>
  <si>
    <t>ENCARGADA DEL CEMENTERIO RITA DE SANTA RITA 2</t>
  </si>
  <si>
    <t>JOSE SAUL ARELLANO R.</t>
  </si>
  <si>
    <t xml:space="preserve">BERTA ALICIA ALVAREZ </t>
  </si>
  <si>
    <t>BARRENDERA</t>
  </si>
  <si>
    <t xml:space="preserve">MARIA DEL ROCIO UREÑA UREÑA </t>
  </si>
  <si>
    <t xml:space="preserve">SECETARIA </t>
  </si>
  <si>
    <t xml:space="preserve">SECRETARIA DEL  SINDICATURA </t>
  </si>
  <si>
    <t>SECRETARIA GENERAL</t>
  </si>
  <si>
    <t>VICTOR ALFONSO ROMERO GONZALEZ</t>
  </si>
  <si>
    <t>ALFREDO RODRIGUEZ RUBIO</t>
  </si>
  <si>
    <t>DESARROLLO SOCIAL</t>
  </si>
  <si>
    <t xml:space="preserve">SECRETARIO </t>
  </si>
  <si>
    <t xml:space="preserve">ENCARGADA DE LA OFICINA DEL CORREO </t>
  </si>
  <si>
    <t>ENCARGADO DE  LA  TRATADORA DE AGUA</t>
  </si>
  <si>
    <t>BARRENDERA DE FIN DE SEMANA</t>
  </si>
  <si>
    <t>NOMBRE</t>
  </si>
  <si>
    <t>HUGO OROZCO NUÑEZ</t>
  </si>
  <si>
    <t>OPERADOR DE MAQUINARIA</t>
  </si>
  <si>
    <t>SUELDO</t>
  </si>
  <si>
    <t xml:space="preserve">AGUINALDO </t>
  </si>
  <si>
    <t>CARGO</t>
  </si>
  <si>
    <t>PRESIDENCIA</t>
  </si>
  <si>
    <t>HUMBERTO ALONSO GOMEZ MEDINA</t>
  </si>
  <si>
    <t xml:space="preserve">PRESIDENTE MUNICIPAL </t>
  </si>
  <si>
    <t>ENRIQUE FLORES DELGADO</t>
  </si>
  <si>
    <t>COORD. COM. SOCIAL</t>
  </si>
  <si>
    <t>FELIPE LEYVA ROBLES</t>
  </si>
  <si>
    <t>SINDICO MUNICIPAL</t>
  </si>
  <si>
    <t>YESENIA CALDERON CORTES</t>
  </si>
  <si>
    <t>GOBERNACION</t>
  </si>
  <si>
    <t>TERESA GUTIERREZ JARA</t>
  </si>
  <si>
    <t xml:space="preserve">REGIDOR </t>
  </si>
  <si>
    <t>ANGELBERTO VILLEGAS SOLORZANO</t>
  </si>
  <si>
    <t>MARGARITA FELIX HUERTA</t>
  </si>
  <si>
    <t>J. ASCENCION SOLORZANO ESCATEL</t>
  </si>
  <si>
    <t>LORENA UREÑA GONZALEZ</t>
  </si>
  <si>
    <t>GEMA LIVIER LARA GOMEZ</t>
  </si>
  <si>
    <t>JOSE DE JESUS MORALES GUTIERREZ</t>
  </si>
  <si>
    <t>LUZ ELENA CARDENAS SALAZAR</t>
  </si>
  <si>
    <t>JOSE RAUL OROZCO LEYVA</t>
  </si>
  <si>
    <t>CRISTINA GODINA FLORES</t>
  </si>
  <si>
    <t xml:space="preserve">SECRETARIO GENERAL </t>
  </si>
  <si>
    <t>TESORERIA</t>
  </si>
  <si>
    <t>ENC. HACIENDA MUNICIPAL</t>
  </si>
  <si>
    <t>EVERARDO SOLORZANO GONZALEZ</t>
  </si>
  <si>
    <t xml:space="preserve">ENCARGADO DE INGRESOS </t>
  </si>
  <si>
    <t>BLANCA ESMERALDA RAMOS SANCHEZ</t>
  </si>
  <si>
    <t>AUXILIAR DE TESORERÍA</t>
  </si>
  <si>
    <t>CINDY YANELI ENRIQUEZ CASTRO</t>
  </si>
  <si>
    <t>HILDA YARET CAMPOS MARTINEZ</t>
  </si>
  <si>
    <t xml:space="preserve">DIRECTORA DE CATASTRO </t>
  </si>
  <si>
    <t>JOSE ANTONIO MENDOZA PINEDO</t>
  </si>
  <si>
    <t>JOSE DE JESUS GARCIA OROZCO</t>
  </si>
  <si>
    <t xml:space="preserve">SECRETARIO DE CATASTRO </t>
  </si>
  <si>
    <t>CARLOS MEDINA VALDEZ</t>
  </si>
  <si>
    <t xml:space="preserve">JEFE DE AGUA POTABLE </t>
  </si>
  <si>
    <t>JOSE REBEY BILLEGAS PEREZ</t>
  </si>
  <si>
    <t>FONTANERO</t>
  </si>
  <si>
    <t>ISAAC ENRIQUEZ RIOS</t>
  </si>
  <si>
    <t>JUAN ANTONIO MARMOLEJO FLORES</t>
  </si>
  <si>
    <t>CHOFER DE AMBULANCIA</t>
  </si>
  <si>
    <t>JOSE ANTONIO RAMIREZ RAMOS</t>
  </si>
  <si>
    <t xml:space="preserve">OFICIAL MAYOR </t>
  </si>
  <si>
    <t>EMA LAURA JARA SALAZAR</t>
  </si>
  <si>
    <t>JOSE PEDRO GONZALEZ PEREZ</t>
  </si>
  <si>
    <t>REGISTRO CIVIL</t>
  </si>
  <si>
    <t>CARLOS ARELLANO SANDOVAL</t>
  </si>
  <si>
    <t>OFICIAL DE REGISTRO CIVIL 01</t>
  </si>
  <si>
    <t>DIANA ELZABETH HUERTA HUERTA</t>
  </si>
  <si>
    <t>PARTICIPACION SOCIAL</t>
  </si>
  <si>
    <t>JAIME DANIEL RAMIREZ ALVAREZ</t>
  </si>
  <si>
    <t xml:space="preserve">DIRECTOR DE PARTICIPACIÓN SOCIAL </t>
  </si>
  <si>
    <t>ESTEBAN VALDEZ SALAZAR</t>
  </si>
  <si>
    <t xml:space="preserve">CRONISTA MUNICIPAL </t>
  </si>
  <si>
    <t>MARIA DEL ROSARIO ENRIQUEZ RIOS</t>
  </si>
  <si>
    <t xml:space="preserve">DIRECTOR DE CULTURA </t>
  </si>
  <si>
    <t>ROCIO DEL CARMEN ESCOBEDO COV.</t>
  </si>
  <si>
    <t>OFICIAL DE REGISTRO CIVIL 02</t>
  </si>
  <si>
    <t>GLORIA GUTIERREZ JARA</t>
  </si>
  <si>
    <t>BEATRIZ ADRIANA FELIX CHACAL</t>
  </si>
  <si>
    <t>RECAUDADOR DE AGUA</t>
  </si>
  <si>
    <t>OSIEL MEDRANO RAYGOZA</t>
  </si>
  <si>
    <t>FONTANERO TEMAS</t>
  </si>
  <si>
    <t>JAIME RAYGOZA PINEDO</t>
  </si>
  <si>
    <t>ENCARGADO DE BOMBEO TEMASTIAN</t>
  </si>
  <si>
    <t>ANSURIO LOERA ENRIQUEZ</t>
  </si>
  <si>
    <t>ENC. DE CEMENTERIOS</t>
  </si>
  <si>
    <t>RODOLFO HUIZAR LUNA</t>
  </si>
  <si>
    <t>SIMON GUTIERREZ GUTIERREZ</t>
  </si>
  <si>
    <t>ENC. UNIDAD DEPORTIVA TEMASTIAN</t>
  </si>
  <si>
    <t>UNIDAD DEPORTIVA</t>
  </si>
  <si>
    <t>JOSE MANUEL FLORES RAMOS</t>
  </si>
  <si>
    <t>ENC. DE UNIDAD DEPORTIVA</t>
  </si>
  <si>
    <t>GUSTAVO RAYGOZA CARDENAS</t>
  </si>
  <si>
    <t>DIRECTOR DE OBRAS PUBLICAS</t>
  </si>
  <si>
    <t>DIRECTOR DE PROYECTOS</t>
  </si>
  <si>
    <t>UBALDO RAMIREZ RAMOS</t>
  </si>
  <si>
    <t>ELECTRIOSISTA</t>
  </si>
  <si>
    <t>FLAVIO ASUNCION ROBLEDO GUTIERREZ</t>
  </si>
  <si>
    <t xml:space="preserve">BARRENDERO </t>
  </si>
  <si>
    <t>JESUS ARMANDO PINEDO GAETA</t>
  </si>
  <si>
    <t xml:space="preserve">ENC. DE PAQUETES Y JARDINES </t>
  </si>
  <si>
    <t>FORTINO GAMBOA PLATA</t>
  </si>
  <si>
    <t xml:space="preserve">ENC. DE CEMENTERIOS </t>
  </si>
  <si>
    <t>ASEO PUBLICO</t>
  </si>
  <si>
    <t>LEONARDO REGIS MUNOZ</t>
  </si>
  <si>
    <t>EDUARDO RAMIREZ CORONA</t>
  </si>
  <si>
    <t>JUAN SAUL CARDENAS LEYVA</t>
  </si>
  <si>
    <t>INSPECCION AGRICOLA</t>
  </si>
  <si>
    <t>JORGE IGNACIO  CAMACHO RAMIREZ</t>
  </si>
  <si>
    <t>ENCARGADO DEL AREA DES. RURAL</t>
  </si>
  <si>
    <t>JUAN RAUDEL ARELLANO OROZCO</t>
  </si>
  <si>
    <t>COMANDANTE</t>
  </si>
  <si>
    <t>PABLO RODRIGUEZ GAMEZ</t>
  </si>
  <si>
    <t>POLICIA</t>
  </si>
  <si>
    <t>GREGORIO EMBERTO AVILA CAMPOS</t>
  </si>
  <si>
    <t>AGUNALDO</t>
  </si>
  <si>
    <t xml:space="preserve">AGUINALDO DE EMPLEADOS DE NOMINA </t>
  </si>
  <si>
    <t>ENCARGADA DE EGRESOS</t>
  </si>
  <si>
    <t xml:space="preserve">MARISOL HUERTA HUERTA </t>
  </si>
  <si>
    <t xml:space="preserve">JULIAN PINEDO </t>
  </si>
  <si>
    <t xml:space="preserve">PACO </t>
  </si>
  <si>
    <t xml:space="preserve">ARMANDO SALAZAR </t>
  </si>
  <si>
    <t>AGUINALDO DE DEPORTES</t>
  </si>
  <si>
    <t xml:space="preserve">NOMBRE </t>
  </si>
  <si>
    <t xml:space="preserve">ABRIL </t>
  </si>
  <si>
    <t xml:space="preserve">MAYO </t>
  </si>
  <si>
    <t>JUN</t>
  </si>
  <si>
    <t xml:space="preserve">JUL </t>
  </si>
  <si>
    <t xml:space="preserve">AGO </t>
  </si>
  <si>
    <t xml:space="preserve">SEP </t>
  </si>
  <si>
    <t xml:space="preserve">OCT </t>
  </si>
  <si>
    <t>NOV</t>
  </si>
  <si>
    <t xml:space="preserve">DIC </t>
  </si>
  <si>
    <t xml:space="preserve">CALCULO </t>
  </si>
  <si>
    <t>ENE</t>
  </si>
  <si>
    <t>FEB</t>
  </si>
  <si>
    <t>MARZ</t>
  </si>
  <si>
    <t>AUX. DE FONTANERO</t>
  </si>
  <si>
    <t>SALARIO DIARIO</t>
  </si>
  <si>
    <t>DIAS DE AGUINALDO</t>
  </si>
  <si>
    <t>SALARIO MENSUAL</t>
  </si>
  <si>
    <t>NOTA</t>
  </si>
  <si>
    <t>FIRMA</t>
  </si>
  <si>
    <t>SUELDO QUINCENAL</t>
  </si>
  <si>
    <t xml:space="preserve"> AGUINALDO DE EMPLEADOS DE ORDEN DE PAGO QUINCENAL</t>
  </si>
  <si>
    <t xml:space="preserve">PERSEPCION GENERAL </t>
  </si>
  <si>
    <t>TOTAL GENERAL</t>
  </si>
  <si>
    <t>SUELDO MENSUAL</t>
  </si>
  <si>
    <t xml:space="preserve">      TOTAL GENERAL</t>
  </si>
  <si>
    <t>AUXILIAR DE SINDICATURA</t>
  </si>
  <si>
    <t>EDGAR LEYVA RODRIGUEZ</t>
  </si>
  <si>
    <t>MARIA ISABEL GARCIA OROZCO</t>
  </si>
  <si>
    <t>AUXILIAR DE SECRETARIA DE SINDICO</t>
  </si>
  <si>
    <t>AUXILIAR DE HACIENDA PUBLICA 2</t>
  </si>
  <si>
    <t>HACIENDA PÚBLICA</t>
  </si>
  <si>
    <t>SECRETARIA GENARAL</t>
  </si>
  <si>
    <t>FRANCISCO JAVIER FLORES COVARRUBIAS</t>
  </si>
  <si>
    <t>SECRETARIO DE LA SECRETARIA GENERAL</t>
  </si>
  <si>
    <t>PERCEPCION DE ENE A JUN $4150  Y DE JUL A DIC $3820</t>
  </si>
  <si>
    <t>TRABAJO DE JUL A DIC</t>
  </si>
  <si>
    <t>PERCEPCION DE ENE A JUN $2600  Y DE JUL A DIC $2800</t>
  </si>
  <si>
    <t xml:space="preserve">LUIS EDUARDO CORTEZ CARDENAS </t>
  </si>
  <si>
    <t xml:space="preserve">CELENIO ARMANDO FLORES DELGADO </t>
  </si>
  <si>
    <t>OBTUVO UNA LICENCIA DE 3 MESES 15 DÍAS</t>
  </si>
  <si>
    <t>LUIS MIGUEL UREÑA COVARRUBIAS</t>
  </si>
  <si>
    <t>TRABAJO APARTIR DE  15 DE OCT A DIC</t>
  </si>
  <si>
    <t>ROSA MARIA RAMOS COVARRUBIAS</t>
  </si>
  <si>
    <t>LUIS OCTAVIO HUIZAR PINEDO</t>
  </si>
  <si>
    <t>TÉCNICO EN SISTEMAS</t>
  </si>
  <si>
    <t>MAUEL ARNOLDO BOBADILLA GUTIERREZ</t>
  </si>
  <si>
    <t>DELEGADO</t>
  </si>
  <si>
    <t xml:space="preserve">TRABAJO APARTIR  DEL 01 DE ABRIL A DIC </t>
  </si>
  <si>
    <t>PERCEPCION DE ENE A JUL, NOV Y DIC $940, DE AGO A OCT $3000</t>
  </si>
  <si>
    <t>JOSE GUADALUPE VALDES GARCIA</t>
  </si>
  <si>
    <t xml:space="preserve">BLANCA ESTELA RODRIGUEZ </t>
  </si>
  <si>
    <t xml:space="preserve">INTENDENTE </t>
  </si>
  <si>
    <t>PERCEPCION DE ENE A MARZO $2200 Y DE ABRIL A DIC $2400</t>
  </si>
  <si>
    <t xml:space="preserve">PEDRO QUEZADA HERNANDEZ </t>
  </si>
  <si>
    <t xml:space="preserve">TRABAJO APARTIR  DEL 01 DE OCT A DIC </t>
  </si>
  <si>
    <t>PERCEPCION DE ENE A MARZO $2100 Y DE ABRIL A DIC $3150</t>
  </si>
  <si>
    <t>PERCEPCION DE ENE A JUN $2100 Y DE JUL A DIC $3150</t>
  </si>
  <si>
    <t>PERCEPCION DE LA 1ER QUIN DE ENE 3840 Y DE LA 2DA DE ENE A DIC $5200</t>
  </si>
  <si>
    <t>VICENTE VILLEGAS SOLORZANO</t>
  </si>
  <si>
    <t xml:space="preserve">TRABAJO APARTIR  DEL 01 DE AGOSTOA DIC </t>
  </si>
  <si>
    <t>ENCARGADO DE LA SEPARACIÓN DE BASURA</t>
  </si>
  <si>
    <t>ANGEL MIGUEL ALVAREZ MAYORGA</t>
  </si>
  <si>
    <t>MARGARITO MORALES CARDENAS</t>
  </si>
  <si>
    <t>ELIODORO MORALES CARDENAS</t>
  </si>
  <si>
    <t xml:space="preserve">TRABAJO APARTIR  DEL 01 DE AGOS A DIC </t>
  </si>
  <si>
    <t>OBTUVO UNA LICENCIA INDEFINIDA APARTIR DEL MES DE AGOSTO</t>
  </si>
  <si>
    <t>CONTROL INTERNO</t>
  </si>
  <si>
    <t>EVA YESENIA VILLEGAS GALLEGOS</t>
  </si>
  <si>
    <t xml:space="preserve">TITULAR DE LA UNIDAD DE TRANSPARENCIA </t>
  </si>
  <si>
    <t>PERCEPCION DE LA 2DA QUINCENA DE ENE A JUN $1750 Y DE JUL A DIC $1849.95</t>
  </si>
  <si>
    <t>AUXILIAR DE OFICIALIA MAYOR</t>
  </si>
  <si>
    <t>PERCEPCION DE JUN $2800  Y DE JUL A DIC $3000</t>
  </si>
  <si>
    <t>PROMOCION ECONÓMICA</t>
  </si>
  <si>
    <t xml:space="preserve">JORGE PINEDO GONZALEZ </t>
  </si>
  <si>
    <t>JEFE DE PROMOCIÓN ECONÓMICA</t>
  </si>
  <si>
    <t>PERCEPCION DE ENE A MARZO $2599.95  Y DE ABRIL A DIC $2700</t>
  </si>
  <si>
    <t xml:space="preserve">EDGAR RIOS LUJANO </t>
  </si>
  <si>
    <t xml:space="preserve">DANIEL FLORES SALAZAR </t>
  </si>
  <si>
    <t xml:space="preserve">POLICIA </t>
  </si>
  <si>
    <t xml:space="preserve">FRANCISCO JAVIER HUERTA COVARRUBIAS </t>
  </si>
  <si>
    <t xml:space="preserve">FRANCISCO JAVIER GONZALEZ SERRANO </t>
  </si>
  <si>
    <t>OBTUVO UN PERMISO DE 56 DÍAS</t>
  </si>
  <si>
    <t>OBTUVO UN PERMISO DE 10 DÍAS</t>
  </si>
  <si>
    <t>PAGO DE AGUINALDO CORRESPONDIENTE A LOS MESES DE ENERO A DICIEMBRE DEL 2020</t>
  </si>
  <si>
    <t xml:space="preserve">DIAS PAGADOS </t>
  </si>
  <si>
    <t xml:space="preserve">TOTAL </t>
  </si>
  <si>
    <t>ENC.PREDIOS RUSTICOS</t>
  </si>
  <si>
    <t xml:space="preserve">ENC. DEL PARQUE DEL BARRIO LA VIRTUD </t>
  </si>
  <si>
    <t xml:space="preserve">ARNULFO GARCIA OROZCO </t>
  </si>
  <si>
    <t>TRABAJO DE ABRIL A DIC DEL 2020</t>
  </si>
  <si>
    <t>AURORA ARTEAGA OROZCO</t>
  </si>
  <si>
    <t>AGUINALDO DE EMPLEADOS DE ORDEN DE PAGO MENSUAL AGENTES MUNICIPALES</t>
  </si>
  <si>
    <t>ENCARGADOS DE DISTRIBUCION DE  AGUA POTABLE Y CEMENTERIOS LOCALIDADES</t>
  </si>
  <si>
    <t xml:space="preserve"> PAGO DE AGUINALDO CORRESPONDIENTE A LOS MESES DE ENERO A DICIEMBRE DEL 2020</t>
  </si>
  <si>
    <t xml:space="preserve">TRABAJO APARTIR  DEL 01 DE AGOSTO A DIC </t>
  </si>
  <si>
    <t xml:space="preserve">                 PAGO DE AGUINALDO CORRESPONDIENTE A LOS MESES DE ENERO A DICIEMBRE DEL 2020</t>
  </si>
  <si>
    <t xml:space="preserve">TRABAJO APARTIR  DEL 01 DE NOV A DIC </t>
  </si>
  <si>
    <t xml:space="preserve">SALVADOR LAMAS SALAS </t>
  </si>
  <si>
    <t>PERCEPCION DE ENE A OCT $4020  Y DE NOV A DIC $4360</t>
  </si>
  <si>
    <t>TRABAJO DE SEP A NOV</t>
  </si>
  <si>
    <t>TRABAJO DE ABRIL A DIC</t>
  </si>
  <si>
    <t>TRABAJO DE JUNIO A DIC</t>
  </si>
  <si>
    <t>TRABAJO DE JULIO A DIC</t>
  </si>
  <si>
    <t>DR. SEGURIDAD PUBLICA</t>
  </si>
  <si>
    <t xml:space="preserve">AGENTE MUNICIPAL DE LAS COMUNIDADES DE SAN RAFAEL </t>
  </si>
  <si>
    <t>DIRECTOR DE ECOLOGIA Y DESARROLLO RURAL</t>
  </si>
  <si>
    <t>SECRETARIA DE ECOLOGIA Y DESARROLLO RURAL</t>
  </si>
  <si>
    <t>ENRIQUE FELIX ROSALES</t>
  </si>
  <si>
    <t>PERCEPCION DE ENE A JUN $3500 Y DE JUL A DIC $4150.05</t>
  </si>
  <si>
    <t>FRANCISCO JAVIER GUTIERREZ RAYGOZA.</t>
  </si>
  <si>
    <t>MAYRA LIZETH COVARRUBIAS</t>
  </si>
  <si>
    <t>ANDRES BAUTISTA LUNA</t>
  </si>
  <si>
    <t xml:space="preserve">ENC. DE LA UNIDAD DEPORTIVA SANTA RITA </t>
  </si>
  <si>
    <t>ENC. DEL ASEO DE LA PLAZA DE SANTA RITA</t>
  </si>
  <si>
    <t>ALONDRA DENISSE ALVARES LAMAS</t>
  </si>
  <si>
    <t>AUX. DE BARRENDERA</t>
  </si>
  <si>
    <t>INGRESO EL 16 DE NOV</t>
  </si>
  <si>
    <t xml:space="preserve">FLOR ARTURO </t>
  </si>
  <si>
    <t>YIRI MARISOL GUTIERREZ</t>
  </si>
  <si>
    <t>|</t>
  </si>
  <si>
    <t>OBTUVO UNA SANCION POR FALTA ADMINISTRATIVA   DE JULIO A SEP</t>
  </si>
  <si>
    <t xml:space="preserve"> </t>
  </si>
  <si>
    <t>N0.</t>
  </si>
  <si>
    <t>SALARIO ANUAL</t>
  </si>
  <si>
    <t xml:space="preserve">DISCIPLINA </t>
  </si>
  <si>
    <t xml:space="preserve">FUTBOL </t>
  </si>
  <si>
    <t xml:space="preserve">BASQUETBALL FEMENIL </t>
  </si>
  <si>
    <t>FUTVOL INFANTIL (TEMASTIAN)</t>
  </si>
  <si>
    <t xml:space="preserve">FUTVOL JUVENIL </t>
  </si>
  <si>
    <t>FUTBOL INFANTIL (TOTATICHE)</t>
  </si>
  <si>
    <t xml:space="preserve">FUTBOL FEMENIL </t>
  </si>
  <si>
    <t>VOLEIBOL MIXTO (TEMASTIAN)</t>
  </si>
  <si>
    <t xml:space="preserve">ADRIAN ARMANDO FLORES SALAZAR </t>
  </si>
  <si>
    <t xml:space="preserve">JULIAN PINEDO GONZALEZ </t>
  </si>
  <si>
    <t xml:space="preserve">FLOR ARTURO GUTIERREZ </t>
  </si>
  <si>
    <t xml:space="preserve">DIAS CALCULADOS </t>
  </si>
  <si>
    <t xml:space="preserve">PARTE PROPORCIONAL A AGUINALDO </t>
  </si>
  <si>
    <t>PAGO COMO  GRATIFICACION A PROMOTORES DE DEPORTES, POR SUS SERVICIOS PRESENTADOS DURANTE LOS MESES CORRESPONDINTES DE ENERO A DICIEMBRE DEL 2020</t>
  </si>
  <si>
    <t>ENCARGADO DE HACIENDA PÚBLICA MUNICIPAL</t>
  </si>
  <si>
    <t xml:space="preserve">               ING. HUMBERTO ALONSO GÓMEZ MEDINA</t>
  </si>
  <si>
    <t xml:space="preserve">                        PRESIDENTE MUNICIPAL </t>
  </si>
  <si>
    <t xml:space="preserve">              _____________________________________ </t>
  </si>
  <si>
    <t xml:space="preserve"> L.C.P FRANCISCO JAVIER GUTIERREZ RAYGOZA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</si>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</sst>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&quot;$&quot;* #,##0.00_-;\-&quot;$&quot;* #,##0.00_-;_-&quot;$&quot;* &quot;-&quot;???_-;_-@_-"/>
    <numFmt numFmtId="165" formatCode="&quot;$&quot;#,##0.00"/>
    <numFmt numFmtId="166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84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0" fillId="0" borderId="0" xfId="0" applyNumberFormat="1"/>
    <xf numFmtId="0" fontId="0" fillId="0" borderId="1" xfId="0" applyBorder="1"/>
    <xf numFmtId="0" fontId="0" fillId="5" borderId="1" xfId="0" applyFill="1" applyBorder="1"/>
    <xf numFmtId="0" fontId="3" fillId="0" borderId="0" xfId="0" applyFont="1"/>
    <xf numFmtId="0" fontId="0" fillId="3" borderId="1" xfId="0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 wrapText="1"/>
    </xf>
    <xf numFmtId="44" fontId="14" fillId="0" borderId="1" xfId="2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44" fontId="12" fillId="2" borderId="1" xfId="0" applyNumberFormat="1" applyFont="1" applyFill="1" applyBorder="1" applyAlignment="1">
      <alignment vertical="center"/>
    </xf>
    <xf numFmtId="44" fontId="12" fillId="0" borderId="2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0" fillId="3" borderId="2" xfId="0" applyFill="1" applyBorder="1"/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0" fillId="5" borderId="1" xfId="1" applyFont="1" applyFill="1" applyBorder="1"/>
    <xf numFmtId="44" fontId="0" fillId="0" borderId="1" xfId="1" applyFont="1" applyBorder="1"/>
    <xf numFmtId="0" fontId="15" fillId="0" borderId="1" xfId="0" applyFont="1" applyBorder="1" applyAlignment="1">
      <alignment wrapText="1"/>
    </xf>
    <xf numFmtId="44" fontId="12" fillId="0" borderId="2" xfId="1" applyFont="1" applyFill="1" applyBorder="1" applyAlignment="1">
      <alignment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4" fillId="0" borderId="2" xfId="2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44" fontId="13" fillId="6" borderId="2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4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Border="1"/>
    <xf numFmtId="0" fontId="15" fillId="0" borderId="1" xfId="0" applyFont="1" applyBorder="1"/>
    <xf numFmtId="0" fontId="12" fillId="2" borderId="1" xfId="0" applyFont="1" applyFill="1" applyBorder="1" applyAlignment="1">
      <alignment horizontal="center" vertical="center" wrapText="1"/>
    </xf>
    <xf numFmtId="44" fontId="15" fillId="2" borderId="1" xfId="0" applyNumberFormat="1" applyFont="1" applyFill="1" applyBorder="1"/>
    <xf numFmtId="44" fontId="12" fillId="2" borderId="1" xfId="1" applyFont="1" applyFill="1" applyBorder="1" applyAlignment="1">
      <alignment horizontal="center" vertical="center"/>
    </xf>
    <xf numFmtId="16" fontId="15" fillId="0" borderId="1" xfId="0" applyNumberFormat="1" applyFont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44" fontId="15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horizontal="center" vertical="center" wrapText="1"/>
    </xf>
    <xf numFmtId="44" fontId="13" fillId="2" borderId="1" xfId="0" applyNumberFormat="1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12" fillId="0" borderId="1" xfId="0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2" fillId="0" borderId="0" xfId="0" applyFont="1"/>
    <xf numFmtId="44" fontId="2" fillId="0" borderId="0" xfId="0" applyNumberFormat="1" applyFont="1"/>
    <xf numFmtId="165" fontId="12" fillId="0" borderId="2" xfId="1" applyNumberFormat="1" applyFont="1" applyFill="1" applyBorder="1" applyAlignment="1">
      <alignment vertical="center"/>
    </xf>
    <xf numFmtId="16" fontId="15" fillId="0" borderId="1" xfId="0" applyNumberFormat="1" applyFont="1" applyBorder="1" applyAlignment="1">
      <alignment horizontal="center" wrapText="1"/>
    </xf>
    <xf numFmtId="0" fontId="0" fillId="2" borderId="1" xfId="0" applyFill="1" applyBorder="1"/>
    <xf numFmtId="0" fontId="5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4" fontId="12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0" fillId="0" borderId="5" xfId="0" applyBorder="1"/>
    <xf numFmtId="44" fontId="15" fillId="2" borderId="5" xfId="0" applyNumberFormat="1" applyFont="1" applyFill="1" applyBorder="1"/>
    <xf numFmtId="0" fontId="12" fillId="0" borderId="1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44" fontId="15" fillId="0" borderId="1" xfId="0" applyNumberFormat="1" applyFont="1" applyBorder="1" applyAlignment="1">
      <alignment horizontal="center" wrapText="1"/>
    </xf>
    <xf numFmtId="44" fontId="15" fillId="0" borderId="1" xfId="0" applyNumberFormat="1" applyFont="1" applyBorder="1" applyAlignment="1">
      <alignment horizontal="left" vertical="center" wrapText="1" indent="2"/>
    </xf>
    <xf numFmtId="44" fontId="12" fillId="4" borderId="1" xfId="0" applyNumberFormat="1" applyFont="1" applyFill="1" applyBorder="1" applyAlignment="1">
      <alignment horizontal="left" vertical="center" wrapText="1"/>
    </xf>
    <xf numFmtId="44" fontId="12" fillId="0" borderId="13" xfId="1" applyFont="1" applyFill="1" applyBorder="1" applyAlignment="1">
      <alignment vertical="center"/>
    </xf>
    <xf numFmtId="0" fontId="12" fillId="0" borderId="14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0" fillId="4" borderId="0" xfId="0" applyFill="1"/>
    <xf numFmtId="44" fontId="15" fillId="0" borderId="1" xfId="0" applyNumberFormat="1" applyFont="1" applyBorder="1" applyAlignment="1">
      <alignment vertical="center"/>
    </xf>
    <xf numFmtId="0" fontId="12" fillId="2" borderId="2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44" fontId="3" fillId="0" borderId="1" xfId="1" applyFont="1" applyBorder="1"/>
    <xf numFmtId="0" fontId="15" fillId="0" borderId="1" xfId="0" applyFont="1" applyBorder="1" applyAlignment="1">
      <alignment vertical="center" wrapText="1"/>
    </xf>
    <xf numFmtId="44" fontId="1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15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64" fontId="17" fillId="6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15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12" fillId="2" borderId="1" xfId="0" applyFont="1" applyFill="1" applyBorder="1" applyAlignment="1">
      <alignment wrapText="1"/>
    </xf>
    <xf numFmtId="0" fontId="15" fillId="0" borderId="1" xfId="0" applyFont="1" applyBorder="1" applyAlignment="1"/>
    <xf numFmtId="0" fontId="4" fillId="0" borderId="0" xfId="0" applyFont="1" applyAlignment="1"/>
    <xf numFmtId="44" fontId="12" fillId="0" borderId="1" xfId="1" applyFont="1" applyFill="1" applyBorder="1" applyAlignment="1">
      <alignment horizontal="center" vertical="center"/>
    </xf>
    <xf numFmtId="44" fontId="12" fillId="0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12" fillId="2" borderId="2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44" fontId="14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15" fillId="0" borderId="1" xfId="1" applyFont="1" applyBorder="1" applyAlignment="1">
      <alignment vertical="center"/>
    </xf>
    <xf numFmtId="166" fontId="12" fillId="0" borderId="2" xfId="1" applyNumberFormat="1" applyFont="1" applyFill="1" applyBorder="1" applyAlignment="1">
      <alignment vertical="center"/>
    </xf>
    <xf numFmtId="44" fontId="0" fillId="0" borderId="1" xfId="0" applyNumberFormat="1" applyBorder="1"/>
    <xf numFmtId="0" fontId="15" fillId="2" borderId="1" xfId="0" applyFont="1" applyFill="1" applyBorder="1" applyAlignment="1">
      <alignment vertical="center" wrapText="1"/>
    </xf>
    <xf numFmtId="44" fontId="15" fillId="0" borderId="1" xfId="1" applyFont="1" applyFill="1" applyBorder="1" applyAlignment="1">
      <alignment horizontal="left"/>
    </xf>
    <xf numFmtId="44" fontId="15" fillId="0" borderId="1" xfId="0" applyNumberFormat="1" applyFont="1" applyFill="1" applyBorder="1" applyAlignment="1">
      <alignment horizontal="left" vertical="center"/>
    </xf>
    <xf numFmtId="44" fontId="15" fillId="0" borderId="1" xfId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vertical="center" wrapText="1"/>
    </xf>
    <xf numFmtId="44" fontId="15" fillId="2" borderId="5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vertical="center"/>
    </xf>
    <xf numFmtId="44" fontId="12" fillId="2" borderId="2" xfId="1" applyFont="1" applyFill="1" applyBorder="1" applyAlignment="1">
      <alignment vertical="center"/>
    </xf>
    <xf numFmtId="165" fontId="12" fillId="2" borderId="2" xfId="1" applyNumberFormat="1" applyFont="1" applyFill="1" applyBorder="1" applyAlignment="1">
      <alignment vertical="center"/>
    </xf>
    <xf numFmtId="44" fontId="15" fillId="0" borderId="0" xfId="0" applyNumberFormat="1" applyFont="1" applyAlignment="1">
      <alignment vertical="center"/>
    </xf>
    <xf numFmtId="44" fontId="15" fillId="0" borderId="1" xfId="1" applyFont="1" applyBorder="1"/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8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Bueno" xfId="2" builtinId="26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200025</xdr:rowOff>
    </xdr:from>
    <xdr:to>
      <xdr:col>3</xdr:col>
      <xdr:colOff>381000</xdr:colOff>
      <xdr:row>3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00025"/>
          <a:ext cx="1924050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20</xdr:row>
      <xdr:rowOff>304800</xdr:rowOff>
    </xdr:from>
    <xdr:to>
      <xdr:col>2</xdr:col>
      <xdr:colOff>1381125</xdr:colOff>
      <xdr:row>23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553200"/>
          <a:ext cx="1495425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64</xdr:row>
      <xdr:rowOff>66675</xdr:rowOff>
    </xdr:from>
    <xdr:to>
      <xdr:col>2</xdr:col>
      <xdr:colOff>1352550</xdr:colOff>
      <xdr:row>69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9259550"/>
          <a:ext cx="1495425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86</xdr:row>
      <xdr:rowOff>85725</xdr:rowOff>
    </xdr:from>
    <xdr:to>
      <xdr:col>2</xdr:col>
      <xdr:colOff>1352550</xdr:colOff>
      <xdr:row>89</xdr:row>
      <xdr:rowOff>190500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6346150"/>
          <a:ext cx="1495425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4177</xdr:colOff>
      <xdr:row>112</xdr:row>
      <xdr:rowOff>71354</xdr:rowOff>
    </xdr:from>
    <xdr:to>
      <xdr:col>2</xdr:col>
      <xdr:colOff>1318627</xdr:colOff>
      <xdr:row>117</xdr:row>
      <xdr:rowOff>242804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077" y="32361104"/>
          <a:ext cx="1495425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134</xdr:row>
      <xdr:rowOff>66675</xdr:rowOff>
    </xdr:from>
    <xdr:to>
      <xdr:col>2</xdr:col>
      <xdr:colOff>1323975</xdr:colOff>
      <xdr:row>138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9328725"/>
          <a:ext cx="1495425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159</xdr:row>
      <xdr:rowOff>19050</xdr:rowOff>
    </xdr:from>
    <xdr:to>
      <xdr:col>2</xdr:col>
      <xdr:colOff>1371600</xdr:colOff>
      <xdr:row>164</xdr:row>
      <xdr:rowOff>123826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45872400"/>
          <a:ext cx="1495425" cy="93345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183</xdr:row>
      <xdr:rowOff>95250</xdr:rowOff>
    </xdr:from>
    <xdr:to>
      <xdr:col>2</xdr:col>
      <xdr:colOff>1343025</xdr:colOff>
      <xdr:row>188</xdr:row>
      <xdr:rowOff>76200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2073175"/>
          <a:ext cx="1495425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41</xdr:row>
      <xdr:rowOff>76200</xdr:rowOff>
    </xdr:from>
    <xdr:to>
      <xdr:col>2</xdr:col>
      <xdr:colOff>1362075</xdr:colOff>
      <xdr:row>45</xdr:row>
      <xdr:rowOff>247650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2811125"/>
          <a:ext cx="1495425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1192870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335745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22</xdr:row>
      <xdr:rowOff>104774</xdr:rowOff>
    </xdr:from>
    <xdr:to>
      <xdr:col>2</xdr:col>
      <xdr:colOff>1357597</xdr:colOff>
      <xdr:row>27</xdr:row>
      <xdr:rowOff>57149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610349"/>
          <a:ext cx="1586197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49</xdr:row>
      <xdr:rowOff>57150</xdr:rowOff>
    </xdr:from>
    <xdr:to>
      <xdr:col>2</xdr:col>
      <xdr:colOff>1367122</xdr:colOff>
      <xdr:row>53</xdr:row>
      <xdr:rowOff>200025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3220700"/>
          <a:ext cx="1586197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81</xdr:row>
      <xdr:rowOff>114300</xdr:rowOff>
    </xdr:from>
    <xdr:to>
      <xdr:col>2</xdr:col>
      <xdr:colOff>1348072</xdr:colOff>
      <xdr:row>84</xdr:row>
      <xdr:rowOff>314325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9735800"/>
          <a:ext cx="1586197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108</xdr:row>
      <xdr:rowOff>161925</xdr:rowOff>
    </xdr:from>
    <xdr:to>
      <xdr:col>2</xdr:col>
      <xdr:colOff>1376647</xdr:colOff>
      <xdr:row>113</xdr:row>
      <xdr:rowOff>114300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6155650"/>
          <a:ext cx="1586197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133</xdr:row>
      <xdr:rowOff>9525</xdr:rowOff>
    </xdr:from>
    <xdr:to>
      <xdr:col>2</xdr:col>
      <xdr:colOff>1329022</xdr:colOff>
      <xdr:row>137</xdr:row>
      <xdr:rowOff>152400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2718375"/>
          <a:ext cx="1586197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1</xdr:col>
      <xdr:colOff>1327570</xdr:colOff>
      <xdr:row>4</xdr:row>
      <xdr:rowOff>257174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499"/>
          <a:ext cx="132757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20</xdr:row>
      <xdr:rowOff>304800</xdr:rowOff>
    </xdr:from>
    <xdr:to>
      <xdr:col>1</xdr:col>
      <xdr:colOff>1260895</xdr:colOff>
      <xdr:row>22</xdr:row>
      <xdr:rowOff>285750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915150"/>
          <a:ext cx="132757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37</xdr:row>
      <xdr:rowOff>104775</xdr:rowOff>
    </xdr:from>
    <xdr:to>
      <xdr:col>1</xdr:col>
      <xdr:colOff>1337095</xdr:colOff>
      <xdr:row>41</xdr:row>
      <xdr:rowOff>171450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763500"/>
          <a:ext cx="1327570" cy="828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1127545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32757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opLeftCell="A87" zoomScaleNormal="100" workbookViewId="0">
      <selection activeCell="C184" sqref="C184"/>
    </sheetView>
  </sheetViews>
  <sheetFormatPr baseColWidth="10" defaultRowHeight="15" x14ac:dyDescent="0.25"/>
  <cols>
    <col min="1" max="1" width="3" style="1" customWidth="1"/>
    <col min="2" max="2" width="2.7109375" customWidth="1"/>
    <col min="3" max="3" width="23.28515625" customWidth="1"/>
    <col min="4" max="4" width="16.85546875" style="9" customWidth="1"/>
    <col min="5" max="5" width="14.85546875" hidden="1" customWidth="1"/>
    <col min="6" max="6" width="12.85546875" customWidth="1"/>
    <col min="7" max="7" width="11.85546875" customWidth="1"/>
    <col min="8" max="8" width="9" style="1" customWidth="1"/>
    <col min="9" max="9" width="12.28515625" customWidth="1"/>
    <col min="10" max="10" width="12" customWidth="1"/>
    <col min="11" max="11" width="29.5703125" customWidth="1"/>
  </cols>
  <sheetData>
    <row r="1" spans="2:14" ht="18.75" customHeight="1" x14ac:dyDescent="0.25"/>
    <row r="2" spans="2:14" ht="45" customHeight="1" x14ac:dyDescent="0.25"/>
    <row r="3" spans="2:14" ht="15" customHeight="1" x14ac:dyDescent="0.25"/>
    <row r="4" spans="2:14" ht="15.75" customHeight="1" x14ac:dyDescent="0.25"/>
    <row r="5" spans="2:14" ht="20.25" customHeight="1" x14ac:dyDescent="0.3">
      <c r="C5" s="116" t="s">
        <v>361</v>
      </c>
      <c r="D5" s="116"/>
      <c r="E5" s="116"/>
      <c r="F5" s="116"/>
      <c r="G5" s="116"/>
      <c r="H5" s="116"/>
      <c r="I5" s="116"/>
      <c r="J5" s="116"/>
      <c r="K5" s="1"/>
    </row>
    <row r="6" spans="2:14" ht="20.25" customHeight="1" x14ac:dyDescent="0.3">
      <c r="B6" s="155" t="s">
        <v>286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2:14" ht="33" customHeight="1" x14ac:dyDescent="0.25">
      <c r="B7" s="102" t="s">
        <v>0</v>
      </c>
      <c r="C7" s="103" t="s">
        <v>1</v>
      </c>
      <c r="D7" s="103" t="s">
        <v>2</v>
      </c>
      <c r="E7" s="103" t="s">
        <v>159</v>
      </c>
      <c r="F7" s="104" t="s">
        <v>282</v>
      </c>
      <c r="G7" s="105" t="s">
        <v>280</v>
      </c>
      <c r="H7" s="105" t="s">
        <v>281</v>
      </c>
      <c r="I7" s="106" t="s">
        <v>160</v>
      </c>
      <c r="J7" s="106" t="s">
        <v>283</v>
      </c>
      <c r="K7" s="106" t="s">
        <v>284</v>
      </c>
    </row>
    <row r="8" spans="2:14" ht="13.5" customHeight="1" x14ac:dyDescent="0.25">
      <c r="B8" s="156" t="s">
        <v>3</v>
      </c>
      <c r="C8" s="157"/>
      <c r="D8" s="157"/>
      <c r="E8" s="157"/>
      <c r="F8" s="157"/>
      <c r="G8" s="157"/>
      <c r="H8" s="157"/>
      <c r="I8" s="157"/>
      <c r="J8" s="157"/>
      <c r="K8" s="157"/>
      <c r="L8" s="1"/>
    </row>
    <row r="9" spans="2:14" ht="22.5" x14ac:dyDescent="0.25">
      <c r="B9" s="5">
        <v>1</v>
      </c>
      <c r="C9" s="38" t="s">
        <v>4</v>
      </c>
      <c r="D9" s="12" t="s">
        <v>147</v>
      </c>
      <c r="E9" s="39">
        <v>3820</v>
      </c>
      <c r="F9" s="40">
        <f>E9*2</f>
        <v>7640</v>
      </c>
      <c r="G9" s="39">
        <f>F9/30</f>
        <v>254.66666666666666</v>
      </c>
      <c r="H9" s="41">
        <v>50</v>
      </c>
      <c r="I9" s="42">
        <f>G9*H9</f>
        <v>12733.333333333332</v>
      </c>
      <c r="J9" s="43"/>
      <c r="K9" s="7"/>
      <c r="N9" s="57"/>
    </row>
    <row r="10" spans="2:14" ht="36.75" customHeight="1" x14ac:dyDescent="0.25">
      <c r="B10" s="2">
        <v>2</v>
      </c>
      <c r="C10" s="55" t="s">
        <v>169</v>
      </c>
      <c r="D10" s="44" t="s">
        <v>291</v>
      </c>
      <c r="E10" s="39">
        <v>3820</v>
      </c>
      <c r="F10" s="40">
        <f>E10*2</f>
        <v>7640</v>
      </c>
      <c r="G10" s="39">
        <f>F10/30</f>
        <v>254.66666666666666</v>
      </c>
      <c r="H10" s="41">
        <v>50</v>
      </c>
      <c r="I10" s="42">
        <v>13245</v>
      </c>
      <c r="J10" s="28" t="s">
        <v>300</v>
      </c>
      <c r="K10" s="7"/>
    </row>
    <row r="11" spans="2:14" s="1" customFormat="1" ht="30" customHeight="1" x14ac:dyDescent="0.25">
      <c r="B11" s="2">
        <v>3</v>
      </c>
      <c r="C11" s="55" t="s">
        <v>292</v>
      </c>
      <c r="D11" s="44" t="s">
        <v>294</v>
      </c>
      <c r="E11" s="39">
        <v>3820</v>
      </c>
      <c r="F11" s="40">
        <f>E11*2</f>
        <v>7640</v>
      </c>
      <c r="G11" s="39">
        <f>F11/30</f>
        <v>254.66666666666666</v>
      </c>
      <c r="H11" s="41">
        <v>12</v>
      </c>
      <c r="I11" s="42">
        <f t="shared" ref="I11" si="0">G11*H11</f>
        <v>3056</v>
      </c>
      <c r="J11" s="28" t="s">
        <v>365</v>
      </c>
      <c r="K11" s="7"/>
    </row>
    <row r="12" spans="2:14" s="1" customFormat="1" ht="17.25" customHeight="1" x14ac:dyDescent="0.25">
      <c r="B12" s="149" t="s">
        <v>296</v>
      </c>
      <c r="C12" s="150"/>
      <c r="D12" s="150"/>
      <c r="E12" s="150"/>
      <c r="F12" s="150"/>
      <c r="G12" s="150"/>
      <c r="H12" s="150"/>
      <c r="I12" s="150"/>
      <c r="J12" s="150"/>
      <c r="K12" s="151"/>
    </row>
    <row r="13" spans="2:14" s="1" customFormat="1" ht="37.5" customHeight="1" x14ac:dyDescent="0.25">
      <c r="B13" s="2">
        <v>4</v>
      </c>
      <c r="C13" s="55" t="s">
        <v>293</v>
      </c>
      <c r="D13" s="44" t="s">
        <v>295</v>
      </c>
      <c r="E13" s="39">
        <v>3000</v>
      </c>
      <c r="F13" s="40">
        <f>E13*2</f>
        <v>6000</v>
      </c>
      <c r="G13" s="39">
        <f>F13/30</f>
        <v>200</v>
      </c>
      <c r="H13" s="41">
        <v>25</v>
      </c>
      <c r="I13" s="100">
        <f>G13*H13</f>
        <v>5000</v>
      </c>
      <c r="J13" s="28" t="s">
        <v>301</v>
      </c>
      <c r="K13" s="7"/>
    </row>
    <row r="14" spans="2:14" ht="22.5" x14ac:dyDescent="0.25">
      <c r="B14" s="2">
        <v>5</v>
      </c>
      <c r="C14" s="55" t="s">
        <v>8</v>
      </c>
      <c r="D14" s="44" t="s">
        <v>9</v>
      </c>
      <c r="E14" s="46">
        <v>3820</v>
      </c>
      <c r="F14" s="40">
        <f t="shared" ref="F14:F19" si="1">E14*2</f>
        <v>7640</v>
      </c>
      <c r="G14" s="39">
        <f>F14/30</f>
        <v>254.66666666666666</v>
      </c>
      <c r="H14" s="41">
        <v>50</v>
      </c>
      <c r="I14" s="42">
        <f>G14*H14</f>
        <v>12733.333333333332</v>
      </c>
      <c r="J14" s="43"/>
      <c r="K14" s="7"/>
    </row>
    <row r="15" spans="2:14" ht="12.75" customHeight="1" x14ac:dyDescent="0.25">
      <c r="B15" s="149" t="s">
        <v>297</v>
      </c>
      <c r="C15" s="150"/>
      <c r="D15" s="150"/>
      <c r="E15" s="150"/>
      <c r="F15" s="150"/>
      <c r="G15" s="150"/>
      <c r="H15" s="150"/>
      <c r="I15" s="150"/>
      <c r="J15" s="150"/>
      <c r="K15" s="151"/>
    </row>
    <row r="16" spans="2:14" ht="35.25" customHeight="1" x14ac:dyDescent="0.25">
      <c r="B16" s="2">
        <v>6</v>
      </c>
      <c r="C16" s="38" t="s">
        <v>298</v>
      </c>
      <c r="D16" s="12" t="s">
        <v>299</v>
      </c>
      <c r="E16" s="39">
        <v>3000</v>
      </c>
      <c r="F16" s="40">
        <f t="shared" si="1"/>
        <v>6000</v>
      </c>
      <c r="G16" s="39">
        <f>F16/30</f>
        <v>200</v>
      </c>
      <c r="H16" s="41">
        <v>29</v>
      </c>
      <c r="I16" s="94">
        <v>5776</v>
      </c>
      <c r="J16" s="28" t="s">
        <v>337</v>
      </c>
      <c r="K16" s="7"/>
    </row>
    <row r="17" spans="2:11" ht="13.5" customHeight="1" x14ac:dyDescent="0.25">
      <c r="B17" s="149"/>
      <c r="C17" s="150"/>
      <c r="D17" s="150"/>
      <c r="E17" s="150"/>
      <c r="F17" s="150"/>
      <c r="G17" s="150"/>
      <c r="H17" s="150"/>
      <c r="I17" s="150"/>
      <c r="J17" s="150"/>
      <c r="K17" s="151"/>
    </row>
    <row r="18" spans="2:11" ht="33" customHeight="1" x14ac:dyDescent="0.25">
      <c r="B18" s="2">
        <v>7</v>
      </c>
      <c r="C18" s="55" t="s">
        <v>12</v>
      </c>
      <c r="D18" s="44" t="s">
        <v>6</v>
      </c>
      <c r="E18" s="39">
        <v>3830</v>
      </c>
      <c r="F18" s="40">
        <f t="shared" si="1"/>
        <v>7660</v>
      </c>
      <c r="G18" s="39">
        <f>F18/30</f>
        <v>255.33333333333334</v>
      </c>
      <c r="H18" s="41">
        <v>50</v>
      </c>
      <c r="I18" s="125">
        <v>12766</v>
      </c>
      <c r="K18" s="7"/>
    </row>
    <row r="19" spans="2:11" ht="34.5" x14ac:dyDescent="0.25">
      <c r="B19" s="2">
        <v>8</v>
      </c>
      <c r="C19" s="55" t="s">
        <v>13</v>
      </c>
      <c r="D19" s="44" t="s">
        <v>14</v>
      </c>
      <c r="E19" s="39">
        <v>3830</v>
      </c>
      <c r="F19" s="40">
        <f t="shared" si="1"/>
        <v>7660</v>
      </c>
      <c r="G19" s="39">
        <f>F19/30</f>
        <v>255.33333333333334</v>
      </c>
      <c r="H19" s="41">
        <v>48</v>
      </c>
      <c r="I19" s="94">
        <v>12192</v>
      </c>
      <c r="J19" s="28" t="s">
        <v>348</v>
      </c>
      <c r="K19" s="7"/>
    </row>
    <row r="20" spans="2:11" s="1" customFormat="1" x14ac:dyDescent="0.25">
      <c r="H20" s="68" t="s">
        <v>108</v>
      </c>
      <c r="I20" s="69">
        <f>I9+I10+I11+I13+I14+I16+I18+I19</f>
        <v>77501.666666666657</v>
      </c>
    </row>
    <row r="21" spans="2:11" ht="29.25" customHeight="1" x14ac:dyDescent="0.25"/>
    <row r="23" spans="2:11" ht="36" customHeight="1" x14ac:dyDescent="0.25"/>
    <row r="24" spans="2:11" s="1" customFormat="1" ht="36" customHeight="1" x14ac:dyDescent="0.25">
      <c r="D24" s="9"/>
    </row>
    <row r="25" spans="2:11" s="1" customFormat="1" ht="15" hidden="1" customHeight="1" x14ac:dyDescent="0.25"/>
    <row r="26" spans="2:11" ht="42" customHeight="1" x14ac:dyDescent="0.25">
      <c r="B26" s="107" t="s">
        <v>0</v>
      </c>
      <c r="C26" s="108" t="s">
        <v>1</v>
      </c>
      <c r="D26" s="108" t="s">
        <v>2</v>
      </c>
      <c r="E26" s="108" t="s">
        <v>159</v>
      </c>
      <c r="F26" s="109" t="s">
        <v>282</v>
      </c>
      <c r="G26" s="110" t="s">
        <v>280</v>
      </c>
      <c r="H26" s="110" t="s">
        <v>281</v>
      </c>
      <c r="I26" s="111" t="s">
        <v>160</v>
      </c>
      <c r="J26" s="111" t="s">
        <v>283</v>
      </c>
      <c r="K26" s="111" t="s">
        <v>284</v>
      </c>
    </row>
    <row r="27" spans="2:11" ht="33.75" customHeight="1" x14ac:dyDescent="0.25">
      <c r="B27" s="149" t="s">
        <v>15</v>
      </c>
      <c r="C27" s="150"/>
      <c r="D27" s="150"/>
      <c r="E27" s="150"/>
      <c r="F27" s="150"/>
      <c r="G27" s="150"/>
      <c r="H27" s="150"/>
      <c r="I27" s="150"/>
      <c r="J27" s="150"/>
      <c r="K27" s="151"/>
    </row>
    <row r="28" spans="2:11" ht="45.75" x14ac:dyDescent="0.25">
      <c r="B28" s="2">
        <v>9</v>
      </c>
      <c r="C28" s="38" t="s">
        <v>16</v>
      </c>
      <c r="D28" s="12" t="s">
        <v>17</v>
      </c>
      <c r="E28" s="39">
        <v>2800</v>
      </c>
      <c r="F28" s="40">
        <f>E28*2</f>
        <v>5600</v>
      </c>
      <c r="G28" s="39">
        <f>E28/15</f>
        <v>186.66666666666666</v>
      </c>
      <c r="H28" s="41">
        <v>50</v>
      </c>
      <c r="I28" s="94">
        <v>8999</v>
      </c>
      <c r="J28" s="28" t="s">
        <v>302</v>
      </c>
      <c r="K28" s="7"/>
    </row>
    <row r="29" spans="2:11" x14ac:dyDescent="0.25">
      <c r="B29" s="2">
        <v>10</v>
      </c>
      <c r="C29" s="55" t="s">
        <v>18</v>
      </c>
      <c r="D29" s="44" t="s">
        <v>19</v>
      </c>
      <c r="E29" s="39">
        <v>3050</v>
      </c>
      <c r="F29" s="40">
        <f>E29*2</f>
        <v>6100</v>
      </c>
      <c r="G29" s="39">
        <f>F29/30</f>
        <v>203.33333333333334</v>
      </c>
      <c r="H29" s="41">
        <v>50</v>
      </c>
      <c r="I29" s="45">
        <f>G29*H29</f>
        <v>10166.666666666668</v>
      </c>
      <c r="J29" s="47"/>
      <c r="K29" s="7"/>
    </row>
    <row r="30" spans="2:11" ht="45" x14ac:dyDescent="0.25">
      <c r="B30" s="2">
        <v>11</v>
      </c>
      <c r="C30" s="38" t="s">
        <v>20</v>
      </c>
      <c r="D30" s="12" t="s">
        <v>21</v>
      </c>
      <c r="E30" s="39">
        <v>3200</v>
      </c>
      <c r="F30" s="40">
        <f>E30*2</f>
        <v>6400</v>
      </c>
      <c r="G30" s="39">
        <f>F30/30</f>
        <v>213.33333333333334</v>
      </c>
      <c r="H30" s="41">
        <v>50</v>
      </c>
      <c r="I30" s="45">
        <f>G30*H30</f>
        <v>10666.666666666668</v>
      </c>
      <c r="J30" s="43"/>
      <c r="K30" s="7"/>
    </row>
    <row r="31" spans="2:11" ht="27" customHeight="1" x14ac:dyDescent="0.25">
      <c r="B31" s="2">
        <v>12</v>
      </c>
      <c r="C31" s="38" t="s">
        <v>303</v>
      </c>
      <c r="D31" s="12" t="s">
        <v>22</v>
      </c>
      <c r="E31" s="39">
        <v>3200</v>
      </c>
      <c r="F31" s="40">
        <f>E31*2</f>
        <v>6400</v>
      </c>
      <c r="G31" s="39">
        <f>E31/15</f>
        <v>213.33333333333334</v>
      </c>
      <c r="H31" s="41">
        <v>37</v>
      </c>
      <c r="I31" s="45">
        <f>G31*H31</f>
        <v>7893.3333333333339</v>
      </c>
      <c r="J31" s="28" t="s">
        <v>366</v>
      </c>
      <c r="K31" s="7"/>
    </row>
    <row r="32" spans="2:11" ht="29.25" customHeight="1" x14ac:dyDescent="0.25">
      <c r="H32" s="68" t="s">
        <v>108</v>
      </c>
      <c r="I32" s="69">
        <f>I28+I29+I30+I31</f>
        <v>37725.666666666672</v>
      </c>
    </row>
    <row r="39" spans="2:11" ht="36.75" customHeight="1" x14ac:dyDescent="0.25"/>
    <row r="41" spans="2:11" s="1" customFormat="1" x14ac:dyDescent="0.25"/>
    <row r="43" spans="2:11" s="1" customFormat="1" x14ac:dyDescent="0.25">
      <c r="D43" s="9"/>
    </row>
    <row r="46" spans="2:11" ht="28.5" customHeight="1" x14ac:dyDescent="0.25"/>
    <row r="47" spans="2:11" ht="34.5" hidden="1" customHeight="1" x14ac:dyDescent="0.25"/>
    <row r="48" spans="2:11" ht="36" x14ac:dyDescent="0.25">
      <c r="B48" s="107" t="s">
        <v>0</v>
      </c>
      <c r="C48" s="108" t="s">
        <v>1</v>
      </c>
      <c r="D48" s="108" t="s">
        <v>2</v>
      </c>
      <c r="E48" s="108" t="s">
        <v>159</v>
      </c>
      <c r="F48" s="109" t="s">
        <v>282</v>
      </c>
      <c r="G48" s="110" t="s">
        <v>280</v>
      </c>
      <c r="H48" s="110" t="s">
        <v>281</v>
      </c>
      <c r="I48" s="111" t="s">
        <v>160</v>
      </c>
      <c r="J48" s="111" t="s">
        <v>283</v>
      </c>
      <c r="K48" s="111" t="s">
        <v>284</v>
      </c>
    </row>
    <row r="49" spans="2:11" ht="17.25" customHeight="1" x14ac:dyDescent="0.25">
      <c r="B49" s="149" t="s">
        <v>23</v>
      </c>
      <c r="C49" s="150"/>
      <c r="D49" s="150"/>
      <c r="E49" s="150"/>
      <c r="F49" s="150"/>
      <c r="G49" s="150"/>
      <c r="H49" s="150"/>
      <c r="I49" s="150"/>
      <c r="J49" s="150"/>
      <c r="K49" s="151"/>
    </row>
    <row r="50" spans="2:11" ht="23.25" x14ac:dyDescent="0.25">
      <c r="B50" s="2">
        <v>13</v>
      </c>
      <c r="C50" s="133" t="s">
        <v>157</v>
      </c>
      <c r="D50" s="48" t="s">
        <v>158</v>
      </c>
      <c r="E50" s="39">
        <v>5000</v>
      </c>
      <c r="F50" s="40">
        <f t="shared" ref="F50:F62" si="2">E50*2</f>
        <v>10000</v>
      </c>
      <c r="G50" s="39">
        <f t="shared" ref="G50:G62" si="3">F50/30</f>
        <v>333.33333333333331</v>
      </c>
      <c r="H50" s="41">
        <v>50</v>
      </c>
      <c r="I50" s="45">
        <f t="shared" ref="I50:I62" si="4">G50*H50</f>
        <v>16666.666666666664</v>
      </c>
      <c r="J50" s="71"/>
      <c r="K50" s="7"/>
    </row>
    <row r="51" spans="2:11" s="1" customFormat="1" x14ac:dyDescent="0.25">
      <c r="B51" s="2">
        <v>14</v>
      </c>
      <c r="C51" s="38" t="s">
        <v>24</v>
      </c>
      <c r="D51" s="12" t="s">
        <v>25</v>
      </c>
      <c r="E51" s="39">
        <v>4630</v>
      </c>
      <c r="F51" s="40">
        <f t="shared" si="2"/>
        <v>9260</v>
      </c>
      <c r="G51" s="39">
        <f t="shared" si="3"/>
        <v>308.66666666666669</v>
      </c>
      <c r="H51" s="41">
        <v>50</v>
      </c>
      <c r="I51" s="45">
        <f t="shared" si="4"/>
        <v>15433.333333333334</v>
      </c>
      <c r="J51" s="43"/>
      <c r="K51" s="7"/>
    </row>
    <row r="52" spans="2:11" ht="33.75" x14ac:dyDescent="0.25">
      <c r="B52" s="2">
        <v>15</v>
      </c>
      <c r="C52" s="38" t="s">
        <v>26</v>
      </c>
      <c r="D52" s="12" t="s">
        <v>27</v>
      </c>
      <c r="E52" s="39">
        <v>4120</v>
      </c>
      <c r="F52" s="40">
        <f t="shared" si="2"/>
        <v>8240</v>
      </c>
      <c r="G52" s="39">
        <f t="shared" si="3"/>
        <v>274.66666666666669</v>
      </c>
      <c r="H52" s="41">
        <v>50</v>
      </c>
      <c r="I52" s="45">
        <f t="shared" si="4"/>
        <v>13733.333333333334</v>
      </c>
      <c r="J52" s="43"/>
      <c r="K52" s="7"/>
    </row>
    <row r="53" spans="2:11" ht="21" customHeight="1" x14ac:dyDescent="0.25">
      <c r="B53" s="2">
        <v>16</v>
      </c>
      <c r="C53" s="38" t="s">
        <v>28</v>
      </c>
      <c r="D53" s="12" t="s">
        <v>29</v>
      </c>
      <c r="E53" s="39">
        <v>3300</v>
      </c>
      <c r="F53" s="40">
        <f t="shared" si="2"/>
        <v>6600</v>
      </c>
      <c r="G53" s="39">
        <f t="shared" si="3"/>
        <v>220</v>
      </c>
      <c r="H53" s="41">
        <v>50</v>
      </c>
      <c r="I53" s="45">
        <f t="shared" si="4"/>
        <v>11000</v>
      </c>
      <c r="J53" s="43"/>
      <c r="K53" s="7"/>
    </row>
    <row r="54" spans="2:11" ht="25.5" customHeight="1" x14ac:dyDescent="0.25">
      <c r="B54" s="2">
        <v>17</v>
      </c>
      <c r="C54" s="55" t="s">
        <v>30</v>
      </c>
      <c r="D54" s="44" t="s">
        <v>29</v>
      </c>
      <c r="E54" s="39">
        <v>3300</v>
      </c>
      <c r="F54" s="40">
        <f t="shared" si="2"/>
        <v>6600</v>
      </c>
      <c r="G54" s="39">
        <f t="shared" si="3"/>
        <v>220</v>
      </c>
      <c r="H54" s="41">
        <v>50</v>
      </c>
      <c r="I54" s="45">
        <f t="shared" si="4"/>
        <v>11000</v>
      </c>
      <c r="J54" s="43"/>
      <c r="K54" s="7"/>
    </row>
    <row r="55" spans="2:11" ht="34.5" customHeight="1" x14ac:dyDescent="0.25">
      <c r="B55" s="2">
        <v>18</v>
      </c>
      <c r="C55" s="55" t="s">
        <v>31</v>
      </c>
      <c r="D55" s="44" t="s">
        <v>32</v>
      </c>
      <c r="E55" s="39">
        <v>3300</v>
      </c>
      <c r="F55" s="40">
        <f t="shared" si="2"/>
        <v>6600</v>
      </c>
      <c r="G55" s="39">
        <f t="shared" si="3"/>
        <v>220</v>
      </c>
      <c r="H55" s="41">
        <v>42</v>
      </c>
      <c r="I55" s="100">
        <f>G55*H55</f>
        <v>9240</v>
      </c>
      <c r="J55" s="128" t="s">
        <v>347</v>
      </c>
      <c r="K55" s="7"/>
    </row>
    <row r="56" spans="2:11" ht="22.5" customHeight="1" x14ac:dyDescent="0.25">
      <c r="B56" s="2">
        <v>19</v>
      </c>
      <c r="C56" s="38" t="s">
        <v>33</v>
      </c>
      <c r="D56" s="12" t="s">
        <v>32</v>
      </c>
      <c r="E56" s="39">
        <v>3300</v>
      </c>
      <c r="F56" s="40">
        <f t="shared" si="2"/>
        <v>6600</v>
      </c>
      <c r="G56" s="39">
        <f t="shared" si="3"/>
        <v>220</v>
      </c>
      <c r="H56" s="41">
        <v>50</v>
      </c>
      <c r="I56" s="45">
        <f t="shared" si="4"/>
        <v>11000</v>
      </c>
      <c r="J56" s="43"/>
      <c r="K56" s="7"/>
    </row>
    <row r="57" spans="2:11" s="1" customFormat="1" ht="22.5" x14ac:dyDescent="0.25">
      <c r="B57" s="2">
        <v>20</v>
      </c>
      <c r="C57" s="55" t="s">
        <v>34</v>
      </c>
      <c r="D57" s="44" t="s">
        <v>32</v>
      </c>
      <c r="E57" s="39">
        <v>3300</v>
      </c>
      <c r="F57" s="40">
        <f t="shared" si="2"/>
        <v>6600</v>
      </c>
      <c r="G57" s="39">
        <f t="shared" si="3"/>
        <v>220</v>
      </c>
      <c r="H57" s="41">
        <v>50</v>
      </c>
      <c r="I57" s="45">
        <f t="shared" si="4"/>
        <v>11000</v>
      </c>
      <c r="J57" s="43"/>
      <c r="K57" s="7"/>
    </row>
    <row r="58" spans="2:11" ht="24" customHeight="1" x14ac:dyDescent="0.25">
      <c r="B58" s="2">
        <v>21</v>
      </c>
      <c r="C58" s="55" t="s">
        <v>304</v>
      </c>
      <c r="D58" s="44" t="s">
        <v>29</v>
      </c>
      <c r="E58" s="39">
        <v>3300</v>
      </c>
      <c r="F58" s="40">
        <f t="shared" si="2"/>
        <v>6600</v>
      </c>
      <c r="G58" s="39">
        <f t="shared" si="3"/>
        <v>220</v>
      </c>
      <c r="H58" s="41">
        <v>29</v>
      </c>
      <c r="I58" s="45">
        <f t="shared" si="4"/>
        <v>6380</v>
      </c>
      <c r="J58" s="28" t="s">
        <v>367</v>
      </c>
      <c r="K58" s="7"/>
    </row>
    <row r="59" spans="2:11" ht="23.25" customHeight="1" x14ac:dyDescent="0.25">
      <c r="B59" s="2">
        <v>22</v>
      </c>
      <c r="C59" s="55" t="s">
        <v>35</v>
      </c>
      <c r="D59" s="44" t="s">
        <v>32</v>
      </c>
      <c r="E59" s="39">
        <v>3300</v>
      </c>
      <c r="F59" s="40">
        <f t="shared" si="2"/>
        <v>6600</v>
      </c>
      <c r="G59" s="39">
        <f t="shared" si="3"/>
        <v>220</v>
      </c>
      <c r="H59" s="41">
        <v>50</v>
      </c>
      <c r="I59" s="45">
        <f t="shared" si="4"/>
        <v>11000</v>
      </c>
      <c r="J59" s="43"/>
      <c r="K59" s="7"/>
    </row>
    <row r="60" spans="2:11" ht="30" customHeight="1" x14ac:dyDescent="0.25">
      <c r="B60" s="2">
        <v>23</v>
      </c>
      <c r="C60" s="55" t="s">
        <v>145</v>
      </c>
      <c r="D60" s="137" t="s">
        <v>36</v>
      </c>
      <c r="E60" s="39">
        <v>3220</v>
      </c>
      <c r="F60" s="40">
        <f t="shared" si="2"/>
        <v>6440</v>
      </c>
      <c r="G60" s="39">
        <f t="shared" si="3"/>
        <v>214.66666666666666</v>
      </c>
      <c r="H60" s="41">
        <v>50</v>
      </c>
      <c r="I60" s="45">
        <f t="shared" si="4"/>
        <v>10733.333333333332</v>
      </c>
      <c r="J60" s="43"/>
      <c r="K60" s="7"/>
    </row>
    <row r="61" spans="2:11" ht="27" customHeight="1" x14ac:dyDescent="0.25">
      <c r="B61" s="2">
        <v>24</v>
      </c>
      <c r="C61" s="38" t="s">
        <v>37</v>
      </c>
      <c r="D61" s="12" t="s">
        <v>38</v>
      </c>
      <c r="E61" s="39">
        <v>3120</v>
      </c>
      <c r="F61" s="40">
        <f t="shared" si="2"/>
        <v>6240</v>
      </c>
      <c r="G61" s="39">
        <f t="shared" si="3"/>
        <v>208</v>
      </c>
      <c r="H61" s="41">
        <v>50</v>
      </c>
      <c r="I61" s="45">
        <f t="shared" si="4"/>
        <v>10400</v>
      </c>
      <c r="J61" s="43"/>
      <c r="K61" s="7"/>
    </row>
    <row r="62" spans="2:11" ht="34.5" customHeight="1" x14ac:dyDescent="0.25">
      <c r="B62" s="2">
        <v>25</v>
      </c>
      <c r="C62" s="55" t="s">
        <v>39</v>
      </c>
      <c r="D62" s="44" t="s">
        <v>38</v>
      </c>
      <c r="E62" s="39">
        <v>3120</v>
      </c>
      <c r="F62" s="40">
        <f t="shared" si="2"/>
        <v>6240</v>
      </c>
      <c r="G62" s="39">
        <f t="shared" si="3"/>
        <v>208</v>
      </c>
      <c r="H62" s="41">
        <v>35</v>
      </c>
      <c r="I62" s="45">
        <f t="shared" si="4"/>
        <v>7280</v>
      </c>
      <c r="J62" s="28" t="s">
        <v>305</v>
      </c>
      <c r="K62" s="7"/>
    </row>
    <row r="63" spans="2:11" x14ac:dyDescent="0.25">
      <c r="B63" s="1"/>
      <c r="C63" s="1"/>
      <c r="E63" s="1"/>
      <c r="F63" s="1"/>
      <c r="G63" s="1"/>
      <c r="H63" s="68" t="s">
        <v>108</v>
      </c>
      <c r="I63" s="69">
        <f>SUM(I50:I62)</f>
        <v>144866.66666666669</v>
      </c>
      <c r="J63" s="1"/>
      <c r="K63" s="1"/>
    </row>
    <row r="64" spans="2:11" x14ac:dyDescent="0.25">
      <c r="B64" s="1"/>
      <c r="C64" s="1"/>
      <c r="E64" s="1"/>
      <c r="F64" s="1"/>
      <c r="G64" s="1"/>
      <c r="I64" s="1"/>
      <c r="J64" s="1"/>
      <c r="K64" s="1"/>
    </row>
    <row r="65" spans="2:11" ht="18.75" customHeight="1" x14ac:dyDescent="0.25"/>
    <row r="67" spans="2:11" s="1" customFormat="1" x14ac:dyDescent="0.25">
      <c r="D67" s="9"/>
    </row>
    <row r="68" spans="2:11" s="1" customFormat="1" x14ac:dyDescent="0.25">
      <c r="D68" s="9"/>
    </row>
    <row r="69" spans="2:11" s="1" customFormat="1" x14ac:dyDescent="0.25">
      <c r="D69" s="9"/>
    </row>
    <row r="70" spans="2:11" ht="27" customHeight="1" x14ac:dyDescent="0.25">
      <c r="B70" s="107" t="s">
        <v>0</v>
      </c>
      <c r="C70" s="108" t="s">
        <v>1</v>
      </c>
      <c r="D70" s="108" t="s">
        <v>2</v>
      </c>
      <c r="E70" s="108" t="s">
        <v>159</v>
      </c>
      <c r="F70" s="109" t="s">
        <v>282</v>
      </c>
      <c r="G70" s="110" t="s">
        <v>280</v>
      </c>
      <c r="H70" s="105" t="s">
        <v>281</v>
      </c>
      <c r="I70" s="111" t="s">
        <v>160</v>
      </c>
      <c r="J70" s="111" t="s">
        <v>283</v>
      </c>
      <c r="K70" s="111" t="s">
        <v>284</v>
      </c>
    </row>
    <row r="71" spans="2:11" ht="26.25" customHeight="1" x14ac:dyDescent="0.25">
      <c r="B71" s="149" t="s">
        <v>23</v>
      </c>
      <c r="C71" s="150"/>
      <c r="D71" s="150"/>
      <c r="E71" s="150"/>
      <c r="F71" s="150"/>
      <c r="G71" s="150"/>
      <c r="H71" s="150"/>
      <c r="I71" s="150"/>
      <c r="J71" s="150"/>
      <c r="K71" s="151"/>
    </row>
    <row r="72" spans="2:11" ht="34.5" customHeight="1" x14ac:dyDescent="0.25">
      <c r="B72" s="2">
        <v>26</v>
      </c>
      <c r="C72" s="55" t="s">
        <v>306</v>
      </c>
      <c r="D72" s="44" t="s">
        <v>38</v>
      </c>
      <c r="E72" s="39">
        <v>2800</v>
      </c>
      <c r="F72" s="40">
        <f t="shared" ref="F72:F83" si="5">E72*2</f>
        <v>5600</v>
      </c>
      <c r="G72" s="39">
        <f t="shared" ref="G72:G83" si="6">F72/30</f>
        <v>186.66666666666666</v>
      </c>
      <c r="H72" s="41">
        <v>10</v>
      </c>
      <c r="I72" s="45">
        <f t="shared" ref="I72:I83" si="7">G72*H72</f>
        <v>1866.6666666666665</v>
      </c>
      <c r="J72" s="28" t="s">
        <v>307</v>
      </c>
      <c r="K72" s="7"/>
    </row>
    <row r="73" spans="2:11" ht="28.5" customHeight="1" x14ac:dyDescent="0.25">
      <c r="B73" s="2">
        <v>27</v>
      </c>
      <c r="C73" s="38" t="s">
        <v>40</v>
      </c>
      <c r="D73" s="12" t="s">
        <v>41</v>
      </c>
      <c r="E73" s="39">
        <v>2500</v>
      </c>
      <c r="F73" s="40">
        <f t="shared" si="5"/>
        <v>5000</v>
      </c>
      <c r="G73" s="39">
        <f t="shared" si="6"/>
        <v>166.66666666666666</v>
      </c>
      <c r="H73" s="41">
        <v>50</v>
      </c>
      <c r="I73" s="45">
        <f t="shared" si="7"/>
        <v>8333.3333333333321</v>
      </c>
      <c r="J73" s="43"/>
      <c r="K73" s="7"/>
    </row>
    <row r="74" spans="2:11" ht="21" customHeight="1" x14ac:dyDescent="0.25">
      <c r="B74" s="73">
        <v>28</v>
      </c>
      <c r="C74" s="38" t="s">
        <v>42</v>
      </c>
      <c r="D74" s="12" t="s">
        <v>43</v>
      </c>
      <c r="E74" s="39">
        <v>2500</v>
      </c>
      <c r="F74" s="40">
        <f t="shared" si="5"/>
        <v>5000</v>
      </c>
      <c r="G74" s="39">
        <f t="shared" si="6"/>
        <v>166.66666666666666</v>
      </c>
      <c r="H74" s="41">
        <v>50</v>
      </c>
      <c r="I74" s="45">
        <f t="shared" si="7"/>
        <v>8333.3333333333321</v>
      </c>
      <c r="J74" s="43"/>
      <c r="K74" s="7"/>
    </row>
    <row r="75" spans="2:11" ht="18.75" customHeight="1" x14ac:dyDescent="0.25">
      <c r="B75" s="2">
        <v>29</v>
      </c>
      <c r="C75" s="135" t="s">
        <v>44</v>
      </c>
      <c r="D75" s="74" t="s">
        <v>146</v>
      </c>
      <c r="E75" s="75">
        <v>2990</v>
      </c>
      <c r="F75" s="76">
        <f t="shared" si="5"/>
        <v>5980</v>
      </c>
      <c r="G75" s="75">
        <f t="shared" si="6"/>
        <v>199.33333333333334</v>
      </c>
      <c r="H75" s="77">
        <v>50</v>
      </c>
      <c r="I75" s="136">
        <f t="shared" si="7"/>
        <v>9966.6666666666679</v>
      </c>
      <c r="J75" s="78"/>
      <c r="K75" s="79"/>
    </row>
    <row r="76" spans="2:11" ht="27.75" customHeight="1" x14ac:dyDescent="0.25">
      <c r="B76" s="2">
        <v>30</v>
      </c>
      <c r="C76" s="55" t="s">
        <v>45</v>
      </c>
      <c r="D76" s="44" t="s">
        <v>46</v>
      </c>
      <c r="E76" s="39">
        <v>2200</v>
      </c>
      <c r="F76" s="40">
        <f t="shared" si="5"/>
        <v>4400</v>
      </c>
      <c r="G76" s="39">
        <f t="shared" si="6"/>
        <v>146.66666666666666</v>
      </c>
      <c r="H76" s="41">
        <v>50</v>
      </c>
      <c r="I76" s="80">
        <f t="shared" si="7"/>
        <v>7333.333333333333</v>
      </c>
      <c r="J76" s="78"/>
      <c r="K76" s="7"/>
    </row>
    <row r="77" spans="2:11" ht="39" customHeight="1" x14ac:dyDescent="0.25">
      <c r="B77" s="2">
        <v>31</v>
      </c>
      <c r="C77" s="55" t="s">
        <v>47</v>
      </c>
      <c r="D77" s="44" t="s">
        <v>48</v>
      </c>
      <c r="E77" s="39">
        <v>1950</v>
      </c>
      <c r="F77" s="40">
        <f t="shared" si="5"/>
        <v>3900</v>
      </c>
      <c r="G77" s="39">
        <f t="shared" si="6"/>
        <v>130</v>
      </c>
      <c r="H77" s="41">
        <v>50</v>
      </c>
      <c r="I77" s="80">
        <f t="shared" si="7"/>
        <v>6500</v>
      </c>
      <c r="J77" s="78"/>
      <c r="K77" s="7"/>
    </row>
    <row r="78" spans="2:11" ht="30.75" customHeight="1" x14ac:dyDescent="0.25">
      <c r="B78" s="59">
        <v>32</v>
      </c>
      <c r="C78" s="38" t="s">
        <v>49</v>
      </c>
      <c r="D78" s="12" t="s">
        <v>50</v>
      </c>
      <c r="E78" s="39">
        <v>1560</v>
      </c>
      <c r="F78" s="40">
        <f t="shared" si="5"/>
        <v>3120</v>
      </c>
      <c r="G78" s="39">
        <f t="shared" si="6"/>
        <v>104</v>
      </c>
      <c r="H78" s="41">
        <v>50</v>
      </c>
      <c r="I78" s="80">
        <f t="shared" si="7"/>
        <v>5200</v>
      </c>
      <c r="J78" s="78"/>
      <c r="K78" s="7"/>
    </row>
    <row r="79" spans="2:11" s="1" customFormat="1" ht="29.25" customHeight="1" x14ac:dyDescent="0.25">
      <c r="B79" s="2">
        <v>33</v>
      </c>
      <c r="C79" s="38" t="s">
        <v>51</v>
      </c>
      <c r="D79" s="12" t="s">
        <v>50</v>
      </c>
      <c r="E79" s="39">
        <v>1560</v>
      </c>
      <c r="F79" s="40">
        <f t="shared" si="5"/>
        <v>3120</v>
      </c>
      <c r="G79" s="39">
        <f t="shared" si="6"/>
        <v>104</v>
      </c>
      <c r="H79" s="41">
        <v>50</v>
      </c>
      <c r="I79" s="80">
        <f t="shared" si="7"/>
        <v>5200</v>
      </c>
      <c r="J79" s="78"/>
      <c r="K79" s="7"/>
    </row>
    <row r="80" spans="2:11" ht="33.75" x14ac:dyDescent="0.25">
      <c r="B80" s="2">
        <v>34</v>
      </c>
      <c r="C80" s="55" t="s">
        <v>53</v>
      </c>
      <c r="D80" s="44" t="s">
        <v>52</v>
      </c>
      <c r="E80" s="49">
        <v>1560</v>
      </c>
      <c r="F80" s="40">
        <f t="shared" si="5"/>
        <v>3120</v>
      </c>
      <c r="G80" s="39">
        <f t="shared" si="6"/>
        <v>104</v>
      </c>
      <c r="H80" s="41">
        <v>50</v>
      </c>
      <c r="I80" s="80">
        <f t="shared" si="7"/>
        <v>5200</v>
      </c>
      <c r="J80" s="78"/>
      <c r="K80" s="7"/>
    </row>
    <row r="81" spans="2:11" ht="23.25" x14ac:dyDescent="0.25">
      <c r="B81" s="2">
        <v>35</v>
      </c>
      <c r="C81" s="38" t="s">
        <v>308</v>
      </c>
      <c r="D81" s="12" t="s">
        <v>54</v>
      </c>
      <c r="E81" s="39">
        <v>920</v>
      </c>
      <c r="F81" s="40">
        <f t="shared" si="5"/>
        <v>1840</v>
      </c>
      <c r="G81" s="39">
        <f t="shared" si="6"/>
        <v>61.333333333333336</v>
      </c>
      <c r="H81" s="41">
        <v>25</v>
      </c>
      <c r="I81" s="80">
        <f t="shared" si="7"/>
        <v>1533.3333333333335</v>
      </c>
      <c r="J81" s="28" t="s">
        <v>368</v>
      </c>
      <c r="K81" s="7"/>
    </row>
    <row r="82" spans="2:11" ht="33" customHeight="1" x14ac:dyDescent="0.25">
      <c r="B82" s="2">
        <v>36</v>
      </c>
      <c r="C82" s="55" t="s">
        <v>55</v>
      </c>
      <c r="D82" s="44" t="s">
        <v>56</v>
      </c>
      <c r="E82" s="39">
        <v>3200</v>
      </c>
      <c r="F82" s="40">
        <f t="shared" si="5"/>
        <v>6400</v>
      </c>
      <c r="G82" s="39">
        <f t="shared" si="6"/>
        <v>213.33333333333334</v>
      </c>
      <c r="H82" s="41">
        <v>50</v>
      </c>
      <c r="I82" s="80">
        <f t="shared" si="7"/>
        <v>10666.666666666668</v>
      </c>
      <c r="J82" s="78"/>
      <c r="K82" s="7"/>
    </row>
    <row r="83" spans="2:11" x14ac:dyDescent="0.25">
      <c r="B83" s="2">
        <v>37</v>
      </c>
      <c r="C83" s="38" t="s">
        <v>309</v>
      </c>
      <c r="D83" s="82" t="s">
        <v>310</v>
      </c>
      <c r="E83" s="39">
        <v>1120</v>
      </c>
      <c r="F83" s="40">
        <f t="shared" si="5"/>
        <v>2240</v>
      </c>
      <c r="G83" s="39">
        <f t="shared" si="6"/>
        <v>74.666666666666671</v>
      </c>
      <c r="H83" s="41">
        <v>50</v>
      </c>
      <c r="I83" s="45">
        <f t="shared" si="7"/>
        <v>3733.3333333333335</v>
      </c>
      <c r="J83" s="58"/>
      <c r="K83" s="7"/>
    </row>
    <row r="84" spans="2:11" x14ac:dyDescent="0.25">
      <c r="H84" s="68" t="s">
        <v>108</v>
      </c>
      <c r="I84" s="69">
        <f>SUM(I72:I83)</f>
        <v>73866.666666666657</v>
      </c>
    </row>
    <row r="87" spans="2:11" ht="20.25" customHeight="1" x14ac:dyDescent="0.25"/>
    <row r="88" spans="2:11" ht="20.25" customHeight="1" x14ac:dyDescent="0.25"/>
    <row r="89" spans="2:11" ht="24.75" customHeight="1" x14ac:dyDescent="0.25"/>
    <row r="90" spans="2:11" ht="21" customHeight="1" x14ac:dyDescent="0.25"/>
    <row r="91" spans="2:11" ht="32.25" customHeight="1" x14ac:dyDescent="0.25">
      <c r="B91" s="107" t="s">
        <v>0</v>
      </c>
      <c r="C91" s="108" t="s">
        <v>1</v>
      </c>
      <c r="D91" s="108" t="s">
        <v>2</v>
      </c>
      <c r="E91" s="108" t="s">
        <v>159</v>
      </c>
      <c r="F91" s="109" t="s">
        <v>282</v>
      </c>
      <c r="G91" s="110" t="s">
        <v>280</v>
      </c>
      <c r="H91" s="105" t="s">
        <v>281</v>
      </c>
      <c r="I91" s="111" t="s">
        <v>160</v>
      </c>
      <c r="J91" s="111" t="s">
        <v>283</v>
      </c>
      <c r="K91" s="111" t="s">
        <v>284</v>
      </c>
    </row>
    <row r="92" spans="2:11" s="1" customFormat="1" ht="17.25" customHeight="1" x14ac:dyDescent="0.25">
      <c r="B92" s="149" t="s">
        <v>151</v>
      </c>
      <c r="C92" s="150"/>
      <c r="D92" s="150"/>
      <c r="E92" s="150"/>
      <c r="F92" s="150"/>
      <c r="G92" s="150"/>
      <c r="H92" s="150"/>
      <c r="I92" s="150"/>
      <c r="J92" s="150"/>
      <c r="K92" s="151"/>
    </row>
    <row r="93" spans="2:11" ht="32.25" customHeight="1" x14ac:dyDescent="0.25">
      <c r="B93" s="2">
        <v>38</v>
      </c>
      <c r="C93" s="55" t="s">
        <v>57</v>
      </c>
      <c r="D93" s="44" t="s">
        <v>152</v>
      </c>
      <c r="E93" s="39">
        <v>2600</v>
      </c>
      <c r="F93" s="40">
        <f>E93*2</f>
        <v>5200</v>
      </c>
      <c r="G93" s="39">
        <f>F93/30</f>
        <v>173.33333333333334</v>
      </c>
      <c r="H93" s="41">
        <v>50</v>
      </c>
      <c r="I93" s="42">
        <f>G93*H93</f>
        <v>8666.6666666666679</v>
      </c>
      <c r="J93" s="43"/>
      <c r="K93" s="7"/>
    </row>
    <row r="94" spans="2:11" ht="21" customHeight="1" x14ac:dyDescent="0.25">
      <c r="B94" s="152" t="s">
        <v>58</v>
      </c>
      <c r="C94" s="153"/>
      <c r="D94" s="153"/>
      <c r="E94" s="153"/>
      <c r="F94" s="153"/>
      <c r="G94" s="153"/>
      <c r="H94" s="153"/>
      <c r="I94" s="153"/>
      <c r="J94" s="153"/>
      <c r="K94" s="154"/>
    </row>
    <row r="95" spans="2:11" ht="33.75" x14ac:dyDescent="0.25">
      <c r="B95" s="2">
        <v>39</v>
      </c>
      <c r="C95" s="55" t="s">
        <v>59</v>
      </c>
      <c r="D95" s="44" t="s">
        <v>60</v>
      </c>
      <c r="E95" s="39">
        <v>940</v>
      </c>
      <c r="F95" s="40">
        <f>E95*2</f>
        <v>1880</v>
      </c>
      <c r="G95" s="39">
        <f>F95/30</f>
        <v>62.666666666666664</v>
      </c>
      <c r="H95" s="41">
        <v>50</v>
      </c>
      <c r="I95" s="42">
        <f>G95*H95</f>
        <v>3133.333333333333</v>
      </c>
      <c r="J95" s="43"/>
      <c r="K95" s="7"/>
    </row>
    <row r="96" spans="2:11" x14ac:dyDescent="0.25">
      <c r="B96" s="1"/>
      <c r="C96" s="1"/>
      <c r="D96" s="1"/>
      <c r="E96" s="1"/>
      <c r="F96" s="1"/>
      <c r="G96" s="1"/>
      <c r="H96" s="68" t="s">
        <v>108</v>
      </c>
      <c r="I96" s="69">
        <f>I93+I95</f>
        <v>11800</v>
      </c>
      <c r="J96" s="1"/>
      <c r="K96" s="1"/>
    </row>
    <row r="109" spans="4:4" ht="20.25" customHeight="1" x14ac:dyDescent="0.25"/>
    <row r="110" spans="4:4" s="1" customFormat="1" ht="20.25" customHeight="1" x14ac:dyDescent="0.25">
      <c r="D110" s="9"/>
    </row>
    <row r="111" spans="4:4" s="1" customFormat="1" ht="20.25" customHeight="1" x14ac:dyDescent="0.25">
      <c r="D111" s="9"/>
    </row>
    <row r="112" spans="4:4" s="1" customFormat="1" ht="41.25" customHeight="1" x14ac:dyDescent="0.25"/>
    <row r="113" spans="2:11" s="1" customFormat="1" ht="9.75" customHeight="1" x14ac:dyDescent="0.25">
      <c r="D113" s="9"/>
    </row>
    <row r="114" spans="2:11" s="1" customFormat="1" ht="9.75" customHeight="1" x14ac:dyDescent="0.25">
      <c r="D114" s="9"/>
    </row>
    <row r="115" spans="2:11" s="1" customFormat="1" ht="9.75" customHeight="1" x14ac:dyDescent="0.25">
      <c r="D115" s="9"/>
    </row>
    <row r="116" spans="2:11" s="1" customFormat="1" ht="30.75" customHeight="1" x14ac:dyDescent="0.25">
      <c r="D116" s="9"/>
    </row>
    <row r="117" spans="2:11" ht="22.5" hidden="1" customHeight="1" x14ac:dyDescent="0.25"/>
    <row r="118" spans="2:11" ht="29.25" customHeight="1" x14ac:dyDescent="0.25"/>
    <row r="119" spans="2:11" ht="36" customHeight="1" x14ac:dyDescent="0.25">
      <c r="B119" s="107" t="s">
        <v>0</v>
      </c>
      <c r="C119" s="108" t="s">
        <v>1</v>
      </c>
      <c r="D119" s="108" t="s">
        <v>2</v>
      </c>
      <c r="E119" s="108" t="s">
        <v>159</v>
      </c>
      <c r="F119" s="109" t="s">
        <v>282</v>
      </c>
      <c r="G119" s="110" t="s">
        <v>280</v>
      </c>
      <c r="H119" s="105" t="s">
        <v>281</v>
      </c>
      <c r="I119" s="111" t="s">
        <v>160</v>
      </c>
      <c r="J119" s="111" t="s">
        <v>283</v>
      </c>
      <c r="K119" s="111" t="s">
        <v>284</v>
      </c>
    </row>
    <row r="120" spans="2:11" ht="17.25" customHeight="1" x14ac:dyDescent="0.25">
      <c r="B120" s="149" t="s">
        <v>61</v>
      </c>
      <c r="C120" s="150"/>
      <c r="D120" s="150"/>
      <c r="E120" s="150"/>
      <c r="F120" s="150"/>
      <c r="G120" s="150"/>
      <c r="H120" s="150"/>
      <c r="I120" s="150"/>
      <c r="J120" s="150"/>
      <c r="K120" s="151"/>
    </row>
    <row r="121" spans="2:11" ht="23.25" customHeight="1" x14ac:dyDescent="0.25">
      <c r="B121" s="83">
        <v>40</v>
      </c>
      <c r="C121" s="133" t="s">
        <v>311</v>
      </c>
      <c r="D121" s="48" t="s">
        <v>312</v>
      </c>
      <c r="E121" s="85">
        <v>5650</v>
      </c>
      <c r="F121" s="85">
        <f>E121*2</f>
        <v>11300</v>
      </c>
      <c r="G121" s="85">
        <f>F121/30</f>
        <v>376.66666666666669</v>
      </c>
      <c r="H121" s="84">
        <v>37</v>
      </c>
      <c r="I121" s="46">
        <f>G121*H121</f>
        <v>13936.666666666668</v>
      </c>
      <c r="J121" s="114" t="s">
        <v>313</v>
      </c>
      <c r="K121" s="83"/>
    </row>
    <row r="122" spans="2:11" ht="26.25" customHeight="1" x14ac:dyDescent="0.25">
      <c r="B122" s="2">
        <v>41</v>
      </c>
      <c r="C122" s="134" t="s">
        <v>62</v>
      </c>
      <c r="D122" s="50" t="s">
        <v>63</v>
      </c>
      <c r="E122" s="39">
        <v>940</v>
      </c>
      <c r="F122" s="85">
        <f t="shared" ref="F122:F133" si="8">E122*2</f>
        <v>1880</v>
      </c>
      <c r="G122" s="85">
        <f t="shared" ref="G122:G133" si="9">F122/30</f>
        <v>62.666666666666664</v>
      </c>
      <c r="H122" s="41">
        <v>50</v>
      </c>
      <c r="I122" s="46">
        <v>4918</v>
      </c>
      <c r="J122" s="28" t="s">
        <v>314</v>
      </c>
      <c r="K122" s="7"/>
    </row>
    <row r="123" spans="2:11" ht="33" customHeight="1" x14ac:dyDescent="0.25">
      <c r="B123" s="2">
        <v>42</v>
      </c>
      <c r="C123" s="134" t="s">
        <v>64</v>
      </c>
      <c r="D123" s="50" t="s">
        <v>63</v>
      </c>
      <c r="E123" s="52">
        <v>620</v>
      </c>
      <c r="F123" s="85">
        <f t="shared" si="8"/>
        <v>1240</v>
      </c>
      <c r="G123" s="85">
        <f t="shared" si="9"/>
        <v>41.333333333333336</v>
      </c>
      <c r="H123" s="41">
        <v>50</v>
      </c>
      <c r="I123" s="46">
        <f t="shared" ref="I123:I133" si="10">G123*H123</f>
        <v>2066.666666666667</v>
      </c>
      <c r="J123" s="115"/>
      <c r="K123" s="7"/>
    </row>
    <row r="124" spans="2:11" s="1" customFormat="1" ht="20.25" customHeight="1" x14ac:dyDescent="0.25">
      <c r="B124" s="2">
        <v>43</v>
      </c>
      <c r="C124" s="38" t="s">
        <v>65</v>
      </c>
      <c r="D124" s="12" t="s">
        <v>153</v>
      </c>
      <c r="E124" s="39">
        <v>1450</v>
      </c>
      <c r="F124" s="85">
        <f t="shared" si="8"/>
        <v>2900</v>
      </c>
      <c r="G124" s="85">
        <f t="shared" si="9"/>
        <v>96.666666666666671</v>
      </c>
      <c r="H124" s="41">
        <v>50</v>
      </c>
      <c r="I124" s="46">
        <f t="shared" si="10"/>
        <v>4833.3333333333339</v>
      </c>
      <c r="J124" s="115"/>
      <c r="K124" s="7"/>
    </row>
    <row r="125" spans="2:11" ht="26.25" customHeight="1" x14ac:dyDescent="0.25">
      <c r="B125" s="2">
        <v>44</v>
      </c>
      <c r="C125" s="38" t="s">
        <v>66</v>
      </c>
      <c r="D125" s="12" t="s">
        <v>67</v>
      </c>
      <c r="E125" s="39">
        <v>3120</v>
      </c>
      <c r="F125" s="85">
        <f t="shared" si="8"/>
        <v>6240</v>
      </c>
      <c r="G125" s="85">
        <f t="shared" si="9"/>
        <v>208</v>
      </c>
      <c r="H125" s="41">
        <v>50</v>
      </c>
      <c r="I125" s="46">
        <f t="shared" si="10"/>
        <v>10400</v>
      </c>
      <c r="J125" s="115"/>
      <c r="K125" s="7"/>
    </row>
    <row r="126" spans="2:11" ht="31.5" customHeight="1" x14ac:dyDescent="0.25">
      <c r="B126" s="2">
        <v>45</v>
      </c>
      <c r="C126" s="38" t="s">
        <v>68</v>
      </c>
      <c r="D126" s="12" t="s">
        <v>154</v>
      </c>
      <c r="E126" s="39">
        <v>2600</v>
      </c>
      <c r="F126" s="85">
        <f t="shared" si="8"/>
        <v>5200</v>
      </c>
      <c r="G126" s="85">
        <f t="shared" si="9"/>
        <v>173.33333333333334</v>
      </c>
      <c r="H126" s="41">
        <v>50</v>
      </c>
      <c r="I126" s="46">
        <v>8666</v>
      </c>
      <c r="J126" s="115"/>
      <c r="K126" s="7"/>
    </row>
    <row r="127" spans="2:11" ht="48" customHeight="1" x14ac:dyDescent="0.25">
      <c r="B127" s="2">
        <v>46</v>
      </c>
      <c r="C127" s="55" t="s">
        <v>315</v>
      </c>
      <c r="D127" s="44" t="s">
        <v>69</v>
      </c>
      <c r="E127" s="39">
        <v>2600</v>
      </c>
      <c r="F127" s="85">
        <f t="shared" si="8"/>
        <v>5200</v>
      </c>
      <c r="G127" s="85">
        <f t="shared" si="9"/>
        <v>173.33333333333334</v>
      </c>
      <c r="H127" s="41">
        <v>20</v>
      </c>
      <c r="I127" s="46">
        <f t="shared" si="10"/>
        <v>3466.666666666667</v>
      </c>
      <c r="J127" s="114" t="s">
        <v>360</v>
      </c>
      <c r="K127" s="7"/>
    </row>
    <row r="128" spans="2:11" ht="18" customHeight="1" x14ac:dyDescent="0.25">
      <c r="B128" s="2">
        <v>47</v>
      </c>
      <c r="C128" s="55" t="s">
        <v>316</v>
      </c>
      <c r="D128" s="44" t="s">
        <v>317</v>
      </c>
      <c r="E128" s="53">
        <v>1560</v>
      </c>
      <c r="F128" s="46">
        <f t="shared" si="8"/>
        <v>3120</v>
      </c>
      <c r="G128" s="46">
        <f t="shared" si="9"/>
        <v>104</v>
      </c>
      <c r="H128" s="41">
        <v>25</v>
      </c>
      <c r="I128" s="46">
        <f t="shared" si="10"/>
        <v>2600</v>
      </c>
      <c r="J128" s="115"/>
      <c r="K128" s="72"/>
    </row>
    <row r="129" spans="2:11" ht="18" customHeight="1" x14ac:dyDescent="0.25">
      <c r="B129" s="2">
        <v>48</v>
      </c>
      <c r="C129" s="38" t="s">
        <v>70</v>
      </c>
      <c r="D129" s="12" t="s">
        <v>71</v>
      </c>
      <c r="E129" s="39">
        <v>1560</v>
      </c>
      <c r="F129" s="46">
        <f t="shared" si="8"/>
        <v>3120</v>
      </c>
      <c r="G129" s="46">
        <f t="shared" si="9"/>
        <v>104</v>
      </c>
      <c r="H129" s="41">
        <v>25</v>
      </c>
      <c r="I129" s="46">
        <f t="shared" si="10"/>
        <v>2600</v>
      </c>
      <c r="J129" s="115"/>
      <c r="K129" s="7"/>
    </row>
    <row r="130" spans="2:11" ht="19.5" customHeight="1" x14ac:dyDescent="0.25">
      <c r="B130" s="2">
        <v>49</v>
      </c>
      <c r="C130" s="38" t="s">
        <v>72</v>
      </c>
      <c r="D130" s="12" t="s">
        <v>155</v>
      </c>
      <c r="E130" s="51">
        <v>840</v>
      </c>
      <c r="F130" s="46">
        <f t="shared" si="8"/>
        <v>1680</v>
      </c>
      <c r="G130" s="46">
        <f t="shared" si="9"/>
        <v>56</v>
      </c>
      <c r="H130" s="41">
        <v>50</v>
      </c>
      <c r="I130" s="46">
        <f t="shared" si="10"/>
        <v>2800</v>
      </c>
      <c r="J130" s="115"/>
      <c r="K130" s="7"/>
    </row>
    <row r="131" spans="2:11" ht="24.75" customHeight="1" x14ac:dyDescent="0.25">
      <c r="B131" s="2">
        <v>50</v>
      </c>
      <c r="C131" s="38" t="s">
        <v>373</v>
      </c>
      <c r="D131" s="12" t="s">
        <v>279</v>
      </c>
      <c r="E131" s="51">
        <v>2400</v>
      </c>
      <c r="F131" s="46">
        <f t="shared" si="8"/>
        <v>4800</v>
      </c>
      <c r="G131" s="46">
        <f t="shared" si="9"/>
        <v>160</v>
      </c>
      <c r="H131" s="41">
        <v>50</v>
      </c>
      <c r="I131" s="46">
        <v>7839</v>
      </c>
      <c r="J131" s="28" t="s">
        <v>318</v>
      </c>
      <c r="K131" s="7"/>
    </row>
    <row r="132" spans="2:11" ht="47.25" customHeight="1" x14ac:dyDescent="0.25">
      <c r="B132" s="2">
        <v>51</v>
      </c>
      <c r="C132" s="12" t="s">
        <v>319</v>
      </c>
      <c r="D132" s="12" t="s">
        <v>93</v>
      </c>
      <c r="E132" s="51">
        <v>2400</v>
      </c>
      <c r="F132" s="46">
        <f>E132*2</f>
        <v>4800</v>
      </c>
      <c r="G132" s="46">
        <f t="shared" si="9"/>
        <v>160</v>
      </c>
      <c r="H132" s="41">
        <v>12</v>
      </c>
      <c r="I132" s="46">
        <f>G132*H132</f>
        <v>1920</v>
      </c>
      <c r="J132" s="114" t="s">
        <v>320</v>
      </c>
      <c r="K132" s="7"/>
    </row>
    <row r="133" spans="2:11" ht="26.25" customHeight="1" x14ac:dyDescent="0.25">
      <c r="B133" s="2">
        <v>52</v>
      </c>
      <c r="C133" s="44" t="s">
        <v>73</v>
      </c>
      <c r="D133" s="44" t="s">
        <v>353</v>
      </c>
      <c r="E133" s="39">
        <v>1500</v>
      </c>
      <c r="F133" s="46">
        <f t="shared" si="8"/>
        <v>3000</v>
      </c>
      <c r="G133" s="46">
        <f t="shared" si="9"/>
        <v>100</v>
      </c>
      <c r="H133" s="41">
        <v>50</v>
      </c>
      <c r="I133" s="46">
        <f t="shared" si="10"/>
        <v>5000</v>
      </c>
      <c r="J133" s="115"/>
      <c r="K133" s="7"/>
    </row>
    <row r="134" spans="2:11" x14ac:dyDescent="0.25">
      <c r="H134" s="68" t="s">
        <v>108</v>
      </c>
      <c r="I134" s="69">
        <f>SUM(I121:I133)</f>
        <v>71046.333333333343</v>
      </c>
    </row>
    <row r="136" spans="2:11" ht="19.5" customHeight="1" x14ac:dyDescent="0.25"/>
    <row r="138" spans="2:11" ht="22.5" customHeight="1" x14ac:dyDescent="0.25"/>
    <row r="139" spans="2:11" ht="24.75" customHeight="1" x14ac:dyDescent="0.25"/>
    <row r="140" spans="2:11" ht="33.75" x14ac:dyDescent="0.25">
      <c r="B140" s="107" t="s">
        <v>0</v>
      </c>
      <c r="C140" s="108" t="s">
        <v>1</v>
      </c>
      <c r="D140" s="108" t="s">
        <v>2</v>
      </c>
      <c r="E140" s="108" t="s">
        <v>159</v>
      </c>
      <c r="F140" s="109" t="s">
        <v>282</v>
      </c>
      <c r="G140" s="110" t="s">
        <v>280</v>
      </c>
      <c r="H140" s="105" t="s">
        <v>281</v>
      </c>
      <c r="I140" s="111" t="s">
        <v>160</v>
      </c>
      <c r="J140" s="111" t="s">
        <v>283</v>
      </c>
      <c r="K140" s="111" t="s">
        <v>284</v>
      </c>
    </row>
    <row r="141" spans="2:11" ht="17.25" customHeight="1" x14ac:dyDescent="0.25">
      <c r="B141" s="149" t="s">
        <v>74</v>
      </c>
      <c r="C141" s="150"/>
      <c r="D141" s="150"/>
      <c r="E141" s="150"/>
      <c r="F141" s="150"/>
      <c r="G141" s="150"/>
      <c r="H141" s="150"/>
      <c r="I141" s="150"/>
      <c r="J141" s="150"/>
      <c r="K141" s="151"/>
    </row>
    <row r="142" spans="2:11" ht="21.75" customHeight="1" x14ac:dyDescent="0.25">
      <c r="B142" s="2">
        <v>53</v>
      </c>
      <c r="C142" s="38" t="s">
        <v>75</v>
      </c>
      <c r="D142" s="12" t="s">
        <v>76</v>
      </c>
      <c r="E142" s="39">
        <v>3150</v>
      </c>
      <c r="F142" s="40">
        <f>E142*2</f>
        <v>6300</v>
      </c>
      <c r="G142" s="39">
        <f>E142/15</f>
        <v>210</v>
      </c>
      <c r="H142" s="41">
        <v>50</v>
      </c>
      <c r="I142" s="86">
        <v>8750</v>
      </c>
      <c r="J142" s="28" t="s">
        <v>322</v>
      </c>
      <c r="K142" s="7"/>
    </row>
    <row r="143" spans="2:11" ht="57" x14ac:dyDescent="0.25">
      <c r="B143" s="2">
        <v>54</v>
      </c>
      <c r="C143" s="38" t="s">
        <v>77</v>
      </c>
      <c r="D143" s="12" t="s">
        <v>78</v>
      </c>
      <c r="E143" s="39">
        <v>3150</v>
      </c>
      <c r="F143" s="40">
        <f>E143*2</f>
        <v>6300</v>
      </c>
      <c r="G143" s="39">
        <f>E143/15</f>
        <v>210</v>
      </c>
      <c r="H143" s="41">
        <v>50</v>
      </c>
      <c r="I143" s="42">
        <v>9660</v>
      </c>
      <c r="J143" s="28" t="s">
        <v>321</v>
      </c>
      <c r="K143" s="7"/>
    </row>
    <row r="144" spans="2:11" x14ac:dyDescent="0.25">
      <c r="B144" s="2">
        <v>55</v>
      </c>
      <c r="C144" s="55" t="s">
        <v>79</v>
      </c>
      <c r="D144" s="44" t="s">
        <v>17</v>
      </c>
      <c r="E144" s="39">
        <v>2700</v>
      </c>
      <c r="F144" s="40">
        <f>E144*2</f>
        <v>5400</v>
      </c>
      <c r="G144" s="39">
        <f>F144/30</f>
        <v>180</v>
      </c>
      <c r="H144" s="41">
        <v>50</v>
      </c>
      <c r="I144" s="100">
        <f>G144*H144</f>
        <v>9000</v>
      </c>
      <c r="J144" s="28"/>
      <c r="K144" s="7"/>
    </row>
    <row r="145" spans="2:11" ht="18" customHeight="1" x14ac:dyDescent="0.25">
      <c r="B145" s="158"/>
      <c r="C145" s="159"/>
      <c r="D145" s="159"/>
      <c r="E145" s="159"/>
      <c r="F145" s="159"/>
      <c r="G145" s="159"/>
      <c r="H145" s="159"/>
      <c r="I145" s="159"/>
      <c r="J145" s="159"/>
      <c r="K145" s="160"/>
    </row>
    <row r="146" spans="2:11" ht="22.5" x14ac:dyDescent="0.25">
      <c r="B146" s="2">
        <v>56</v>
      </c>
      <c r="C146" s="12" t="s">
        <v>81</v>
      </c>
      <c r="D146" s="12" t="s">
        <v>82</v>
      </c>
      <c r="E146" s="39">
        <v>2700</v>
      </c>
      <c r="F146" s="40">
        <f>E146*2</f>
        <v>5400</v>
      </c>
      <c r="G146" s="39">
        <f>F146/30</f>
        <v>180</v>
      </c>
      <c r="H146" s="41">
        <v>50</v>
      </c>
      <c r="I146" s="42">
        <f>G146*H146</f>
        <v>9000</v>
      </c>
      <c r="J146" s="43"/>
      <c r="K146" s="7"/>
    </row>
    <row r="147" spans="2:11" x14ac:dyDescent="0.25">
      <c r="B147" s="149" t="s">
        <v>83</v>
      </c>
      <c r="C147" s="150"/>
      <c r="D147" s="150"/>
      <c r="E147" s="150"/>
      <c r="F147" s="150"/>
      <c r="G147" s="150"/>
      <c r="H147" s="150"/>
      <c r="I147" s="150"/>
      <c r="J147" s="150"/>
      <c r="K147" s="151"/>
    </row>
    <row r="148" spans="2:11" ht="33.75" x14ac:dyDescent="0.25">
      <c r="B148" s="2">
        <v>57</v>
      </c>
      <c r="C148" s="55" t="s">
        <v>84</v>
      </c>
      <c r="D148" s="44" t="s">
        <v>85</v>
      </c>
      <c r="E148" s="39">
        <v>2800</v>
      </c>
      <c r="F148" s="40">
        <f>E148*2</f>
        <v>5600</v>
      </c>
      <c r="G148" s="39">
        <f>F148/30</f>
        <v>186.66666666666666</v>
      </c>
      <c r="H148" s="41">
        <v>50</v>
      </c>
      <c r="I148" s="42">
        <v>9333</v>
      </c>
      <c r="J148" s="43"/>
      <c r="K148" s="7"/>
    </row>
    <row r="149" spans="2:11" ht="33.75" x14ac:dyDescent="0.25">
      <c r="B149" s="2">
        <v>58</v>
      </c>
      <c r="C149" s="55" t="s">
        <v>86</v>
      </c>
      <c r="D149" s="44" t="s">
        <v>85</v>
      </c>
      <c r="E149" s="39">
        <v>2800</v>
      </c>
      <c r="F149" s="40">
        <f t="shared" ref="F149:F150" si="11">E149*2</f>
        <v>5600</v>
      </c>
      <c r="G149" s="39">
        <f t="shared" ref="G149:G150" si="12">F149/30</f>
        <v>186.66666666666666</v>
      </c>
      <c r="H149" s="41">
        <v>50</v>
      </c>
      <c r="I149" s="42">
        <v>9333</v>
      </c>
      <c r="J149" s="28"/>
      <c r="K149" s="7"/>
    </row>
    <row r="150" spans="2:11" ht="33.75" x14ac:dyDescent="0.25">
      <c r="B150" s="2">
        <v>59</v>
      </c>
      <c r="C150" s="38" t="s">
        <v>87</v>
      </c>
      <c r="D150" s="12" t="s">
        <v>88</v>
      </c>
      <c r="E150" s="39">
        <v>1550</v>
      </c>
      <c r="F150" s="40">
        <f t="shared" si="11"/>
        <v>3100</v>
      </c>
      <c r="G150" s="39">
        <f t="shared" si="12"/>
        <v>103.33333333333333</v>
      </c>
      <c r="H150" s="41">
        <v>50</v>
      </c>
      <c r="I150" s="42">
        <v>5166</v>
      </c>
      <c r="J150" s="43"/>
      <c r="K150" s="7"/>
    </row>
    <row r="151" spans="2:11" x14ac:dyDescent="0.25">
      <c r="B151" s="149" t="s">
        <v>89</v>
      </c>
      <c r="C151" s="150"/>
      <c r="D151" s="150"/>
      <c r="E151" s="150"/>
      <c r="F151" s="150"/>
      <c r="G151" s="150"/>
      <c r="H151" s="150"/>
      <c r="I151" s="150"/>
      <c r="J151" s="150"/>
      <c r="K151" s="151"/>
    </row>
    <row r="152" spans="2:11" ht="22.5" x14ac:dyDescent="0.25">
      <c r="B152" s="2">
        <v>60</v>
      </c>
      <c r="C152" s="12" t="s">
        <v>90</v>
      </c>
      <c r="D152" s="12" t="s">
        <v>91</v>
      </c>
      <c r="E152" s="54">
        <v>1450</v>
      </c>
      <c r="F152" s="40">
        <f>E152*2</f>
        <v>2900</v>
      </c>
      <c r="G152" s="39">
        <f>F152/30</f>
        <v>96.666666666666671</v>
      </c>
      <c r="H152" s="41">
        <v>50</v>
      </c>
      <c r="I152" s="42">
        <v>4833</v>
      </c>
      <c r="J152" s="43"/>
      <c r="K152" s="7"/>
    </row>
    <row r="153" spans="2:11" x14ac:dyDescent="0.25">
      <c r="B153" s="1"/>
      <c r="C153" s="1"/>
      <c r="E153" s="1"/>
      <c r="F153" s="1"/>
      <c r="G153" s="1"/>
      <c r="H153" s="68" t="s">
        <v>108</v>
      </c>
      <c r="I153" s="69">
        <f>I142+I143+I144+I146+I148+I149+I150+I152</f>
        <v>65075</v>
      </c>
      <c r="J153" s="1"/>
      <c r="K153" s="1"/>
    </row>
    <row r="162" spans="2:11" ht="5.25" customHeight="1" x14ac:dyDescent="0.25"/>
    <row r="166" spans="2:11" s="1" customFormat="1" ht="27" customHeight="1" x14ac:dyDescent="0.25">
      <c r="B166" s="107" t="s">
        <v>0</v>
      </c>
      <c r="C166" s="108" t="s">
        <v>1</v>
      </c>
      <c r="D166" s="108" t="s">
        <v>2</v>
      </c>
      <c r="E166" s="108" t="s">
        <v>159</v>
      </c>
      <c r="F166" s="109" t="s">
        <v>282</v>
      </c>
      <c r="G166" s="110" t="s">
        <v>280</v>
      </c>
      <c r="H166" s="105" t="s">
        <v>281</v>
      </c>
      <c r="I166" s="111" t="s">
        <v>160</v>
      </c>
      <c r="J166" s="111" t="s">
        <v>283</v>
      </c>
      <c r="K166" s="111" t="s">
        <v>284</v>
      </c>
    </row>
    <row r="167" spans="2:11" ht="18" customHeight="1" x14ac:dyDescent="0.25">
      <c r="B167" s="149" t="s">
        <v>92</v>
      </c>
      <c r="C167" s="150"/>
      <c r="D167" s="150"/>
      <c r="E167" s="150"/>
      <c r="F167" s="150"/>
      <c r="G167" s="150"/>
      <c r="H167" s="150"/>
      <c r="I167" s="150"/>
      <c r="J167" s="150"/>
      <c r="K167" s="151"/>
    </row>
    <row r="168" spans="2:11" ht="57" x14ac:dyDescent="0.25">
      <c r="B168" s="2">
        <v>61</v>
      </c>
      <c r="C168" s="20" t="s">
        <v>142</v>
      </c>
      <c r="D168" s="38" t="s">
        <v>371</v>
      </c>
      <c r="E168" s="54">
        <v>5200</v>
      </c>
      <c r="F168" s="40">
        <f>E168*2</f>
        <v>10400</v>
      </c>
      <c r="G168" s="39">
        <f>F168/30</f>
        <v>346.66666666666669</v>
      </c>
      <c r="H168" s="41">
        <v>50</v>
      </c>
      <c r="I168" s="87">
        <v>17120</v>
      </c>
      <c r="J168" s="28" t="s">
        <v>323</v>
      </c>
      <c r="K168" s="7"/>
    </row>
    <row r="169" spans="2:11" ht="31.5" customHeight="1" x14ac:dyDescent="0.25">
      <c r="B169" s="2">
        <v>62</v>
      </c>
      <c r="C169" s="132" t="s">
        <v>5</v>
      </c>
      <c r="D169" s="38" t="s">
        <v>372</v>
      </c>
      <c r="E169" s="39">
        <v>2880</v>
      </c>
      <c r="F169" s="40">
        <f t="shared" ref="F169:F172" si="13">E169*2</f>
        <v>5760</v>
      </c>
      <c r="G169" s="39">
        <f t="shared" ref="G169:G172" si="14">F169/30</f>
        <v>192</v>
      </c>
      <c r="H169" s="41">
        <v>50</v>
      </c>
      <c r="I169" s="87">
        <f t="shared" ref="I169:I171" si="15">G169*H169</f>
        <v>9600</v>
      </c>
      <c r="J169" s="115"/>
      <c r="K169" s="7"/>
    </row>
    <row r="170" spans="2:11" ht="45.75" x14ac:dyDescent="0.25">
      <c r="B170" s="2">
        <v>63</v>
      </c>
      <c r="C170" s="132" t="s">
        <v>324</v>
      </c>
      <c r="D170" s="55" t="s">
        <v>93</v>
      </c>
      <c r="E170" s="54">
        <v>2900</v>
      </c>
      <c r="F170" s="40">
        <f t="shared" si="13"/>
        <v>5800</v>
      </c>
      <c r="G170" s="39">
        <f t="shared" si="14"/>
        <v>193.33333333333334</v>
      </c>
      <c r="H170" s="41">
        <v>20</v>
      </c>
      <c r="I170" s="87">
        <v>3866</v>
      </c>
      <c r="J170" s="114" t="s">
        <v>325</v>
      </c>
      <c r="K170" s="7"/>
    </row>
    <row r="171" spans="2:11" ht="33.75" x14ac:dyDescent="0.25">
      <c r="B171" s="2">
        <v>64</v>
      </c>
      <c r="C171" s="20" t="s">
        <v>94</v>
      </c>
      <c r="D171" s="38" t="s">
        <v>326</v>
      </c>
      <c r="E171" s="54">
        <v>1830</v>
      </c>
      <c r="F171" s="40">
        <f t="shared" si="13"/>
        <v>3660</v>
      </c>
      <c r="G171" s="39">
        <f t="shared" si="14"/>
        <v>122</v>
      </c>
      <c r="H171" s="41">
        <v>50</v>
      </c>
      <c r="I171" s="87">
        <f t="shared" si="15"/>
        <v>6100</v>
      </c>
      <c r="J171" s="28"/>
      <c r="K171" s="7"/>
    </row>
    <row r="172" spans="2:11" x14ac:dyDescent="0.25">
      <c r="B172" s="2">
        <v>65</v>
      </c>
      <c r="C172" s="132" t="s">
        <v>143</v>
      </c>
      <c r="D172" s="44" t="s">
        <v>144</v>
      </c>
      <c r="E172" s="39">
        <v>2800</v>
      </c>
      <c r="F172" s="40">
        <f t="shared" si="13"/>
        <v>5600</v>
      </c>
      <c r="G172" s="39">
        <f t="shared" si="14"/>
        <v>186.66666666666666</v>
      </c>
      <c r="H172" s="41">
        <v>50</v>
      </c>
      <c r="I172" s="87">
        <v>9333</v>
      </c>
      <c r="J172" s="28"/>
      <c r="K172" s="7"/>
    </row>
    <row r="173" spans="2:11" x14ac:dyDescent="0.25">
      <c r="B173" s="149" t="s">
        <v>95</v>
      </c>
      <c r="C173" s="150"/>
      <c r="D173" s="150"/>
      <c r="E173" s="150"/>
      <c r="F173" s="150"/>
      <c r="G173" s="150"/>
      <c r="H173" s="150"/>
      <c r="I173" s="150"/>
      <c r="J173" s="150"/>
      <c r="K173" s="151"/>
    </row>
    <row r="174" spans="2:11" ht="33.75" x14ac:dyDescent="0.25">
      <c r="B174" s="2">
        <v>66</v>
      </c>
      <c r="C174" s="38" t="s">
        <v>96</v>
      </c>
      <c r="D174" s="38" t="s">
        <v>97</v>
      </c>
      <c r="E174" s="54">
        <v>2580</v>
      </c>
      <c r="F174" s="40">
        <f>E174*2</f>
        <v>5160</v>
      </c>
      <c r="G174" s="39">
        <f>F174/30</f>
        <v>172</v>
      </c>
      <c r="H174" s="41">
        <v>50</v>
      </c>
      <c r="I174" s="42">
        <f>G174*H174</f>
        <v>8600</v>
      </c>
      <c r="J174" s="43"/>
      <c r="K174" s="7"/>
    </row>
    <row r="175" spans="2:11" ht="22.5" x14ac:dyDescent="0.25">
      <c r="B175" s="2">
        <v>67</v>
      </c>
      <c r="C175" s="55" t="s">
        <v>98</v>
      </c>
      <c r="D175" s="55" t="s">
        <v>99</v>
      </c>
      <c r="E175" s="54">
        <v>1500</v>
      </c>
      <c r="F175" s="40">
        <f>E175*2</f>
        <v>3000</v>
      </c>
      <c r="G175" s="39">
        <f t="shared" ref="G175" si="16">F175/30</f>
        <v>100</v>
      </c>
      <c r="H175" s="41">
        <v>50</v>
      </c>
      <c r="I175" s="42">
        <f>G175*H175</f>
        <v>5000</v>
      </c>
      <c r="J175" s="43"/>
      <c r="K175" s="7"/>
    </row>
    <row r="176" spans="2:11" x14ac:dyDescent="0.25">
      <c r="B176" s="60"/>
      <c r="C176" s="1"/>
      <c r="E176" s="1"/>
      <c r="F176" s="1"/>
      <c r="G176" s="1"/>
      <c r="H176" s="68" t="s">
        <v>108</v>
      </c>
      <c r="I176" s="69">
        <f>I168+I169+I170+I171+I172+I174+I175</f>
        <v>59619</v>
      </c>
      <c r="J176" s="1"/>
      <c r="K176" s="1"/>
    </row>
    <row r="189" spans="2:11" ht="24.75" customHeight="1" x14ac:dyDescent="0.25"/>
    <row r="190" spans="2:11" ht="33.75" x14ac:dyDescent="0.25">
      <c r="B190" s="107" t="s">
        <v>0</v>
      </c>
      <c r="C190" s="108" t="s">
        <v>1</v>
      </c>
      <c r="D190" s="108" t="s">
        <v>2</v>
      </c>
      <c r="E190" s="108" t="s">
        <v>159</v>
      </c>
      <c r="F190" s="109" t="s">
        <v>282</v>
      </c>
      <c r="G190" s="110" t="s">
        <v>280</v>
      </c>
      <c r="H190" s="105" t="s">
        <v>281</v>
      </c>
      <c r="I190" s="111" t="s">
        <v>160</v>
      </c>
      <c r="J190" s="111" t="s">
        <v>283</v>
      </c>
      <c r="K190" s="111" t="s">
        <v>284</v>
      </c>
    </row>
    <row r="191" spans="2:11" x14ac:dyDescent="0.25">
      <c r="B191" s="149" t="s">
        <v>100</v>
      </c>
      <c r="C191" s="150"/>
      <c r="D191" s="150"/>
      <c r="E191" s="150"/>
      <c r="F191" s="150"/>
      <c r="G191" s="150"/>
      <c r="H191" s="150"/>
      <c r="I191" s="150"/>
      <c r="J191" s="150"/>
      <c r="K191" s="151"/>
    </row>
    <row r="192" spans="2:11" ht="45.75" x14ac:dyDescent="0.25">
      <c r="B192" s="2">
        <v>68</v>
      </c>
      <c r="C192" s="55" t="s">
        <v>327</v>
      </c>
      <c r="D192" s="44" t="s">
        <v>102</v>
      </c>
      <c r="E192" s="88">
        <v>4790</v>
      </c>
      <c r="F192" s="40">
        <f>E192*2</f>
        <v>9580</v>
      </c>
      <c r="G192" s="39">
        <f>F192/30</f>
        <v>319.33333333333331</v>
      </c>
      <c r="H192" s="41">
        <v>8</v>
      </c>
      <c r="I192" s="130">
        <v>2554</v>
      </c>
      <c r="J192" s="114" t="s">
        <v>362</v>
      </c>
      <c r="K192" s="7"/>
    </row>
    <row r="193" spans="2:11" ht="45.75" x14ac:dyDescent="0.25">
      <c r="B193" s="2">
        <v>69</v>
      </c>
      <c r="C193" s="55" t="s">
        <v>328</v>
      </c>
      <c r="D193" s="44" t="s">
        <v>101</v>
      </c>
      <c r="E193" s="88">
        <v>4790</v>
      </c>
      <c r="F193" s="40">
        <f t="shared" ref="F193:F198" si="17">E193*2</f>
        <v>9580</v>
      </c>
      <c r="G193" s="39">
        <f>F193/30</f>
        <v>319.33333333333331</v>
      </c>
      <c r="H193" s="41">
        <v>8</v>
      </c>
      <c r="I193" s="131">
        <v>2554</v>
      </c>
      <c r="J193" s="114" t="s">
        <v>362</v>
      </c>
      <c r="K193" s="7"/>
    </row>
    <row r="194" spans="2:11" s="1" customFormat="1" x14ac:dyDescent="0.25">
      <c r="B194" s="2">
        <v>70</v>
      </c>
      <c r="C194" s="55" t="s">
        <v>103</v>
      </c>
      <c r="D194" s="44" t="s">
        <v>102</v>
      </c>
      <c r="E194" s="88">
        <v>4790</v>
      </c>
      <c r="F194" s="40">
        <f t="shared" si="17"/>
        <v>9580</v>
      </c>
      <c r="G194" s="39">
        <f>F194/30</f>
        <v>319.33333333333331</v>
      </c>
      <c r="H194" s="41">
        <v>50</v>
      </c>
      <c r="I194" s="131">
        <v>15966</v>
      </c>
      <c r="J194" s="28"/>
      <c r="K194" s="7"/>
    </row>
    <row r="195" spans="2:11" ht="22.5" x14ac:dyDescent="0.25">
      <c r="B195" s="2">
        <v>71</v>
      </c>
      <c r="C195" s="55" t="s">
        <v>104</v>
      </c>
      <c r="D195" s="44" t="s">
        <v>102</v>
      </c>
      <c r="E195" s="88">
        <v>4790</v>
      </c>
      <c r="F195" s="40">
        <f t="shared" si="17"/>
        <v>9580</v>
      </c>
      <c r="G195" s="39">
        <f t="shared" ref="G195:G198" si="18">F195/30</f>
        <v>319.33333333333331</v>
      </c>
      <c r="H195" s="41">
        <v>50</v>
      </c>
      <c r="I195" s="131">
        <v>15966</v>
      </c>
      <c r="J195" s="28"/>
      <c r="K195" s="7"/>
    </row>
    <row r="196" spans="2:11" ht="22.5" x14ac:dyDescent="0.25">
      <c r="B196" s="2">
        <v>72</v>
      </c>
      <c r="C196" s="55" t="s">
        <v>105</v>
      </c>
      <c r="D196" s="44" t="s">
        <v>102</v>
      </c>
      <c r="E196" s="88">
        <v>4790</v>
      </c>
      <c r="F196" s="40">
        <f t="shared" si="17"/>
        <v>9580</v>
      </c>
      <c r="G196" s="39">
        <f t="shared" si="18"/>
        <v>319.33333333333331</v>
      </c>
      <c r="H196" s="41">
        <v>50</v>
      </c>
      <c r="I196" s="129">
        <v>15966</v>
      </c>
      <c r="J196" s="28"/>
      <c r="K196" s="7"/>
    </row>
    <row r="197" spans="2:11" ht="22.5" x14ac:dyDescent="0.25">
      <c r="B197" s="2">
        <v>73</v>
      </c>
      <c r="C197" s="55" t="s">
        <v>149</v>
      </c>
      <c r="D197" s="44" t="s">
        <v>102</v>
      </c>
      <c r="E197" s="88">
        <v>4790</v>
      </c>
      <c r="F197" s="40">
        <f t="shared" si="17"/>
        <v>9580</v>
      </c>
      <c r="G197" s="39">
        <f t="shared" si="18"/>
        <v>319.33333333333331</v>
      </c>
      <c r="H197" s="41">
        <v>50</v>
      </c>
      <c r="I197" s="129">
        <v>15966</v>
      </c>
      <c r="J197" s="28"/>
      <c r="K197" s="7"/>
    </row>
    <row r="198" spans="2:11" x14ac:dyDescent="0.25">
      <c r="B198" s="2">
        <v>74</v>
      </c>
      <c r="C198" s="55" t="s">
        <v>150</v>
      </c>
      <c r="D198" s="44" t="s">
        <v>102</v>
      </c>
      <c r="E198" s="88">
        <v>4790</v>
      </c>
      <c r="F198" s="40">
        <f t="shared" si="17"/>
        <v>9580</v>
      </c>
      <c r="G198" s="39">
        <f t="shared" si="18"/>
        <v>319.33333333333331</v>
      </c>
      <c r="H198" s="41">
        <v>50</v>
      </c>
      <c r="I198" s="129">
        <v>15966</v>
      </c>
      <c r="J198" s="28"/>
      <c r="K198" s="7"/>
    </row>
    <row r="199" spans="2:11" x14ac:dyDescent="0.25">
      <c r="B199" s="1"/>
      <c r="C199" s="1"/>
      <c r="E199" s="1"/>
      <c r="F199" s="1"/>
      <c r="G199" s="1"/>
      <c r="H199" s="68" t="s">
        <v>108</v>
      </c>
      <c r="I199" s="69">
        <f>SUM(I192:I198)</f>
        <v>84938</v>
      </c>
      <c r="J199" s="1"/>
      <c r="K199" s="1"/>
    </row>
    <row r="200" spans="2:11" x14ac:dyDescent="0.25">
      <c r="G200" s="68" t="s">
        <v>287</v>
      </c>
      <c r="H200" s="68"/>
      <c r="I200" s="69">
        <f>I199+I176+I153+I134+I96+I84+I63+I32+I20</f>
        <v>626439</v>
      </c>
    </row>
    <row r="212" spans="7:7" x14ac:dyDescent="0.25">
      <c r="G212" s="6"/>
    </row>
  </sheetData>
  <mergeCells count="18">
    <mergeCell ref="B145:K145"/>
    <mergeCell ref="B147:K147"/>
    <mergeCell ref="B151:K151"/>
    <mergeCell ref="B191:K191"/>
    <mergeCell ref="B49:K49"/>
    <mergeCell ref="B71:K71"/>
    <mergeCell ref="B120:K120"/>
    <mergeCell ref="B141:K141"/>
    <mergeCell ref="B173:K173"/>
    <mergeCell ref="B167:K167"/>
    <mergeCell ref="B27:K27"/>
    <mergeCell ref="B94:K94"/>
    <mergeCell ref="B92:K92"/>
    <mergeCell ref="B6:K6"/>
    <mergeCell ref="B17:K17"/>
    <mergeCell ref="B15:K15"/>
    <mergeCell ref="B12:K12"/>
    <mergeCell ref="B8:K8"/>
  </mergeCells>
  <pageMargins left="0" right="3.937007874015748E-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66"/>
  <sheetViews>
    <sheetView topLeftCell="A121" zoomScaleNormal="100" workbookViewId="0">
      <selection activeCell="L95" sqref="L95"/>
    </sheetView>
  </sheetViews>
  <sheetFormatPr baseColWidth="10" defaultRowHeight="15" x14ac:dyDescent="0.25"/>
  <cols>
    <col min="1" max="1" width="3.7109375" style="1" customWidth="1"/>
    <col min="2" max="2" width="4" customWidth="1"/>
    <col min="3" max="3" width="27.140625" customWidth="1"/>
    <col min="4" max="4" width="14.5703125" customWidth="1"/>
    <col min="6" max="6" width="8.7109375" style="1" customWidth="1"/>
    <col min="7" max="7" width="9" style="1" customWidth="1"/>
    <col min="8" max="8" width="14.28515625" customWidth="1"/>
    <col min="9" max="9" width="12.7109375" customWidth="1"/>
    <col min="10" max="10" width="25.42578125" customWidth="1"/>
  </cols>
  <sheetData>
    <row r="5" spans="2:10" ht="18.75" x14ac:dyDescent="0.3">
      <c r="C5" s="161" t="s">
        <v>349</v>
      </c>
      <c r="D5" s="161"/>
      <c r="E5" s="161"/>
      <c r="F5" s="161"/>
      <c r="G5" s="161"/>
      <c r="H5" s="161"/>
      <c r="I5" s="161"/>
      <c r="J5" s="161"/>
    </row>
    <row r="6" spans="2:10" ht="15" customHeight="1" x14ac:dyDescent="0.25">
      <c r="B6" s="162" t="s">
        <v>258</v>
      </c>
      <c r="C6" s="163"/>
      <c r="D6" s="163"/>
      <c r="E6" s="163"/>
      <c r="F6" s="163"/>
      <c r="G6" s="163"/>
      <c r="H6" s="163"/>
      <c r="I6" s="163"/>
      <c r="J6" s="163"/>
    </row>
    <row r="7" spans="2:10" ht="36.75" customHeight="1" x14ac:dyDescent="0.25">
      <c r="B7" s="34" t="s">
        <v>0</v>
      </c>
      <c r="C7" s="34" t="s">
        <v>156</v>
      </c>
      <c r="D7" s="34" t="s">
        <v>161</v>
      </c>
      <c r="E7" s="34" t="s">
        <v>285</v>
      </c>
      <c r="F7" s="35" t="s">
        <v>280</v>
      </c>
      <c r="G7" s="35" t="s">
        <v>350</v>
      </c>
      <c r="H7" s="36" t="s">
        <v>257</v>
      </c>
      <c r="I7" s="34" t="s">
        <v>283</v>
      </c>
      <c r="J7" s="34" t="s">
        <v>284</v>
      </c>
    </row>
    <row r="8" spans="2:10" x14ac:dyDescent="0.25">
      <c r="B8" s="158" t="s">
        <v>162</v>
      </c>
      <c r="C8" s="159"/>
      <c r="D8" s="159"/>
      <c r="E8" s="159"/>
      <c r="F8" s="159"/>
      <c r="G8" s="159"/>
      <c r="H8" s="159"/>
      <c r="I8" s="159"/>
      <c r="J8" s="160"/>
    </row>
    <row r="9" spans="2:10" ht="22.5" x14ac:dyDescent="0.25">
      <c r="B9" s="11">
        <v>1</v>
      </c>
      <c r="C9" s="11" t="s">
        <v>163</v>
      </c>
      <c r="D9" s="12" t="s">
        <v>164</v>
      </c>
      <c r="E9" s="13">
        <v>18400.05</v>
      </c>
      <c r="F9" s="29">
        <f>E9/15</f>
        <v>1226.6699999999998</v>
      </c>
      <c r="G9" s="30">
        <v>50</v>
      </c>
      <c r="H9" s="70">
        <f>F9*G9</f>
        <v>61333.499999999993</v>
      </c>
      <c r="I9" s="127"/>
      <c r="J9" s="7"/>
    </row>
    <row r="10" spans="2:10" ht="45.75" x14ac:dyDescent="0.25">
      <c r="B10" s="11">
        <v>2</v>
      </c>
      <c r="C10" s="16" t="s">
        <v>7</v>
      </c>
      <c r="D10" s="44" t="s">
        <v>17</v>
      </c>
      <c r="E10" s="138">
        <v>4150.05</v>
      </c>
      <c r="F10" s="139">
        <f t="shared" ref="F10" si="0">E10/15</f>
        <v>276.67</v>
      </c>
      <c r="G10" s="95">
        <v>50</v>
      </c>
      <c r="H10" s="140">
        <v>12749</v>
      </c>
      <c r="I10" s="96" t="s">
        <v>374</v>
      </c>
      <c r="J10" s="7"/>
    </row>
    <row r="11" spans="2:10" s="1" customFormat="1" ht="22.5" x14ac:dyDescent="0.25">
      <c r="B11" s="11">
        <f>B10+1</f>
        <v>3</v>
      </c>
      <c r="C11" s="11" t="s">
        <v>165</v>
      </c>
      <c r="D11" s="12" t="s">
        <v>166</v>
      </c>
      <c r="E11" s="13">
        <v>4150.05</v>
      </c>
      <c r="F11" s="29">
        <f>E11/15</f>
        <v>276.67</v>
      </c>
      <c r="G11" s="30">
        <v>50</v>
      </c>
      <c r="H11" s="70">
        <f>F11*G11</f>
        <v>13833.5</v>
      </c>
      <c r="I11" s="28"/>
      <c r="J11" s="7"/>
    </row>
    <row r="12" spans="2:10" s="1" customFormat="1" ht="57" x14ac:dyDescent="0.25">
      <c r="B12" s="11">
        <v>4</v>
      </c>
      <c r="C12" s="11" t="s">
        <v>333</v>
      </c>
      <c r="D12" s="12" t="s">
        <v>334</v>
      </c>
      <c r="E12" s="13">
        <v>1849.95</v>
      </c>
      <c r="F12" s="13">
        <f>E12/15</f>
        <v>123.33</v>
      </c>
      <c r="G12" s="91">
        <v>48</v>
      </c>
      <c r="H12" s="70">
        <v>5649</v>
      </c>
      <c r="I12" s="28" t="s">
        <v>335</v>
      </c>
      <c r="J12" s="72"/>
    </row>
    <row r="13" spans="2:10" x14ac:dyDescent="0.25">
      <c r="B13" s="101">
        <v>5</v>
      </c>
      <c r="C13" s="11" t="s">
        <v>10</v>
      </c>
      <c r="D13" s="81" t="s">
        <v>332</v>
      </c>
      <c r="E13" s="89">
        <v>4540.05</v>
      </c>
      <c r="F13" s="141">
        <f>E13/15</f>
        <v>302.67</v>
      </c>
      <c r="G13" s="90">
        <v>50</v>
      </c>
      <c r="H13" s="70">
        <f>F13*G13</f>
        <v>15133.5</v>
      </c>
      <c r="I13" s="79"/>
      <c r="J13" s="79"/>
    </row>
    <row r="14" spans="2:10" x14ac:dyDescent="0.25">
      <c r="B14" s="158" t="s">
        <v>3</v>
      </c>
      <c r="C14" s="159"/>
      <c r="D14" s="159"/>
      <c r="E14" s="159"/>
      <c r="F14" s="159"/>
      <c r="G14" s="159"/>
      <c r="H14" s="159"/>
      <c r="I14" s="159"/>
      <c r="J14" s="160"/>
    </row>
    <row r="15" spans="2:10" ht="57" x14ac:dyDescent="0.25">
      <c r="B15" s="11">
        <v>6</v>
      </c>
      <c r="C15" s="11" t="s">
        <v>167</v>
      </c>
      <c r="D15" s="12" t="s">
        <v>168</v>
      </c>
      <c r="E15" s="13">
        <v>10950</v>
      </c>
      <c r="F15" s="29">
        <f>E15/15</f>
        <v>730</v>
      </c>
      <c r="G15" s="30">
        <v>30</v>
      </c>
      <c r="H15" s="29">
        <f>F15*G15</f>
        <v>21900</v>
      </c>
      <c r="I15" s="28" t="s">
        <v>331</v>
      </c>
      <c r="J15" s="7"/>
    </row>
    <row r="16" spans="2:10" ht="34.5" x14ac:dyDescent="0.25">
      <c r="B16" s="11">
        <v>7</v>
      </c>
      <c r="C16" s="11" t="s">
        <v>329</v>
      </c>
      <c r="D16" s="12" t="s">
        <v>168</v>
      </c>
      <c r="E16" s="13">
        <v>10950</v>
      </c>
      <c r="F16" s="29">
        <f>E16/15</f>
        <v>730</v>
      </c>
      <c r="G16" s="30">
        <v>20</v>
      </c>
      <c r="H16" s="29">
        <f>F16*G16</f>
        <v>14600</v>
      </c>
      <c r="I16" s="48" t="s">
        <v>330</v>
      </c>
      <c r="J16" s="7"/>
    </row>
    <row r="17" spans="2:10" x14ac:dyDescent="0.25">
      <c r="B17" s="158" t="s">
        <v>148</v>
      </c>
      <c r="C17" s="159"/>
      <c r="D17" s="159"/>
      <c r="E17" s="159"/>
      <c r="F17" s="159"/>
      <c r="G17" s="159"/>
      <c r="H17" s="159"/>
      <c r="I17" s="159"/>
      <c r="J17" s="160"/>
    </row>
    <row r="18" spans="2:10" ht="22.5" x14ac:dyDescent="0.25">
      <c r="B18" s="11">
        <v>8</v>
      </c>
      <c r="C18" s="11" t="s">
        <v>181</v>
      </c>
      <c r="D18" s="12" t="s">
        <v>182</v>
      </c>
      <c r="E18" s="13">
        <v>10950</v>
      </c>
      <c r="F18" s="29">
        <f>E18/15</f>
        <v>730</v>
      </c>
      <c r="G18" s="30">
        <v>50</v>
      </c>
      <c r="H18" s="29">
        <f>F18*G18</f>
        <v>36500</v>
      </c>
      <c r="I18" s="7"/>
      <c r="J18" s="7"/>
    </row>
    <row r="19" spans="2:10" x14ac:dyDescent="0.25">
      <c r="G19" s="68" t="s">
        <v>108</v>
      </c>
      <c r="H19" s="92">
        <f>H18+H16+H15+H13+H12+H11+H10+H9</f>
        <v>181698.5</v>
      </c>
    </row>
    <row r="29" spans="2:10" ht="22.5" x14ac:dyDescent="0.25">
      <c r="B29" s="34" t="s">
        <v>0</v>
      </c>
      <c r="C29" s="34" t="s">
        <v>156</v>
      </c>
      <c r="D29" s="34" t="s">
        <v>161</v>
      </c>
      <c r="E29" s="34" t="s">
        <v>285</v>
      </c>
      <c r="F29" s="35" t="s">
        <v>280</v>
      </c>
      <c r="G29" s="35" t="s">
        <v>350</v>
      </c>
      <c r="H29" s="36" t="s">
        <v>351</v>
      </c>
      <c r="I29" s="34" t="s">
        <v>283</v>
      </c>
      <c r="J29" s="34" t="s">
        <v>284</v>
      </c>
    </row>
    <row r="30" spans="2:10" x14ac:dyDescent="0.25">
      <c r="B30" s="158" t="s">
        <v>183</v>
      </c>
      <c r="C30" s="159"/>
      <c r="D30" s="159"/>
      <c r="E30" s="159"/>
      <c r="F30" s="159"/>
      <c r="G30" s="159"/>
      <c r="H30" s="159"/>
      <c r="I30" s="159"/>
      <c r="J30" s="160"/>
    </row>
    <row r="31" spans="2:10" ht="22.5" x14ac:dyDescent="0.25">
      <c r="B31" s="11">
        <f>B18+1</f>
        <v>9</v>
      </c>
      <c r="C31" s="12" t="s">
        <v>375</v>
      </c>
      <c r="D31" s="12" t="s">
        <v>184</v>
      </c>
      <c r="E31" s="13">
        <v>10950</v>
      </c>
      <c r="F31" s="29">
        <f>E31/15</f>
        <v>730</v>
      </c>
      <c r="G31" s="30">
        <v>50</v>
      </c>
      <c r="H31" s="29">
        <f>F31*G31</f>
        <v>36500</v>
      </c>
      <c r="I31" s="7"/>
      <c r="J31" s="7"/>
    </row>
    <row r="32" spans="2:10" ht="26.25" customHeight="1" x14ac:dyDescent="0.25">
      <c r="B32" s="11">
        <f>B31+1</f>
        <v>10</v>
      </c>
      <c r="C32" s="11" t="s">
        <v>185</v>
      </c>
      <c r="D32" s="12" t="s">
        <v>186</v>
      </c>
      <c r="E32" s="13">
        <v>4639.95</v>
      </c>
      <c r="F32" s="29">
        <f>E32/15</f>
        <v>309.33</v>
      </c>
      <c r="G32" s="30">
        <v>50</v>
      </c>
      <c r="H32" s="29">
        <f t="shared" ref="H32:H34" si="1">F32*G32</f>
        <v>15466.5</v>
      </c>
      <c r="I32" s="7"/>
      <c r="J32" s="7"/>
    </row>
    <row r="33" spans="2:10" ht="36" customHeight="1" x14ac:dyDescent="0.25">
      <c r="B33" s="11">
        <f>B32+1</f>
        <v>11</v>
      </c>
      <c r="C33" s="12" t="s">
        <v>187</v>
      </c>
      <c r="D33" s="12" t="s">
        <v>259</v>
      </c>
      <c r="E33" s="13">
        <v>4639.95</v>
      </c>
      <c r="F33" s="29">
        <f>E33/15</f>
        <v>309.33</v>
      </c>
      <c r="G33" s="30">
        <v>50</v>
      </c>
      <c r="H33" s="29">
        <f t="shared" si="1"/>
        <v>15466.5</v>
      </c>
      <c r="I33" s="7"/>
      <c r="J33" s="7"/>
    </row>
    <row r="34" spans="2:10" ht="22.5" x14ac:dyDescent="0.25">
      <c r="B34" s="11">
        <f>B33+1</f>
        <v>12</v>
      </c>
      <c r="C34" s="11" t="s">
        <v>189</v>
      </c>
      <c r="D34" s="12" t="s">
        <v>188</v>
      </c>
      <c r="E34" s="13">
        <v>4639.95</v>
      </c>
      <c r="F34" s="29">
        <f>E34/15</f>
        <v>309.33</v>
      </c>
      <c r="G34" s="30">
        <v>50</v>
      </c>
      <c r="H34" s="29">
        <f t="shared" si="1"/>
        <v>15466.5</v>
      </c>
      <c r="I34" s="7"/>
      <c r="J34" s="7"/>
    </row>
    <row r="35" spans="2:10" ht="18.75" customHeight="1" x14ac:dyDescent="0.25">
      <c r="B35" s="158" t="s">
        <v>11</v>
      </c>
      <c r="C35" s="159"/>
      <c r="D35" s="159"/>
      <c r="E35" s="159"/>
      <c r="F35" s="159"/>
      <c r="G35" s="159"/>
      <c r="H35" s="159"/>
      <c r="I35" s="159"/>
      <c r="J35" s="160"/>
    </row>
    <row r="36" spans="2:10" ht="22.5" x14ac:dyDescent="0.25">
      <c r="B36" s="11">
        <f>B34+1</f>
        <v>13</v>
      </c>
      <c r="C36" s="11" t="s">
        <v>190</v>
      </c>
      <c r="D36" s="12" t="s">
        <v>191</v>
      </c>
      <c r="E36" s="13">
        <v>5149.95</v>
      </c>
      <c r="F36" s="29">
        <f>E36/15</f>
        <v>343.33</v>
      </c>
      <c r="G36" s="30">
        <v>50</v>
      </c>
      <c r="H36" s="29">
        <f>F36*G36</f>
        <v>17166.5</v>
      </c>
      <c r="I36" s="7"/>
      <c r="J36" s="7"/>
    </row>
    <row r="37" spans="2:10" ht="22.5" customHeight="1" x14ac:dyDescent="0.25">
      <c r="B37" s="11">
        <f>B36+1</f>
        <v>14</v>
      </c>
      <c r="C37" s="11" t="s">
        <v>192</v>
      </c>
      <c r="D37" s="12" t="s">
        <v>352</v>
      </c>
      <c r="E37" s="13">
        <v>4639.95</v>
      </c>
      <c r="F37" s="29">
        <f t="shared" ref="F37:F38" si="2">E37/15</f>
        <v>309.33</v>
      </c>
      <c r="G37" s="30">
        <v>50</v>
      </c>
      <c r="H37" s="29">
        <f t="shared" ref="H37:H38" si="3">F37*G37</f>
        <v>15466.5</v>
      </c>
      <c r="I37" s="7"/>
      <c r="J37" s="7"/>
    </row>
    <row r="38" spans="2:10" ht="22.5" x14ac:dyDescent="0.25">
      <c r="B38" s="11">
        <f>B37+1</f>
        <v>15</v>
      </c>
      <c r="C38" s="11" t="s">
        <v>193</v>
      </c>
      <c r="D38" s="12" t="s">
        <v>194</v>
      </c>
      <c r="E38" s="13">
        <v>4165.05</v>
      </c>
      <c r="F38" s="29">
        <f t="shared" si="2"/>
        <v>277.67</v>
      </c>
      <c r="G38" s="30">
        <v>50</v>
      </c>
      <c r="H38" s="29">
        <f t="shared" si="3"/>
        <v>13883.5</v>
      </c>
      <c r="I38" s="7"/>
      <c r="J38" s="7"/>
    </row>
    <row r="39" spans="2:10" x14ac:dyDescent="0.25">
      <c r="B39" s="1"/>
      <c r="C39" s="1"/>
      <c r="D39" s="1"/>
      <c r="E39" s="1"/>
      <c r="G39" s="68" t="s">
        <v>108</v>
      </c>
      <c r="H39" s="92">
        <f>H31+H32+H33+H34+H36+H37+H38</f>
        <v>129416</v>
      </c>
      <c r="I39" s="1"/>
      <c r="J39" s="1"/>
    </row>
    <row r="40" spans="2:10" ht="27" customHeight="1" x14ac:dyDescent="0.25">
      <c r="B40" s="1"/>
      <c r="C40" s="1"/>
      <c r="D40" s="1"/>
      <c r="E40" s="1"/>
      <c r="H40" s="1"/>
      <c r="I40" s="1"/>
      <c r="J40" s="1"/>
    </row>
    <row r="41" spans="2:10" x14ac:dyDescent="0.25">
      <c r="B41" s="1"/>
      <c r="C41" s="1"/>
      <c r="D41" s="1"/>
      <c r="E41" s="1"/>
      <c r="H41" s="1"/>
      <c r="I41" s="1"/>
      <c r="J41" s="1"/>
    </row>
    <row r="42" spans="2:10" x14ac:dyDescent="0.25">
      <c r="B42" s="1"/>
      <c r="C42" s="1"/>
      <c r="D42" s="1"/>
      <c r="E42" s="1"/>
      <c r="H42" s="1"/>
      <c r="I42" s="1"/>
      <c r="J42" s="1"/>
    </row>
    <row r="43" spans="2:10" x14ac:dyDescent="0.25">
      <c r="B43" s="1"/>
      <c r="C43" s="1"/>
      <c r="D43" s="1"/>
      <c r="E43" s="1"/>
      <c r="H43" s="1"/>
      <c r="I43" s="1"/>
      <c r="J43" s="1"/>
    </row>
    <row r="44" spans="2:10" x14ac:dyDescent="0.25">
      <c r="B44" s="1"/>
      <c r="C44" s="1"/>
      <c r="D44" s="1"/>
      <c r="E44" s="1"/>
      <c r="H44" s="1"/>
      <c r="I44" s="1"/>
      <c r="J44" s="1"/>
    </row>
    <row r="45" spans="2:10" x14ac:dyDescent="0.25">
      <c r="B45" s="1"/>
      <c r="C45" s="1"/>
      <c r="D45" s="1"/>
      <c r="E45" s="1"/>
      <c r="H45" s="1"/>
      <c r="I45" s="1"/>
      <c r="J45" s="1"/>
    </row>
    <row r="47" spans="2:10" ht="15" customHeight="1" x14ac:dyDescent="0.25"/>
    <row r="54" spans="2:10" ht="21.75" customHeight="1" x14ac:dyDescent="0.25"/>
    <row r="55" spans="2:10" ht="30" customHeight="1" x14ac:dyDescent="0.25">
      <c r="B55" s="34" t="s">
        <v>0</v>
      </c>
      <c r="C55" s="34" t="s">
        <v>156</v>
      </c>
      <c r="D55" s="34" t="s">
        <v>161</v>
      </c>
      <c r="E55" s="34" t="s">
        <v>285</v>
      </c>
      <c r="F55" s="35" t="s">
        <v>280</v>
      </c>
      <c r="G55" s="35" t="s">
        <v>350</v>
      </c>
      <c r="H55" s="36" t="s">
        <v>351</v>
      </c>
      <c r="I55" s="34" t="s">
        <v>283</v>
      </c>
      <c r="J55" s="34" t="s">
        <v>284</v>
      </c>
    </row>
    <row r="56" spans="2:10" x14ac:dyDescent="0.25">
      <c r="B56" s="158" t="s">
        <v>170</v>
      </c>
      <c r="C56" s="159"/>
      <c r="D56" s="159"/>
      <c r="E56" s="159"/>
      <c r="F56" s="159"/>
      <c r="G56" s="159"/>
      <c r="H56" s="159"/>
      <c r="I56" s="159"/>
      <c r="J56" s="160"/>
    </row>
    <row r="57" spans="2:10" x14ac:dyDescent="0.25">
      <c r="B57" s="11">
        <v>16</v>
      </c>
      <c r="C57" s="11" t="s">
        <v>171</v>
      </c>
      <c r="D57" s="12" t="s">
        <v>172</v>
      </c>
      <c r="E57" s="13">
        <v>5160</v>
      </c>
      <c r="F57" s="29">
        <f>E57/15</f>
        <v>344</v>
      </c>
      <c r="G57" s="30">
        <v>50</v>
      </c>
      <c r="H57" s="29">
        <f>F57*G57</f>
        <v>17200</v>
      </c>
      <c r="I57" s="7"/>
      <c r="J57" s="7"/>
    </row>
    <row r="58" spans="2:10" x14ac:dyDescent="0.25">
      <c r="B58" s="11">
        <f t="shared" ref="B58:B65" si="4">B57+1</f>
        <v>17</v>
      </c>
      <c r="C58" s="11" t="s">
        <v>173</v>
      </c>
      <c r="D58" s="12" t="s">
        <v>172</v>
      </c>
      <c r="E58" s="13">
        <v>5160</v>
      </c>
      <c r="F58" s="29">
        <f t="shared" ref="F58:F65" si="5">E58/15</f>
        <v>344</v>
      </c>
      <c r="G58" s="30">
        <v>50</v>
      </c>
      <c r="H58" s="29">
        <f t="shared" ref="H58:H65" si="6">F58*G58</f>
        <v>17200</v>
      </c>
      <c r="I58" s="7"/>
      <c r="J58" s="7"/>
    </row>
    <row r="59" spans="2:10" x14ac:dyDescent="0.25">
      <c r="B59" s="11">
        <f t="shared" si="4"/>
        <v>18</v>
      </c>
      <c r="C59" s="11" t="s">
        <v>174</v>
      </c>
      <c r="D59" s="12" t="s">
        <v>172</v>
      </c>
      <c r="E59" s="13">
        <v>5160</v>
      </c>
      <c r="F59" s="29">
        <f t="shared" si="5"/>
        <v>344</v>
      </c>
      <c r="G59" s="30">
        <v>50</v>
      </c>
      <c r="H59" s="29">
        <f t="shared" si="6"/>
        <v>17200</v>
      </c>
      <c r="I59" s="7"/>
      <c r="J59" s="7"/>
    </row>
    <row r="60" spans="2:10" x14ac:dyDescent="0.25">
      <c r="B60" s="11">
        <f t="shared" si="4"/>
        <v>19</v>
      </c>
      <c r="C60" s="11" t="s">
        <v>175</v>
      </c>
      <c r="D60" s="12" t="s">
        <v>172</v>
      </c>
      <c r="E60" s="13">
        <v>5160</v>
      </c>
      <c r="F60" s="29">
        <f t="shared" si="5"/>
        <v>344</v>
      </c>
      <c r="G60" s="30">
        <v>50</v>
      </c>
      <c r="H60" s="29">
        <f t="shared" si="6"/>
        <v>17200</v>
      </c>
      <c r="I60" s="7"/>
      <c r="J60" s="7"/>
    </row>
    <row r="61" spans="2:10" x14ac:dyDescent="0.25">
      <c r="B61" s="11">
        <f t="shared" si="4"/>
        <v>20</v>
      </c>
      <c r="C61" s="11" t="s">
        <v>176</v>
      </c>
      <c r="D61" s="12" t="s">
        <v>172</v>
      </c>
      <c r="E61" s="13">
        <v>5160</v>
      </c>
      <c r="F61" s="29">
        <f t="shared" si="5"/>
        <v>344</v>
      </c>
      <c r="G61" s="30">
        <v>50</v>
      </c>
      <c r="H61" s="29">
        <f t="shared" si="6"/>
        <v>17200</v>
      </c>
      <c r="I61" s="7"/>
      <c r="J61" s="7"/>
    </row>
    <row r="62" spans="2:10" ht="29.25" customHeight="1" x14ac:dyDescent="0.25">
      <c r="B62" s="11">
        <f t="shared" si="4"/>
        <v>21</v>
      </c>
      <c r="C62" s="11" t="s">
        <v>177</v>
      </c>
      <c r="D62" s="12" t="s">
        <v>172</v>
      </c>
      <c r="E62" s="13">
        <v>5160</v>
      </c>
      <c r="F62" s="29">
        <f t="shared" si="5"/>
        <v>344</v>
      </c>
      <c r="G62" s="30">
        <v>50</v>
      </c>
      <c r="H62" s="29">
        <f t="shared" si="6"/>
        <v>17200</v>
      </c>
      <c r="I62" s="7"/>
      <c r="J62" s="7"/>
    </row>
    <row r="63" spans="2:10" ht="15" customHeight="1" x14ac:dyDescent="0.25">
      <c r="B63" s="11">
        <f t="shared" si="4"/>
        <v>22</v>
      </c>
      <c r="C63" s="11" t="s">
        <v>178</v>
      </c>
      <c r="D63" s="12" t="s">
        <v>172</v>
      </c>
      <c r="E63" s="13">
        <v>5160</v>
      </c>
      <c r="F63" s="29">
        <f t="shared" si="5"/>
        <v>344</v>
      </c>
      <c r="G63" s="30">
        <v>50</v>
      </c>
      <c r="H63" s="29">
        <f t="shared" si="6"/>
        <v>17200</v>
      </c>
      <c r="I63" s="7"/>
      <c r="J63" s="7"/>
    </row>
    <row r="64" spans="2:10" x14ac:dyDescent="0.25">
      <c r="B64" s="11">
        <f t="shared" si="4"/>
        <v>23</v>
      </c>
      <c r="C64" s="11" t="s">
        <v>179</v>
      </c>
      <c r="D64" s="12" t="s">
        <v>172</v>
      </c>
      <c r="E64" s="13">
        <v>5160</v>
      </c>
      <c r="F64" s="29">
        <f t="shared" si="5"/>
        <v>344</v>
      </c>
      <c r="G64" s="30">
        <v>50</v>
      </c>
      <c r="H64" s="29">
        <f t="shared" si="6"/>
        <v>17200</v>
      </c>
      <c r="I64" s="7"/>
      <c r="J64" s="7"/>
    </row>
    <row r="65" spans="2:10" x14ac:dyDescent="0.25">
      <c r="B65" s="11">
        <f t="shared" si="4"/>
        <v>24</v>
      </c>
      <c r="C65" s="11" t="s">
        <v>180</v>
      </c>
      <c r="D65" s="12" t="s">
        <v>172</v>
      </c>
      <c r="E65" s="13">
        <v>5160</v>
      </c>
      <c r="F65" s="29">
        <f t="shared" si="5"/>
        <v>344</v>
      </c>
      <c r="G65" s="30">
        <v>50</v>
      </c>
      <c r="H65" s="29">
        <f t="shared" si="6"/>
        <v>17200</v>
      </c>
      <c r="I65" s="7"/>
      <c r="J65" s="7"/>
    </row>
    <row r="66" spans="2:10" ht="15" customHeight="1" x14ac:dyDescent="0.25">
      <c r="B66" s="158" t="s">
        <v>338</v>
      </c>
      <c r="C66" s="159"/>
      <c r="D66" s="159"/>
      <c r="E66" s="159"/>
      <c r="F66" s="159"/>
      <c r="G66" s="159"/>
      <c r="H66" s="159"/>
      <c r="I66" s="159"/>
      <c r="J66" s="160"/>
    </row>
    <row r="67" spans="2:10" ht="33.75" x14ac:dyDescent="0.25">
      <c r="B67" s="11">
        <v>25</v>
      </c>
      <c r="C67" s="11" t="s">
        <v>339</v>
      </c>
      <c r="D67" s="12" t="s">
        <v>340</v>
      </c>
      <c r="E67" s="13">
        <v>4200</v>
      </c>
      <c r="F67" s="29">
        <f>E67/15</f>
        <v>280</v>
      </c>
      <c r="G67" s="30">
        <v>50</v>
      </c>
      <c r="H67" s="29">
        <f>F67*G67</f>
        <v>14000</v>
      </c>
      <c r="I67" s="7"/>
      <c r="J67" s="7"/>
    </row>
    <row r="68" spans="2:10" x14ac:dyDescent="0.25">
      <c r="B68" s="1"/>
      <c r="C68" s="1"/>
      <c r="D68" s="1"/>
      <c r="E68" s="1"/>
      <c r="G68" s="68" t="s">
        <v>108</v>
      </c>
      <c r="H68" s="69">
        <f>H57+H58+H59+H60+H61+H62+H63+H64+H65+H67</f>
        <v>168800</v>
      </c>
      <c r="I68" s="1"/>
      <c r="J68" s="1"/>
    </row>
    <row r="69" spans="2:10" x14ac:dyDescent="0.25">
      <c r="B69" s="1"/>
      <c r="C69" s="1"/>
      <c r="D69" s="1"/>
      <c r="E69" s="1"/>
      <c r="H69" s="1"/>
      <c r="I69" s="1"/>
      <c r="J69" s="1"/>
    </row>
    <row r="70" spans="2:10" x14ac:dyDescent="0.25">
      <c r="B70" s="1"/>
      <c r="C70" s="1"/>
      <c r="D70" s="1"/>
      <c r="E70" s="1"/>
      <c r="H70" s="1"/>
      <c r="I70" s="1"/>
      <c r="J70" s="1"/>
    </row>
    <row r="71" spans="2:10" s="1" customFormat="1" x14ac:dyDescent="0.25"/>
    <row r="73" spans="2:10" ht="15" customHeight="1" x14ac:dyDescent="0.25"/>
    <row r="76" spans="2:10" ht="15" customHeight="1" x14ac:dyDescent="0.25"/>
    <row r="78" spans="2:10" ht="15" customHeight="1" x14ac:dyDescent="0.25"/>
    <row r="84" spans="2:12" ht="25.5" customHeight="1" x14ac:dyDescent="0.25"/>
    <row r="85" spans="2:12" s="1" customFormat="1" ht="25.5" customHeight="1" x14ac:dyDescent="0.25"/>
    <row r="86" spans="2:12" ht="27" customHeight="1" x14ac:dyDescent="0.25">
      <c r="B86" s="34" t="s">
        <v>0</v>
      </c>
      <c r="C86" s="34" t="s">
        <v>156</v>
      </c>
      <c r="D86" s="34" t="s">
        <v>161</v>
      </c>
      <c r="E86" s="34" t="s">
        <v>285</v>
      </c>
      <c r="F86" s="35" t="s">
        <v>280</v>
      </c>
      <c r="G86" s="35" t="s">
        <v>350</v>
      </c>
      <c r="H86" s="36" t="s">
        <v>351</v>
      </c>
      <c r="I86" s="34" t="s">
        <v>283</v>
      </c>
      <c r="J86" s="34" t="s">
        <v>284</v>
      </c>
    </row>
    <row r="87" spans="2:12" ht="16.5" customHeight="1" x14ac:dyDescent="0.25">
      <c r="B87" s="158" t="s">
        <v>15</v>
      </c>
      <c r="C87" s="159"/>
      <c r="D87" s="159"/>
      <c r="E87" s="159"/>
      <c r="F87" s="159"/>
      <c r="G87" s="159"/>
      <c r="H87" s="159"/>
      <c r="I87" s="159"/>
      <c r="J87" s="160"/>
    </row>
    <row r="88" spans="2:12" ht="15" customHeight="1" x14ac:dyDescent="0.25">
      <c r="B88" s="11">
        <v>26</v>
      </c>
      <c r="C88" s="11" t="s">
        <v>195</v>
      </c>
      <c r="D88" s="12" t="s">
        <v>196</v>
      </c>
      <c r="E88" s="13">
        <v>4159.95</v>
      </c>
      <c r="F88" s="29">
        <f>E88/15</f>
        <v>277.33</v>
      </c>
      <c r="G88" s="30">
        <v>50</v>
      </c>
      <c r="H88" s="126">
        <f>F88*G88</f>
        <v>13866.5</v>
      </c>
      <c r="I88" s="7"/>
      <c r="J88" s="7"/>
    </row>
    <row r="89" spans="2:12" x14ac:dyDescent="0.25">
      <c r="B89" s="11">
        <v>27</v>
      </c>
      <c r="C89" s="11" t="s">
        <v>197</v>
      </c>
      <c r="D89" s="12" t="s">
        <v>198</v>
      </c>
      <c r="E89" s="13">
        <v>3150</v>
      </c>
      <c r="F89" s="29">
        <f>E89/15</f>
        <v>210</v>
      </c>
      <c r="G89" s="30">
        <v>50</v>
      </c>
      <c r="H89" s="29">
        <f>F89*G89</f>
        <v>10500</v>
      </c>
      <c r="I89" s="7"/>
      <c r="J89" s="7"/>
    </row>
    <row r="90" spans="2:12" ht="18" customHeight="1" x14ac:dyDescent="0.25">
      <c r="B90" s="158" t="s">
        <v>23</v>
      </c>
      <c r="C90" s="159"/>
      <c r="D90" s="159"/>
      <c r="E90" s="159"/>
      <c r="F90" s="159"/>
      <c r="G90" s="159"/>
      <c r="H90" s="159"/>
      <c r="I90" s="159"/>
      <c r="J90" s="160"/>
    </row>
    <row r="91" spans="2:12" x14ac:dyDescent="0.25">
      <c r="B91" s="11">
        <v>28</v>
      </c>
      <c r="C91" s="11" t="s">
        <v>199</v>
      </c>
      <c r="D91" s="12" t="s">
        <v>32</v>
      </c>
      <c r="E91" s="13">
        <v>3790.05</v>
      </c>
      <c r="F91" s="29">
        <f t="shared" ref="F91:F96" si="7">E91/15</f>
        <v>252.67000000000002</v>
      </c>
      <c r="G91" s="30">
        <v>50</v>
      </c>
      <c r="H91" s="126">
        <f>F91*G91</f>
        <v>12633.5</v>
      </c>
      <c r="I91" s="7"/>
      <c r="J91" s="7"/>
    </row>
    <row r="92" spans="2:12" ht="22.5" x14ac:dyDescent="0.25">
      <c r="B92" s="11">
        <v>29</v>
      </c>
      <c r="C92" s="11" t="s">
        <v>200</v>
      </c>
      <c r="D92" s="12" t="s">
        <v>201</v>
      </c>
      <c r="E92" s="13">
        <v>3360</v>
      </c>
      <c r="F92" s="29">
        <f t="shared" si="7"/>
        <v>224</v>
      </c>
      <c r="G92" s="30">
        <v>50</v>
      </c>
      <c r="H92" s="29">
        <f t="shared" ref="H92:H96" si="8">F92*G92</f>
        <v>11200</v>
      </c>
      <c r="I92" s="7"/>
      <c r="J92" s="7"/>
    </row>
    <row r="93" spans="2:12" x14ac:dyDescent="0.25">
      <c r="B93" s="11">
        <v>30</v>
      </c>
      <c r="C93" s="11" t="s">
        <v>202</v>
      </c>
      <c r="D93" s="12" t="s">
        <v>203</v>
      </c>
      <c r="E93" s="13">
        <v>8100</v>
      </c>
      <c r="F93" s="29">
        <f t="shared" si="7"/>
        <v>540</v>
      </c>
      <c r="G93" s="30">
        <v>50</v>
      </c>
      <c r="H93" s="29">
        <f t="shared" si="8"/>
        <v>27000</v>
      </c>
      <c r="I93" s="7"/>
      <c r="J93" s="7"/>
    </row>
    <row r="94" spans="2:12" ht="19.5" customHeight="1" x14ac:dyDescent="0.25">
      <c r="B94" s="11">
        <v>31</v>
      </c>
      <c r="C94" s="11" t="s">
        <v>204</v>
      </c>
      <c r="D94" s="12" t="s">
        <v>71</v>
      </c>
      <c r="E94" s="13">
        <v>2599.9499999999998</v>
      </c>
      <c r="F94" s="29">
        <f t="shared" si="7"/>
        <v>173.32999999999998</v>
      </c>
      <c r="G94" s="30">
        <v>50</v>
      </c>
      <c r="H94" s="29">
        <f t="shared" si="8"/>
        <v>8666.5</v>
      </c>
      <c r="I94" s="7"/>
      <c r="J94" s="7"/>
    </row>
    <row r="95" spans="2:12" ht="50.25" customHeight="1" x14ac:dyDescent="0.25">
      <c r="B95" s="11">
        <v>32</v>
      </c>
      <c r="C95" s="16" t="s">
        <v>248</v>
      </c>
      <c r="D95" s="12" t="s">
        <v>336</v>
      </c>
      <c r="E95" s="13">
        <v>3315</v>
      </c>
      <c r="F95" s="29">
        <f t="shared" si="7"/>
        <v>221</v>
      </c>
      <c r="G95" s="30">
        <v>37</v>
      </c>
      <c r="H95" s="29">
        <f>F95*G95</f>
        <v>8177</v>
      </c>
      <c r="I95" s="148" t="s">
        <v>386</v>
      </c>
      <c r="J95" s="7"/>
    </row>
    <row r="96" spans="2:12" x14ac:dyDescent="0.25">
      <c r="B96" s="11">
        <v>33</v>
      </c>
      <c r="C96" s="11" t="s">
        <v>205</v>
      </c>
      <c r="D96" s="14" t="s">
        <v>32</v>
      </c>
      <c r="E96" s="15">
        <v>4000.05</v>
      </c>
      <c r="F96" s="29">
        <f t="shared" si="7"/>
        <v>266.67</v>
      </c>
      <c r="G96" s="30">
        <v>50</v>
      </c>
      <c r="H96" s="29">
        <f t="shared" si="8"/>
        <v>13333.5</v>
      </c>
      <c r="I96" s="7"/>
      <c r="J96" s="7"/>
      <c r="K96" s="93"/>
      <c r="L96" s="93"/>
    </row>
    <row r="97" spans="2:10" ht="15" customHeight="1" x14ac:dyDescent="0.25">
      <c r="B97" s="164" t="s">
        <v>206</v>
      </c>
      <c r="C97" s="165"/>
      <c r="D97" s="165"/>
      <c r="E97" s="165"/>
      <c r="F97" s="165"/>
      <c r="G97" s="165"/>
      <c r="H97" s="165"/>
      <c r="I97" s="165"/>
      <c r="J97" s="166"/>
    </row>
    <row r="98" spans="2:10" ht="21" customHeight="1" x14ac:dyDescent="0.25">
      <c r="B98" s="11">
        <v>34</v>
      </c>
      <c r="C98" s="11" t="s">
        <v>207</v>
      </c>
      <c r="D98" s="12" t="s">
        <v>208</v>
      </c>
      <c r="E98" s="13">
        <v>5700</v>
      </c>
      <c r="F98" s="29">
        <f>E98/15</f>
        <v>380</v>
      </c>
      <c r="G98" s="30">
        <v>50</v>
      </c>
      <c r="H98" s="29">
        <f>F98*G98</f>
        <v>19000</v>
      </c>
      <c r="I98" s="7"/>
      <c r="J98" s="7"/>
    </row>
    <row r="99" spans="2:10" ht="15" customHeight="1" x14ac:dyDescent="0.25">
      <c r="B99" s="11">
        <v>35</v>
      </c>
      <c r="C99" s="11" t="s">
        <v>209</v>
      </c>
      <c r="D99" s="12" t="s">
        <v>17</v>
      </c>
      <c r="E99" s="13">
        <v>3840</v>
      </c>
      <c r="F99" s="29">
        <f>E99/15</f>
        <v>256</v>
      </c>
      <c r="G99" s="30">
        <v>50</v>
      </c>
      <c r="H99" s="29">
        <f>F99*G99</f>
        <v>12800</v>
      </c>
      <c r="I99" s="7"/>
      <c r="J99" s="7"/>
    </row>
    <row r="100" spans="2:10" ht="16.5" customHeight="1" x14ac:dyDescent="0.25">
      <c r="B100" s="158" t="s">
        <v>210</v>
      </c>
      <c r="C100" s="159"/>
      <c r="D100" s="159"/>
      <c r="E100" s="159"/>
      <c r="F100" s="159"/>
      <c r="G100" s="159"/>
      <c r="H100" s="159"/>
      <c r="I100" s="159"/>
      <c r="J100" s="160"/>
    </row>
    <row r="101" spans="2:10" ht="33.75" x14ac:dyDescent="0.25">
      <c r="B101" s="11">
        <v>36</v>
      </c>
      <c r="C101" s="11" t="s">
        <v>211</v>
      </c>
      <c r="D101" s="12" t="s">
        <v>212</v>
      </c>
      <c r="E101" s="13">
        <v>4570.05</v>
      </c>
      <c r="F101" s="29">
        <f>E101/15</f>
        <v>304.67</v>
      </c>
      <c r="G101" s="30">
        <v>50</v>
      </c>
      <c r="H101" s="29">
        <f>F101*G101</f>
        <v>15233.5</v>
      </c>
      <c r="I101" s="7"/>
      <c r="J101" s="7"/>
    </row>
    <row r="102" spans="2:10" ht="15" customHeight="1" x14ac:dyDescent="0.25">
      <c r="B102" s="158" t="s">
        <v>58</v>
      </c>
      <c r="C102" s="159"/>
      <c r="D102" s="159"/>
      <c r="E102" s="159"/>
      <c r="F102" s="159"/>
      <c r="G102" s="159"/>
      <c r="H102" s="159"/>
      <c r="I102" s="159"/>
      <c r="J102" s="160"/>
    </row>
    <row r="103" spans="2:10" ht="22.5" x14ac:dyDescent="0.25">
      <c r="B103" s="11">
        <v>37</v>
      </c>
      <c r="C103" s="11" t="s">
        <v>213</v>
      </c>
      <c r="D103" s="12" t="s">
        <v>214</v>
      </c>
      <c r="E103" s="13">
        <v>1969.95</v>
      </c>
      <c r="F103" s="29">
        <f>E103/15</f>
        <v>131.33000000000001</v>
      </c>
      <c r="G103" s="30">
        <v>50</v>
      </c>
      <c r="H103" s="29">
        <f>F103*G103</f>
        <v>6566.5000000000009</v>
      </c>
      <c r="I103" s="7"/>
      <c r="J103" s="7"/>
    </row>
    <row r="104" spans="2:10" ht="22.5" x14ac:dyDescent="0.25">
      <c r="B104" s="11">
        <v>38</v>
      </c>
      <c r="C104" s="11" t="s">
        <v>215</v>
      </c>
      <c r="D104" s="12" t="s">
        <v>216</v>
      </c>
      <c r="E104" s="13">
        <v>4150.05</v>
      </c>
      <c r="F104" s="29">
        <f>E104/15</f>
        <v>276.67</v>
      </c>
      <c r="G104" s="30">
        <v>50</v>
      </c>
      <c r="H104" s="29">
        <f>F104*G104</f>
        <v>13833.5</v>
      </c>
      <c r="I104" s="7"/>
      <c r="J104" s="7"/>
    </row>
    <row r="105" spans="2:10" x14ac:dyDescent="0.25">
      <c r="B105" s="1"/>
      <c r="C105" s="1"/>
      <c r="D105" s="1"/>
      <c r="E105" s="1"/>
      <c r="G105" s="68" t="s">
        <v>108</v>
      </c>
      <c r="H105" s="69">
        <f>H88+H89+H91+H92+H93+H94+H95+H96+H98+H99+H101+H103+H104</f>
        <v>172810.5</v>
      </c>
      <c r="I105" s="1"/>
      <c r="J105" s="1"/>
    </row>
    <row r="107" spans="2:10" x14ac:dyDescent="0.25">
      <c r="B107" s="1"/>
      <c r="C107" s="1"/>
      <c r="D107" s="1"/>
      <c r="E107" s="1"/>
      <c r="H107" s="1"/>
      <c r="I107" s="1"/>
      <c r="J107" s="1"/>
    </row>
    <row r="108" spans="2:10" x14ac:dyDescent="0.25">
      <c r="B108" s="1"/>
      <c r="C108" s="1"/>
      <c r="D108" s="1"/>
      <c r="E108" s="1"/>
      <c r="H108" s="1"/>
      <c r="I108" s="1"/>
      <c r="J108" s="1"/>
    </row>
    <row r="109" spans="2:10" x14ac:dyDescent="0.25">
      <c r="B109" s="1"/>
      <c r="C109" s="1"/>
      <c r="D109" s="1"/>
      <c r="E109" s="1"/>
      <c r="H109" s="1"/>
      <c r="I109" s="1"/>
      <c r="J109" s="1"/>
    </row>
    <row r="110" spans="2:10" x14ac:dyDescent="0.25">
      <c r="B110" s="1"/>
      <c r="C110" s="1"/>
      <c r="D110" s="1"/>
      <c r="E110" s="1"/>
      <c r="H110" s="1"/>
      <c r="I110" s="1"/>
      <c r="J110" s="1"/>
    </row>
    <row r="115" spans="2:12" ht="22.5" customHeight="1" x14ac:dyDescent="0.25">
      <c r="B115" s="34" t="s">
        <v>0</v>
      </c>
      <c r="C115" s="34" t="s">
        <v>156</v>
      </c>
      <c r="D115" s="34" t="s">
        <v>161</v>
      </c>
      <c r="E115" s="34" t="s">
        <v>285</v>
      </c>
      <c r="F115" s="35" t="s">
        <v>280</v>
      </c>
      <c r="G115" s="35" t="s">
        <v>350</v>
      </c>
      <c r="H115" s="36" t="s">
        <v>351</v>
      </c>
      <c r="I115" s="34" t="s">
        <v>283</v>
      </c>
      <c r="J115" s="34" t="s">
        <v>284</v>
      </c>
    </row>
    <row r="116" spans="2:12" ht="12.75" customHeight="1" x14ac:dyDescent="0.25">
      <c r="B116" s="158" t="s">
        <v>61</v>
      </c>
      <c r="C116" s="159"/>
      <c r="D116" s="159"/>
      <c r="E116" s="159"/>
      <c r="F116" s="159"/>
      <c r="G116" s="159"/>
      <c r="H116" s="159"/>
      <c r="I116" s="159"/>
      <c r="J116" s="160"/>
    </row>
    <row r="117" spans="2:12" ht="22.5" x14ac:dyDescent="0.25">
      <c r="B117" s="11">
        <v>39</v>
      </c>
      <c r="C117" s="11" t="s">
        <v>217</v>
      </c>
      <c r="D117" s="12" t="s">
        <v>218</v>
      </c>
      <c r="E117" s="117">
        <v>3529.95</v>
      </c>
      <c r="F117" s="118">
        <f t="shared" ref="F117:F124" si="9">E117/15</f>
        <v>235.32999999999998</v>
      </c>
      <c r="G117" s="30">
        <v>50</v>
      </c>
      <c r="H117" s="118">
        <f>F117*G117</f>
        <v>11766.5</v>
      </c>
      <c r="I117" s="119"/>
      <c r="J117" s="119"/>
    </row>
    <row r="118" spans="2:12" x14ac:dyDescent="0.25">
      <c r="B118" s="11">
        <v>40</v>
      </c>
      <c r="C118" s="11" t="s">
        <v>219</v>
      </c>
      <c r="D118" s="12" t="s">
        <v>17</v>
      </c>
      <c r="E118" s="117">
        <v>3120</v>
      </c>
      <c r="F118" s="118">
        <f t="shared" si="9"/>
        <v>208</v>
      </c>
      <c r="G118" s="30">
        <v>50</v>
      </c>
      <c r="H118" s="118">
        <f t="shared" ref="H118:H119" si="10">F118*G118</f>
        <v>10400</v>
      </c>
      <c r="I118" s="119"/>
      <c r="J118" s="119"/>
    </row>
    <row r="119" spans="2:12" ht="21" customHeight="1" x14ac:dyDescent="0.25">
      <c r="B119" s="11">
        <f t="shared" ref="B119:B124" si="11">B118+1</f>
        <v>41</v>
      </c>
      <c r="C119" s="11" t="s">
        <v>220</v>
      </c>
      <c r="D119" s="12" t="s">
        <v>221</v>
      </c>
      <c r="E119" s="117">
        <v>1560</v>
      </c>
      <c r="F119" s="118">
        <f t="shared" si="9"/>
        <v>104</v>
      </c>
      <c r="G119" s="30">
        <v>50</v>
      </c>
      <c r="H119" s="118">
        <f t="shared" si="10"/>
        <v>5200</v>
      </c>
      <c r="I119" s="119"/>
      <c r="J119" s="119"/>
    </row>
    <row r="120" spans="2:12" ht="57" x14ac:dyDescent="0.25">
      <c r="B120" s="11">
        <f t="shared" si="11"/>
        <v>42</v>
      </c>
      <c r="C120" s="16" t="s">
        <v>222</v>
      </c>
      <c r="D120" s="44" t="s">
        <v>223</v>
      </c>
      <c r="E120" s="46">
        <v>2700</v>
      </c>
      <c r="F120" s="120">
        <f t="shared" si="9"/>
        <v>180</v>
      </c>
      <c r="G120" s="95">
        <v>50</v>
      </c>
      <c r="H120" s="118">
        <v>8913</v>
      </c>
      <c r="I120" s="121" t="s">
        <v>341</v>
      </c>
      <c r="J120" s="122"/>
    </row>
    <row r="121" spans="2:12" ht="20.25" customHeight="1" x14ac:dyDescent="0.25">
      <c r="B121" s="11">
        <f t="shared" si="11"/>
        <v>43</v>
      </c>
      <c r="C121" s="11" t="s">
        <v>224</v>
      </c>
      <c r="D121" s="12" t="s">
        <v>225</v>
      </c>
      <c r="E121" s="117">
        <v>2899.95</v>
      </c>
      <c r="F121" s="118">
        <f t="shared" si="9"/>
        <v>193.32999999999998</v>
      </c>
      <c r="G121" s="30">
        <v>50</v>
      </c>
      <c r="H121" s="118">
        <f>F121*G121</f>
        <v>9666.5</v>
      </c>
      <c r="I121" s="119"/>
      <c r="J121" s="119"/>
    </row>
    <row r="122" spans="2:12" ht="24.75" customHeight="1" x14ac:dyDescent="0.25">
      <c r="B122" s="11">
        <f t="shared" si="11"/>
        <v>44</v>
      </c>
      <c r="C122" s="11" t="s">
        <v>226</v>
      </c>
      <c r="D122" s="12" t="s">
        <v>227</v>
      </c>
      <c r="E122" s="117">
        <v>1450.05</v>
      </c>
      <c r="F122" s="118">
        <f t="shared" si="9"/>
        <v>96.67</v>
      </c>
      <c r="G122" s="30">
        <v>50</v>
      </c>
      <c r="H122" s="118">
        <f t="shared" ref="H122:H124" si="12">F122*G122</f>
        <v>4833.5</v>
      </c>
      <c r="I122" s="119"/>
      <c r="J122" s="119"/>
    </row>
    <row r="123" spans="2:12" ht="13.5" customHeight="1" x14ac:dyDescent="0.25">
      <c r="B123" s="11">
        <f t="shared" si="11"/>
        <v>45</v>
      </c>
      <c r="C123" s="11" t="s">
        <v>228</v>
      </c>
      <c r="D123" s="12" t="s">
        <v>69</v>
      </c>
      <c r="E123" s="117">
        <v>2800</v>
      </c>
      <c r="F123" s="118">
        <f t="shared" si="9"/>
        <v>186.66666666666666</v>
      </c>
      <c r="G123" s="30">
        <v>50</v>
      </c>
      <c r="H123" s="118">
        <f t="shared" si="12"/>
        <v>9333.3333333333321</v>
      </c>
      <c r="I123" s="119"/>
      <c r="J123" s="119"/>
    </row>
    <row r="124" spans="2:12" ht="30.75" customHeight="1" x14ac:dyDescent="0.25">
      <c r="B124" s="11">
        <f t="shared" si="11"/>
        <v>46</v>
      </c>
      <c r="C124" s="11" t="s">
        <v>229</v>
      </c>
      <c r="D124" s="12" t="s">
        <v>230</v>
      </c>
      <c r="E124" s="117">
        <v>2080.0500000000002</v>
      </c>
      <c r="F124" s="118">
        <f t="shared" si="9"/>
        <v>138.67000000000002</v>
      </c>
      <c r="G124" s="30">
        <v>50</v>
      </c>
      <c r="H124" s="118">
        <f t="shared" si="12"/>
        <v>6933.5000000000009</v>
      </c>
      <c r="I124" s="119"/>
      <c r="J124" s="119"/>
    </row>
    <row r="125" spans="2:12" ht="14.25" customHeight="1" x14ac:dyDescent="0.25">
      <c r="B125" s="158" t="s">
        <v>231</v>
      </c>
      <c r="C125" s="159"/>
      <c r="D125" s="159"/>
      <c r="E125" s="159"/>
      <c r="F125" s="159"/>
      <c r="G125" s="159"/>
      <c r="H125" s="159"/>
      <c r="I125" s="159"/>
      <c r="J125" s="160"/>
      <c r="L125" s="37"/>
    </row>
    <row r="126" spans="2:12" ht="24.75" customHeight="1" x14ac:dyDescent="0.25">
      <c r="B126" s="11">
        <f>B124+1</f>
        <v>47</v>
      </c>
      <c r="C126" s="11" t="s">
        <v>232</v>
      </c>
      <c r="D126" s="12" t="s">
        <v>233</v>
      </c>
      <c r="E126" s="117">
        <v>2749.95</v>
      </c>
      <c r="F126" s="118">
        <f>E126/15</f>
        <v>183.32999999999998</v>
      </c>
      <c r="G126" s="30">
        <v>50</v>
      </c>
      <c r="H126" s="118">
        <f>F126*G126</f>
        <v>9166.5</v>
      </c>
      <c r="I126" s="119"/>
      <c r="J126" s="119"/>
    </row>
    <row r="127" spans="2:12" s="1" customFormat="1" ht="13.5" customHeight="1" x14ac:dyDescent="0.25">
      <c r="B127" s="158" t="s">
        <v>74</v>
      </c>
      <c r="C127" s="159"/>
      <c r="D127" s="159"/>
      <c r="E127" s="159"/>
      <c r="F127" s="159"/>
      <c r="G127" s="159"/>
      <c r="H127" s="159"/>
      <c r="I127" s="159"/>
      <c r="J127" s="160"/>
    </row>
    <row r="128" spans="2:12" ht="22.5" x14ac:dyDescent="0.25">
      <c r="B128" s="11">
        <f>B126+1</f>
        <v>48</v>
      </c>
      <c r="C128" s="11" t="s">
        <v>234</v>
      </c>
      <c r="D128" s="14" t="s">
        <v>235</v>
      </c>
      <c r="E128" s="123">
        <v>5359.95</v>
      </c>
      <c r="F128" s="118">
        <f>E128/15</f>
        <v>357.33</v>
      </c>
      <c r="G128" s="31">
        <v>50</v>
      </c>
      <c r="H128" s="118">
        <f>F128*G128</f>
        <v>17866.5</v>
      </c>
      <c r="I128" s="119"/>
      <c r="J128" s="119"/>
    </row>
    <row r="129" spans="2:10" ht="45.75" x14ac:dyDescent="0.25">
      <c r="B129" s="16">
        <f>B128+1</f>
        <v>49</v>
      </c>
      <c r="C129" s="11" t="s">
        <v>363</v>
      </c>
      <c r="D129" s="14" t="s">
        <v>236</v>
      </c>
      <c r="E129" s="123">
        <v>4360.05</v>
      </c>
      <c r="F129" s="118">
        <f>E129/15</f>
        <v>290.67</v>
      </c>
      <c r="G129" s="31">
        <v>50</v>
      </c>
      <c r="H129" s="118">
        <v>13603</v>
      </c>
      <c r="I129" s="121" t="s">
        <v>364</v>
      </c>
      <c r="J129" s="59"/>
    </row>
    <row r="130" spans="2:10" ht="15.75" customHeight="1" x14ac:dyDescent="0.25">
      <c r="B130" s="158" t="s">
        <v>80</v>
      </c>
      <c r="C130" s="159"/>
      <c r="D130" s="159"/>
      <c r="E130" s="159"/>
      <c r="F130" s="159"/>
      <c r="G130" s="159"/>
      <c r="H130" s="159"/>
      <c r="I130" s="159"/>
      <c r="J130" s="160"/>
    </row>
    <row r="131" spans="2:10" x14ac:dyDescent="0.25">
      <c r="B131" s="11">
        <v>50</v>
      </c>
      <c r="C131" s="11" t="s">
        <v>237</v>
      </c>
      <c r="D131" s="12" t="s">
        <v>238</v>
      </c>
      <c r="E131" s="13">
        <v>3319.95</v>
      </c>
      <c r="F131" s="29">
        <f>E131/15</f>
        <v>221.32999999999998</v>
      </c>
      <c r="G131" s="30">
        <v>50</v>
      </c>
      <c r="H131" s="29">
        <f>F131*G131</f>
        <v>11066.5</v>
      </c>
      <c r="I131" s="7"/>
      <c r="J131" s="7"/>
    </row>
    <row r="132" spans="2:10" x14ac:dyDescent="0.25">
      <c r="B132" s="1"/>
      <c r="C132" s="1"/>
      <c r="D132" s="1"/>
      <c r="E132" s="1"/>
      <c r="G132" s="68" t="s">
        <v>108</v>
      </c>
      <c r="H132" s="69">
        <f>H117+H118+H119+H120+H121+H122+H123+H124+H126+H128+H129+H131</f>
        <v>118748.83333333333</v>
      </c>
      <c r="I132" s="1"/>
      <c r="J132" s="1"/>
    </row>
    <row r="133" spans="2:10" x14ac:dyDescent="0.25">
      <c r="B133" s="1"/>
      <c r="C133" s="1"/>
      <c r="D133" s="1"/>
      <c r="E133" s="1"/>
      <c r="H133" s="1"/>
      <c r="I133" s="1"/>
      <c r="J133" s="1"/>
    </row>
    <row r="134" spans="2:10" s="1" customFormat="1" x14ac:dyDescent="0.25"/>
    <row r="135" spans="2:10" x14ac:dyDescent="0.25">
      <c r="B135" s="1"/>
      <c r="C135" s="1"/>
      <c r="D135" s="1"/>
      <c r="E135" s="1"/>
      <c r="H135" s="1"/>
      <c r="I135" s="1"/>
      <c r="J135" s="1"/>
    </row>
    <row r="136" spans="2:10" x14ac:dyDescent="0.25">
      <c r="B136" s="1"/>
      <c r="C136" s="1"/>
      <c r="D136" s="1"/>
      <c r="E136" s="1"/>
      <c r="H136" s="1"/>
      <c r="I136" s="1"/>
      <c r="J136" s="1"/>
    </row>
    <row r="137" spans="2:10" x14ac:dyDescent="0.25">
      <c r="B137" s="1"/>
      <c r="C137" s="1"/>
      <c r="D137" s="1"/>
      <c r="E137" s="1"/>
      <c r="H137" s="1"/>
      <c r="I137" s="1"/>
      <c r="J137" s="1"/>
    </row>
    <row r="138" spans="2:10" s="1" customFormat="1" x14ac:dyDescent="0.25"/>
    <row r="139" spans="2:10" ht="21" customHeight="1" x14ac:dyDescent="0.25">
      <c r="B139" s="34" t="s">
        <v>0</v>
      </c>
      <c r="C139" s="34" t="s">
        <v>156</v>
      </c>
      <c r="D139" s="34" t="s">
        <v>161</v>
      </c>
      <c r="E139" s="34" t="s">
        <v>285</v>
      </c>
      <c r="F139" s="35" t="s">
        <v>280</v>
      </c>
      <c r="G139" s="35" t="s">
        <v>350</v>
      </c>
      <c r="H139" s="36" t="s">
        <v>351</v>
      </c>
      <c r="I139" s="34" t="s">
        <v>283</v>
      </c>
      <c r="J139" s="34" t="s">
        <v>284</v>
      </c>
    </row>
    <row r="140" spans="2:10" ht="13.5" customHeight="1" x14ac:dyDescent="0.25">
      <c r="B140" s="158" t="s">
        <v>83</v>
      </c>
      <c r="C140" s="159"/>
      <c r="D140" s="159"/>
      <c r="E140" s="159"/>
      <c r="F140" s="159"/>
      <c r="G140" s="159"/>
      <c r="H140" s="159"/>
      <c r="I140" s="159"/>
      <c r="J140" s="160"/>
    </row>
    <row r="141" spans="2:10" ht="20.25" customHeight="1" x14ac:dyDescent="0.25">
      <c r="B141" s="11">
        <v>51</v>
      </c>
      <c r="C141" s="12" t="s">
        <v>239</v>
      </c>
      <c r="D141" s="12" t="s">
        <v>240</v>
      </c>
      <c r="E141" s="13">
        <v>3540</v>
      </c>
      <c r="F141" s="29">
        <f>E141/15</f>
        <v>236</v>
      </c>
      <c r="G141" s="30">
        <v>50</v>
      </c>
      <c r="H141" s="29">
        <f>F141*G141</f>
        <v>11800</v>
      </c>
      <c r="I141" s="7"/>
      <c r="J141" s="7"/>
    </row>
    <row r="142" spans="2:10" ht="21.75" customHeight="1" x14ac:dyDescent="0.25">
      <c r="B142" s="11">
        <v>52</v>
      </c>
      <c r="C142" s="11" t="s">
        <v>241</v>
      </c>
      <c r="D142" s="12" t="s">
        <v>242</v>
      </c>
      <c r="E142" s="13">
        <v>2845.05</v>
      </c>
      <c r="F142" s="29">
        <f>E142/15</f>
        <v>189.67000000000002</v>
      </c>
      <c r="G142" s="30">
        <v>50</v>
      </c>
      <c r="H142" s="29">
        <f>F142*G142</f>
        <v>9483.5</v>
      </c>
      <c r="I142" s="7"/>
      <c r="J142" s="7"/>
    </row>
    <row r="143" spans="2:10" ht="12" customHeight="1" x14ac:dyDescent="0.25">
      <c r="B143" s="158" t="s">
        <v>89</v>
      </c>
      <c r="C143" s="159"/>
      <c r="D143" s="159"/>
      <c r="E143" s="159"/>
      <c r="F143" s="159"/>
      <c r="G143" s="159"/>
      <c r="H143" s="159"/>
      <c r="I143" s="159"/>
      <c r="J143" s="160"/>
    </row>
    <row r="144" spans="2:10" ht="20.25" customHeight="1" x14ac:dyDescent="0.25">
      <c r="B144" s="11">
        <v>53</v>
      </c>
      <c r="C144" s="11" t="s">
        <v>243</v>
      </c>
      <c r="D144" s="12" t="s">
        <v>244</v>
      </c>
      <c r="E144" s="13">
        <v>1450.05</v>
      </c>
      <c r="F144" s="29">
        <f>E144/15</f>
        <v>96.67</v>
      </c>
      <c r="G144" s="30">
        <v>50</v>
      </c>
      <c r="H144" s="29">
        <f>F144*G144</f>
        <v>4833.5</v>
      </c>
      <c r="I144" s="7"/>
      <c r="J144" s="7"/>
    </row>
    <row r="145" spans="2:10" ht="13.5" customHeight="1" x14ac:dyDescent="0.25">
      <c r="B145" s="158" t="s">
        <v>245</v>
      </c>
      <c r="C145" s="159"/>
      <c r="D145" s="159"/>
      <c r="E145" s="159"/>
      <c r="F145" s="159"/>
      <c r="G145" s="159"/>
      <c r="H145" s="159"/>
      <c r="I145" s="159"/>
      <c r="J145" s="160"/>
    </row>
    <row r="146" spans="2:10" x14ac:dyDescent="0.25">
      <c r="B146" s="16">
        <v>54</v>
      </c>
      <c r="C146" s="16" t="s">
        <v>246</v>
      </c>
      <c r="D146" s="16" t="s">
        <v>29</v>
      </c>
      <c r="E146" s="17">
        <v>3300</v>
      </c>
      <c r="F146" s="29">
        <f>E146/15</f>
        <v>220</v>
      </c>
      <c r="G146" s="32">
        <v>50</v>
      </c>
      <c r="H146" s="29">
        <f>F146*G146</f>
        <v>11000</v>
      </c>
      <c r="I146" s="28"/>
      <c r="J146" s="72"/>
    </row>
    <row r="147" spans="2:10" s="1" customFormat="1" ht="23.25" x14ac:dyDescent="0.25">
      <c r="B147" s="16">
        <v>55</v>
      </c>
      <c r="C147" s="44" t="s">
        <v>380</v>
      </c>
      <c r="D147" s="44" t="s">
        <v>381</v>
      </c>
      <c r="E147" s="17">
        <v>2250</v>
      </c>
      <c r="F147" s="29">
        <f>E147/15</f>
        <v>150</v>
      </c>
      <c r="G147" s="32">
        <v>6</v>
      </c>
      <c r="H147" s="29">
        <v>900</v>
      </c>
      <c r="I147" s="28" t="s">
        <v>382</v>
      </c>
      <c r="J147" s="72"/>
    </row>
    <row r="148" spans="2:10" x14ac:dyDescent="0.25">
      <c r="B148" s="11">
        <v>56</v>
      </c>
      <c r="C148" s="11" t="s">
        <v>247</v>
      </c>
      <c r="D148" s="12" t="s">
        <v>240</v>
      </c>
      <c r="E148" s="13">
        <v>2845.05</v>
      </c>
      <c r="F148" s="29">
        <f t="shared" ref="F148" si="13">E148/15</f>
        <v>189.67000000000002</v>
      </c>
      <c r="G148" s="32">
        <v>50</v>
      </c>
      <c r="H148" s="29">
        <f>F148*G148</f>
        <v>9483.5</v>
      </c>
      <c r="I148" s="7"/>
      <c r="J148" s="7"/>
    </row>
    <row r="149" spans="2:10" ht="12" customHeight="1" x14ac:dyDescent="0.25">
      <c r="B149" s="158" t="s">
        <v>249</v>
      </c>
      <c r="C149" s="159"/>
      <c r="D149" s="159"/>
      <c r="E149" s="159"/>
      <c r="F149" s="159"/>
      <c r="G149" s="159"/>
      <c r="H149" s="159"/>
      <c r="I149" s="159"/>
      <c r="J149" s="160"/>
    </row>
    <row r="150" spans="2:10" ht="21" customHeight="1" x14ac:dyDescent="0.25">
      <c r="B150" s="12">
        <v>57</v>
      </c>
      <c r="C150" s="12" t="s">
        <v>250</v>
      </c>
      <c r="D150" s="12" t="s">
        <v>251</v>
      </c>
      <c r="E150" s="18">
        <v>3400.05</v>
      </c>
      <c r="F150" s="29">
        <f>E150/15</f>
        <v>226.67000000000002</v>
      </c>
      <c r="G150" s="33">
        <v>50</v>
      </c>
      <c r="H150" s="29">
        <f>F150*G150</f>
        <v>11333.5</v>
      </c>
      <c r="I150" s="7"/>
      <c r="J150" s="7"/>
    </row>
    <row r="151" spans="2:10" ht="14.25" customHeight="1" x14ac:dyDescent="0.25">
      <c r="B151" s="158" t="s">
        <v>100</v>
      </c>
      <c r="C151" s="159"/>
      <c r="D151" s="159"/>
      <c r="E151" s="159"/>
      <c r="F151" s="159"/>
      <c r="G151" s="159"/>
      <c r="H151" s="159"/>
      <c r="I151" s="159"/>
      <c r="J151" s="160"/>
    </row>
    <row r="152" spans="2:10" ht="17.25" customHeight="1" x14ac:dyDescent="0.25">
      <c r="B152" s="119">
        <v>58</v>
      </c>
      <c r="C152" s="82" t="s">
        <v>342</v>
      </c>
      <c r="D152" s="12" t="s">
        <v>369</v>
      </c>
      <c r="E152" s="98">
        <v>6190.05</v>
      </c>
      <c r="F152" s="98">
        <f>E152/15</f>
        <v>412.67</v>
      </c>
      <c r="G152" s="97">
        <v>50</v>
      </c>
      <c r="H152" s="98">
        <f>F152*G152</f>
        <v>20633.5</v>
      </c>
      <c r="I152" s="82"/>
      <c r="J152" s="82"/>
    </row>
    <row r="153" spans="2:10" x14ac:dyDescent="0.25">
      <c r="B153" s="56">
        <v>59</v>
      </c>
      <c r="C153" s="19" t="s">
        <v>254</v>
      </c>
      <c r="D153" s="12" t="s">
        <v>255</v>
      </c>
      <c r="E153" s="13">
        <v>4789.95</v>
      </c>
      <c r="F153" s="29">
        <f>E153/15</f>
        <v>319.33</v>
      </c>
      <c r="G153" s="97">
        <v>50</v>
      </c>
      <c r="H153" s="98">
        <f t="shared" ref="H153:H159" si="14">F153*G153</f>
        <v>15966.5</v>
      </c>
      <c r="I153" s="7"/>
      <c r="J153" s="7"/>
    </row>
    <row r="154" spans="2:10" x14ac:dyDescent="0.25">
      <c r="B154" s="11">
        <v>60</v>
      </c>
      <c r="C154" s="19" t="s">
        <v>256</v>
      </c>
      <c r="D154" s="12" t="s">
        <v>255</v>
      </c>
      <c r="E154" s="13">
        <v>4789.95</v>
      </c>
      <c r="F154" s="29">
        <f>E154/15</f>
        <v>319.33</v>
      </c>
      <c r="G154" s="97">
        <v>50</v>
      </c>
      <c r="H154" s="98">
        <f t="shared" si="14"/>
        <v>15966.5</v>
      </c>
      <c r="I154" s="7"/>
      <c r="J154" s="7"/>
    </row>
    <row r="155" spans="2:10" x14ac:dyDescent="0.25">
      <c r="B155" s="56">
        <v>61</v>
      </c>
      <c r="C155" s="19" t="s">
        <v>252</v>
      </c>
      <c r="D155" s="12" t="s">
        <v>253</v>
      </c>
      <c r="E155" s="13">
        <v>5170.05</v>
      </c>
      <c r="F155" s="29">
        <f t="shared" ref="F155:F159" si="15">E155/15</f>
        <v>344.67</v>
      </c>
      <c r="G155" s="97">
        <v>50</v>
      </c>
      <c r="H155" s="98">
        <f t="shared" si="14"/>
        <v>17233.5</v>
      </c>
      <c r="I155" s="7"/>
      <c r="J155" s="7"/>
    </row>
    <row r="156" spans="2:10" x14ac:dyDescent="0.25">
      <c r="B156" s="56">
        <v>62</v>
      </c>
      <c r="C156" s="19" t="s">
        <v>343</v>
      </c>
      <c r="D156" s="12" t="s">
        <v>344</v>
      </c>
      <c r="E156" s="13">
        <v>4789.95</v>
      </c>
      <c r="F156" s="29">
        <f t="shared" si="15"/>
        <v>319.33</v>
      </c>
      <c r="G156" s="97">
        <v>50</v>
      </c>
      <c r="H156" s="98">
        <f t="shared" si="14"/>
        <v>15966.5</v>
      </c>
      <c r="I156" s="7"/>
      <c r="J156" s="7"/>
    </row>
    <row r="157" spans="2:10" x14ac:dyDescent="0.25">
      <c r="B157" s="56">
        <v>63</v>
      </c>
      <c r="C157" s="19" t="s">
        <v>106</v>
      </c>
      <c r="D157" s="12" t="s">
        <v>107</v>
      </c>
      <c r="E157" s="13">
        <v>5170.05</v>
      </c>
      <c r="F157" s="29">
        <f t="shared" si="15"/>
        <v>344.67</v>
      </c>
      <c r="G157" s="97">
        <v>50</v>
      </c>
      <c r="H157" s="98">
        <f t="shared" si="14"/>
        <v>17233.5</v>
      </c>
      <c r="I157" s="7"/>
      <c r="J157" s="7"/>
    </row>
    <row r="158" spans="2:10" ht="19.5" customHeight="1" x14ac:dyDescent="0.25">
      <c r="B158" s="56">
        <v>64</v>
      </c>
      <c r="C158" s="20" t="s">
        <v>345</v>
      </c>
      <c r="D158" s="56" t="s">
        <v>344</v>
      </c>
      <c r="E158" s="142">
        <v>4789.95</v>
      </c>
      <c r="F158" s="29">
        <f t="shared" si="15"/>
        <v>319.33</v>
      </c>
      <c r="G158" s="97">
        <v>50</v>
      </c>
      <c r="H158" s="98">
        <f t="shared" si="14"/>
        <v>15966.5</v>
      </c>
      <c r="I158" s="7"/>
      <c r="J158" s="7"/>
    </row>
    <row r="159" spans="2:10" ht="19.5" customHeight="1" x14ac:dyDescent="0.25">
      <c r="B159" s="56">
        <v>65</v>
      </c>
      <c r="C159" s="20" t="s">
        <v>346</v>
      </c>
      <c r="D159" s="56" t="s">
        <v>344</v>
      </c>
      <c r="E159" s="142">
        <v>4789.95</v>
      </c>
      <c r="F159" s="29">
        <f t="shared" si="15"/>
        <v>319.33</v>
      </c>
      <c r="G159" s="97">
        <v>50</v>
      </c>
      <c r="H159" s="98">
        <f t="shared" si="14"/>
        <v>15966.5</v>
      </c>
      <c r="I159" s="7"/>
      <c r="J159" s="7"/>
    </row>
    <row r="160" spans="2:10" x14ac:dyDescent="0.25">
      <c r="B160" s="1"/>
      <c r="C160" s="1"/>
      <c r="D160" s="1"/>
      <c r="E160" s="1"/>
      <c r="F160" s="68"/>
      <c r="G160" s="68" t="s">
        <v>108</v>
      </c>
      <c r="H160" s="69">
        <f>H159+H158+H157+H156+H155+H154+H153+H152+H150+H148+H147+H146+H144+H142+H141</f>
        <v>193767</v>
      </c>
      <c r="I160" s="1"/>
      <c r="J160" s="1"/>
    </row>
    <row r="161" spans="2:10" x14ac:dyDescent="0.25">
      <c r="B161" s="1"/>
      <c r="C161" s="1"/>
      <c r="D161" s="1"/>
      <c r="E161" s="1"/>
      <c r="F161" s="68" t="s">
        <v>288</v>
      </c>
      <c r="G161" s="68"/>
      <c r="H161" s="92">
        <f>H160+H132+H105+H68+H39+H19</f>
        <v>965240.83333333326</v>
      </c>
      <c r="I161" s="1"/>
      <c r="J161" s="1"/>
    </row>
    <row r="162" spans="2:10" x14ac:dyDescent="0.25">
      <c r="B162" s="1"/>
      <c r="C162" s="1"/>
      <c r="D162" s="1"/>
      <c r="E162" s="1"/>
      <c r="H162" s="1"/>
      <c r="I162" s="1"/>
      <c r="J162" s="1"/>
    </row>
    <row r="163" spans="2:10" x14ac:dyDescent="0.25">
      <c r="B163" s="1"/>
      <c r="C163" s="1"/>
      <c r="D163" s="1"/>
      <c r="E163" s="1"/>
      <c r="H163" s="1"/>
      <c r="I163" s="1"/>
      <c r="J163" s="1"/>
    </row>
    <row r="164" spans="2:10" x14ac:dyDescent="0.25">
      <c r="B164" s="1"/>
      <c r="C164" s="1"/>
      <c r="D164" s="1"/>
      <c r="E164" s="1"/>
      <c r="H164" s="1"/>
      <c r="I164" s="1"/>
      <c r="J164" s="1"/>
    </row>
    <row r="165" spans="2:10" x14ac:dyDescent="0.25">
      <c r="B165" s="1"/>
      <c r="C165" s="1"/>
      <c r="D165" s="1"/>
      <c r="E165" s="1"/>
      <c r="I165" s="1"/>
      <c r="J165" s="1"/>
    </row>
    <row r="166" spans="2:10" x14ac:dyDescent="0.25">
      <c r="B166" s="1"/>
      <c r="C166" s="1"/>
      <c r="D166" s="1"/>
      <c r="E166" s="1"/>
      <c r="I166" s="1"/>
      <c r="J166" s="1"/>
    </row>
  </sheetData>
  <mergeCells count="23">
    <mergeCell ref="B149:J149"/>
    <mergeCell ref="B151:J151"/>
    <mergeCell ref="B66:J66"/>
    <mergeCell ref="B35:J35"/>
    <mergeCell ref="B127:J127"/>
    <mergeCell ref="B130:J130"/>
    <mergeCell ref="B140:J140"/>
    <mergeCell ref="B143:J143"/>
    <mergeCell ref="B145:J145"/>
    <mergeCell ref="B100:J100"/>
    <mergeCell ref="B90:J90"/>
    <mergeCell ref="B102:J102"/>
    <mergeCell ref="B116:J116"/>
    <mergeCell ref="B125:J125"/>
    <mergeCell ref="B97:J97"/>
    <mergeCell ref="B56:J56"/>
    <mergeCell ref="B87:J87"/>
    <mergeCell ref="C5:J5"/>
    <mergeCell ref="B6:J6"/>
    <mergeCell ref="B30:J30"/>
    <mergeCell ref="B17:J17"/>
    <mergeCell ref="B14:J14"/>
    <mergeCell ref="B8:J8"/>
  </mergeCells>
  <pageMargins left="3.9370078740157488E-3" right="3.9370078740157488E-3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workbookViewId="0">
      <selection activeCell="A6" sqref="A6:I6"/>
    </sheetView>
  </sheetViews>
  <sheetFormatPr baseColWidth="10" defaultRowHeight="15" x14ac:dyDescent="0.25"/>
  <cols>
    <col min="1" max="1" width="3.7109375" customWidth="1"/>
    <col min="2" max="2" width="27.28515625" customWidth="1"/>
    <col min="3" max="3" width="26.85546875" customWidth="1"/>
    <col min="4" max="4" width="11.5703125" customWidth="1"/>
    <col min="5" max="5" width="10.28515625" customWidth="1"/>
    <col min="6" max="6" width="9" customWidth="1"/>
    <col min="8" max="8" width="15.5703125" customWidth="1"/>
    <col min="9" max="9" width="25.5703125" customWidth="1"/>
  </cols>
  <sheetData>
    <row r="2" spans="1:9" ht="15" customHeight="1" x14ac:dyDescent="0.25"/>
    <row r="4" spans="1:9" s="1" customFormat="1" x14ac:dyDescent="0.25"/>
    <row r="5" spans="1:9" ht="28.5" customHeight="1" x14ac:dyDescent="0.25"/>
    <row r="6" spans="1:9" ht="22.5" customHeight="1" x14ac:dyDescent="0.3">
      <c r="A6" s="171" t="s">
        <v>359</v>
      </c>
      <c r="B6" s="172"/>
      <c r="C6" s="172"/>
      <c r="D6" s="172"/>
      <c r="E6" s="172"/>
      <c r="F6" s="172"/>
      <c r="G6" s="172"/>
      <c r="H6" s="172"/>
      <c r="I6" s="173"/>
    </row>
    <row r="7" spans="1:9" ht="21" customHeight="1" x14ac:dyDescent="0.25">
      <c r="A7" s="167" t="s">
        <v>357</v>
      </c>
      <c r="B7" s="167"/>
      <c r="C7" s="167"/>
      <c r="D7" s="167"/>
      <c r="E7" s="167"/>
      <c r="F7" s="167"/>
      <c r="G7" s="167"/>
      <c r="H7" s="167"/>
      <c r="I7" s="167"/>
    </row>
    <row r="8" spans="1:9" ht="0.75" customHeight="1" x14ac:dyDescent="0.25">
      <c r="A8" s="167"/>
      <c r="B8" s="167"/>
      <c r="C8" s="167"/>
      <c r="D8" s="167"/>
      <c r="E8" s="167"/>
      <c r="F8" s="167"/>
      <c r="G8" s="167"/>
      <c r="H8" s="167"/>
      <c r="I8" s="167"/>
    </row>
    <row r="9" spans="1:9" ht="30" customHeight="1" x14ac:dyDescent="0.25">
      <c r="A9" s="102"/>
      <c r="B9" s="103" t="s">
        <v>1</v>
      </c>
      <c r="C9" s="103" t="s">
        <v>2</v>
      </c>
      <c r="D9" s="105" t="s">
        <v>289</v>
      </c>
      <c r="E9" s="105" t="s">
        <v>280</v>
      </c>
      <c r="F9" s="105" t="s">
        <v>281</v>
      </c>
      <c r="G9" s="106" t="s">
        <v>160</v>
      </c>
      <c r="H9" s="106" t="s">
        <v>283</v>
      </c>
      <c r="I9" s="106" t="s">
        <v>284</v>
      </c>
    </row>
    <row r="10" spans="1:9" ht="34.5" customHeight="1" x14ac:dyDescent="0.25">
      <c r="A10" s="44">
        <v>1</v>
      </c>
      <c r="B10" s="61" t="s">
        <v>109</v>
      </c>
      <c r="C10" s="3" t="s">
        <v>110</v>
      </c>
      <c r="D10" s="64">
        <v>1550</v>
      </c>
      <c r="E10" s="62">
        <f t="shared" ref="E10:E16" si="0">D10/30</f>
        <v>51.666666666666664</v>
      </c>
      <c r="F10" s="112">
        <v>50</v>
      </c>
      <c r="G10" s="113">
        <f t="shared" ref="G10" si="1">E10*F10</f>
        <v>2583.333333333333</v>
      </c>
      <c r="H10" s="124"/>
      <c r="I10" s="7"/>
    </row>
    <row r="11" spans="1:9" ht="38.25" customHeight="1" x14ac:dyDescent="0.25">
      <c r="A11" s="44">
        <f t="shared" ref="A11:A16" si="2">A10+1</f>
        <v>2</v>
      </c>
      <c r="B11" s="61" t="s">
        <v>356</v>
      </c>
      <c r="C11" s="3" t="s">
        <v>111</v>
      </c>
      <c r="D11" s="64">
        <v>1100</v>
      </c>
      <c r="E11" s="62">
        <f t="shared" si="0"/>
        <v>36.666666666666664</v>
      </c>
      <c r="F11" s="112">
        <v>50</v>
      </c>
      <c r="G11" s="113">
        <f t="shared" ref="G11:G16" si="3">E11*F11</f>
        <v>1833.3333333333333</v>
      </c>
      <c r="H11" s="124"/>
      <c r="I11" s="7"/>
    </row>
    <row r="12" spans="1:9" ht="40.5" customHeight="1" x14ac:dyDescent="0.25">
      <c r="A12" s="44">
        <f t="shared" si="2"/>
        <v>3</v>
      </c>
      <c r="B12" s="61" t="s">
        <v>354</v>
      </c>
      <c r="C12" s="3" t="s">
        <v>112</v>
      </c>
      <c r="D12" s="64">
        <v>1150</v>
      </c>
      <c r="E12" s="62">
        <f t="shared" si="0"/>
        <v>38.333333333333336</v>
      </c>
      <c r="F12" s="112">
        <v>37</v>
      </c>
      <c r="G12" s="113">
        <f t="shared" si="3"/>
        <v>1418.3333333333335</v>
      </c>
      <c r="H12" s="99" t="s">
        <v>355</v>
      </c>
      <c r="I12" s="7"/>
    </row>
    <row r="13" spans="1:9" ht="33.75" customHeight="1" x14ac:dyDescent="0.25">
      <c r="A13" s="44">
        <f t="shared" si="2"/>
        <v>4</v>
      </c>
      <c r="B13" s="61" t="s">
        <v>113</v>
      </c>
      <c r="C13" s="3" t="s">
        <v>114</v>
      </c>
      <c r="D13" s="64">
        <v>1950</v>
      </c>
      <c r="E13" s="62">
        <f t="shared" si="0"/>
        <v>65</v>
      </c>
      <c r="F13" s="112">
        <v>50</v>
      </c>
      <c r="G13" s="113">
        <f t="shared" si="3"/>
        <v>3250</v>
      </c>
      <c r="H13" s="124"/>
      <c r="I13" s="7"/>
    </row>
    <row r="14" spans="1:9" ht="34.5" customHeight="1" x14ac:dyDescent="0.25">
      <c r="A14" s="44">
        <f t="shared" si="2"/>
        <v>5</v>
      </c>
      <c r="B14" s="61" t="s">
        <v>115</v>
      </c>
      <c r="C14" s="3" t="s">
        <v>370</v>
      </c>
      <c r="D14" s="65">
        <v>1150</v>
      </c>
      <c r="E14" s="62">
        <f t="shared" si="0"/>
        <v>38.333333333333336</v>
      </c>
      <c r="F14" s="112">
        <v>50</v>
      </c>
      <c r="G14" s="113">
        <f t="shared" si="3"/>
        <v>1916.6666666666667</v>
      </c>
      <c r="H14" s="124"/>
      <c r="I14" s="7"/>
    </row>
    <row r="15" spans="1:9" ht="36" customHeight="1" x14ac:dyDescent="0.25">
      <c r="A15" s="44">
        <f t="shared" si="2"/>
        <v>6</v>
      </c>
      <c r="B15" s="61" t="s">
        <v>116</v>
      </c>
      <c r="C15" s="3" t="s">
        <v>117</v>
      </c>
      <c r="D15" s="65">
        <v>2770</v>
      </c>
      <c r="E15" s="62">
        <f t="shared" si="0"/>
        <v>92.333333333333329</v>
      </c>
      <c r="F15" s="112">
        <v>50</v>
      </c>
      <c r="G15" s="113">
        <f t="shared" si="3"/>
        <v>4616.6666666666661</v>
      </c>
      <c r="H15" s="124"/>
      <c r="I15" s="7"/>
    </row>
    <row r="16" spans="1:9" ht="29.25" customHeight="1" x14ac:dyDescent="0.25">
      <c r="A16" s="44">
        <f t="shared" si="2"/>
        <v>7</v>
      </c>
      <c r="B16" s="12" t="s">
        <v>118</v>
      </c>
      <c r="C16" s="12" t="s">
        <v>119</v>
      </c>
      <c r="D16" s="65">
        <v>1150</v>
      </c>
      <c r="E16" s="62">
        <f t="shared" si="0"/>
        <v>38.333333333333336</v>
      </c>
      <c r="F16" s="112">
        <v>50</v>
      </c>
      <c r="G16" s="113">
        <f t="shared" si="3"/>
        <v>1916.6666666666667</v>
      </c>
      <c r="H16" s="124"/>
      <c r="I16" s="7"/>
    </row>
    <row r="17" spans="1:9" ht="31.5" customHeight="1" x14ac:dyDescent="0.25">
      <c r="F17" s="68" t="s">
        <v>108</v>
      </c>
      <c r="G17" s="69">
        <f>SUM(G10:G16)</f>
        <v>17535</v>
      </c>
    </row>
    <row r="18" spans="1:9" ht="29.25" customHeight="1" x14ac:dyDescent="0.25"/>
    <row r="19" spans="1:9" ht="23.25" customHeight="1" x14ac:dyDescent="0.25"/>
    <row r="20" spans="1:9" ht="38.25" customHeight="1" x14ac:dyDescent="0.25"/>
    <row r="21" spans="1:9" ht="34.5" customHeight="1" x14ac:dyDescent="0.25"/>
    <row r="22" spans="1:9" ht="32.25" customHeight="1" x14ac:dyDescent="0.25"/>
    <row r="23" spans="1:9" ht="31.5" customHeight="1" x14ac:dyDescent="0.25"/>
    <row r="24" spans="1:9" ht="26.25" customHeight="1" x14ac:dyDescent="0.25">
      <c r="A24" s="102"/>
      <c r="B24" s="103" t="s">
        <v>1</v>
      </c>
      <c r="C24" s="103" t="s">
        <v>2</v>
      </c>
      <c r="D24" s="105" t="s">
        <v>289</v>
      </c>
      <c r="E24" s="105" t="s">
        <v>280</v>
      </c>
      <c r="F24" s="105" t="s">
        <v>281</v>
      </c>
      <c r="G24" s="105" t="s">
        <v>160</v>
      </c>
      <c r="H24" s="105" t="s">
        <v>283</v>
      </c>
      <c r="I24" s="105" t="s">
        <v>284</v>
      </c>
    </row>
    <row r="25" spans="1:9" ht="24.75" customHeight="1" x14ac:dyDescent="0.25">
      <c r="A25" s="168" t="s">
        <v>358</v>
      </c>
      <c r="B25" s="169"/>
      <c r="C25" s="169"/>
      <c r="D25" s="169"/>
      <c r="E25" s="169"/>
      <c r="F25" s="169"/>
      <c r="G25" s="169"/>
      <c r="H25" s="169"/>
      <c r="I25" s="170"/>
    </row>
    <row r="26" spans="1:9" ht="39" customHeight="1" x14ac:dyDescent="0.25">
      <c r="A26" s="44">
        <v>8</v>
      </c>
      <c r="B26" s="61" t="s">
        <v>120</v>
      </c>
      <c r="C26" s="3" t="s">
        <v>121</v>
      </c>
      <c r="D26" s="66">
        <v>1725</v>
      </c>
      <c r="E26" s="62">
        <f t="shared" ref="E26:E32" si="4">D26/30</f>
        <v>57.5</v>
      </c>
      <c r="F26" s="112">
        <v>50</v>
      </c>
      <c r="G26" s="113">
        <f t="shared" ref="G26:G32" si="5">E26*F26</f>
        <v>2875</v>
      </c>
      <c r="H26" s="7"/>
      <c r="I26" s="7"/>
    </row>
    <row r="27" spans="1:9" ht="36" customHeight="1" x14ac:dyDescent="0.25">
      <c r="A27" s="44">
        <f>A26+1</f>
        <v>9</v>
      </c>
      <c r="B27" s="61" t="s">
        <v>122</v>
      </c>
      <c r="C27" s="3" t="s">
        <v>123</v>
      </c>
      <c r="D27" s="66">
        <v>830</v>
      </c>
      <c r="E27" s="62">
        <f t="shared" si="4"/>
        <v>27.666666666666668</v>
      </c>
      <c r="F27" s="112">
        <v>50</v>
      </c>
      <c r="G27" s="113">
        <f t="shared" si="5"/>
        <v>1383.3333333333335</v>
      </c>
      <c r="H27" s="7"/>
      <c r="I27" s="7"/>
    </row>
    <row r="28" spans="1:9" ht="49.5" customHeight="1" x14ac:dyDescent="0.25">
      <c r="A28" s="44">
        <f t="shared" ref="A28:A32" si="6">A27+1</f>
        <v>10</v>
      </c>
      <c r="B28" s="44" t="s">
        <v>124</v>
      </c>
      <c r="C28" s="4" t="s">
        <v>125</v>
      </c>
      <c r="D28" s="52">
        <v>1750</v>
      </c>
      <c r="E28" s="62">
        <f t="shared" si="4"/>
        <v>58.333333333333336</v>
      </c>
      <c r="F28" s="112">
        <v>50</v>
      </c>
      <c r="G28" s="113">
        <f t="shared" si="5"/>
        <v>2916.666666666667</v>
      </c>
      <c r="H28" s="7"/>
      <c r="I28" s="7"/>
    </row>
    <row r="29" spans="1:9" ht="38.25" customHeight="1" x14ac:dyDescent="0.25">
      <c r="A29" s="44">
        <f t="shared" si="6"/>
        <v>11</v>
      </c>
      <c r="B29" s="12" t="s">
        <v>126</v>
      </c>
      <c r="C29" s="3" t="s">
        <v>127</v>
      </c>
      <c r="D29" s="64">
        <v>1230</v>
      </c>
      <c r="E29" s="62">
        <f t="shared" si="4"/>
        <v>41</v>
      </c>
      <c r="F29" s="112">
        <v>50</v>
      </c>
      <c r="G29" s="113">
        <f t="shared" si="5"/>
        <v>2050</v>
      </c>
      <c r="H29" s="7"/>
      <c r="I29" s="7"/>
    </row>
    <row r="30" spans="1:9" ht="35.25" customHeight="1" x14ac:dyDescent="0.25">
      <c r="A30" s="44">
        <f t="shared" si="6"/>
        <v>12</v>
      </c>
      <c r="B30" s="61" t="s">
        <v>128</v>
      </c>
      <c r="C30" s="3" t="s">
        <v>129</v>
      </c>
      <c r="D30" s="67">
        <v>950</v>
      </c>
      <c r="E30" s="62">
        <f t="shared" si="4"/>
        <v>31.666666666666668</v>
      </c>
      <c r="F30" s="112">
        <v>50</v>
      </c>
      <c r="G30" s="113">
        <f t="shared" si="5"/>
        <v>1583.3333333333335</v>
      </c>
      <c r="H30" s="7"/>
      <c r="I30" s="7"/>
    </row>
    <row r="31" spans="1:9" ht="40.5" customHeight="1" x14ac:dyDescent="0.25">
      <c r="A31" s="44">
        <f t="shared" si="6"/>
        <v>13</v>
      </c>
      <c r="B31" s="61" t="s">
        <v>130</v>
      </c>
      <c r="C31" s="3" t="s">
        <v>131</v>
      </c>
      <c r="D31" s="67">
        <v>850</v>
      </c>
      <c r="E31" s="62">
        <f t="shared" si="4"/>
        <v>28.333333333333332</v>
      </c>
      <c r="F31" s="112">
        <v>50</v>
      </c>
      <c r="G31" s="113">
        <f t="shared" si="5"/>
        <v>1416.6666666666665</v>
      </c>
      <c r="H31" s="7"/>
      <c r="I31" s="7"/>
    </row>
    <row r="32" spans="1:9" ht="39" customHeight="1" x14ac:dyDescent="0.25">
      <c r="A32" s="44">
        <f t="shared" si="6"/>
        <v>14</v>
      </c>
      <c r="B32" s="61" t="s">
        <v>132</v>
      </c>
      <c r="C32" s="3" t="s">
        <v>133</v>
      </c>
      <c r="D32" s="67">
        <v>930</v>
      </c>
      <c r="E32" s="62">
        <f t="shared" si="4"/>
        <v>31</v>
      </c>
      <c r="F32" s="112">
        <v>50</v>
      </c>
      <c r="G32" s="113">
        <f t="shared" si="5"/>
        <v>1550</v>
      </c>
      <c r="H32" s="7"/>
      <c r="I32" s="7"/>
    </row>
    <row r="33" spans="1:9" x14ac:dyDescent="0.25">
      <c r="F33" s="68" t="s">
        <v>108</v>
      </c>
      <c r="G33" s="69">
        <f>SUM(G26:G32)</f>
        <v>13775</v>
      </c>
    </row>
    <row r="43" spans="1:9" ht="33.75" x14ac:dyDescent="0.25">
      <c r="A43" s="102"/>
      <c r="B43" s="103" t="s">
        <v>1</v>
      </c>
      <c r="C43" s="103" t="s">
        <v>2</v>
      </c>
      <c r="D43" s="105" t="s">
        <v>289</v>
      </c>
      <c r="E43" s="105" t="s">
        <v>280</v>
      </c>
      <c r="F43" s="105" t="s">
        <v>281</v>
      </c>
      <c r="G43" s="105" t="s">
        <v>160</v>
      </c>
      <c r="H43" s="105" t="s">
        <v>283</v>
      </c>
      <c r="I43" s="105" t="s">
        <v>284</v>
      </c>
    </row>
    <row r="44" spans="1:9" x14ac:dyDescent="0.25">
      <c r="A44" s="168" t="s">
        <v>358</v>
      </c>
      <c r="B44" s="169"/>
      <c r="C44" s="169"/>
      <c r="D44" s="169"/>
      <c r="E44" s="169"/>
      <c r="F44" s="169"/>
      <c r="G44" s="169"/>
      <c r="H44" s="169"/>
      <c r="I44" s="170"/>
    </row>
    <row r="45" spans="1:9" ht="45" x14ac:dyDescent="0.25">
      <c r="A45" s="44">
        <f>A32+1</f>
        <v>15</v>
      </c>
      <c r="B45" s="61" t="s">
        <v>134</v>
      </c>
      <c r="C45" s="3" t="s">
        <v>135</v>
      </c>
      <c r="D45" s="67">
        <v>1250</v>
      </c>
      <c r="E45" s="62">
        <f t="shared" ref="E45:E50" si="7">D45/30</f>
        <v>41.666666666666664</v>
      </c>
      <c r="F45" s="112">
        <v>50</v>
      </c>
      <c r="G45" s="113">
        <f t="shared" ref="G45:G50" si="8">E45*F45</f>
        <v>2083.333333333333</v>
      </c>
      <c r="H45" s="7"/>
      <c r="I45" s="7"/>
    </row>
    <row r="46" spans="1:9" ht="33.75" x14ac:dyDescent="0.25">
      <c r="A46" s="44">
        <f>A45+1</f>
        <v>16</v>
      </c>
      <c r="B46" s="61" t="s">
        <v>136</v>
      </c>
      <c r="C46" s="3" t="s">
        <v>137</v>
      </c>
      <c r="D46" s="67">
        <v>3640</v>
      </c>
      <c r="E46" s="62">
        <f t="shared" si="7"/>
        <v>121.33333333333333</v>
      </c>
      <c r="F46" s="112">
        <v>50</v>
      </c>
      <c r="G46" s="113">
        <f t="shared" si="8"/>
        <v>6066.6666666666661</v>
      </c>
      <c r="H46" s="7"/>
      <c r="I46" s="7"/>
    </row>
    <row r="47" spans="1:9" ht="22.5" x14ac:dyDescent="0.25">
      <c r="A47" s="44">
        <f>A46+1</f>
        <v>17</v>
      </c>
      <c r="B47" s="61" t="s">
        <v>138</v>
      </c>
      <c r="C47" s="63" t="s">
        <v>139</v>
      </c>
      <c r="D47" s="67">
        <v>1150</v>
      </c>
      <c r="E47" s="62">
        <f t="shared" si="7"/>
        <v>38.333333333333336</v>
      </c>
      <c r="F47" s="112">
        <v>50</v>
      </c>
      <c r="G47" s="113">
        <f t="shared" si="8"/>
        <v>1916.6666666666667</v>
      </c>
      <c r="H47" s="7"/>
      <c r="I47" s="7"/>
    </row>
    <row r="48" spans="1:9" ht="22.5" x14ac:dyDescent="0.25">
      <c r="A48" s="44">
        <f>A47+1</f>
        <v>18</v>
      </c>
      <c r="B48" s="61" t="s">
        <v>140</v>
      </c>
      <c r="C48" s="63" t="s">
        <v>141</v>
      </c>
      <c r="D48" s="67">
        <v>1150</v>
      </c>
      <c r="E48" s="62">
        <f t="shared" si="7"/>
        <v>38.333333333333336</v>
      </c>
      <c r="F48" s="112">
        <v>50</v>
      </c>
      <c r="G48" s="113">
        <f t="shared" si="8"/>
        <v>1916.6666666666667</v>
      </c>
      <c r="H48" s="7"/>
      <c r="I48" s="7"/>
    </row>
    <row r="49" spans="1:9" ht="24.75" x14ac:dyDescent="0.25">
      <c r="A49" s="7">
        <v>19</v>
      </c>
      <c r="B49" s="82" t="s">
        <v>376</v>
      </c>
      <c r="C49" s="147" t="s">
        <v>378</v>
      </c>
      <c r="D49" s="143">
        <v>2300</v>
      </c>
      <c r="E49" s="143">
        <f t="shared" si="7"/>
        <v>76.666666666666671</v>
      </c>
      <c r="F49" s="144">
        <v>50</v>
      </c>
      <c r="G49" s="113">
        <f t="shared" si="8"/>
        <v>3833.3333333333335</v>
      </c>
      <c r="H49" s="144"/>
      <c r="I49" s="82"/>
    </row>
    <row r="50" spans="1:9" ht="24.75" x14ac:dyDescent="0.25">
      <c r="A50" s="7">
        <v>20</v>
      </c>
      <c r="B50" s="82" t="s">
        <v>377</v>
      </c>
      <c r="C50" s="146" t="s">
        <v>379</v>
      </c>
      <c r="D50" s="143">
        <v>1880</v>
      </c>
      <c r="E50" s="145">
        <f t="shared" si="7"/>
        <v>62.666666666666664</v>
      </c>
      <c r="F50" s="144">
        <v>50</v>
      </c>
      <c r="G50" s="113">
        <f t="shared" si="8"/>
        <v>3133.333333333333</v>
      </c>
      <c r="H50" s="144"/>
      <c r="I50" s="82"/>
    </row>
    <row r="51" spans="1:9" x14ac:dyDescent="0.25">
      <c r="A51" s="1"/>
      <c r="B51" s="1"/>
      <c r="C51" s="1"/>
      <c r="D51" s="1"/>
      <c r="E51" s="68"/>
      <c r="F51" s="68" t="s">
        <v>108</v>
      </c>
      <c r="G51" s="6">
        <f>SUM(G45:G50)</f>
        <v>18950</v>
      </c>
      <c r="H51" s="1"/>
      <c r="I51" s="1"/>
    </row>
    <row r="52" spans="1:9" x14ac:dyDescent="0.25">
      <c r="E52" s="68" t="s">
        <v>290</v>
      </c>
      <c r="F52" s="68"/>
      <c r="G52" s="6">
        <f>G51+G33+G17</f>
        <v>50260</v>
      </c>
    </row>
  </sheetData>
  <mergeCells count="4">
    <mergeCell ref="A7:I8"/>
    <mergeCell ref="A25:I25"/>
    <mergeCell ref="A44:I44"/>
    <mergeCell ref="A6:I6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6"/>
  <sheetViews>
    <sheetView workbookViewId="0">
      <selection activeCell="O7" sqref="O7:O13"/>
    </sheetView>
  </sheetViews>
  <sheetFormatPr baseColWidth="10" defaultRowHeight="15" x14ac:dyDescent="0.25"/>
  <cols>
    <col min="1" max="1" width="1" customWidth="1"/>
    <col min="2" max="2" width="4.140625" customWidth="1"/>
    <col min="3" max="3" width="30" customWidth="1"/>
    <col min="4" max="4" width="12.28515625" customWidth="1"/>
    <col min="5" max="6" width="10.5703125" customWidth="1"/>
    <col min="7" max="12" width="11.42578125" hidden="1" customWidth="1"/>
  </cols>
  <sheetData>
    <row r="4" spans="2:18" ht="15.75" thickBot="1" x14ac:dyDescent="0.3"/>
    <row r="5" spans="2:18" ht="30.75" customHeight="1" thickBot="1" x14ac:dyDescent="0.4">
      <c r="B5" s="21"/>
      <c r="C5" s="174" t="s">
        <v>264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2:18" s="1" customFormat="1" ht="30.75" customHeight="1" x14ac:dyDescent="0.35">
      <c r="B6" s="10"/>
      <c r="C6" s="22" t="s">
        <v>265</v>
      </c>
      <c r="D6" s="23" t="s">
        <v>276</v>
      </c>
      <c r="E6" s="23" t="s">
        <v>277</v>
      </c>
      <c r="F6" s="23" t="s">
        <v>278</v>
      </c>
      <c r="G6" s="23" t="s">
        <v>266</v>
      </c>
      <c r="H6" s="23" t="s">
        <v>267</v>
      </c>
      <c r="I6" s="23" t="s">
        <v>268</v>
      </c>
      <c r="J6" s="23" t="s">
        <v>269</v>
      </c>
      <c r="K6" s="23" t="s">
        <v>270</v>
      </c>
      <c r="L6" s="23" t="s">
        <v>271</v>
      </c>
      <c r="M6" s="24" t="s">
        <v>272</v>
      </c>
      <c r="N6" s="25" t="s">
        <v>273</v>
      </c>
      <c r="O6" s="25" t="s">
        <v>274</v>
      </c>
      <c r="P6" s="25" t="s">
        <v>275</v>
      </c>
    </row>
    <row r="7" spans="2:18" x14ac:dyDescent="0.25">
      <c r="B7" s="10">
        <v>1</v>
      </c>
      <c r="C7" s="8" t="s">
        <v>383</v>
      </c>
      <c r="D7" s="26">
        <v>145</v>
      </c>
      <c r="E7" s="26">
        <v>1295</v>
      </c>
      <c r="F7" s="26">
        <v>1050</v>
      </c>
      <c r="G7" s="26"/>
      <c r="H7" s="26"/>
      <c r="I7" s="26"/>
      <c r="J7" s="26"/>
      <c r="K7" s="26"/>
      <c r="L7" s="26"/>
      <c r="M7" s="26">
        <v>560</v>
      </c>
      <c r="N7" s="26">
        <v>350</v>
      </c>
      <c r="P7" s="27">
        <f>SUM(D7:N7)/12/30*50</f>
        <v>472.22222222222223</v>
      </c>
    </row>
    <row r="8" spans="2:18" x14ac:dyDescent="0.25">
      <c r="B8" s="10">
        <v>2</v>
      </c>
      <c r="C8" s="8" t="s">
        <v>260</v>
      </c>
      <c r="D8" s="26">
        <v>1470</v>
      </c>
      <c r="E8" s="26">
        <v>1015</v>
      </c>
      <c r="F8" s="26">
        <v>840</v>
      </c>
      <c r="G8" s="26"/>
      <c r="H8" s="26"/>
      <c r="I8" s="26"/>
      <c r="J8" s="26"/>
      <c r="K8" s="26"/>
      <c r="L8" s="26"/>
      <c r="M8" s="26">
        <v>420</v>
      </c>
      <c r="N8" s="26"/>
      <c r="P8" s="27">
        <f t="shared" ref="P8:P13" si="0">SUM(D8:N8)/12/30*50</f>
        <v>520.1388888888888</v>
      </c>
    </row>
    <row r="9" spans="2:18" x14ac:dyDescent="0.25">
      <c r="B9" s="10">
        <v>3</v>
      </c>
      <c r="C9" s="8" t="s">
        <v>261</v>
      </c>
      <c r="D9" s="26">
        <v>560</v>
      </c>
      <c r="E9" s="26">
        <v>2860</v>
      </c>
      <c r="F9" s="26"/>
      <c r="G9" s="26"/>
      <c r="H9" s="26"/>
      <c r="I9" s="26"/>
      <c r="J9" s="26"/>
      <c r="K9" s="26"/>
      <c r="L9" s="26"/>
      <c r="M9" s="26"/>
      <c r="N9" s="26"/>
      <c r="P9" s="27">
        <f t="shared" si="0"/>
        <v>475</v>
      </c>
      <c r="Q9" s="6"/>
    </row>
    <row r="10" spans="2:18" x14ac:dyDescent="0.25">
      <c r="B10" s="10">
        <v>4</v>
      </c>
      <c r="C10" s="8" t="s">
        <v>262</v>
      </c>
      <c r="D10" s="26">
        <v>1470</v>
      </c>
      <c r="E10" s="26">
        <v>980</v>
      </c>
      <c r="F10" s="26"/>
      <c r="G10" s="26"/>
      <c r="H10" s="26"/>
      <c r="I10" s="26"/>
      <c r="J10" s="26"/>
      <c r="K10" s="26"/>
      <c r="L10" s="26"/>
      <c r="M10" s="26">
        <v>1155</v>
      </c>
      <c r="N10" s="26"/>
      <c r="P10" s="27">
        <f t="shared" si="0"/>
        <v>500.69444444444446</v>
      </c>
      <c r="R10" t="s">
        <v>387</v>
      </c>
    </row>
    <row r="11" spans="2:18" x14ac:dyDescent="0.25">
      <c r="B11" s="10">
        <v>5</v>
      </c>
      <c r="C11" s="8" t="s">
        <v>263</v>
      </c>
      <c r="D11" s="26">
        <v>1630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P11" s="27">
        <f t="shared" si="0"/>
        <v>226.38888888888889</v>
      </c>
    </row>
    <row r="12" spans="2:18" x14ac:dyDescent="0.25">
      <c r="B12" s="10">
        <v>6</v>
      </c>
      <c r="C12" s="8" t="s">
        <v>5</v>
      </c>
      <c r="D12" s="26">
        <v>1365</v>
      </c>
      <c r="E12" s="26">
        <v>665</v>
      </c>
      <c r="F12" s="26">
        <v>700</v>
      </c>
      <c r="G12" s="26"/>
      <c r="H12" s="26"/>
      <c r="I12" s="26"/>
      <c r="J12" s="26"/>
      <c r="K12" s="26"/>
      <c r="L12" s="26"/>
      <c r="M12" s="26">
        <v>297</v>
      </c>
      <c r="N12" s="26">
        <v>960</v>
      </c>
      <c r="P12" s="27">
        <f t="shared" si="0"/>
        <v>553.75</v>
      </c>
    </row>
    <row r="13" spans="2:18" x14ac:dyDescent="0.25">
      <c r="B13" s="10">
        <v>7</v>
      </c>
      <c r="C13" s="8" t="s">
        <v>384</v>
      </c>
      <c r="D13" s="26"/>
      <c r="E13" s="26">
        <v>1225</v>
      </c>
      <c r="F13" s="26"/>
      <c r="G13" s="26"/>
      <c r="H13" s="26"/>
      <c r="I13" s="26"/>
      <c r="J13" s="26"/>
      <c r="K13" s="26"/>
      <c r="L13" s="26"/>
      <c r="M13" s="26"/>
      <c r="N13" s="26">
        <v>3395</v>
      </c>
      <c r="P13" s="27">
        <f t="shared" si="0"/>
        <v>641.66666666666674</v>
      </c>
    </row>
    <row r="16" spans="2:18" x14ac:dyDescent="0.25">
      <c r="E16" t="s">
        <v>385</v>
      </c>
      <c r="P16" s="6">
        <f>SUM(P7:P13)</f>
        <v>3389.8611111111113</v>
      </c>
    </row>
  </sheetData>
  <mergeCells count="1">
    <mergeCell ref="C5:P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6"/>
  <sheetViews>
    <sheetView tabSelected="1" workbookViewId="0">
      <selection activeCell="G22" sqref="G22"/>
    </sheetView>
  </sheetViews>
  <sheetFormatPr baseColWidth="10" defaultRowHeight="15" x14ac:dyDescent="0.25"/>
  <cols>
    <col min="1" max="1" width="3" customWidth="1"/>
    <col min="2" max="2" width="37.7109375" customWidth="1"/>
    <col min="3" max="3" width="28.5703125" customWidth="1"/>
    <col min="4" max="4" width="11.28515625" customWidth="1"/>
    <col min="5" max="5" width="9.5703125" customWidth="1"/>
    <col min="6" max="6" width="10.7109375" customWidth="1"/>
    <col min="7" max="7" width="29" customWidth="1"/>
  </cols>
  <sheetData>
    <row r="6" spans="1:7" ht="1.5" customHeight="1" x14ac:dyDescent="0.25"/>
    <row r="7" spans="1:7" ht="15" customHeight="1" x14ac:dyDescent="0.25">
      <c r="B7" s="183" t="s">
        <v>403</v>
      </c>
      <c r="C7" s="181"/>
      <c r="D7" s="181"/>
      <c r="E7" s="181"/>
      <c r="F7" s="181"/>
      <c r="G7" s="181"/>
    </row>
    <row r="8" spans="1:7" x14ac:dyDescent="0.25">
      <c r="B8" s="182"/>
      <c r="C8" s="182"/>
      <c r="D8" s="182"/>
      <c r="E8" s="182"/>
      <c r="F8" s="182"/>
      <c r="G8" s="182"/>
    </row>
    <row r="9" spans="1:7" ht="33.75" x14ac:dyDescent="0.25">
      <c r="A9" s="178" t="s">
        <v>388</v>
      </c>
      <c r="B9" s="179" t="s">
        <v>1</v>
      </c>
      <c r="C9" s="179" t="s">
        <v>390</v>
      </c>
      <c r="D9" s="180" t="s">
        <v>389</v>
      </c>
      <c r="E9" s="180" t="s">
        <v>401</v>
      </c>
      <c r="F9" s="180" t="s">
        <v>402</v>
      </c>
      <c r="G9" s="180" t="s">
        <v>284</v>
      </c>
    </row>
    <row r="10" spans="1:7" x14ac:dyDescent="0.25">
      <c r="A10" s="7">
        <v>1</v>
      </c>
      <c r="B10" s="8" t="s">
        <v>400</v>
      </c>
      <c r="C10" s="7" t="s">
        <v>391</v>
      </c>
      <c r="D10" s="177">
        <f>SUM(DEPORTES!D7:N7)</f>
        <v>3400</v>
      </c>
      <c r="E10" s="119">
        <v>50</v>
      </c>
      <c r="F10" s="127">
        <f>D10/12/30*50</f>
        <v>472.22222222222223</v>
      </c>
      <c r="G10" s="7"/>
    </row>
    <row r="11" spans="1:7" x14ac:dyDescent="0.25">
      <c r="A11" s="7">
        <v>2</v>
      </c>
      <c r="B11" s="8" t="s">
        <v>260</v>
      </c>
      <c r="C11" s="7" t="s">
        <v>392</v>
      </c>
      <c r="D11" s="177">
        <f>SUM(DEPORTES!D8:N8)</f>
        <v>3745</v>
      </c>
      <c r="E11" s="119">
        <v>50</v>
      </c>
      <c r="F11" s="127">
        <f t="shared" ref="F11:F16" si="0">D11/12/30*50</f>
        <v>520.1388888888888</v>
      </c>
      <c r="G11" s="7"/>
    </row>
    <row r="12" spans="1:7" x14ac:dyDescent="0.25">
      <c r="A12" s="7">
        <v>3</v>
      </c>
      <c r="B12" s="8" t="s">
        <v>399</v>
      </c>
      <c r="C12" s="7" t="s">
        <v>393</v>
      </c>
      <c r="D12" s="177">
        <f>SUM(DEPORTES!D9:N9)</f>
        <v>3420</v>
      </c>
      <c r="E12" s="119">
        <v>50</v>
      </c>
      <c r="F12" s="127">
        <f t="shared" si="0"/>
        <v>475</v>
      </c>
      <c r="G12" s="7"/>
    </row>
    <row r="13" spans="1:7" x14ac:dyDescent="0.25">
      <c r="A13" s="7">
        <v>4</v>
      </c>
      <c r="B13" s="8" t="s">
        <v>298</v>
      </c>
      <c r="C13" s="7" t="s">
        <v>394</v>
      </c>
      <c r="D13" s="177">
        <f>SUM(DEPORTES!D10:N10)</f>
        <v>3605</v>
      </c>
      <c r="E13" s="119">
        <v>50</v>
      </c>
      <c r="F13" s="127">
        <f t="shared" si="0"/>
        <v>500.69444444444446</v>
      </c>
      <c r="G13" s="7"/>
    </row>
    <row r="14" spans="1:7" x14ac:dyDescent="0.25">
      <c r="A14" s="7">
        <v>5</v>
      </c>
      <c r="B14" s="8" t="s">
        <v>398</v>
      </c>
      <c r="C14" s="7" t="s">
        <v>395</v>
      </c>
      <c r="D14" s="177">
        <f>SUM(DEPORTES!D11:N11)</f>
        <v>1630</v>
      </c>
      <c r="E14" s="119">
        <v>50</v>
      </c>
      <c r="F14" s="127">
        <f t="shared" si="0"/>
        <v>226.38888888888889</v>
      </c>
      <c r="G14" s="7"/>
    </row>
    <row r="15" spans="1:7" x14ac:dyDescent="0.25">
      <c r="A15" s="7">
        <v>6</v>
      </c>
      <c r="B15" s="8" t="s">
        <v>5</v>
      </c>
      <c r="C15" s="7" t="s">
        <v>396</v>
      </c>
      <c r="D15" s="177">
        <f>SUM(DEPORTES!D12:N12)</f>
        <v>3987</v>
      </c>
      <c r="E15" s="119">
        <v>50</v>
      </c>
      <c r="F15" s="127">
        <f t="shared" si="0"/>
        <v>553.75</v>
      </c>
      <c r="G15" s="7"/>
    </row>
    <row r="16" spans="1:7" x14ac:dyDescent="0.25">
      <c r="A16" s="7">
        <v>7</v>
      </c>
      <c r="B16" s="8" t="s">
        <v>384</v>
      </c>
      <c r="C16" s="7" t="s">
        <v>397</v>
      </c>
      <c r="D16" s="177">
        <f>SUM(DEPORTES!D13:N13)</f>
        <v>4620</v>
      </c>
      <c r="E16" s="119">
        <v>50</v>
      </c>
      <c r="F16" s="127">
        <f t="shared" si="0"/>
        <v>641.66666666666674</v>
      </c>
      <c r="G16" s="7"/>
    </row>
    <row r="17" spans="2:6" x14ac:dyDescent="0.25">
      <c r="E17" t="s">
        <v>108</v>
      </c>
      <c r="F17" s="6">
        <f>SUM(F10:F16)</f>
        <v>3389.8611111111113</v>
      </c>
    </row>
    <row r="24" spans="2:6" x14ac:dyDescent="0.25">
      <c r="B24" t="s">
        <v>407</v>
      </c>
      <c r="D24" t="s">
        <v>409</v>
      </c>
    </row>
    <row r="25" spans="2:6" x14ac:dyDescent="0.25">
      <c r="B25" t="s">
        <v>405</v>
      </c>
      <c r="D25" t="s">
        <v>408</v>
      </c>
    </row>
    <row r="26" spans="2:6" x14ac:dyDescent="0.25">
      <c r="B26" s="57" t="s">
        <v>406</v>
      </c>
      <c r="D26" t="s">
        <v>404</v>
      </c>
    </row>
  </sheetData>
  <mergeCells count="1">
    <mergeCell ref="B7:G8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OP. QUIN </vt:lpstr>
      <vt:lpstr>NOM</vt:lpstr>
      <vt:lpstr>O.P MENSUAL</vt:lpstr>
      <vt:lpstr>DEPORTES</vt:lpstr>
      <vt:lpstr>Hoja1</vt:lpstr>
    </vt:vector>
  </TitlesOfParts>
  <Company>TOTATICHE,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 MUNICIPAL</dc:creator>
  <cp:lastModifiedBy>usuario</cp:lastModifiedBy>
  <cp:lastPrinted>2020-12-18T16:20:37Z</cp:lastPrinted>
  <dcterms:created xsi:type="dcterms:W3CDTF">2019-08-27T21:04:39Z</dcterms:created>
  <dcterms:modified xsi:type="dcterms:W3CDTF">2020-12-18T16:43:18Z</dcterms:modified>
</cp:coreProperties>
</file>