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<sst xmlns="http://schemas.openxmlformats.org/spreadsheetml/2006/main" count="2954" uniqueCount="1226">
  <si>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</si>
  <si>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</si>
  <si>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</si>
  <si>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</si>
  <si>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</si>
  <si>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</si>
  <si>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</si>
  <si>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</si>
  <si>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</si>
  <si>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</si>
  <si>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</si>
  <si>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</si>
  <si>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</si>
  <si>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</si>
  <si>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</si>
  <si>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</si>
  <si>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</si>
  <si>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</si>
  <si>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</si>
  <si>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</si>
  <si>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</si>
  <si>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</si>
  <si>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</si>
  <si>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</si>
  <si>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</si>
  <si>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</si>
  <si>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</si>
  <si>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</si>
  <si>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</si>
  <si>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</si>
  <si>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</si>
  <si>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</si>
  <si>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</si>
  <si>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</si>
  <si>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</si>
  <si>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</si>
  <si>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</si>
  <si>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Alvarez Hernandez Jorge Alberto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</si>
  <si>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</si>
  <si>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</si>
  <si>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</si>
  <si>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</si>
  <si>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</si>
  <si>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</si>
  <si>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</si>
  <si>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ELABORÓ: L.C.P. alach</t>
  </si>
  <si>
    <t>REVISÓ: ENCARGADO DE LA HACIENDA MPAL.</t>
  </si>
  <si>
    <t>L.C.P. OMAR NAVARRO GONZALEZ</t>
  </si>
  <si>
    <t>SANTANDER</t>
  </si>
  <si>
    <t>Contreras Duran Marisol</t>
  </si>
  <si>
    <t>Jefe Transparenc</t>
  </si>
  <si>
    <t>Medina Rameño Martha</t>
  </si>
  <si>
    <t>Cortes Heredia Margarita</t>
  </si>
  <si>
    <t>Gonzalez Vazquez Jose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</si>
  <si>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</si>
  <si>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</si>
  <si>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</si>
  <si>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</si>
  <si>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</si>
  <si>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</si>
  <si>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CAEA</t>
  </si>
  <si>
    <t>Cazarez Landin Leobardo</t>
  </si>
  <si>
    <t>Cruz Cervantes Ruben</t>
  </si>
  <si>
    <t>Davila Martinez Mirna Rocio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</si>
  <si>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</si>
  <si>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</si>
  <si>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</si>
  <si>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</si>
  <si>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</si>
  <si>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</si>
  <si>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</si>
  <si>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</si>
  <si>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</si>
  <si>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</si>
  <si>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</si>
  <si>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</si>
  <si>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</si>
  <si>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</si>
  <si>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</si>
  <si>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</si>
  <si>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</si>
  <si>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</si>
  <si>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Ponciano Lopez Jose Luis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</si>
  <si>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</si>
  <si>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</si>
  <si>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</si>
  <si>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</si>
  <si>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</si>
  <si>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</si>
  <si>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</si>
  <si>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</si>
  <si>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</si>
  <si>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Vega Hernandez Noe Ernesto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</si>
  <si>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</si>
  <si>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</si>
  <si>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</si>
  <si>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</si>
  <si>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</si>
  <si>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</si>
  <si>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Tec Operat Prensa</t>
  </si>
  <si>
    <t>Tec Operat Difusion</t>
  </si>
  <si>
    <t>Aux Admvo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</si>
  <si>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</si>
  <si>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</si>
  <si>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</si>
  <si>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</si>
  <si>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</si>
  <si>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</si>
  <si>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</si>
  <si>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</si>
  <si>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</si>
  <si>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</si>
  <si>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</si>
  <si>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</si>
  <si>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</si>
  <si>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</si>
  <si>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</si>
  <si>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</si>
  <si>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</si>
  <si>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</si>
  <si>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</si>
  <si>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</si>
  <si>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</si>
  <si>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</si>
  <si>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</si>
  <si>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</si>
  <si>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</si>
  <si>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</si>
  <si>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</si>
  <si>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</si>
  <si>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</si>
  <si>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</si>
  <si>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</si>
  <si>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</si>
  <si>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</si>
  <si>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</si>
  <si>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</si>
  <si>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</si>
  <si>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</si>
  <si>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</si>
  <si>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</si>
  <si>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</si>
  <si>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</si>
  <si>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</si>
  <si>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</si>
  <si>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</si>
  <si>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</si>
  <si>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</si>
  <si>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</si>
  <si>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</si>
  <si>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</si>
  <si>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</si>
  <si>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</si>
  <si>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</si>
  <si>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</si>
  <si>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</si>
  <si>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</si>
  <si>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</si>
  <si>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</si>
  <si>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</si>
  <si>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</si>
  <si>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</si>
  <si>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</si>
  <si>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</si>
  <si>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</si>
  <si>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</si>
  <si>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</si>
  <si>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</si>
  <si>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</si>
  <si>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</si>
  <si>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</si>
  <si>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</si>
  <si>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</si>
  <si>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</si>
  <si>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</si>
  <si>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</si>
  <si>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AAVE-740315-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</si>
  <si>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</si>
  <si>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</si>
  <si>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</si>
  <si>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</si>
  <si>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</si>
  <si>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</si>
  <si>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</si>
  <si>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</si>
  <si>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</si>
  <si>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</si>
  <si>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</si>
  <si>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</si>
  <si>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</si>
  <si>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</si>
  <si>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</si>
  <si>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</si>
  <si>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</si>
  <si>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</si>
  <si>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</si>
  <si>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</si>
  <si>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</si>
  <si>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</si>
  <si>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</si>
  <si>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</si>
  <si>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</si>
  <si>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</si>
  <si>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</si>
  <si>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</si>
  <si>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</si>
  <si>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</si>
  <si>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</si>
  <si>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</si>
  <si>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</si>
  <si>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</si>
  <si>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</si>
  <si>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</si>
  <si>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</si>
  <si>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</si>
  <si>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</si>
  <si>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</si>
  <si>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</si>
  <si>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</si>
  <si>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</si>
  <si>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</si>
  <si>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</si>
  <si>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</si>
  <si>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</si>
  <si>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</si>
  <si>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</si>
  <si>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</si>
  <si>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</si>
  <si>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</si>
  <si>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</si>
  <si>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</si>
  <si>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</si>
  <si>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</si>
  <si>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</si>
  <si>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</si>
  <si>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</si>
  <si>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</si>
  <si>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</si>
  <si>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</si>
  <si>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</si>
  <si>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</si>
  <si>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</si>
  <si>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</si>
  <si>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</si>
  <si>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</si>
  <si>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</si>
  <si>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</si>
  <si>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</si>
  <si>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</si>
  <si>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</si>
  <si>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</si>
  <si>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</si>
  <si>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</si>
  <si>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</si>
  <si>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</si>
  <si>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</si>
  <si>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</si>
  <si>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</si>
  <si>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</si>
  <si>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</si>
  <si>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</si>
  <si>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</si>
  <si>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</si>
  <si>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</si>
  <si>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</si>
  <si>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</si>
  <si>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</si>
  <si>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</si>
  <si>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</si>
  <si>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</si>
  <si>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</si>
  <si>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</si>
  <si>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</si>
  <si>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</si>
  <si>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</si>
  <si>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</si>
  <si>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</si>
  <si>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</si>
  <si>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</si>
  <si>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</si>
  <si>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</si>
  <si>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</si>
  <si>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</si>
  <si>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</si>
  <si>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</si>
  <si>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</si>
  <si>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</si>
  <si>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</si>
  <si>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</si>
  <si>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</si>
  <si>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</si>
  <si>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</si>
  <si>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</si>
  <si>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</si>
  <si>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</si>
  <si>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</si>
  <si>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</si>
  <si>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</si>
  <si>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</si>
  <si>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</si>
  <si>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</si>
  <si>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</si>
  <si>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</si>
  <si>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</si>
  <si>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</si>
  <si>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</si>
  <si>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</si>
  <si>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</si>
  <si>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</si>
  <si>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</si>
  <si>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</si>
  <si>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</si>
  <si>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</si>
  <si>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</si>
  <si>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</si>
  <si>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</si>
  <si>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</si>
  <si>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</si>
  <si>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</si>
  <si>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</si>
  <si>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</si>
  <si>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</si>
  <si>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</si>
  <si>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</si>
  <si>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Garcia Rivera Raul Damian</t>
  </si>
  <si>
    <t>GARR-830426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</si>
  <si>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</si>
  <si>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</si>
  <si>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</si>
  <si>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</si>
  <si>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</si>
  <si>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</si>
  <si>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</si>
  <si>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</si>
  <si>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</si>
  <si>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</si>
  <si>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</si>
  <si>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</si>
  <si>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</si>
  <si>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</si>
  <si>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</si>
  <si>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</si>
  <si>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</si>
  <si>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</si>
  <si>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</si>
  <si>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</si>
  <si>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</si>
  <si>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</si>
  <si>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GABJ-860412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</si>
  <si>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</si>
  <si>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</si>
  <si>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</si>
  <si>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</si>
  <si>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</si>
  <si>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</si>
  <si>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</si>
  <si>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</si>
  <si>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</si>
  <si>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</si>
  <si>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</si>
  <si>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</si>
  <si>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</si>
  <si>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</si>
  <si>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</si>
  <si>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Villegas Zamora Martin</t>
  </si>
  <si>
    <t>VIZM-860521</t>
  </si>
  <si>
    <t>Jimenez Martinez Marco Antonio</t>
  </si>
  <si>
    <t>JIMM-800510</t>
  </si>
  <si>
    <t>Raygoza Mendoza Arturo</t>
  </si>
  <si>
    <t>RAMA-840430</t>
  </si>
  <si>
    <t>Carranza Zaragoza Jorge Humberto</t>
  </si>
  <si>
    <t>CAZJ-830617</t>
  </si>
  <si>
    <t xml:space="preserve"> Delgadillo Alonzo Lorenzo</t>
  </si>
  <si>
    <t>DEAL-710729</t>
  </si>
  <si>
    <t>Sahagun Cuevas Hugo Guillermo</t>
  </si>
  <si>
    <t>SACH-830222</t>
  </si>
  <si>
    <t>Cuevas Ramirez Salvador</t>
  </si>
  <si>
    <t>CURS-720102</t>
  </si>
  <si>
    <t>Enriquez Rodriguez Moises</t>
  </si>
  <si>
    <t>Torres A La Torre Refugio</t>
  </si>
  <si>
    <t>TOTR-400801</t>
  </si>
  <si>
    <t>Vazquez Chavarria Armando</t>
  </si>
  <si>
    <t>VACA-801009</t>
  </si>
  <si>
    <t>Garcia Jacobo Clemente</t>
  </si>
  <si>
    <t>GAJC-880804</t>
  </si>
  <si>
    <t>Gamas Gamas Sebastian</t>
  </si>
  <si>
    <t>GAGS-820707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</si>
  <si>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</si>
  <si>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</si>
  <si>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</si>
  <si>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</si>
  <si>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</si>
  <si>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</si>
  <si>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</si>
  <si>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</si>
  <si>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</si>
  <si>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</si>
  <si>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</si>
  <si>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</si>
  <si>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</si>
  <si>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</si>
  <si>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</si>
  <si>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</si>
  <si>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</si>
  <si>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</si>
  <si>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</si>
  <si>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</si>
  <si>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</si>
  <si>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</si>
  <si>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</si>
  <si>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</si>
  <si>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</si>
  <si>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</si>
  <si>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</si>
  <si>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</si>
  <si>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</si>
  <si>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Albañil</t>
  </si>
  <si>
    <t>Jauregui Flores Jose</t>
  </si>
  <si>
    <t>Villalpando Mena Cesar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</si>
  <si>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</si>
  <si>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</si>
  <si>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</si>
  <si>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</si>
  <si>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</si>
  <si>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</si>
  <si>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</si>
  <si>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</si>
  <si>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</si>
  <si>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</si>
  <si>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</si>
  <si>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</si>
  <si>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</si>
  <si>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</si>
  <si>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Oregel Hernandez Rene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</si>
  <si>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</si>
  <si>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</si>
  <si>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</si>
  <si>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</si>
  <si>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</si>
  <si>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</si>
  <si>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</si>
  <si>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</si>
  <si>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</si>
  <si>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</si>
  <si>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</si>
  <si>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</si>
  <si>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</si>
  <si>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</si>
  <si>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</si>
  <si>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</si>
  <si>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</si>
  <si>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</si>
  <si>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</si>
  <si>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</si>
  <si>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</si>
  <si>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</si>
  <si>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</si>
  <si>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</si>
  <si>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</si>
  <si>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</si>
  <si>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</si>
  <si>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</si>
  <si>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</si>
  <si>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</si>
  <si>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</si>
  <si>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</si>
  <si>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</si>
  <si>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</si>
  <si>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</si>
  <si>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</si>
  <si>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</si>
  <si>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</si>
  <si>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</si>
  <si>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</si>
  <si>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</si>
  <si>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</si>
  <si>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</si>
  <si>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</si>
  <si>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</si>
  <si>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</si>
  <si>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</si>
  <si>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</si>
  <si>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</si>
  <si>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</si>
  <si>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</si>
  <si>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</si>
  <si>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</si>
  <si>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</si>
  <si>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</si>
  <si>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</si>
  <si>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</si>
  <si>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</si>
  <si>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</si>
  <si>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</si>
  <si>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</si>
  <si>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</si>
  <si>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</si>
  <si>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</si>
  <si>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</si>
  <si>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</si>
  <si>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</si>
  <si>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</si>
  <si>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</si>
  <si>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</si>
  <si>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</si>
  <si>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</si>
  <si>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</si>
  <si>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</si>
  <si>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</si>
  <si>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</si>
  <si>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</si>
  <si>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</si>
  <si>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</si>
  <si>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</si>
  <si>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</si>
  <si>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</si>
  <si>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</si>
  <si>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</si>
  <si>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</si>
  <si>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</si>
  <si>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</si>
  <si>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</si>
  <si>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</si>
  <si>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</si>
  <si>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</si>
  <si>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</si>
  <si>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</si>
  <si>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</si>
  <si>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Villegas Gonzalez Jose</t>
  </si>
  <si>
    <t>VIGJ-401007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</si>
  <si>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</si>
  <si>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</si>
  <si>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</si>
  <si>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</si>
  <si>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</si>
  <si>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</si>
  <si>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</si>
  <si>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</si>
  <si>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</si>
  <si>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</si>
  <si>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</si>
  <si>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</si>
  <si>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</si>
  <si>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</si>
  <si>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</si>
  <si>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</si>
  <si>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</si>
  <si>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</si>
  <si>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</si>
  <si>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</si>
  <si>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</si>
  <si>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</si>
  <si>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</si>
  <si>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</si>
  <si>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</si>
  <si>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</si>
  <si>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</si>
  <si>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</si>
  <si>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</si>
  <si>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Rodriguez Gutierrez J. Jesus</t>
  </si>
  <si>
    <t>ROGJ-770526-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</si>
  <si>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</si>
  <si>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</si>
  <si>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</si>
  <si>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</si>
  <si>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</si>
  <si>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</si>
  <si>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</si>
  <si>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</si>
  <si>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</si>
  <si>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</si>
  <si>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</si>
  <si>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</si>
  <si>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</si>
  <si>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</si>
  <si>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</si>
  <si>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</si>
  <si>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</si>
  <si>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</si>
  <si>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</si>
  <si>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</si>
  <si>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</si>
  <si>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</si>
  <si>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</si>
  <si>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</si>
  <si>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</si>
  <si>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</si>
  <si>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</si>
  <si>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</si>
  <si>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</si>
  <si>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</si>
  <si>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</si>
  <si>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</si>
  <si>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</si>
  <si>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</si>
  <si>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</si>
  <si>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</si>
  <si>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</si>
  <si>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</si>
  <si>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</si>
  <si>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</si>
  <si>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</si>
  <si>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</si>
  <si>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</si>
  <si>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</si>
  <si>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</si>
  <si>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</si>
  <si>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</si>
  <si>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</si>
  <si>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</si>
  <si>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</si>
  <si>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</si>
  <si>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</si>
  <si>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</si>
  <si>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</si>
  <si>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</si>
  <si>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</si>
  <si>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</si>
  <si>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</si>
  <si>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</si>
  <si>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</si>
  <si>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</si>
  <si>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</si>
  <si>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</si>
  <si>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</si>
  <si>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</si>
  <si>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</si>
  <si>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</si>
  <si>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</si>
  <si>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</si>
  <si>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</si>
  <si>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</si>
  <si>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</si>
  <si>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</si>
  <si>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</si>
  <si>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</si>
  <si>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</si>
  <si>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Rivera Torres Miguel Tonatiuh</t>
  </si>
  <si>
    <t>RITM-861111-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</si>
  <si>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</si>
  <si>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</si>
  <si>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</si>
  <si>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</si>
  <si>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</si>
  <si>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</si>
  <si>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</si>
  <si>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</si>
  <si>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</si>
  <si>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</si>
  <si>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</si>
  <si>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</si>
  <si>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</si>
  <si>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</si>
  <si>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</si>
  <si>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</si>
  <si>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</si>
  <si>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</si>
  <si>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</si>
  <si>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</si>
  <si>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</si>
  <si>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</si>
  <si>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</si>
  <si>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</si>
  <si>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</si>
  <si>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</si>
  <si>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</si>
  <si>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</si>
  <si>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</si>
  <si>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</si>
  <si>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</si>
  <si>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</si>
  <si>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</si>
  <si>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</si>
  <si>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</si>
  <si>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</si>
  <si>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</si>
  <si>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</si>
  <si>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</si>
  <si>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</si>
  <si>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</si>
  <si>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</si>
  <si>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</si>
  <si>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</si>
  <si>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012</t>
  </si>
  <si>
    <t>Rosales Vega Emilio</t>
  </si>
  <si>
    <t>ROVE-300531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</si>
  <si>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</si>
  <si>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</si>
  <si>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</si>
  <si>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</si>
  <si>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</si>
  <si>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</si>
  <si>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</si>
  <si>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</si>
  <si>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</si>
  <si>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</si>
  <si>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</si>
  <si>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</si>
  <si>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Aguayo Anaya Fernando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</si>
  <si>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</si>
  <si>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</si>
  <si>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</si>
  <si>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</si>
  <si>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</si>
  <si>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</si>
  <si>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</si>
  <si>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</si>
  <si>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</si>
  <si>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</si>
  <si>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</si>
  <si>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</si>
  <si>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>Perez Cortes Ignacio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</si>
  <si>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</si>
  <si>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</si>
  <si>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</si>
  <si>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</si>
  <si>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</si>
  <si>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</si>
  <si>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</si>
  <si>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</si>
  <si>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</si>
  <si>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</si>
  <si>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</si>
  <si>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</si>
  <si>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</si>
  <si>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</si>
  <si>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</si>
  <si>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</si>
  <si>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</si>
  <si>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</si>
  <si>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</si>
  <si>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</si>
  <si>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</si>
  <si>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</si>
  <si>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</si>
  <si>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</si>
  <si>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</si>
  <si>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</si>
  <si>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</si>
  <si>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</si>
  <si>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</si>
  <si>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</si>
  <si>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</si>
  <si>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</si>
  <si>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</si>
  <si>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</si>
  <si>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</si>
  <si>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</si>
  <si>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</si>
  <si>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XIMF-800621</t>
  </si>
  <si>
    <t>Director</t>
  </si>
  <si>
    <t>Sindica</t>
  </si>
  <si>
    <t>Navarro Gonzalez Omar</t>
  </si>
  <si>
    <t>NAGO-781101877</t>
  </si>
  <si>
    <t>Enc Hda Mpal</t>
  </si>
  <si>
    <t>Vazquez Chavez Catalina</t>
  </si>
  <si>
    <t>Departamento 560  DEPARTAMENTO DE PROVEDURIA</t>
  </si>
  <si>
    <t>Marquez Ortiz Jorge</t>
  </si>
  <si>
    <t>Jefe Proveeduria</t>
  </si>
  <si>
    <t>Departamento 570  DEPARTAMENTO DE CONTROL VEHICULAR</t>
  </si>
  <si>
    <t>Robles Vela Hector Gamaliel</t>
  </si>
  <si>
    <t>Jefe Parque Vehic</t>
  </si>
  <si>
    <t>Oregel Hernandez Saul</t>
  </si>
  <si>
    <t>OEHS-591026</t>
  </si>
  <si>
    <t>Director Admon</t>
  </si>
  <si>
    <t>AACM-840513</t>
  </si>
  <si>
    <t>Director Seg Púb y Vialidad</t>
  </si>
  <si>
    <t>PIGF-610530</t>
  </si>
  <si>
    <t>Sub- Oficial</t>
  </si>
  <si>
    <t>Ibarra Barajas Salvador</t>
  </si>
  <si>
    <t>Jefe Depto Operat</t>
  </si>
  <si>
    <t>Castro Sanchez Omar</t>
  </si>
  <si>
    <t>Gutierrez Castillo Raul</t>
  </si>
  <si>
    <t>GUCR-690330</t>
  </si>
  <si>
    <t>Guerrero Ruiz Miguel Angel</t>
  </si>
  <si>
    <t>Gomez Lozano Ricardo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</si>
  <si>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</si>
  <si>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</si>
  <si>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</si>
  <si>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</si>
  <si>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</si>
  <si>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</si>
  <si>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</si>
  <si>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Director Planeac</t>
  </si>
  <si>
    <t>Ibarra Lopez Juan Manuel</t>
  </si>
  <si>
    <t>Coord Agenda Local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</si>
  <si>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</si>
  <si>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</si>
  <si>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</si>
  <si>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</si>
  <si>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</si>
  <si>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</si>
  <si>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Xilonzochitl Martinez Fausto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</si>
  <si>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</si>
  <si>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</si>
  <si>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</si>
  <si>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</si>
  <si>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</si>
  <si>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</si>
  <si>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</si>
  <si>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</si>
  <si>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</si>
  <si>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</si>
  <si>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</si>
  <si>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</si>
  <si>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</si>
  <si>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</si>
  <si>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</si>
  <si>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</si>
  <si>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</si>
  <si>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</si>
  <si>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</si>
  <si>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</si>
  <si>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</si>
  <si>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</si>
  <si>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</si>
  <si>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</si>
  <si>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</si>
  <si>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</si>
  <si>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</si>
  <si>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</si>
  <si>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</si>
  <si>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</si>
  <si>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</si>
  <si>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</si>
  <si>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Vazquez Ibarra Jose Enrique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</si>
  <si>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</si>
  <si>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</si>
  <si>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</si>
  <si>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</si>
  <si>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</si>
  <si>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Chavez Ibarra Maria Guadalupe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</si>
  <si>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</si>
  <si>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</si>
  <si>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</si>
  <si>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</si>
  <si>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</si>
  <si>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</si>
  <si>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</si>
  <si>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Jefe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</si>
  <si>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</si>
  <si>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</si>
  <si>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</si>
  <si>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</si>
  <si>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</si>
  <si>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</si>
  <si>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</si>
  <si>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</si>
  <si>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</si>
  <si>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</si>
  <si>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</si>
  <si>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</si>
  <si>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</si>
  <si>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Tec Informatic</t>
  </si>
  <si>
    <t>Enc Policia Turist</t>
  </si>
  <si>
    <t>Operador Maquinaria</t>
  </si>
  <si>
    <t>Jefe  Des Social</t>
  </si>
  <si>
    <t>Jefe Operativo</t>
  </si>
  <si>
    <t>Director Serv Púb</t>
  </si>
  <si>
    <t>Jefe Alumbrado Púb</t>
  </si>
  <si>
    <t>Jefe Prom Econ</t>
  </si>
  <si>
    <t>Coordinad Grupos v</t>
  </si>
  <si>
    <t>Coord Operativo</t>
  </si>
  <si>
    <t>Regulac Predios</t>
  </si>
  <si>
    <t>Control Edificacion</t>
  </si>
  <si>
    <t>Intendente Plaza Princ</t>
  </si>
  <si>
    <t>Martin Martin Mariana</t>
  </si>
  <si>
    <t>Olivares Gutierrez Julio Martin</t>
  </si>
  <si>
    <t>Radiologo</t>
  </si>
  <si>
    <t>CEGR-670902</t>
  </si>
  <si>
    <t>CODM-870731</t>
  </si>
  <si>
    <t>IAMC850623</t>
  </si>
  <si>
    <t>MOVG751028IM5</t>
  </si>
  <si>
    <t>IABS-750311V69</t>
  </si>
  <si>
    <t>CONFIANZA</t>
  </si>
  <si>
    <t>TIPO EMPLEADO</t>
  </si>
  <si>
    <t>BASE</t>
  </si>
  <si>
    <t xml:space="preserve">Rocha Olmos Ruben </t>
  </si>
  <si>
    <t>Carvajal Jaimes Horacio</t>
  </si>
  <si>
    <t>Hernandez Hernandez Sergio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</si>
  <si>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</si>
  <si>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</si>
  <si>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</si>
  <si>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</si>
  <si>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</si>
  <si>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</si>
  <si>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</si>
  <si>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</si>
  <si>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</si>
  <si>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</si>
  <si>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Pineda Gonzalez Fernando</t>
  </si>
  <si>
    <t>01/29</t>
  </si>
  <si>
    <t>*04/29</t>
  </si>
  <si>
    <t>VAMJ-770130</t>
  </si>
  <si>
    <t>Supervisor</t>
  </si>
  <si>
    <t>02/29</t>
  </si>
  <si>
    <t>03/29</t>
  </si>
  <si>
    <t>05/29</t>
  </si>
  <si>
    <t>06/29</t>
  </si>
  <si>
    <t>07/29</t>
  </si>
  <si>
    <t>08/29</t>
  </si>
  <si>
    <t>09/29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</si>
  <si>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</si>
  <si>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</si>
  <si>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</si>
  <si>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</si>
  <si>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</si>
  <si>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</si>
  <si>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</si>
  <si>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</si>
  <si>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</si>
  <si>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</si>
  <si>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</si>
  <si>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</si>
  <si>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</si>
  <si>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</si>
  <si>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</si>
  <si>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</si>
  <si>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</si>
  <si>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</si>
  <si>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</si>
  <si>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</si>
  <si>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</si>
  <si>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</si>
  <si>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</si>
  <si>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</si>
  <si>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</si>
  <si>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</si>
  <si>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</si>
  <si>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</si>
  <si>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</si>
  <si>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</si>
  <si>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</si>
  <si>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</si>
  <si>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</si>
  <si>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</si>
  <si>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RALJ-770512</t>
  </si>
  <si>
    <t>Ramirez Lugo Juan Manuel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</si>
  <si>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</si>
  <si>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</si>
  <si>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</si>
  <si>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</si>
  <si>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</si>
  <si>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</si>
  <si>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</si>
  <si>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</si>
  <si>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</si>
  <si>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</si>
  <si>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IALE-640128</t>
  </si>
  <si>
    <t>MAOJ-780507</t>
  </si>
  <si>
    <t>ROVH-390716</t>
  </si>
  <si>
    <t>MOGI-860611</t>
  </si>
  <si>
    <t>ROOR-720503</t>
  </si>
  <si>
    <t>CAJH-740302</t>
  </si>
  <si>
    <t>HEHS-730520</t>
  </si>
  <si>
    <t>EIRM-721009</t>
  </si>
  <si>
    <t>PELJ-711106</t>
  </si>
  <si>
    <t>VAIE-730902-IP4</t>
  </si>
  <si>
    <t>CASO-700314</t>
  </si>
  <si>
    <t>GURM-790503IY7</t>
  </si>
  <si>
    <t>GOLR-721118UV4</t>
  </si>
  <si>
    <t>CAME-710703</t>
  </si>
  <si>
    <t>ROVD-761221</t>
  </si>
  <si>
    <t>CACJ-480617</t>
  </si>
  <si>
    <t>JAFJ-500918</t>
  </si>
  <si>
    <t>VIMC-650214</t>
  </si>
  <si>
    <t>IALJ-560307</t>
  </si>
  <si>
    <t>IAVM-850119</t>
  </si>
  <si>
    <t>VIHC-741024</t>
  </si>
  <si>
    <t>RAGI-560715</t>
  </si>
  <si>
    <t>HELM-601111</t>
  </si>
  <si>
    <t>OEHR-501020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</si>
  <si>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</si>
  <si>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</si>
  <si>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</si>
  <si>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</si>
  <si>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</si>
  <si>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</si>
  <si>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</si>
  <si>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</si>
  <si>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</si>
  <si>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</si>
  <si>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</si>
  <si>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</si>
  <si>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</si>
  <si>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</si>
  <si>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IACG-571112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</si>
  <si>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</si>
  <si>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</si>
  <si>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</si>
  <si>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</si>
  <si>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</si>
  <si>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</si>
  <si>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</si>
  <si>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</si>
  <si>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Ibarra Lomeli Jorge Humberto</t>
  </si>
  <si>
    <t>IALJ-780924</t>
  </si>
  <si>
    <t>Mecanico</t>
  </si>
  <si>
    <t>Cuevas Ortiz Ramiro</t>
  </si>
  <si>
    <t>CUOR-390920</t>
  </si>
  <si>
    <t>Cervantes Caballero Pedro</t>
  </si>
  <si>
    <t>CECP-400602</t>
  </si>
  <si>
    <t>Torres Serrano Francisco Javier</t>
  </si>
  <si>
    <t>TOSF-770309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</si>
  <si>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</si>
  <si>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</si>
  <si>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</si>
  <si>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</si>
  <si>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</si>
  <si>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</si>
  <si>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</si>
  <si>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</si>
  <si>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GOVJ-330802</t>
  </si>
  <si>
    <t>MERM-550929</t>
  </si>
  <si>
    <t>MART-410116</t>
  </si>
  <si>
    <t>GORE-410113</t>
  </si>
  <si>
    <t>IALJ-760106</t>
  </si>
  <si>
    <t>CAHG-930709</t>
  </si>
  <si>
    <t>DAMM-751206</t>
  </si>
  <si>
    <t>VEHN-880121F15</t>
  </si>
  <si>
    <t>LOGC-850602</t>
  </si>
  <si>
    <t>AAHJ-730831</t>
  </si>
  <si>
    <t>AEHJ-680423</t>
  </si>
  <si>
    <t>ZAFF-791015</t>
  </si>
  <si>
    <t>OIMA-871001</t>
  </si>
  <si>
    <t>GUJJ-870209</t>
  </si>
  <si>
    <t>OOAJ-841225</t>
  </si>
  <si>
    <t>RARR-830517</t>
  </si>
  <si>
    <t>ROZE-720712</t>
  </si>
  <si>
    <t>AUAF-530601</t>
  </si>
  <si>
    <t>EICF-801003</t>
  </si>
  <si>
    <t>JIMR-521220</t>
  </si>
  <si>
    <t>ROSO-890913FV5</t>
  </si>
  <si>
    <t>GOEA-881014</t>
  </si>
  <si>
    <t>RIHP-8612122U7</t>
  </si>
  <si>
    <t>NUAJ-740627</t>
  </si>
  <si>
    <t>PELM-740425</t>
  </si>
  <si>
    <t>CALE-811001</t>
  </si>
  <si>
    <t>POLL-9201207LA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</si>
  <si>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</si>
  <si>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</si>
  <si>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</si>
  <si>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</si>
  <si>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</si>
  <si>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</si>
  <si>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</si>
  <si>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</si>
  <si>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</si>
  <si>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</si>
  <si>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</si>
  <si>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</si>
  <si>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</si>
  <si>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</si>
  <si>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</si>
  <si>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</si>
  <si>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</si>
  <si>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</si>
  <si>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</si>
  <si>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</si>
  <si>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GAVW-800120</t>
  </si>
  <si>
    <t>SORJ-581120</t>
  </si>
  <si>
    <t>CALL-630616</t>
  </si>
  <si>
    <t>PECI-731217</t>
  </si>
  <si>
    <t>DEMR-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</si>
  <si>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</si>
  <si>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</si>
  <si>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</si>
  <si>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</si>
  <si>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</si>
  <si>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</si>
  <si>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</si>
  <si>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</si>
  <si>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</si>
  <si>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</si>
  <si>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</si>
  <si>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</si>
  <si>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</si>
  <si>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</si>
  <si>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</si>
  <si>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</si>
  <si>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</si>
  <si>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</si>
  <si>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</si>
  <si>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</si>
  <si>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</si>
  <si>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</si>
  <si>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</si>
  <si>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VAMN-890927SGA</t>
  </si>
  <si>
    <t>Cuevas Naranjo Samuel</t>
  </si>
  <si>
    <t>CUNS-830521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</si>
  <si>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</si>
  <si>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</si>
  <si>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</si>
  <si>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</si>
  <si>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</si>
  <si>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</si>
  <si>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</si>
  <si>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</si>
  <si>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</si>
  <si>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</si>
  <si>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</si>
  <si>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</si>
  <si>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</si>
  <si>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</si>
  <si>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</si>
  <si>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</si>
  <si>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Ortiz Romero Maria Teresa</t>
  </si>
  <si>
    <t>OIRT-760515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</si>
  <si>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</si>
  <si>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</si>
  <si>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</si>
  <si>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</si>
  <si>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</si>
  <si>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</si>
  <si>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</si>
  <si>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</si>
  <si>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Quiñones Aranda Jose</t>
  </si>
  <si>
    <t>QUAJ-661111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</si>
  <si>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</si>
  <si>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</si>
  <si>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</si>
  <si>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</si>
  <si>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</si>
  <si>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</si>
  <si>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</si>
  <si>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</si>
  <si>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</si>
  <si>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</si>
  <si>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Villaseñor Hernandez Ma Esther</t>
  </si>
  <si>
    <t>VIHE-620523</t>
  </si>
  <si>
    <t>Auxiliar Almacen</t>
  </si>
  <si>
    <t>Departamento 570 DEPARTAMENTO DE CONTROL VEHICULAR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</si>
  <si>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</si>
  <si>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</si>
  <si>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</si>
  <si>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</si>
  <si>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</si>
  <si>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</si>
  <si>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</si>
  <si>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</si>
  <si>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</si>
  <si>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</si>
  <si>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</si>
  <si>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</si>
  <si>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</si>
  <si>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</si>
  <si>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</si>
  <si>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</si>
  <si>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</si>
  <si>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</si>
  <si>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</si>
  <si>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</si>
  <si>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</si>
  <si>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</si>
  <si>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</si>
  <si>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</si>
  <si>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</si>
  <si>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</si>
  <si>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</si>
  <si>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</si>
  <si>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</si>
  <si>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</si>
  <si>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</si>
  <si>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</si>
  <si>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</si>
  <si>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</si>
  <si>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DIRECCION DE PROMOCION ECONOMICA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</si>
  <si>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</si>
  <si>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</si>
  <si>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</si>
  <si>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</si>
  <si>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</si>
  <si>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</si>
  <si>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</si>
  <si>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</si>
  <si>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</si>
  <si>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</si>
  <si>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PRESTAMO /JUGUETE</t>
  </si>
  <si>
    <t>Garcia Cisneros Oswaldo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</si>
  <si>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</si>
  <si>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</si>
  <si>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</si>
  <si>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</si>
  <si>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</si>
  <si>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</si>
  <si>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IMPRIMIR</t>
  </si>
  <si>
    <t xml:space="preserve">NOMINA CORRESPONDIENTE A LA 1era QUINCENA DE MAYO 2010   </t>
  </si>
  <si>
    <t xml:space="preserve">NOMINA CORRESPONDIENTE A LA 1era QUINCENA DE MAYO 2010  </t>
  </si>
  <si>
    <t>PRESTAMO</t>
  </si>
  <si>
    <t>Departamento 160 SALA DE REGIDORES</t>
  </si>
  <si>
    <t>01/20</t>
  </si>
  <si>
    <t>Departamento 304 DELEGACION DE POTERILLOS</t>
  </si>
  <si>
    <t>Villa del Toro Gregorio</t>
  </si>
  <si>
    <t>VITG-531117</t>
  </si>
  <si>
    <t>Navarro Gonzalez Miguel Angel</t>
  </si>
  <si>
    <t>NAGM-901112</t>
  </si>
  <si>
    <t>Garcia Serrano David</t>
  </si>
  <si>
    <t>GASD-890624</t>
  </si>
  <si>
    <t>Guzman Guzman Ma Cristina</t>
  </si>
  <si>
    <t>GUGC-870905</t>
  </si>
  <si>
    <t>Auxiliar Operat</t>
  </si>
  <si>
    <t>Departamento 560 DEPARTAMENTO DE PROVEDURIA</t>
  </si>
  <si>
    <t>Reynoso Ibarra Noel Arturo</t>
  </si>
  <si>
    <t>REIN-830809</t>
  </si>
  <si>
    <t>Olmedo Ramirez Hugo</t>
  </si>
  <si>
    <t>OERH-760928</t>
  </si>
  <si>
    <t>Axiliar Eventual</t>
  </si>
  <si>
    <t>02/20</t>
  </si>
  <si>
    <t>03/20</t>
  </si>
  <si>
    <t>04/20</t>
  </si>
  <si>
    <t>05/20</t>
  </si>
  <si>
    <t>06/20</t>
  </si>
  <si>
    <t>07/20</t>
  </si>
  <si>
    <t>08/20</t>
  </si>
  <si>
    <t>09/20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</si>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</sst>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</numFmts>
  <fonts count="7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0"/>
    </font>
    <font>
      <sz val="10"/>
      <color indexed="48"/>
      <name val="Arial"/>
      <family val="0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19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b/>
      <sz val="12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4">
    <xf numFmtId="0" fontId="0" fillId="0" borderId="0" xfId="0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0" fontId="5" fillId="0" borderId="4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5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left"/>
    </xf>
    <xf numFmtId="164" fontId="0" fillId="0" borderId="6" xfId="0" applyNumberFormat="1" applyFill="1" applyBorder="1" applyAlignment="1">
      <alignment horizontal="centerContinuous"/>
    </xf>
    <xf numFmtId="164" fontId="0" fillId="0" borderId="6" xfId="0" applyNumberFormat="1" applyFill="1" applyBorder="1" applyAlignment="1">
      <alignment horizontal="centerContinuous" wrapText="1"/>
    </xf>
    <xf numFmtId="164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3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 horizontal="centerContinuous" wrapText="1"/>
    </xf>
    <xf numFmtId="164" fontId="11" fillId="0" borderId="8" xfId="0" applyNumberFormat="1" applyFont="1" applyFill="1" applyBorder="1" applyAlignment="1">
      <alignment horizontal="centerContinuous"/>
    </xf>
    <xf numFmtId="49" fontId="6" fillId="0" borderId="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 horizontal="centerContinuous"/>
    </xf>
    <xf numFmtId="164" fontId="11" fillId="0" borderId="1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2" borderId="7" xfId="0" applyNumberFormat="1" applyFont="1" applyFill="1" applyBorder="1" applyAlignment="1">
      <alignment horizontal="centerContinuous" wrapText="1"/>
    </xf>
    <xf numFmtId="164" fontId="3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" xfId="0" applyNumberFormat="1" applyFont="1" applyFill="1" applyBorder="1" applyAlignment="1">
      <alignment/>
    </xf>
    <xf numFmtId="0" fontId="4" fillId="2" borderId="12" xfId="0" applyFont="1" applyFill="1" applyBorder="1" applyAlignment="1">
      <alignment wrapText="1"/>
    </xf>
    <xf numFmtId="164" fontId="1" fillId="2" borderId="12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centerContinuous" wrapText="1"/>
    </xf>
    <xf numFmtId="164" fontId="6" fillId="2" borderId="12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/>
    </xf>
    <xf numFmtId="164" fontId="10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/>
    </xf>
    <xf numFmtId="164" fontId="11" fillId="3" borderId="1" xfId="0" applyNumberFormat="1" applyFont="1" applyFill="1" applyBorder="1" applyAlignment="1">
      <alignment/>
    </xf>
    <xf numFmtId="164" fontId="13" fillId="0" borderId="3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64" fontId="11" fillId="3" borderId="1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2" borderId="12" xfId="0" applyNumberFormat="1" applyFont="1" applyFill="1" applyBorder="1" applyAlignment="1">
      <alignment wrapText="1"/>
    </xf>
    <xf numFmtId="164" fontId="4" fillId="2" borderId="12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164" fontId="14" fillId="3" borderId="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13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 wrapText="1"/>
    </xf>
    <xf numFmtId="164" fontId="7" fillId="3" borderId="1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" borderId="1" xfId="0" applyNumberFormat="1" applyFont="1" applyFill="1" applyBorder="1" applyAlignment="1">
      <alignment/>
    </xf>
    <xf numFmtId="16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7" fillId="3" borderId="14" xfId="0" applyNumberFormat="1" applyFont="1" applyFill="1" applyBorder="1" applyAlignment="1">
      <alignment horizontal="right"/>
    </xf>
    <xf numFmtId="164" fontId="0" fillId="4" borderId="13" xfId="0" applyNumberFormat="1" applyFill="1" applyBorder="1" applyAlignment="1">
      <alignment/>
    </xf>
    <xf numFmtId="164" fontId="3" fillId="4" borderId="13" xfId="0" applyNumberFormat="1" applyFont="1" applyFill="1" applyBorder="1" applyAlignment="1">
      <alignment/>
    </xf>
    <xf numFmtId="164" fontId="11" fillId="4" borderId="13" xfId="0" applyNumberFormat="1" applyFon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164" fontId="11" fillId="4" borderId="1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14" fillId="4" borderId="1" xfId="0" applyNumberFormat="1" applyFont="1" applyFill="1" applyBorder="1" applyAlignment="1">
      <alignment/>
    </xf>
    <xf numFmtId="164" fontId="11" fillId="4" borderId="1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 wrapText="1"/>
    </xf>
    <xf numFmtId="164" fontId="3" fillId="0" borderId="13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164" fontId="0" fillId="5" borderId="0" xfId="0" applyNumberFormat="1" applyFill="1" applyAlignment="1">
      <alignment/>
    </xf>
    <xf numFmtId="164" fontId="0" fillId="5" borderId="0" xfId="0" applyNumberFormat="1" applyFill="1" applyAlignment="1">
      <alignment wrapText="1"/>
    </xf>
    <xf numFmtId="164" fontId="11" fillId="5" borderId="0" xfId="0" applyNumberFormat="1" applyFont="1" applyFill="1" applyAlignment="1">
      <alignment/>
    </xf>
    <xf numFmtId="0" fontId="4" fillId="6" borderId="1" xfId="0" applyFont="1" applyFill="1" applyBorder="1" applyAlignment="1">
      <alignment/>
    </xf>
    <xf numFmtId="164" fontId="10" fillId="6" borderId="1" xfId="0" applyNumberFormat="1" applyFont="1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164" fontId="9" fillId="6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" borderId="1" xfId="0" applyFont="1" applyFill="1" applyBorder="1" applyAlignment="1">
      <alignment/>
    </xf>
    <xf numFmtId="164" fontId="14" fillId="0" borderId="13" xfId="0" applyNumberFormat="1" applyFont="1" applyFill="1" applyBorder="1" applyAlignment="1">
      <alignment/>
    </xf>
    <xf numFmtId="164" fontId="14" fillId="4" borderId="1" xfId="0" applyNumberFormat="1" applyFont="1" applyFill="1" applyBorder="1" applyAlignment="1">
      <alignment wrapText="1"/>
    </xf>
    <xf numFmtId="164" fontId="18" fillId="0" borderId="3" xfId="0" applyNumberFormat="1" applyFont="1" applyFill="1" applyBorder="1" applyAlignment="1">
      <alignment horizontal="left"/>
    </xf>
    <xf numFmtId="164" fontId="18" fillId="0" borderId="3" xfId="0" applyNumberFormat="1" applyFont="1" applyFill="1" applyBorder="1" applyAlignment="1">
      <alignment/>
    </xf>
    <xf numFmtId="164" fontId="19" fillId="0" borderId="6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4" borderId="1" xfId="0" applyFont="1" applyFill="1" applyBorder="1" applyAlignment="1">
      <alignment/>
    </xf>
    <xf numFmtId="0" fontId="23" fillId="4" borderId="1" xfId="0" applyFont="1" applyFill="1" applyBorder="1" applyAlignment="1">
      <alignment/>
    </xf>
    <xf numFmtId="0" fontId="24" fillId="4" borderId="1" xfId="0" applyFont="1" applyFill="1" applyBorder="1" applyAlignment="1">
      <alignment/>
    </xf>
    <xf numFmtId="0" fontId="24" fillId="4" borderId="13" xfId="0" applyFont="1" applyFill="1" applyBorder="1" applyAlignment="1">
      <alignment/>
    </xf>
    <xf numFmtId="0" fontId="25" fillId="3" borderId="1" xfId="0" applyFont="1" applyFill="1" applyBorder="1" applyAlignment="1">
      <alignment/>
    </xf>
    <xf numFmtId="0" fontId="25" fillId="4" borderId="1" xfId="0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" xfId="0" applyNumberFormat="1" applyFont="1" applyFill="1" applyBorder="1" applyAlignment="1">
      <alignment/>
    </xf>
    <xf numFmtId="0" fontId="26" fillId="3" borderId="1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6" borderId="1" xfId="0" applyNumberFormat="1" applyFont="1" applyFill="1" applyBorder="1" applyAlignment="1">
      <alignment/>
    </xf>
    <xf numFmtId="164" fontId="11" fillId="6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28" fillId="0" borderId="3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3" xfId="0" applyNumberFormat="1" applyFont="1" applyFill="1" applyBorder="1" applyAlignment="1">
      <alignment horizontal="left"/>
    </xf>
    <xf numFmtId="0" fontId="0" fillId="5" borderId="0" xfId="0" applyFill="1" applyAlignment="1">
      <alignment/>
    </xf>
    <xf numFmtId="0" fontId="0" fillId="0" borderId="0" xfId="0" applyFill="1" applyAlignment="1">
      <alignment wrapText="1"/>
    </xf>
    <xf numFmtId="164" fontId="8" fillId="4" borderId="15" xfId="0" applyNumberFormat="1" applyFont="1" applyFill="1" applyBorder="1" applyAlignment="1">
      <alignment/>
    </xf>
    <xf numFmtId="164" fontId="0" fillId="4" borderId="0" xfId="0" applyNumberFormat="1" applyFill="1" applyAlignment="1">
      <alignment/>
    </xf>
    <xf numFmtId="164" fontId="8" fillId="4" borderId="15" xfId="0" applyNumberFormat="1" applyFont="1" applyFill="1" applyBorder="1" applyAlignment="1">
      <alignment wrapText="1"/>
    </xf>
    <xf numFmtId="164" fontId="11" fillId="4" borderId="15" xfId="0" applyNumberFormat="1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8" fillId="3" borderId="1" xfId="0" applyFont="1" applyFill="1" applyBorder="1" applyAlignment="1">
      <alignment/>
    </xf>
    <xf numFmtId="164" fontId="8" fillId="3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" borderId="1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Continuous" wrapText="1"/>
    </xf>
    <xf numFmtId="164" fontId="0" fillId="4" borderId="17" xfId="0" applyNumberFormat="1" applyFill="1" applyBorder="1" applyAlignment="1">
      <alignment/>
    </xf>
    <xf numFmtId="164" fontId="0" fillId="4" borderId="17" xfId="0" applyNumberFormat="1" applyFill="1" applyBorder="1" applyAlignment="1">
      <alignment wrapText="1"/>
    </xf>
    <xf numFmtId="164" fontId="11" fillId="4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64" fontId="14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164" fontId="11" fillId="0" borderId="21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164" fontId="14" fillId="0" borderId="20" xfId="0" applyNumberFormat="1" applyFont="1" applyFill="1" applyBorder="1" applyAlignment="1">
      <alignment wrapText="1"/>
    </xf>
    <xf numFmtId="164" fontId="0" fillId="0" borderId="21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14" fillId="4" borderId="20" xfId="0" applyNumberFormat="1" applyFont="1" applyFill="1" applyBorder="1" applyAlignment="1">
      <alignment/>
    </xf>
    <xf numFmtId="164" fontId="3" fillId="4" borderId="20" xfId="0" applyNumberFormat="1" applyFont="1" applyFill="1" applyBorder="1" applyAlignment="1">
      <alignment/>
    </xf>
    <xf numFmtId="164" fontId="14" fillId="4" borderId="20" xfId="0" applyNumberFormat="1" applyFont="1" applyFill="1" applyBorder="1" applyAlignment="1">
      <alignment wrapText="1"/>
    </xf>
    <xf numFmtId="164" fontId="11" fillId="4" borderId="21" xfId="0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" fillId="7" borderId="0" xfId="0" applyFont="1" applyFill="1" applyAlignment="1">
      <alignment/>
    </xf>
    <xf numFmtId="164" fontId="6" fillId="3" borderId="1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2" borderId="22" xfId="0" applyNumberFormat="1" applyFont="1" applyFill="1" applyBorder="1" applyAlignment="1">
      <alignment horizontal="centerContinuous" wrapText="1"/>
    </xf>
    <xf numFmtId="164" fontId="14" fillId="0" borderId="17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164" fontId="14" fillId="0" borderId="24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11" fillId="0" borderId="25" xfId="0" applyNumberFormat="1" applyFont="1" applyFill="1" applyBorder="1" applyAlignment="1">
      <alignment/>
    </xf>
    <xf numFmtId="0" fontId="14" fillId="0" borderId="20" xfId="0" applyFont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14" fillId="0" borderId="20" xfId="0" applyFont="1" applyBorder="1" applyAlignment="1">
      <alignment horizontal="left"/>
    </xf>
    <xf numFmtId="164" fontId="3" fillId="5" borderId="0" xfId="0" applyNumberFormat="1" applyFont="1" applyFill="1" applyAlignment="1">
      <alignment/>
    </xf>
    <xf numFmtId="0" fontId="14" fillId="0" borderId="1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6" fillId="0" borderId="8" xfId="0" applyNumberFormat="1" applyFont="1" applyFill="1" applyBorder="1" applyAlignment="1">
      <alignment horizontal="centerContinuous"/>
    </xf>
    <xf numFmtId="164" fontId="11" fillId="0" borderId="9" xfId="0" applyNumberFormat="1" applyFont="1" applyFill="1" applyBorder="1" applyAlignment="1">
      <alignment horizontal="centerContinuous"/>
    </xf>
    <xf numFmtId="164" fontId="0" fillId="0" borderId="20" xfId="0" applyNumberForma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4" fillId="3" borderId="20" xfId="0" applyNumberFormat="1" applyFont="1" applyFill="1" applyBorder="1" applyAlignment="1">
      <alignment/>
    </xf>
    <xf numFmtId="164" fontId="7" fillId="3" borderId="20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0" fontId="0" fillId="0" borderId="14" xfId="0" applyBorder="1" applyAlignment="1">
      <alignment horizontal="left"/>
    </xf>
    <xf numFmtId="49" fontId="11" fillId="0" borderId="10" xfId="0" applyNumberFormat="1" applyFont="1" applyBorder="1" applyAlignment="1">
      <alignment horizontal="centerContinuous"/>
    </xf>
    <xf numFmtId="0" fontId="33" fillId="2" borderId="26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0" fontId="1" fillId="3" borderId="5" xfId="0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164" fontId="1" fillId="3" borderId="1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left"/>
    </xf>
    <xf numFmtId="0" fontId="3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164" fontId="14" fillId="0" borderId="13" xfId="0" applyNumberFormat="1" applyFont="1" applyFill="1" applyBorder="1" applyAlignment="1">
      <alignment/>
    </xf>
    <xf numFmtId="164" fontId="35" fillId="0" borderId="1" xfId="0" applyNumberFormat="1" applyFont="1" applyFill="1" applyBorder="1" applyAlignment="1">
      <alignment/>
    </xf>
    <xf numFmtId="0" fontId="12" fillId="7" borderId="13" xfId="0" applyFont="1" applyFill="1" applyBorder="1" applyAlignment="1">
      <alignment/>
    </xf>
    <xf numFmtId="164" fontId="12" fillId="7" borderId="13" xfId="0" applyNumberFormat="1" applyFont="1" applyFill="1" applyBorder="1" applyAlignment="1">
      <alignment/>
    </xf>
    <xf numFmtId="0" fontId="12" fillId="7" borderId="0" xfId="0" applyFont="1" applyFill="1" applyAlignment="1">
      <alignment/>
    </xf>
    <xf numFmtId="164" fontId="0" fillId="8" borderId="0" xfId="0" applyNumberFormat="1" applyFill="1" applyAlignment="1">
      <alignment/>
    </xf>
    <xf numFmtId="164" fontId="16" fillId="7" borderId="0" xfId="0" applyNumberFormat="1" applyFont="1" applyFill="1" applyAlignment="1">
      <alignment/>
    </xf>
    <xf numFmtId="164" fontId="0" fillId="7" borderId="0" xfId="0" applyNumberFormat="1" applyFont="1" applyFill="1" applyAlignment="1">
      <alignment/>
    </xf>
    <xf numFmtId="164" fontId="15" fillId="8" borderId="0" xfId="0" applyNumberFormat="1" applyFont="1" applyFill="1" applyAlignment="1">
      <alignment/>
    </xf>
    <xf numFmtId="164" fontId="36" fillId="0" borderId="3" xfId="0" applyNumberFormat="1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4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3" fillId="7" borderId="19" xfId="0" applyFont="1" applyFill="1" applyBorder="1" applyAlignment="1">
      <alignment/>
    </xf>
    <xf numFmtId="164" fontId="3" fillId="7" borderId="20" xfId="0" applyNumberFormat="1" applyFont="1" applyFill="1" applyBorder="1" applyAlignment="1">
      <alignment/>
    </xf>
    <xf numFmtId="164" fontId="11" fillId="7" borderId="21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164" fontId="0" fillId="5" borderId="0" xfId="0" applyNumberFormat="1" applyFill="1" applyBorder="1" applyAlignment="1">
      <alignment/>
    </xf>
    <xf numFmtId="164" fontId="0" fillId="5" borderId="0" xfId="0" applyNumberFormat="1" applyFill="1" applyBorder="1" applyAlignment="1">
      <alignment wrapText="1"/>
    </xf>
    <xf numFmtId="164" fontId="11" fillId="5" borderId="0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164" fontId="12" fillId="6" borderId="1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wrapText="1"/>
    </xf>
    <xf numFmtId="164" fontId="0" fillId="4" borderId="9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4" borderId="27" xfId="0" applyFont="1" applyFill="1" applyBorder="1" applyAlignment="1">
      <alignment/>
    </xf>
    <xf numFmtId="0" fontId="22" fillId="4" borderId="19" xfId="0" applyFont="1" applyFill="1" applyBorder="1" applyAlignment="1">
      <alignment/>
    </xf>
    <xf numFmtId="0" fontId="25" fillId="4" borderId="4" xfId="0" applyFont="1" applyFill="1" applyBorder="1" applyAlignment="1">
      <alignment/>
    </xf>
    <xf numFmtId="0" fontId="38" fillId="0" borderId="1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8" fillId="3" borderId="1" xfId="0" applyFont="1" applyFill="1" applyBorder="1" applyAlignment="1">
      <alignment/>
    </xf>
    <xf numFmtId="164" fontId="39" fillId="3" borderId="1" xfId="0" applyNumberFormat="1" applyFont="1" applyFill="1" applyBorder="1" applyAlignment="1">
      <alignment horizontal="right"/>
    </xf>
    <xf numFmtId="164" fontId="39" fillId="3" borderId="20" xfId="0" applyNumberFormat="1" applyFont="1" applyFill="1" applyBorder="1" applyAlignment="1">
      <alignment horizontal="right"/>
    </xf>
    <xf numFmtId="0" fontId="39" fillId="3" borderId="1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1" fillId="0" borderId="0" xfId="0" applyFont="1" applyFill="1" applyAlignment="1">
      <alignment/>
    </xf>
    <xf numFmtId="164" fontId="41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164" fontId="44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64" fontId="47" fillId="0" borderId="1" xfId="0" applyNumberFormat="1" applyFont="1" applyFill="1" applyBorder="1" applyAlignment="1">
      <alignment/>
    </xf>
    <xf numFmtId="164" fontId="48" fillId="0" borderId="1" xfId="0" applyNumberFormat="1" applyFont="1" applyFill="1" applyBorder="1" applyAlignment="1">
      <alignment/>
    </xf>
    <xf numFmtId="164" fontId="49" fillId="0" borderId="1" xfId="0" applyNumberFormat="1" applyFont="1" applyFill="1" applyBorder="1" applyAlignment="1">
      <alignment/>
    </xf>
    <xf numFmtId="164" fontId="50" fillId="0" borderId="1" xfId="0" applyNumberFormat="1" applyFont="1" applyFill="1" applyBorder="1" applyAlignment="1">
      <alignment/>
    </xf>
    <xf numFmtId="164" fontId="51" fillId="0" borderId="1" xfId="0" applyNumberFormat="1" applyFont="1" applyFill="1" applyBorder="1" applyAlignment="1">
      <alignment/>
    </xf>
    <xf numFmtId="164" fontId="52" fillId="0" borderId="1" xfId="0" applyNumberFormat="1" applyFont="1" applyFill="1" applyBorder="1" applyAlignment="1">
      <alignment/>
    </xf>
    <xf numFmtId="164" fontId="53" fillId="0" borderId="1" xfId="0" applyNumberFormat="1" applyFont="1" applyFill="1" applyBorder="1" applyAlignment="1">
      <alignment/>
    </xf>
    <xf numFmtId="164" fontId="51" fillId="4" borderId="1" xfId="0" applyNumberFormat="1" applyFont="1" applyFill="1" applyBorder="1" applyAlignment="1">
      <alignment/>
    </xf>
    <xf numFmtId="164" fontId="53" fillId="4" borderId="1" xfId="0" applyNumberFormat="1" applyFont="1" applyFill="1" applyBorder="1" applyAlignment="1">
      <alignment/>
    </xf>
    <xf numFmtId="164" fontId="52" fillId="3" borderId="1" xfId="0" applyNumberFormat="1" applyFont="1" applyFill="1" applyBorder="1" applyAlignment="1">
      <alignment/>
    </xf>
    <xf numFmtId="0" fontId="57" fillId="0" borderId="1" xfId="0" applyFont="1" applyFill="1" applyBorder="1" applyAlignment="1">
      <alignment/>
    </xf>
    <xf numFmtId="164" fontId="58" fillId="0" borderId="1" xfId="0" applyNumberFormat="1" applyFont="1" applyFill="1" applyBorder="1" applyAlignment="1">
      <alignment/>
    </xf>
    <xf numFmtId="164" fontId="56" fillId="0" borderId="1" xfId="0" applyNumberFormat="1" applyFont="1" applyFill="1" applyBorder="1" applyAlignment="1">
      <alignment/>
    </xf>
    <xf numFmtId="164" fontId="58" fillId="3" borderId="1" xfId="0" applyNumberFormat="1" applyFont="1" applyFill="1" applyBorder="1" applyAlignment="1">
      <alignment/>
    </xf>
    <xf numFmtId="0" fontId="49" fillId="0" borderId="1" xfId="0" applyFont="1" applyFill="1" applyBorder="1" applyAlignment="1">
      <alignment/>
    </xf>
    <xf numFmtId="164" fontId="50" fillId="0" borderId="16" xfId="0" applyNumberFormat="1" applyFont="1" applyFill="1" applyBorder="1" applyAlignment="1">
      <alignment/>
    </xf>
    <xf numFmtId="164" fontId="59" fillId="0" borderId="1" xfId="0" applyNumberFormat="1" applyFont="1" applyFill="1" applyBorder="1" applyAlignment="1">
      <alignment/>
    </xf>
    <xf numFmtId="164" fontId="47" fillId="4" borderId="1" xfId="0" applyNumberFormat="1" applyFont="1" applyFill="1" applyBorder="1" applyAlignment="1">
      <alignment/>
    </xf>
    <xf numFmtId="164" fontId="50" fillId="4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7" fillId="0" borderId="1" xfId="0" applyFont="1" applyBorder="1" applyAlignment="1">
      <alignment/>
    </xf>
    <xf numFmtId="0" fontId="50" fillId="0" borderId="1" xfId="0" applyFont="1" applyFill="1" applyBorder="1" applyAlignment="1">
      <alignment/>
    </xf>
    <xf numFmtId="0" fontId="61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51" fillId="4" borderId="1" xfId="0" applyNumberFormat="1" applyFont="1" applyFill="1" applyBorder="1" applyAlignment="1">
      <alignment wrapText="1"/>
    </xf>
    <xf numFmtId="164" fontId="47" fillId="0" borderId="1" xfId="0" applyNumberFormat="1" applyFont="1" applyFill="1" applyBorder="1" applyAlignment="1">
      <alignment wrapText="1"/>
    </xf>
    <xf numFmtId="164" fontId="0" fillId="0" borderId="11" xfId="0" applyNumberFormat="1" applyFont="1" applyFill="1" applyBorder="1" applyAlignment="1">
      <alignment/>
    </xf>
    <xf numFmtId="164" fontId="53" fillId="4" borderId="1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164" fontId="11" fillId="0" borderId="9" xfId="0" applyNumberFormat="1" applyFont="1" applyFill="1" applyBorder="1" applyAlignment="1">
      <alignment/>
    </xf>
    <xf numFmtId="164" fontId="64" fillId="3" borderId="1" xfId="0" applyNumberFormat="1" applyFont="1" applyFill="1" applyBorder="1" applyAlignment="1">
      <alignment/>
    </xf>
    <xf numFmtId="164" fontId="64" fillId="0" borderId="1" xfId="0" applyNumberFormat="1" applyFont="1" applyFill="1" applyBorder="1" applyAlignment="1">
      <alignment/>
    </xf>
    <xf numFmtId="0" fontId="65" fillId="2" borderId="12" xfId="0" applyFont="1" applyFill="1" applyBorder="1" applyAlignment="1">
      <alignment wrapText="1"/>
    </xf>
    <xf numFmtId="164" fontId="65" fillId="2" borderId="12" xfId="0" applyNumberFormat="1" applyFont="1" applyFill="1" applyBorder="1" applyAlignment="1">
      <alignment wrapText="1"/>
    </xf>
    <xf numFmtId="164" fontId="65" fillId="2" borderId="7" xfId="0" applyNumberFormat="1" applyFont="1" applyFill="1" applyBorder="1" applyAlignment="1">
      <alignment horizontal="centerContinuous" wrapText="1"/>
    </xf>
    <xf numFmtId="164" fontId="65" fillId="2" borderId="12" xfId="0" applyNumberFormat="1" applyFont="1" applyFill="1" applyBorder="1" applyAlignment="1">
      <alignment horizontal="center" wrapText="1"/>
    </xf>
    <xf numFmtId="0" fontId="65" fillId="2" borderId="1" xfId="0" applyFont="1" applyFill="1" applyBorder="1" applyAlignment="1">
      <alignment wrapText="1"/>
    </xf>
    <xf numFmtId="164" fontId="65" fillId="2" borderId="1" xfId="0" applyNumberFormat="1" applyFont="1" applyFill="1" applyBorder="1" applyAlignment="1">
      <alignment wrapText="1"/>
    </xf>
    <xf numFmtId="164" fontId="63" fillId="2" borderId="7" xfId="0" applyNumberFormat="1" applyFont="1" applyFill="1" applyBorder="1" applyAlignment="1">
      <alignment horizontal="centerContinuous" wrapText="1"/>
    </xf>
    <xf numFmtId="164" fontId="55" fillId="2" borderId="12" xfId="0" applyNumberFormat="1" applyFont="1" applyFill="1" applyBorder="1" applyAlignment="1">
      <alignment wrapText="1"/>
    </xf>
    <xf numFmtId="164" fontId="55" fillId="2" borderId="7" xfId="0" applyNumberFormat="1" applyFont="1" applyFill="1" applyBorder="1" applyAlignment="1">
      <alignment horizontal="centerContinuous" wrapText="1"/>
    </xf>
    <xf numFmtId="164" fontId="55" fillId="2" borderId="12" xfId="0" applyNumberFormat="1" applyFont="1" applyFill="1" applyBorder="1" applyAlignment="1">
      <alignment horizontal="center" wrapText="1"/>
    </xf>
    <xf numFmtId="0" fontId="49" fillId="2" borderId="0" xfId="0" applyFont="1" applyFill="1" applyAlignment="1">
      <alignment wrapText="1"/>
    </xf>
    <xf numFmtId="164" fontId="66" fillId="2" borderId="12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/>
    </xf>
    <xf numFmtId="164" fontId="1" fillId="3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4" borderId="20" xfId="0" applyNumberFormat="1" applyFill="1" applyBorder="1" applyAlignment="1">
      <alignment/>
    </xf>
    <xf numFmtId="0" fontId="3" fillId="0" borderId="20" xfId="0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1" fillId="7" borderId="20" xfId="0" applyNumberFormat="1" applyFont="1" applyFill="1" applyBorder="1" applyAlignment="1">
      <alignment/>
    </xf>
    <xf numFmtId="164" fontId="4" fillId="7" borderId="20" xfId="0" applyNumberFormat="1" applyFont="1" applyFill="1" applyBorder="1" applyAlignment="1">
      <alignment/>
    </xf>
    <xf numFmtId="0" fontId="4" fillId="7" borderId="19" xfId="0" applyFont="1" applyFill="1" applyBorder="1" applyAlignment="1">
      <alignment/>
    </xf>
    <xf numFmtId="164" fontId="6" fillId="7" borderId="21" xfId="0" applyNumberFormat="1" applyFont="1" applyFill="1" applyBorder="1" applyAlignment="1">
      <alignment/>
    </xf>
    <xf numFmtId="0" fontId="4" fillId="3" borderId="28" xfId="0" applyFont="1" applyFill="1" applyBorder="1" applyAlignment="1">
      <alignment/>
    </xf>
    <xf numFmtId="164" fontId="39" fillId="3" borderId="29" xfId="0" applyNumberFormat="1" applyFont="1" applyFill="1" applyBorder="1" applyAlignment="1">
      <alignment horizontal="right"/>
    </xf>
    <xf numFmtId="164" fontId="1" fillId="3" borderId="29" xfId="0" applyNumberFormat="1" applyFont="1" applyFill="1" applyBorder="1" applyAlignment="1">
      <alignment/>
    </xf>
    <xf numFmtId="164" fontId="4" fillId="3" borderId="29" xfId="0" applyNumberFormat="1" applyFont="1" applyFill="1" applyBorder="1" applyAlignment="1">
      <alignment/>
    </xf>
    <xf numFmtId="164" fontId="6" fillId="3" borderId="30" xfId="0" applyNumberFormat="1" applyFont="1" applyFill="1" applyBorder="1" applyAlignment="1">
      <alignment/>
    </xf>
    <xf numFmtId="164" fontId="55" fillId="2" borderId="1" xfId="0" applyNumberFormat="1" applyFont="1" applyFill="1" applyBorder="1" applyAlignment="1">
      <alignment wrapText="1"/>
    </xf>
    <xf numFmtId="164" fontId="63" fillId="2" borderId="22" xfId="0" applyNumberFormat="1" applyFont="1" applyFill="1" applyBorder="1" applyAlignment="1">
      <alignment horizontal="centerContinuous" wrapText="1"/>
    </xf>
    <xf numFmtId="164" fontId="65" fillId="2" borderId="22" xfId="0" applyNumberFormat="1" applyFont="1" applyFill="1" applyBorder="1" applyAlignment="1">
      <alignment horizontal="centerContinuous" wrapText="1"/>
    </xf>
    <xf numFmtId="164" fontId="55" fillId="2" borderId="22" xfId="0" applyNumberFormat="1" applyFont="1" applyFill="1" applyBorder="1" applyAlignment="1">
      <alignment horizontal="centerContinuous" wrapText="1"/>
    </xf>
    <xf numFmtId="164" fontId="66" fillId="2" borderId="1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 wrapText="1"/>
    </xf>
    <xf numFmtId="164" fontId="46" fillId="0" borderId="20" xfId="0" applyNumberFormat="1" applyFont="1" applyFill="1" applyBorder="1" applyAlignment="1">
      <alignment/>
    </xf>
    <xf numFmtId="164" fontId="63" fillId="2" borderId="1" xfId="0" applyNumberFormat="1" applyFont="1" applyFill="1" applyBorder="1" applyAlignment="1">
      <alignment horizontal="centerContinuous" wrapText="1"/>
    </xf>
    <xf numFmtId="164" fontId="65" fillId="2" borderId="1" xfId="0" applyNumberFormat="1" applyFont="1" applyFill="1" applyBorder="1" applyAlignment="1">
      <alignment horizontal="centerContinuous" wrapText="1"/>
    </xf>
    <xf numFmtId="164" fontId="55" fillId="2" borderId="1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0" fontId="4" fillId="2" borderId="20" xfId="0" applyFont="1" applyFill="1" applyBorder="1" applyAlignment="1">
      <alignment wrapText="1"/>
    </xf>
    <xf numFmtId="164" fontId="4" fillId="2" borderId="20" xfId="0" applyNumberFormat="1" applyFont="1" applyFill="1" applyBorder="1" applyAlignment="1">
      <alignment horizontal="centerContinuous" wrapText="1"/>
    </xf>
    <xf numFmtId="164" fontId="6" fillId="3" borderId="20" xfId="0" applyNumberFormat="1" applyFont="1" applyFill="1" applyBorder="1" applyAlignment="1">
      <alignment/>
    </xf>
    <xf numFmtId="0" fontId="12" fillId="7" borderId="20" xfId="0" applyFont="1" applyFill="1" applyBorder="1" applyAlignment="1">
      <alignment/>
    </xf>
    <xf numFmtId="164" fontId="12" fillId="7" borderId="20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48" fillId="0" borderId="20" xfId="0" applyNumberFormat="1" applyFont="1" applyFill="1" applyBorder="1" applyAlignment="1">
      <alignment/>
    </xf>
    <xf numFmtId="0" fontId="4" fillId="2" borderId="31" xfId="0" applyFont="1" applyFill="1" applyBorder="1" applyAlignment="1">
      <alignment wrapText="1"/>
    </xf>
    <xf numFmtId="164" fontId="1" fillId="2" borderId="32" xfId="0" applyNumberFormat="1" applyFont="1" applyFill="1" applyBorder="1" applyAlignment="1">
      <alignment wrapText="1"/>
    </xf>
    <xf numFmtId="164" fontId="9" fillId="2" borderId="32" xfId="0" applyNumberFormat="1" applyFont="1" applyFill="1" applyBorder="1" applyAlignment="1">
      <alignment horizontal="centerContinuous" wrapText="1"/>
    </xf>
    <xf numFmtId="164" fontId="4" fillId="2" borderId="32" xfId="0" applyNumberFormat="1" applyFont="1" applyFill="1" applyBorder="1" applyAlignment="1">
      <alignment horizontal="centerContinuous" wrapText="1"/>
    </xf>
    <xf numFmtId="164" fontId="1" fillId="2" borderId="32" xfId="0" applyNumberFormat="1" applyFont="1" applyFill="1" applyBorder="1" applyAlignment="1">
      <alignment horizontal="centerContinuous" wrapText="1"/>
    </xf>
    <xf numFmtId="164" fontId="6" fillId="2" borderId="33" xfId="0" applyNumberFormat="1" applyFont="1" applyFill="1" applyBorder="1" applyAlignment="1">
      <alignment horizontal="center" wrapText="1"/>
    </xf>
    <xf numFmtId="164" fontId="7" fillId="3" borderId="29" xfId="0" applyNumberFormat="1" applyFont="1" applyFill="1" applyBorder="1" applyAlignment="1">
      <alignment/>
    </xf>
    <xf numFmtId="164" fontId="6" fillId="3" borderId="30" xfId="0" applyNumberFormat="1" applyFont="1" applyFill="1" applyBorder="1" applyAlignment="1">
      <alignment/>
    </xf>
    <xf numFmtId="0" fontId="12" fillId="7" borderId="19" xfId="0" applyFont="1" applyFill="1" applyBorder="1" applyAlignment="1">
      <alignment/>
    </xf>
    <xf numFmtId="164" fontId="12" fillId="7" borderId="21" xfId="0" applyNumberFormat="1" applyFont="1" applyFill="1" applyBorder="1" applyAlignment="1">
      <alignment/>
    </xf>
    <xf numFmtId="0" fontId="48" fillId="0" borderId="0" xfId="0" applyFont="1" applyFill="1" applyAlignment="1">
      <alignment wrapText="1"/>
    </xf>
    <xf numFmtId="164" fontId="14" fillId="4" borderId="17" xfId="0" applyNumberFormat="1" applyFont="1" applyFill="1" applyBorder="1" applyAlignment="1">
      <alignment/>
    </xf>
    <xf numFmtId="164" fontId="3" fillId="4" borderId="17" xfId="0" applyNumberFormat="1" applyFont="1" applyFill="1" applyBorder="1" applyAlignment="1">
      <alignment/>
    </xf>
    <xf numFmtId="164" fontId="14" fillId="4" borderId="17" xfId="0" applyNumberFormat="1" applyFont="1" applyFill="1" applyBorder="1" applyAlignment="1">
      <alignment wrapText="1"/>
    </xf>
    <xf numFmtId="164" fontId="65" fillId="2" borderId="1" xfId="0" applyNumberFormat="1" applyFont="1" applyFill="1" applyBorder="1" applyAlignment="1">
      <alignment horizontal="center" wrapText="1"/>
    </xf>
    <xf numFmtId="0" fontId="24" fillId="4" borderId="19" xfId="0" applyFont="1" applyFill="1" applyBorder="1" applyAlignment="1">
      <alignment/>
    </xf>
    <xf numFmtId="0" fontId="24" fillId="4" borderId="27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2" borderId="20" xfId="0" applyNumberFormat="1" applyFont="1" applyFill="1" applyBorder="1" applyAlignment="1">
      <alignment wrapText="1"/>
    </xf>
    <xf numFmtId="164" fontId="4" fillId="2" borderId="20" xfId="0" applyNumberFormat="1" applyFont="1" applyFill="1" applyBorder="1" applyAlignment="1">
      <alignment horizontal="center" wrapText="1"/>
    </xf>
    <xf numFmtId="0" fontId="23" fillId="4" borderId="20" xfId="0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4" fillId="0" borderId="20" xfId="0" applyNumberFormat="1" applyFont="1" applyFill="1" applyBorder="1" applyAlignment="1">
      <alignment/>
    </xf>
    <xf numFmtId="164" fontId="0" fillId="7" borderId="20" xfId="0" applyNumberFormat="1" applyFill="1" applyBorder="1" applyAlignment="1">
      <alignment/>
    </xf>
    <xf numFmtId="0" fontId="4" fillId="2" borderId="19" xfId="0" applyFont="1" applyFill="1" applyBorder="1" applyAlignment="1">
      <alignment wrapText="1"/>
    </xf>
    <xf numFmtId="164" fontId="4" fillId="2" borderId="21" xfId="0" applyNumberFormat="1" applyFont="1" applyFill="1" applyBorder="1" applyAlignment="1">
      <alignment horizontal="center" wrapText="1"/>
    </xf>
    <xf numFmtId="0" fontId="23" fillId="4" borderId="19" xfId="0" applyFont="1" applyFill="1" applyBorder="1" applyAlignment="1">
      <alignment/>
    </xf>
    <xf numFmtId="164" fontId="1" fillId="3" borderId="29" xfId="0" applyNumberFormat="1" applyFont="1" applyFill="1" applyBorder="1" applyAlignment="1">
      <alignment/>
    </xf>
    <xf numFmtId="164" fontId="7" fillId="4" borderId="20" xfId="0" applyNumberFormat="1" applyFont="1" applyFill="1" applyBorder="1" applyAlignment="1">
      <alignment/>
    </xf>
    <xf numFmtId="164" fontId="1" fillId="4" borderId="20" xfId="0" applyNumberFormat="1" applyFont="1" applyFill="1" applyBorder="1" applyAlignment="1">
      <alignment/>
    </xf>
    <xf numFmtId="164" fontId="9" fillId="4" borderId="20" xfId="0" applyNumberFormat="1" applyFont="1" applyFill="1" applyBorder="1" applyAlignment="1">
      <alignment horizontal="centerContinuous"/>
    </xf>
    <xf numFmtId="164" fontId="4" fillId="4" borderId="20" xfId="0" applyNumberFormat="1" applyFont="1" applyFill="1" applyBorder="1" applyAlignment="1">
      <alignment horizontal="centerContinuous"/>
    </xf>
    <xf numFmtId="164" fontId="4" fillId="4" borderId="20" xfId="0" applyNumberFormat="1" applyFont="1" applyFill="1" applyBorder="1" applyAlignment="1">
      <alignment horizontal="centerContinuous" wrapText="1"/>
    </xf>
    <xf numFmtId="164" fontId="6" fillId="4" borderId="20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164" fontId="8" fillId="2" borderId="20" xfId="0" applyNumberFormat="1" applyFont="1" applyFill="1" applyBorder="1" applyAlignment="1">
      <alignment/>
    </xf>
    <xf numFmtId="164" fontId="3" fillId="2" borderId="20" xfId="0" applyNumberFormat="1" applyFont="1" applyFill="1" applyBorder="1" applyAlignment="1">
      <alignment/>
    </xf>
    <xf numFmtId="164" fontId="7" fillId="2" borderId="20" xfId="0" applyNumberFormat="1" applyFont="1" applyFill="1" applyBorder="1" applyAlignment="1">
      <alignment/>
    </xf>
    <xf numFmtId="164" fontId="8" fillId="4" borderId="20" xfId="0" applyNumberFormat="1" applyFont="1" applyFill="1" applyBorder="1" applyAlignment="1">
      <alignment/>
    </xf>
    <xf numFmtId="164" fontId="8" fillId="4" borderId="20" xfId="0" applyNumberFormat="1" applyFont="1" applyFill="1" applyBorder="1" applyAlignment="1">
      <alignment/>
    </xf>
    <xf numFmtId="164" fontId="65" fillId="2" borderId="20" xfId="0" applyNumberFormat="1" applyFont="1" applyFill="1" applyBorder="1" applyAlignment="1">
      <alignment wrapText="1"/>
    </xf>
    <xf numFmtId="164" fontId="65" fillId="2" borderId="20" xfId="0" applyNumberFormat="1" applyFont="1" applyFill="1" applyBorder="1" applyAlignment="1">
      <alignment horizontal="centerContinuous" wrapText="1"/>
    </xf>
    <xf numFmtId="0" fontId="65" fillId="2" borderId="19" xfId="0" applyFont="1" applyFill="1" applyBorder="1" applyAlignment="1">
      <alignment wrapText="1"/>
    </xf>
    <xf numFmtId="164" fontId="65" fillId="2" borderId="21" xfId="0" applyNumberFormat="1" applyFont="1" applyFill="1" applyBorder="1" applyAlignment="1">
      <alignment horizontal="center" wrapText="1"/>
    </xf>
    <xf numFmtId="164" fontId="6" fillId="4" borderId="21" xfId="0" applyNumberFormat="1" applyFont="1" applyFill="1" applyBorder="1" applyAlignment="1">
      <alignment horizontal="center"/>
    </xf>
    <xf numFmtId="0" fontId="38" fillId="2" borderId="19" xfId="0" applyFont="1" applyFill="1" applyBorder="1" applyAlignment="1">
      <alignment/>
    </xf>
    <xf numFmtId="164" fontId="11" fillId="2" borderId="21" xfId="0" applyNumberFormat="1" applyFont="1" applyFill="1" applyBorder="1" applyAlignment="1">
      <alignment/>
    </xf>
    <xf numFmtId="164" fontId="4" fillId="3" borderId="29" xfId="0" applyNumberFormat="1" applyFont="1" applyFill="1" applyBorder="1" applyAlignment="1">
      <alignment/>
    </xf>
    <xf numFmtId="164" fontId="7" fillId="3" borderId="29" xfId="0" applyNumberFormat="1" applyFont="1" applyFill="1" applyBorder="1" applyAlignment="1">
      <alignment/>
    </xf>
    <xf numFmtId="0" fontId="23" fillId="4" borderId="12" xfId="0" applyFont="1" applyFill="1" applyBorder="1" applyAlignment="1">
      <alignment/>
    </xf>
    <xf numFmtId="164" fontId="0" fillId="4" borderId="12" xfId="0" applyNumberFormat="1" applyFill="1" applyBorder="1" applyAlignment="1">
      <alignment/>
    </xf>
    <xf numFmtId="164" fontId="0" fillId="4" borderId="12" xfId="0" applyNumberFormat="1" applyFill="1" applyBorder="1" applyAlignment="1">
      <alignment wrapText="1"/>
    </xf>
    <xf numFmtId="164" fontId="11" fillId="4" borderId="12" xfId="0" applyNumberFormat="1" applyFont="1" applyFill="1" applyBorder="1" applyAlignment="1">
      <alignment/>
    </xf>
    <xf numFmtId="164" fontId="12" fillId="0" borderId="21" xfId="0" applyNumberFormat="1" applyFont="1" applyFill="1" applyBorder="1" applyAlignment="1">
      <alignment/>
    </xf>
    <xf numFmtId="0" fontId="7" fillId="3" borderId="28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horizontal="centerContinuous"/>
    </xf>
    <xf numFmtId="164" fontId="4" fillId="2" borderId="1" xfId="0" applyNumberFormat="1" applyFont="1" applyFill="1" applyBorder="1" applyAlignment="1">
      <alignment horizontal="center"/>
    </xf>
    <xf numFmtId="164" fontId="11" fillId="4" borderId="9" xfId="0" applyNumberFormat="1" applyFont="1" applyFill="1" applyBorder="1" applyAlignment="1">
      <alignment/>
    </xf>
    <xf numFmtId="0" fontId="25" fillId="4" borderId="12" xfId="0" applyFont="1" applyFill="1" applyBorder="1" applyAlignment="1">
      <alignment/>
    </xf>
    <xf numFmtId="0" fontId="25" fillId="3" borderId="12" xfId="0" applyFont="1" applyFill="1" applyBorder="1" applyAlignment="1">
      <alignment/>
    </xf>
    <xf numFmtId="164" fontId="0" fillId="3" borderId="12" xfId="0" applyNumberFormat="1" applyFill="1" applyBorder="1" applyAlignment="1">
      <alignment/>
    </xf>
    <xf numFmtId="164" fontId="0" fillId="3" borderId="12" xfId="0" applyNumberFormat="1" applyFill="1" applyBorder="1" applyAlignment="1">
      <alignment wrapText="1"/>
    </xf>
    <xf numFmtId="164" fontId="11" fillId="3" borderId="12" xfId="0" applyNumberFormat="1" applyFont="1" applyFill="1" applyBorder="1" applyAlignment="1">
      <alignment/>
    </xf>
    <xf numFmtId="164" fontId="37" fillId="4" borderId="12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 wrapText="1"/>
    </xf>
    <xf numFmtId="164" fontId="56" fillId="6" borderId="1" xfId="0" applyNumberFormat="1" applyFont="1" applyFill="1" applyBorder="1" applyAlignment="1">
      <alignment/>
    </xf>
    <xf numFmtId="164" fontId="8" fillId="0" borderId="16" xfId="0" applyNumberFormat="1" applyFont="1" applyBorder="1" applyAlignment="1">
      <alignment horizontal="left"/>
    </xf>
    <xf numFmtId="164" fontId="67" fillId="0" borderId="1" xfId="0" applyNumberFormat="1" applyFont="1" applyFill="1" applyBorder="1" applyAlignment="1">
      <alignment/>
    </xf>
    <xf numFmtId="164" fontId="46" fillId="0" borderId="1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164" fontId="11" fillId="3" borderId="0" xfId="0" applyNumberFormat="1" applyFont="1" applyFill="1" applyAlignment="1">
      <alignment/>
    </xf>
    <xf numFmtId="0" fontId="61" fillId="2" borderId="1" xfId="0" applyFont="1" applyFill="1" applyBorder="1" applyAlignment="1">
      <alignment/>
    </xf>
    <xf numFmtId="164" fontId="53" fillId="2" borderId="1" xfId="0" applyNumberFormat="1" applyFont="1" applyFill="1" applyBorder="1" applyAlignment="1">
      <alignment/>
    </xf>
    <xf numFmtId="164" fontId="52" fillId="2" borderId="1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164" fontId="8" fillId="4" borderId="12" xfId="0" applyNumberFormat="1" applyFont="1" applyFill="1" applyBorder="1" applyAlignment="1">
      <alignment/>
    </xf>
    <xf numFmtId="164" fontId="3" fillId="4" borderId="12" xfId="0" applyNumberFormat="1" applyFont="1" applyFill="1" applyBorder="1" applyAlignment="1">
      <alignment/>
    </xf>
    <xf numFmtId="164" fontId="11" fillId="4" borderId="10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0" fontId="26" fillId="6" borderId="1" xfId="0" applyFont="1" applyFill="1" applyBorder="1" applyAlignment="1">
      <alignment/>
    </xf>
    <xf numFmtId="164" fontId="14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164" fontId="11" fillId="6" borderId="1" xfId="0" applyNumberFormat="1" applyFont="1" applyFill="1" applyBorder="1" applyAlignment="1">
      <alignment/>
    </xf>
    <xf numFmtId="164" fontId="46" fillId="0" borderId="13" xfId="0" applyNumberFormat="1" applyFont="1" applyFill="1" applyBorder="1" applyAlignment="1">
      <alignment/>
    </xf>
    <xf numFmtId="0" fontId="9" fillId="2" borderId="12" xfId="0" applyFont="1" applyFill="1" applyBorder="1" applyAlignment="1">
      <alignment wrapText="1"/>
    </xf>
    <xf numFmtId="164" fontId="9" fillId="2" borderId="12" xfId="0" applyNumberFormat="1" applyFont="1" applyFill="1" applyBorder="1" applyAlignment="1">
      <alignment wrapText="1"/>
    </xf>
    <xf numFmtId="164" fontId="9" fillId="2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40" fillId="0" borderId="4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9" fillId="0" borderId="20" xfId="0" applyNumberFormat="1" applyFont="1" applyFill="1" applyBorder="1" applyAlignment="1">
      <alignment/>
    </xf>
    <xf numFmtId="164" fontId="8" fillId="0" borderId="24" xfId="0" applyNumberFormat="1" applyFont="1" applyFill="1" applyBorder="1" applyAlignment="1">
      <alignment/>
    </xf>
    <xf numFmtId="0" fontId="67" fillId="0" borderId="1" xfId="0" applyFont="1" applyBorder="1" applyAlignment="1">
      <alignment/>
    </xf>
    <xf numFmtId="164" fontId="8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38" fillId="2" borderId="1" xfId="0" applyFont="1" applyFill="1" applyBorder="1" applyAlignment="1">
      <alignment/>
    </xf>
    <xf numFmtId="164" fontId="50" fillId="2" borderId="1" xfId="0" applyNumberFormat="1" applyFont="1" applyFill="1" applyBorder="1" applyAlignment="1">
      <alignment/>
    </xf>
    <xf numFmtId="164" fontId="11" fillId="2" borderId="1" xfId="0" applyNumberFormat="1" applyFont="1" applyFill="1" applyBorder="1" applyAlignment="1">
      <alignment/>
    </xf>
    <xf numFmtId="164" fontId="60" fillId="2" borderId="1" xfId="0" applyNumberFormat="1" applyFont="1" applyFill="1" applyBorder="1" applyAlignment="1">
      <alignment/>
    </xf>
    <xf numFmtId="164" fontId="54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/>
    </xf>
    <xf numFmtId="164" fontId="9" fillId="2" borderId="1" xfId="0" applyNumberFormat="1" applyFont="1" applyFill="1" applyBorder="1" applyAlignment="1">
      <alignment/>
    </xf>
    <xf numFmtId="164" fontId="0" fillId="2" borderId="20" xfId="0" applyNumberFormat="1" applyFont="1" applyFill="1" applyBorder="1" applyAlignment="1">
      <alignment/>
    </xf>
    <xf numFmtId="164" fontId="1" fillId="2" borderId="20" xfId="0" applyNumberFormat="1" applyFont="1" applyFill="1" applyBorder="1" applyAlignment="1">
      <alignment/>
    </xf>
    <xf numFmtId="164" fontId="0" fillId="2" borderId="21" xfId="0" applyNumberFormat="1" applyFont="1" applyFill="1" applyBorder="1" applyAlignment="1">
      <alignment/>
    </xf>
    <xf numFmtId="164" fontId="9" fillId="2" borderId="20" xfId="0" applyNumberFormat="1" applyFont="1" applyFill="1" applyBorder="1" applyAlignment="1">
      <alignment/>
    </xf>
    <xf numFmtId="164" fontId="14" fillId="2" borderId="20" xfId="0" applyNumberFormat="1" applyFont="1" applyFill="1" applyBorder="1" applyAlignment="1">
      <alignment/>
    </xf>
    <xf numFmtId="164" fontId="10" fillId="2" borderId="20" xfId="0" applyNumberFormat="1" applyFont="1" applyFill="1" applyBorder="1" applyAlignment="1">
      <alignment/>
    </xf>
    <xf numFmtId="0" fontId="38" fillId="2" borderId="28" xfId="0" applyFont="1" applyFill="1" applyBorder="1" applyAlignment="1">
      <alignment/>
    </xf>
    <xf numFmtId="164" fontId="14" fillId="2" borderId="29" xfId="0" applyNumberFormat="1" applyFont="1" applyFill="1" applyBorder="1" applyAlignment="1">
      <alignment/>
    </xf>
    <xf numFmtId="164" fontId="3" fillId="2" borderId="29" xfId="0" applyNumberFormat="1" applyFont="1" applyFill="1" applyBorder="1" applyAlignment="1">
      <alignment/>
    </xf>
    <xf numFmtId="164" fontId="7" fillId="2" borderId="29" xfId="0" applyNumberFormat="1" applyFont="1" applyFill="1" applyBorder="1" applyAlignment="1">
      <alignment/>
    </xf>
    <xf numFmtId="164" fontId="11" fillId="2" borderId="30" xfId="0" applyNumberFormat="1" applyFont="1" applyFill="1" applyBorder="1" applyAlignment="1">
      <alignment/>
    </xf>
    <xf numFmtId="164" fontId="7" fillId="2" borderId="20" xfId="0" applyNumberFormat="1" applyFont="1" applyFill="1" applyBorder="1" applyAlignment="1">
      <alignment/>
    </xf>
    <xf numFmtId="164" fontId="4" fillId="2" borderId="20" xfId="0" applyNumberFormat="1" applyFont="1" applyFill="1" applyBorder="1" applyAlignment="1">
      <alignment/>
    </xf>
    <xf numFmtId="164" fontId="6" fillId="2" borderId="21" xfId="0" applyNumberFormat="1" applyFont="1" applyFill="1" applyBorder="1" applyAlignment="1">
      <alignment/>
    </xf>
    <xf numFmtId="0" fontId="48" fillId="0" borderId="1" xfId="0" applyFont="1" applyFill="1" applyBorder="1" applyAlignment="1">
      <alignment/>
    </xf>
    <xf numFmtId="164" fontId="64" fillId="6" borderId="1" xfId="0" applyNumberFormat="1" applyFont="1" applyFill="1" applyBorder="1" applyAlignment="1">
      <alignment/>
    </xf>
    <xf numFmtId="164" fontId="4" fillId="2" borderId="32" xfId="0" applyNumberFormat="1" applyFont="1" applyFill="1" applyBorder="1" applyAlignment="1">
      <alignment wrapText="1"/>
    </xf>
    <xf numFmtId="0" fontId="63" fillId="2" borderId="1" xfId="0" applyFont="1" applyFill="1" applyBorder="1" applyAlignment="1">
      <alignment wrapText="1"/>
    </xf>
    <xf numFmtId="164" fontId="63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horizontal="center" wrapText="1"/>
    </xf>
    <xf numFmtId="164" fontId="63" fillId="2" borderId="1" xfId="0" applyNumberFormat="1" applyFont="1" applyFill="1" applyBorder="1" applyAlignment="1">
      <alignment horizontal="center" wrapText="1"/>
    </xf>
    <xf numFmtId="0" fontId="68" fillId="2" borderId="0" xfId="0" applyFont="1" applyFill="1" applyAlignment="1">
      <alignment wrapText="1"/>
    </xf>
    <xf numFmtId="0" fontId="63" fillId="2" borderId="12" xfId="0" applyFont="1" applyFill="1" applyBorder="1" applyAlignment="1">
      <alignment wrapText="1"/>
    </xf>
    <xf numFmtId="164" fontId="63" fillId="2" borderId="12" xfId="0" applyNumberFormat="1" applyFont="1" applyFill="1" applyBorder="1" applyAlignment="1">
      <alignment wrapText="1"/>
    </xf>
    <xf numFmtId="164" fontId="63" fillId="2" borderId="12" xfId="0" applyNumberFormat="1" applyFont="1" applyFill="1" applyBorder="1" applyAlignment="1">
      <alignment horizontal="center" wrapText="1"/>
    </xf>
    <xf numFmtId="0" fontId="68" fillId="0" borderId="0" xfId="0" applyFont="1" applyFill="1" applyAlignment="1">
      <alignment/>
    </xf>
    <xf numFmtId="164" fontId="65" fillId="2" borderId="34" xfId="0" applyNumberFormat="1" applyFont="1" applyFill="1" applyBorder="1" applyAlignment="1">
      <alignment horizontal="centerContinuous" wrapText="1"/>
    </xf>
    <xf numFmtId="164" fontId="65" fillId="2" borderId="35" xfId="0" applyNumberFormat="1" applyFont="1" applyFill="1" applyBorder="1" applyAlignment="1">
      <alignment horizontal="centerContinuous" wrapText="1"/>
    </xf>
    <xf numFmtId="164" fontId="4" fillId="2" borderId="36" xfId="0" applyNumberFormat="1" applyFont="1" applyFill="1" applyBorder="1" applyAlignment="1">
      <alignment horizontal="centerContinuous" wrapText="1"/>
    </xf>
    <xf numFmtId="164" fontId="4" fillId="2" borderId="37" xfId="0" applyNumberFormat="1" applyFont="1" applyFill="1" applyBorder="1" applyAlignment="1">
      <alignment horizontal="centerContinuous" wrapText="1"/>
    </xf>
    <xf numFmtId="164" fontId="63" fillId="2" borderId="38" xfId="0" applyNumberFormat="1" applyFont="1" applyFill="1" applyBorder="1" applyAlignment="1">
      <alignment horizontal="centerContinuous" wrapText="1"/>
    </xf>
    <xf numFmtId="164" fontId="4" fillId="2" borderId="38" xfId="0" applyNumberFormat="1" applyFont="1" applyFill="1" applyBorder="1" applyAlignment="1">
      <alignment horizontal="centerContinuous" wrapText="1"/>
    </xf>
    <xf numFmtId="164" fontId="4" fillId="4" borderId="17" xfId="0" applyNumberFormat="1" applyFont="1" applyFill="1" applyBorder="1" applyAlignment="1">
      <alignment horizontal="centerContinuous"/>
    </xf>
    <xf numFmtId="164" fontId="4" fillId="4" borderId="17" xfId="0" applyNumberFormat="1" applyFont="1" applyFill="1" applyBorder="1" applyAlignment="1">
      <alignment horizontal="centerContinuous" wrapText="1"/>
    </xf>
    <xf numFmtId="164" fontId="9" fillId="4" borderId="17" xfId="0" applyNumberFormat="1" applyFont="1" applyFill="1" applyBorder="1" applyAlignment="1">
      <alignment horizontal="centerContinuous"/>
    </xf>
    <xf numFmtId="164" fontId="1" fillId="4" borderId="17" xfId="0" applyNumberFormat="1" applyFont="1" applyFill="1" applyBorder="1" applyAlignment="1">
      <alignment horizontal="centerContinuous"/>
    </xf>
    <xf numFmtId="164" fontId="63" fillId="2" borderId="20" xfId="0" applyNumberFormat="1" applyFont="1" applyFill="1" applyBorder="1" applyAlignment="1">
      <alignment horizontal="centerContinuous" wrapText="1"/>
    </xf>
    <xf numFmtId="164" fontId="65" fillId="2" borderId="37" xfId="0" applyNumberFormat="1" applyFont="1" applyFill="1" applyBorder="1" applyAlignment="1">
      <alignment horizontal="centerContinuous" wrapText="1"/>
    </xf>
    <xf numFmtId="164" fontId="4" fillId="2" borderId="34" xfId="0" applyNumberFormat="1" applyFont="1" applyFill="1" applyBorder="1" applyAlignment="1">
      <alignment horizontal="centerContinuous" wrapText="1"/>
    </xf>
    <xf numFmtId="164" fontId="4" fillId="2" borderId="35" xfId="0" applyNumberFormat="1" applyFont="1" applyFill="1" applyBorder="1" applyAlignment="1">
      <alignment horizontal="centerContinuous" wrapText="1"/>
    </xf>
    <xf numFmtId="164" fontId="11" fillId="0" borderId="39" xfId="0" applyNumberFormat="1" applyFont="1" applyFill="1" applyBorder="1" applyAlignment="1">
      <alignment/>
    </xf>
    <xf numFmtId="0" fontId="69" fillId="2" borderId="12" xfId="0" applyFont="1" applyFill="1" applyBorder="1" applyAlignment="1">
      <alignment wrapText="1"/>
    </xf>
    <xf numFmtId="164" fontId="32" fillId="0" borderId="16" xfId="0" applyNumberFormat="1" applyFont="1" applyBorder="1" applyAlignment="1">
      <alignment horizontal="left" wrapText="1"/>
    </xf>
    <xf numFmtId="0" fontId="32" fillId="0" borderId="14" xfId="0" applyFont="1" applyBorder="1" applyAlignment="1">
      <alignment horizontal="left" wrapText="1"/>
    </xf>
    <xf numFmtId="0" fontId="32" fillId="0" borderId="1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8"/>
  <sheetViews>
    <sheetView tabSelected="1" workbookViewId="0" topLeftCell="K727">
      <selection activeCell="X748" sqref="X748"/>
    </sheetView>
  </sheetViews>
  <sheetFormatPr defaultColWidth="11.421875" defaultRowHeight="12.75"/>
  <cols>
    <col min="1" max="1" width="9.00390625" style="19" customWidth="1"/>
    <col min="2" max="2" width="34.140625" style="3" customWidth="1"/>
    <col min="3" max="3" width="2.57421875" style="3" hidden="1" customWidth="1"/>
    <col min="4" max="4" width="11.140625" style="3" customWidth="1"/>
    <col min="5" max="5" width="13.28125" style="3" customWidth="1"/>
    <col min="6" max="6" width="15.57421875" style="3" customWidth="1"/>
    <col min="7" max="7" width="13.57421875" style="3" customWidth="1"/>
    <col min="8" max="8" width="13.8515625" style="3" customWidth="1"/>
    <col min="9" max="9" width="10.8515625" style="3" customWidth="1"/>
    <col min="10" max="10" width="12.00390625" style="3" customWidth="1"/>
    <col min="11" max="11" width="14.00390625" style="3" customWidth="1"/>
    <col min="12" max="12" width="11.421875" style="3" customWidth="1"/>
    <col min="13" max="13" width="12.57421875" style="3" customWidth="1"/>
    <col min="14" max="14" width="11.28125" style="21" customWidth="1"/>
    <col min="15" max="15" width="10.7109375" style="3" customWidth="1"/>
    <col min="16" max="16" width="9.140625" style="3" customWidth="1"/>
    <col min="17" max="17" width="14.8515625" style="3" bestFit="1" customWidth="1"/>
    <col min="18" max="18" width="34.28125" style="33" customWidth="1"/>
    <col min="19" max="16384" width="11.421875" style="4" customWidth="1"/>
  </cols>
  <sheetData>
    <row r="1" spans="1:18" ht="33.75">
      <c r="A1" s="287" t="s">
        <v>0</v>
      </c>
      <c r="B1" s="152"/>
      <c r="C1" s="152"/>
      <c r="D1" s="129" t="s">
        <v>836</v>
      </c>
      <c r="E1" s="6"/>
      <c r="F1" s="6"/>
      <c r="G1" s="6"/>
      <c r="H1" s="6"/>
      <c r="I1" s="6"/>
      <c r="J1" s="6"/>
      <c r="K1" s="7"/>
      <c r="L1" s="6"/>
      <c r="M1" s="6"/>
      <c r="N1" s="6"/>
      <c r="O1" s="6"/>
      <c r="P1" s="6"/>
      <c r="Q1" s="6"/>
      <c r="R1" s="29"/>
    </row>
    <row r="2" spans="1:18" ht="20.25">
      <c r="A2" s="8"/>
      <c r="B2" s="131" t="s">
        <v>152</v>
      </c>
      <c r="C2" s="131"/>
      <c r="D2" s="9"/>
      <c r="E2" s="9"/>
      <c r="F2" s="9"/>
      <c r="G2" s="9"/>
      <c r="H2" s="9"/>
      <c r="I2" s="9"/>
      <c r="J2" s="10"/>
      <c r="K2" s="11"/>
      <c r="L2" s="9"/>
      <c r="M2" s="10"/>
      <c r="N2" s="9"/>
      <c r="O2" s="9"/>
      <c r="P2" s="9"/>
      <c r="Q2" s="9"/>
      <c r="R2" s="30" t="s">
        <v>891</v>
      </c>
    </row>
    <row r="3" spans="1:18" ht="24.75">
      <c r="A3" s="12"/>
      <c r="B3" s="49"/>
      <c r="C3" s="49"/>
      <c r="D3" s="13"/>
      <c r="E3" s="130" t="s">
        <v>1186</v>
      </c>
      <c r="F3" s="14"/>
      <c r="G3" s="14"/>
      <c r="H3" s="14"/>
      <c r="I3" s="14"/>
      <c r="J3" s="14"/>
      <c r="K3" s="15"/>
      <c r="L3" s="14"/>
      <c r="M3" s="14"/>
      <c r="N3" s="14"/>
      <c r="O3" s="14"/>
      <c r="P3" s="14"/>
      <c r="Q3" s="14"/>
      <c r="R3" s="31"/>
    </row>
    <row r="4" spans="1:18" s="474" customFormat="1" ht="30" customHeight="1" thickBot="1">
      <c r="A4" s="471" t="s">
        <v>1173</v>
      </c>
      <c r="B4" s="472" t="s">
        <v>1174</v>
      </c>
      <c r="C4" s="473" t="s">
        <v>875</v>
      </c>
      <c r="D4" s="472" t="s">
        <v>1</v>
      </c>
      <c r="E4" s="472" t="s">
        <v>1171</v>
      </c>
      <c r="F4" s="46" t="s">
        <v>1167</v>
      </c>
      <c r="G4" s="46" t="s">
        <v>1168</v>
      </c>
      <c r="H4" s="46" t="s">
        <v>1149</v>
      </c>
      <c r="I4" s="28" t="s">
        <v>38</v>
      </c>
      <c r="J4" s="28" t="s">
        <v>1169</v>
      </c>
      <c r="K4" s="46" t="s">
        <v>18</v>
      </c>
      <c r="L4" s="46" t="s">
        <v>19</v>
      </c>
      <c r="M4" s="46" t="s">
        <v>1188</v>
      </c>
      <c r="N4" s="46" t="s">
        <v>1172</v>
      </c>
      <c r="O4" s="46" t="s">
        <v>1170</v>
      </c>
      <c r="P4" s="46" t="s">
        <v>32</v>
      </c>
      <c r="Q4" s="46" t="s">
        <v>1175</v>
      </c>
      <c r="R4" s="473" t="s">
        <v>20</v>
      </c>
    </row>
    <row r="5" spans="1:18" ht="20.25" customHeight="1" thickTop="1">
      <c r="A5" s="134" t="s">
        <v>153</v>
      </c>
      <c r="B5" s="105"/>
      <c r="C5" s="105"/>
      <c r="D5" s="105"/>
      <c r="E5" s="105"/>
      <c r="F5" s="155"/>
      <c r="G5" s="156"/>
      <c r="H5" s="155"/>
      <c r="I5" s="155"/>
      <c r="J5" s="155"/>
      <c r="K5" s="155"/>
      <c r="L5" s="155"/>
      <c r="M5" s="155"/>
      <c r="N5" s="157"/>
      <c r="O5" s="155"/>
      <c r="P5" s="155"/>
      <c r="Q5" s="155"/>
      <c r="R5" s="158"/>
    </row>
    <row r="6" spans="1:18" ht="30" customHeight="1">
      <c r="A6" s="262">
        <v>1100001</v>
      </c>
      <c r="B6" s="299" t="s">
        <v>728</v>
      </c>
      <c r="C6" s="452" t="s">
        <v>874</v>
      </c>
      <c r="D6" s="302" t="s">
        <v>729</v>
      </c>
      <c r="E6" s="302" t="s">
        <v>154</v>
      </c>
      <c r="F6" s="303">
        <v>11922</v>
      </c>
      <c r="G6" s="303">
        <v>0</v>
      </c>
      <c r="H6" s="303">
        <v>0</v>
      </c>
      <c r="I6" s="303">
        <v>0</v>
      </c>
      <c r="J6" s="303">
        <v>0</v>
      </c>
      <c r="K6" s="303">
        <v>2035.43</v>
      </c>
      <c r="L6" s="303">
        <v>0</v>
      </c>
      <c r="M6" s="303">
        <v>490</v>
      </c>
      <c r="N6" s="303">
        <v>0</v>
      </c>
      <c r="O6" s="303">
        <v>791</v>
      </c>
      <c r="P6" s="303">
        <v>0.17</v>
      </c>
      <c r="Q6" s="303">
        <f>F6+G6+H6+J6-M6-O6-K6-N6+L6-P6</f>
        <v>8605.4</v>
      </c>
      <c r="R6" s="32"/>
    </row>
    <row r="7" spans="1:18" ht="30" customHeight="1">
      <c r="A7" s="262">
        <v>1100002</v>
      </c>
      <c r="B7" s="299" t="s">
        <v>730</v>
      </c>
      <c r="C7" s="452" t="s">
        <v>874</v>
      </c>
      <c r="D7" s="302" t="s">
        <v>731</v>
      </c>
      <c r="E7" s="302" t="s">
        <v>154</v>
      </c>
      <c r="F7" s="303">
        <v>11922</v>
      </c>
      <c r="G7" s="303">
        <v>0</v>
      </c>
      <c r="H7" s="303">
        <v>0</v>
      </c>
      <c r="I7" s="303">
        <v>0</v>
      </c>
      <c r="J7" s="303">
        <v>0</v>
      </c>
      <c r="K7" s="303">
        <v>2035.43</v>
      </c>
      <c r="L7" s="303">
        <v>0</v>
      </c>
      <c r="M7" s="303">
        <v>990</v>
      </c>
      <c r="N7" s="303">
        <v>0</v>
      </c>
      <c r="O7" s="303">
        <v>791</v>
      </c>
      <c r="P7" s="303">
        <v>0.17</v>
      </c>
      <c r="Q7" s="303">
        <f>F7+G7+H7+J7-M7-O7-K7-N7+L7-P7</f>
        <v>8105.4</v>
      </c>
      <c r="R7" s="16"/>
    </row>
    <row r="8" spans="1:18" ht="30" customHeight="1">
      <c r="A8" s="262">
        <v>1100003</v>
      </c>
      <c r="B8" s="299" t="s">
        <v>732</v>
      </c>
      <c r="C8" s="452" t="s">
        <v>874</v>
      </c>
      <c r="D8" s="302" t="s">
        <v>733</v>
      </c>
      <c r="E8" s="302" t="s">
        <v>154</v>
      </c>
      <c r="F8" s="303">
        <v>11922</v>
      </c>
      <c r="G8" s="303">
        <v>0</v>
      </c>
      <c r="H8" s="303">
        <v>0</v>
      </c>
      <c r="I8" s="303">
        <v>0</v>
      </c>
      <c r="J8" s="303">
        <v>0</v>
      </c>
      <c r="K8" s="303">
        <v>2035.43</v>
      </c>
      <c r="L8" s="303">
        <v>0</v>
      </c>
      <c r="M8" s="303">
        <v>2490</v>
      </c>
      <c r="N8" s="303">
        <v>0</v>
      </c>
      <c r="O8" s="303">
        <v>791</v>
      </c>
      <c r="P8" s="303">
        <v>0.17</v>
      </c>
      <c r="Q8" s="303">
        <f>F8+G8+H8+J8-M8-O8-K8-N8+L8-P8</f>
        <v>6605.4</v>
      </c>
      <c r="R8" s="16"/>
    </row>
    <row r="9" spans="1:18" ht="30" customHeight="1">
      <c r="A9" s="262">
        <v>5400205</v>
      </c>
      <c r="B9" s="299" t="s">
        <v>724</v>
      </c>
      <c r="C9" s="452" t="s">
        <v>874</v>
      </c>
      <c r="D9" s="302" t="s">
        <v>725</v>
      </c>
      <c r="E9" s="302" t="s">
        <v>154</v>
      </c>
      <c r="F9" s="303">
        <v>11922</v>
      </c>
      <c r="G9" s="303">
        <v>0</v>
      </c>
      <c r="H9" s="303">
        <v>0</v>
      </c>
      <c r="I9" s="303">
        <v>0</v>
      </c>
      <c r="J9" s="303">
        <v>0</v>
      </c>
      <c r="K9" s="303">
        <v>2035.43</v>
      </c>
      <c r="L9" s="303">
        <v>0</v>
      </c>
      <c r="M9" s="303">
        <v>2490</v>
      </c>
      <c r="N9" s="303">
        <v>0</v>
      </c>
      <c r="O9" s="303">
        <v>791</v>
      </c>
      <c r="P9" s="303">
        <v>0.17</v>
      </c>
      <c r="Q9" s="303">
        <f>F9+G9+H9+J9-M9-O9-K9-N9+L9-P9</f>
        <v>6605.4</v>
      </c>
      <c r="R9" s="32"/>
    </row>
    <row r="10" spans="1:18" ht="30" customHeight="1">
      <c r="A10" s="165">
        <v>11100516</v>
      </c>
      <c r="B10" s="299" t="s">
        <v>726</v>
      </c>
      <c r="C10" s="452" t="s">
        <v>874</v>
      </c>
      <c r="D10" s="302" t="s">
        <v>727</v>
      </c>
      <c r="E10" s="302" t="s">
        <v>154</v>
      </c>
      <c r="F10" s="303">
        <v>11922</v>
      </c>
      <c r="G10" s="303">
        <v>0</v>
      </c>
      <c r="H10" s="303">
        <v>0</v>
      </c>
      <c r="I10" s="303">
        <v>0</v>
      </c>
      <c r="J10" s="303">
        <v>0</v>
      </c>
      <c r="K10" s="303">
        <v>2035.43</v>
      </c>
      <c r="L10" s="303">
        <v>0</v>
      </c>
      <c r="M10" s="303">
        <v>490</v>
      </c>
      <c r="N10" s="303">
        <v>0</v>
      </c>
      <c r="O10" s="303">
        <v>791</v>
      </c>
      <c r="P10" s="303">
        <v>-0.03</v>
      </c>
      <c r="Q10" s="303">
        <f>F10+G10+H10+J10-M10-O10-K10-N10+L10-P10</f>
        <v>8605.6</v>
      </c>
      <c r="R10" s="32"/>
    </row>
    <row r="11" spans="1:18" ht="27" customHeight="1">
      <c r="A11" s="281" t="s">
        <v>144</v>
      </c>
      <c r="B11" s="16"/>
      <c r="C11" s="16"/>
      <c r="D11" s="16"/>
      <c r="E11" s="18"/>
      <c r="F11" s="335">
        <f aca="true" t="shared" si="0" ref="F11:Q11">SUM(F6:F10)</f>
        <v>59610</v>
      </c>
      <c r="G11" s="335">
        <f t="shared" si="0"/>
        <v>0</v>
      </c>
      <c r="H11" s="335">
        <f t="shared" si="0"/>
        <v>0</v>
      </c>
      <c r="I11" s="335">
        <f t="shared" si="0"/>
        <v>0</v>
      </c>
      <c r="J11" s="335">
        <f t="shared" si="0"/>
        <v>0</v>
      </c>
      <c r="K11" s="335">
        <f>SUM(K6:K10)</f>
        <v>10177.15</v>
      </c>
      <c r="L11" s="335">
        <f>SUM(L6:L10)</f>
        <v>0</v>
      </c>
      <c r="M11" s="335">
        <f t="shared" si="0"/>
        <v>6950</v>
      </c>
      <c r="N11" s="335">
        <f t="shared" si="0"/>
        <v>0</v>
      </c>
      <c r="O11" s="335">
        <f t="shared" si="0"/>
        <v>3955</v>
      </c>
      <c r="P11" s="335">
        <f t="shared" si="0"/>
        <v>0.65</v>
      </c>
      <c r="Q11" s="335">
        <f t="shared" si="0"/>
        <v>38527.2</v>
      </c>
      <c r="R11" s="32"/>
    </row>
    <row r="12" spans="1:18" ht="20.25" customHeight="1">
      <c r="A12" s="134" t="s">
        <v>156</v>
      </c>
      <c r="B12" s="105"/>
      <c r="C12" s="105"/>
      <c r="D12" s="105"/>
      <c r="E12" s="159"/>
      <c r="F12" s="101"/>
      <c r="G12" s="101"/>
      <c r="H12" s="101"/>
      <c r="I12" s="101"/>
      <c r="J12" s="101"/>
      <c r="K12" s="101"/>
      <c r="L12" s="101"/>
      <c r="M12" s="101"/>
      <c r="N12" s="102"/>
      <c r="O12" s="101"/>
      <c r="P12" s="101"/>
      <c r="Q12" s="101"/>
      <c r="R12" s="100"/>
    </row>
    <row r="13" spans="1:18" ht="30" customHeight="1">
      <c r="A13" s="309">
        <v>120001</v>
      </c>
      <c r="B13" s="299" t="s">
        <v>734</v>
      </c>
      <c r="C13" s="452" t="s">
        <v>874</v>
      </c>
      <c r="D13" s="302" t="s">
        <v>735</v>
      </c>
      <c r="E13" s="305" t="s">
        <v>157</v>
      </c>
      <c r="F13" s="303">
        <v>11922</v>
      </c>
      <c r="G13" s="303">
        <v>0</v>
      </c>
      <c r="H13" s="303">
        <v>0</v>
      </c>
      <c r="I13" s="303">
        <v>0</v>
      </c>
      <c r="J13" s="303">
        <v>0</v>
      </c>
      <c r="K13" s="303">
        <v>2035.43</v>
      </c>
      <c r="L13" s="303">
        <v>0</v>
      </c>
      <c r="M13" s="303">
        <v>0</v>
      </c>
      <c r="N13" s="303">
        <v>0</v>
      </c>
      <c r="O13" s="303">
        <v>0</v>
      </c>
      <c r="P13" s="303">
        <v>0.17</v>
      </c>
      <c r="Q13" s="303">
        <f>F13+G13+H13+J13-M13-O13-K13-N13+L13-P13</f>
        <v>9886.4</v>
      </c>
      <c r="R13" s="32"/>
    </row>
    <row r="14" spans="1:18" ht="30" customHeight="1">
      <c r="A14" s="309">
        <v>120002</v>
      </c>
      <c r="B14" s="299" t="s">
        <v>736</v>
      </c>
      <c r="C14" s="452" t="s">
        <v>874</v>
      </c>
      <c r="D14" s="302" t="s">
        <v>737</v>
      </c>
      <c r="E14" s="305" t="s">
        <v>157</v>
      </c>
      <c r="F14" s="303">
        <v>11922</v>
      </c>
      <c r="G14" s="303">
        <v>0</v>
      </c>
      <c r="H14" s="303">
        <v>0</v>
      </c>
      <c r="I14" s="303">
        <v>0</v>
      </c>
      <c r="J14" s="303">
        <v>0</v>
      </c>
      <c r="K14" s="303">
        <v>2035.43</v>
      </c>
      <c r="L14" s="303">
        <v>0</v>
      </c>
      <c r="M14" s="303">
        <v>0</v>
      </c>
      <c r="N14" s="303">
        <v>0</v>
      </c>
      <c r="O14" s="303">
        <v>0</v>
      </c>
      <c r="P14" s="303">
        <v>0.17</v>
      </c>
      <c r="Q14" s="303">
        <f>F14+G14+H14+J14-M14-O14-K14-N14+L14-P14</f>
        <v>9886.4</v>
      </c>
      <c r="R14" s="32"/>
    </row>
    <row r="15" spans="1:18" ht="24.75" customHeight="1">
      <c r="A15" s="281" t="s">
        <v>144</v>
      </c>
      <c r="B15" s="16"/>
      <c r="C15" s="16"/>
      <c r="D15" s="303"/>
      <c r="E15" s="305"/>
      <c r="F15" s="335">
        <f>SUM(F13:F14)</f>
        <v>23844</v>
      </c>
      <c r="G15" s="335">
        <f aca="true" t="shared" si="1" ref="G15:P15">SUM(G13:G14)</f>
        <v>0</v>
      </c>
      <c r="H15" s="335">
        <f t="shared" si="1"/>
        <v>0</v>
      </c>
      <c r="I15" s="335">
        <f t="shared" si="1"/>
        <v>0</v>
      </c>
      <c r="J15" s="335">
        <f t="shared" si="1"/>
        <v>0</v>
      </c>
      <c r="K15" s="335">
        <f>SUM(K13:K14)</f>
        <v>4070.86</v>
      </c>
      <c r="L15" s="335">
        <f>SUM(L13:L14)</f>
        <v>0</v>
      </c>
      <c r="M15" s="335">
        <f t="shared" si="1"/>
        <v>0</v>
      </c>
      <c r="N15" s="335">
        <f t="shared" si="1"/>
        <v>0</v>
      </c>
      <c r="O15" s="335">
        <f t="shared" si="1"/>
        <v>0</v>
      </c>
      <c r="P15" s="335">
        <f t="shared" si="1"/>
        <v>0.34</v>
      </c>
      <c r="Q15" s="335">
        <f>SUM(Q13:Q14)</f>
        <v>19772.8</v>
      </c>
      <c r="R15" s="32"/>
    </row>
    <row r="16" spans="1:18" ht="20.25" customHeight="1">
      <c r="A16" s="134" t="s">
        <v>158</v>
      </c>
      <c r="B16" s="105"/>
      <c r="C16" s="105"/>
      <c r="D16" s="306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100"/>
    </row>
    <row r="17" spans="1:18" ht="30" customHeight="1">
      <c r="A17" s="309">
        <v>1100004</v>
      </c>
      <c r="B17" s="299" t="s">
        <v>740</v>
      </c>
      <c r="C17" s="452" t="s">
        <v>874</v>
      </c>
      <c r="D17" s="302" t="s">
        <v>741</v>
      </c>
      <c r="E17" s="305" t="s">
        <v>157</v>
      </c>
      <c r="F17" s="303">
        <v>11922</v>
      </c>
      <c r="G17" s="303">
        <v>0</v>
      </c>
      <c r="H17" s="303">
        <v>0</v>
      </c>
      <c r="I17" s="303">
        <v>0</v>
      </c>
      <c r="J17" s="303">
        <v>0</v>
      </c>
      <c r="K17" s="303">
        <v>2035.43</v>
      </c>
      <c r="L17" s="303">
        <v>0</v>
      </c>
      <c r="M17" s="303">
        <v>0</v>
      </c>
      <c r="N17" s="303">
        <v>0</v>
      </c>
      <c r="O17" s="303">
        <v>0</v>
      </c>
      <c r="P17" s="303">
        <v>0.17</v>
      </c>
      <c r="Q17" s="303">
        <f>F17+G17+H17+J17-M17-O17-K17-N17+L17-P17</f>
        <v>9886.4</v>
      </c>
      <c r="R17" s="16"/>
    </row>
    <row r="18" spans="1:18" ht="30" customHeight="1">
      <c r="A18" s="309">
        <v>130001</v>
      </c>
      <c r="B18" s="299" t="s">
        <v>738</v>
      </c>
      <c r="C18" s="452" t="s">
        <v>874</v>
      </c>
      <c r="D18" s="302" t="s">
        <v>739</v>
      </c>
      <c r="E18" s="305" t="s">
        <v>157</v>
      </c>
      <c r="F18" s="303">
        <v>11922</v>
      </c>
      <c r="G18" s="303">
        <v>0</v>
      </c>
      <c r="H18" s="303">
        <v>0</v>
      </c>
      <c r="I18" s="303">
        <v>0</v>
      </c>
      <c r="J18" s="303">
        <v>0</v>
      </c>
      <c r="K18" s="303">
        <v>2035.43</v>
      </c>
      <c r="L18" s="303">
        <v>0</v>
      </c>
      <c r="M18" s="303">
        <v>2000</v>
      </c>
      <c r="N18" s="303">
        <v>0</v>
      </c>
      <c r="O18" s="303">
        <v>0</v>
      </c>
      <c r="P18" s="303">
        <v>0.17</v>
      </c>
      <c r="Q18" s="303">
        <f>F18+G18+H18+J18-M18-O18-K18-N18+L18-P18</f>
        <v>7886.4</v>
      </c>
      <c r="R18" s="32"/>
    </row>
    <row r="19" spans="1:18" ht="24.75" customHeight="1">
      <c r="A19" s="281" t="s">
        <v>144</v>
      </c>
      <c r="B19" s="16"/>
      <c r="C19" s="16"/>
      <c r="D19" s="303"/>
      <c r="E19" s="305"/>
      <c r="F19" s="335">
        <f aca="true" t="shared" si="2" ref="F19:Q19">SUM(F17:F18)</f>
        <v>23844</v>
      </c>
      <c r="G19" s="335">
        <f t="shared" si="2"/>
        <v>0</v>
      </c>
      <c r="H19" s="335">
        <f t="shared" si="2"/>
        <v>0</v>
      </c>
      <c r="I19" s="335">
        <f t="shared" si="2"/>
        <v>0</v>
      </c>
      <c r="J19" s="335">
        <f t="shared" si="2"/>
        <v>0</v>
      </c>
      <c r="K19" s="335">
        <f>SUM(K17:K18)</f>
        <v>4070.86</v>
      </c>
      <c r="L19" s="335">
        <f>SUM(L17:L18)</f>
        <v>0</v>
      </c>
      <c r="M19" s="335">
        <f t="shared" si="2"/>
        <v>2000</v>
      </c>
      <c r="N19" s="335">
        <f t="shared" si="2"/>
        <v>0</v>
      </c>
      <c r="O19" s="335">
        <f t="shared" si="2"/>
        <v>0</v>
      </c>
      <c r="P19" s="335">
        <f t="shared" si="2"/>
        <v>0.34</v>
      </c>
      <c r="Q19" s="335">
        <f t="shared" si="2"/>
        <v>17772.8</v>
      </c>
      <c r="R19" s="32"/>
    </row>
    <row r="20" spans="1:18" ht="20.25" customHeight="1" hidden="1">
      <c r="A20" s="134" t="s">
        <v>159</v>
      </c>
      <c r="B20" s="105"/>
      <c r="C20" s="105"/>
      <c r="D20" s="306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100"/>
    </row>
    <row r="21" ht="18" hidden="1"/>
    <row r="22" spans="1:18" ht="20.25" customHeight="1" hidden="1">
      <c r="A22" s="281" t="s">
        <v>144</v>
      </c>
      <c r="B22" s="16"/>
      <c r="C22" s="16"/>
      <c r="D22" s="303"/>
      <c r="E22" s="303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2"/>
    </row>
    <row r="23" spans="1:18" s="25" customFormat="1" ht="24.75" customHeight="1">
      <c r="A23" s="65"/>
      <c r="B23" s="284" t="s">
        <v>33</v>
      </c>
      <c r="C23" s="284"/>
      <c r="D23" s="308"/>
      <c r="E23" s="308"/>
      <c r="F23" s="334">
        <f>F11+F15+F19+F22</f>
        <v>107298</v>
      </c>
      <c r="G23" s="334">
        <f aca="true" t="shared" si="3" ref="G23:O23">G11+G15+G19+G22</f>
        <v>0</v>
      </c>
      <c r="H23" s="334">
        <f t="shared" si="3"/>
        <v>0</v>
      </c>
      <c r="I23" s="334">
        <f t="shared" si="3"/>
        <v>0</v>
      </c>
      <c r="J23" s="334">
        <f t="shared" si="3"/>
        <v>0</v>
      </c>
      <c r="K23" s="334">
        <f>K11+K15+K19+K22</f>
        <v>18318.87</v>
      </c>
      <c r="L23" s="334">
        <f>L11+L15+L19+L22</f>
        <v>0</v>
      </c>
      <c r="M23" s="334">
        <f t="shared" si="3"/>
        <v>8950</v>
      </c>
      <c r="N23" s="334">
        <f t="shared" si="3"/>
        <v>0</v>
      </c>
      <c r="O23" s="334">
        <f t="shared" si="3"/>
        <v>3955</v>
      </c>
      <c r="P23" s="334">
        <f>P11+P15+P19+P22</f>
        <v>1.33</v>
      </c>
      <c r="Q23" s="334">
        <f>Q11+Q15+Q19+Q22</f>
        <v>76072.8</v>
      </c>
      <c r="R23" s="67"/>
    </row>
    <row r="24" ht="20.25" customHeight="1">
      <c r="N24" s="3"/>
    </row>
    <row r="25" ht="20.25" customHeight="1">
      <c r="N25" s="3"/>
    </row>
    <row r="26" spans="1:24" s="291" customFormat="1" ht="20.25" customHeight="1">
      <c r="A26" s="288"/>
      <c r="B26" s="289"/>
      <c r="C26" s="289"/>
      <c r="D26" s="289"/>
      <c r="E26" s="289" t="s">
        <v>44</v>
      </c>
      <c r="F26" s="289"/>
      <c r="G26" s="289"/>
      <c r="H26" s="289"/>
      <c r="I26" s="289"/>
      <c r="J26" s="289"/>
      <c r="L26" s="289"/>
      <c r="N26" s="289"/>
      <c r="O26" s="289" t="s">
        <v>46</v>
      </c>
      <c r="P26" s="289"/>
      <c r="Q26" s="289"/>
      <c r="R26" s="290"/>
      <c r="S26" s="289"/>
      <c r="T26" s="289"/>
      <c r="U26" s="289"/>
      <c r="V26" s="288"/>
      <c r="W26" s="288"/>
      <c r="X26" s="298"/>
    </row>
    <row r="27" spans="1:24" s="291" customFormat="1" ht="20.25" customHeight="1">
      <c r="A27" s="288" t="s">
        <v>45</v>
      </c>
      <c r="B27" s="289"/>
      <c r="C27" s="289"/>
      <c r="D27" s="289"/>
      <c r="E27" s="289" t="s">
        <v>43</v>
      </c>
      <c r="F27" s="289"/>
      <c r="G27" s="289"/>
      <c r="H27" s="289"/>
      <c r="I27" s="289"/>
      <c r="J27" s="289"/>
      <c r="L27" s="289"/>
      <c r="N27" s="289"/>
      <c r="O27" s="289" t="s">
        <v>47</v>
      </c>
      <c r="P27" s="289"/>
      <c r="Q27" s="289"/>
      <c r="R27" s="290"/>
      <c r="S27" s="289"/>
      <c r="T27" s="289"/>
      <c r="U27" s="289"/>
      <c r="V27" s="288"/>
      <c r="W27" s="288"/>
      <c r="X27" s="298"/>
    </row>
    <row r="28" spans="2:24" ht="20.2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S28" s="20"/>
      <c r="T28" s="20"/>
      <c r="U28" s="20"/>
      <c r="V28" s="19"/>
      <c r="W28" s="19"/>
      <c r="X28" s="160"/>
    </row>
    <row r="29" spans="1:18" ht="33.75" customHeight="1">
      <c r="A29" s="287" t="s">
        <v>0</v>
      </c>
      <c r="B29" s="22"/>
      <c r="C29" s="22"/>
      <c r="D29" s="6"/>
      <c r="E29" s="128" t="s">
        <v>836</v>
      </c>
      <c r="F29" s="6"/>
      <c r="G29" s="6"/>
      <c r="H29" s="6"/>
      <c r="I29" s="6"/>
      <c r="J29" s="6"/>
      <c r="K29" s="6"/>
      <c r="L29" s="6"/>
      <c r="M29" s="6"/>
      <c r="N29" s="7"/>
      <c r="O29" s="6"/>
      <c r="P29" s="6"/>
      <c r="Q29" s="6"/>
      <c r="R29" s="29"/>
    </row>
    <row r="30" spans="1:18" ht="20.25">
      <c r="A30" s="8"/>
      <c r="B30" s="131" t="s">
        <v>162</v>
      </c>
      <c r="C30" s="131"/>
      <c r="D30" s="9"/>
      <c r="E30" s="9"/>
      <c r="F30" s="9"/>
      <c r="G30" s="9"/>
      <c r="H30" s="9"/>
      <c r="I30" s="9"/>
      <c r="J30" s="10"/>
      <c r="K30" s="9"/>
      <c r="L30" s="9"/>
      <c r="M30" s="10"/>
      <c r="N30" s="11"/>
      <c r="O30" s="9"/>
      <c r="P30" s="9"/>
      <c r="Q30" s="9"/>
      <c r="R30" s="30" t="s">
        <v>895</v>
      </c>
    </row>
    <row r="31" spans="1:18" ht="24.75">
      <c r="A31" s="12"/>
      <c r="B31" s="13"/>
      <c r="C31" s="13"/>
      <c r="D31" s="13"/>
      <c r="E31" s="130" t="s">
        <v>1187</v>
      </c>
      <c r="F31" s="14"/>
      <c r="G31" s="14"/>
      <c r="H31" s="14"/>
      <c r="I31" s="14"/>
      <c r="J31" s="14"/>
      <c r="K31" s="14"/>
      <c r="L31" s="14"/>
      <c r="M31" s="14"/>
      <c r="N31" s="15"/>
      <c r="O31" s="14"/>
      <c r="P31" s="14"/>
      <c r="Q31" s="14"/>
      <c r="R31" s="31"/>
    </row>
    <row r="32" spans="1:18" s="474" customFormat="1" ht="37.5" customHeight="1" thickBot="1">
      <c r="A32" s="471" t="s">
        <v>1173</v>
      </c>
      <c r="B32" s="472" t="s">
        <v>1174</v>
      </c>
      <c r="C32" s="473" t="s">
        <v>875</v>
      </c>
      <c r="D32" s="472" t="s">
        <v>1</v>
      </c>
      <c r="E32" s="472" t="s">
        <v>1171</v>
      </c>
      <c r="F32" s="46" t="s">
        <v>1167</v>
      </c>
      <c r="G32" s="46" t="s">
        <v>1168</v>
      </c>
      <c r="H32" s="46" t="s">
        <v>1149</v>
      </c>
      <c r="I32" s="28" t="s">
        <v>38</v>
      </c>
      <c r="J32" s="28" t="s">
        <v>1169</v>
      </c>
      <c r="K32" s="46" t="s">
        <v>18</v>
      </c>
      <c r="L32" s="46" t="s">
        <v>19</v>
      </c>
      <c r="M32" s="28" t="s">
        <v>1188</v>
      </c>
      <c r="N32" s="46" t="s">
        <v>1172</v>
      </c>
      <c r="O32" s="46" t="s">
        <v>1170</v>
      </c>
      <c r="P32" s="46" t="s">
        <v>32</v>
      </c>
      <c r="Q32" s="46" t="s">
        <v>1175</v>
      </c>
      <c r="R32" s="473" t="s">
        <v>20</v>
      </c>
    </row>
    <row r="33" spans="1:18" ht="32.25" customHeight="1" thickTop="1">
      <c r="A33" s="135" t="s">
        <v>163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7"/>
      <c r="O33" s="105"/>
      <c r="P33" s="105"/>
      <c r="Q33" s="105"/>
      <c r="R33" s="105"/>
    </row>
    <row r="34" spans="1:18" ht="44.25" customHeight="1">
      <c r="A34" s="313">
        <v>200001</v>
      </c>
      <c r="B34" s="303" t="s">
        <v>742</v>
      </c>
      <c r="C34" s="452" t="s">
        <v>874</v>
      </c>
      <c r="D34" s="302" t="s">
        <v>743</v>
      </c>
      <c r="E34" s="302" t="s">
        <v>164</v>
      </c>
      <c r="F34" s="303">
        <v>25441.05</v>
      </c>
      <c r="G34" s="303">
        <v>0</v>
      </c>
      <c r="H34" s="303">
        <v>0</v>
      </c>
      <c r="I34" s="303">
        <v>0</v>
      </c>
      <c r="J34" s="303">
        <v>0</v>
      </c>
      <c r="K34" s="303">
        <v>5816.97</v>
      </c>
      <c r="L34" s="303">
        <v>0</v>
      </c>
      <c r="M34" s="303">
        <v>0</v>
      </c>
      <c r="N34" s="303">
        <v>0</v>
      </c>
      <c r="O34" s="303">
        <v>1570</v>
      </c>
      <c r="P34" s="303">
        <v>-0.12</v>
      </c>
      <c r="Q34" s="303">
        <f>F34+G34+H34+J34-M34-O34-K34-N34+L34-P34</f>
        <v>18054.199999999997</v>
      </c>
      <c r="R34" s="32"/>
    </row>
    <row r="35" spans="1:18" ht="44.25" customHeight="1">
      <c r="A35" s="313">
        <v>2100101</v>
      </c>
      <c r="B35" s="303" t="s">
        <v>165</v>
      </c>
      <c r="C35" s="302" t="s">
        <v>876</v>
      </c>
      <c r="D35" s="302" t="s">
        <v>166</v>
      </c>
      <c r="E35" s="302" t="s">
        <v>2</v>
      </c>
      <c r="F35" s="299">
        <v>2862</v>
      </c>
      <c r="G35" s="299">
        <v>0</v>
      </c>
      <c r="H35" s="299">
        <v>0</v>
      </c>
      <c r="I35" s="299">
        <v>0</v>
      </c>
      <c r="J35" s="299">
        <v>0</v>
      </c>
      <c r="K35" s="299">
        <v>61.96</v>
      </c>
      <c r="L35" s="299">
        <v>0</v>
      </c>
      <c r="M35" s="299">
        <v>500</v>
      </c>
      <c r="N35" s="299">
        <v>0</v>
      </c>
      <c r="O35" s="299">
        <v>0</v>
      </c>
      <c r="P35" s="299">
        <v>-0.16</v>
      </c>
      <c r="Q35" s="299">
        <f>F35+G35+H35+J35-M35-O35-K35-N35+L35-P35</f>
        <v>2300.2</v>
      </c>
      <c r="R35" s="16"/>
    </row>
    <row r="36" spans="1:18" ht="44.25" customHeight="1">
      <c r="A36" s="313">
        <v>4100101</v>
      </c>
      <c r="B36" s="299" t="s">
        <v>617</v>
      </c>
      <c r="C36" s="302" t="s">
        <v>876</v>
      </c>
      <c r="D36" s="302" t="s">
        <v>618</v>
      </c>
      <c r="E36" s="302" t="s">
        <v>2</v>
      </c>
      <c r="F36" s="299">
        <v>2604</v>
      </c>
      <c r="G36" s="299">
        <v>0</v>
      </c>
      <c r="H36" s="299">
        <v>0</v>
      </c>
      <c r="I36" s="299">
        <v>0</v>
      </c>
      <c r="J36" s="299">
        <v>0</v>
      </c>
      <c r="K36" s="299">
        <v>18.97</v>
      </c>
      <c r="L36" s="299">
        <v>0</v>
      </c>
      <c r="M36" s="299">
        <v>0</v>
      </c>
      <c r="N36" s="299">
        <v>0</v>
      </c>
      <c r="O36" s="299">
        <v>0</v>
      </c>
      <c r="P36" s="299">
        <v>0.03</v>
      </c>
      <c r="Q36" s="299">
        <f>F36+G36+H36+J36-M36-O36-K36-N36+L36-P36</f>
        <v>2585</v>
      </c>
      <c r="R36" s="47"/>
    </row>
    <row r="37" spans="1:18" ht="25.5" customHeight="1">
      <c r="A37" s="281" t="s">
        <v>144</v>
      </c>
      <c r="B37" s="303"/>
      <c r="C37" s="303"/>
      <c r="D37" s="303"/>
      <c r="E37" s="303"/>
      <c r="F37" s="311">
        <f aca="true" t="shared" si="4" ref="F37:Q37">SUM(F34:F36)</f>
        <v>30907.05</v>
      </c>
      <c r="G37" s="311">
        <f t="shared" si="4"/>
        <v>0</v>
      </c>
      <c r="H37" s="311">
        <f t="shared" si="4"/>
        <v>0</v>
      </c>
      <c r="I37" s="311">
        <f t="shared" si="4"/>
        <v>0</v>
      </c>
      <c r="J37" s="311">
        <f t="shared" si="4"/>
        <v>0</v>
      </c>
      <c r="K37" s="311">
        <f>SUM(K34:K36)</f>
        <v>5897.900000000001</v>
      </c>
      <c r="L37" s="311">
        <f>SUM(L34:L36)</f>
        <v>0</v>
      </c>
      <c r="M37" s="311">
        <f t="shared" si="4"/>
        <v>500</v>
      </c>
      <c r="N37" s="311">
        <f t="shared" si="4"/>
        <v>0</v>
      </c>
      <c r="O37" s="311">
        <f t="shared" si="4"/>
        <v>1570</v>
      </c>
      <c r="P37" s="311">
        <f t="shared" si="4"/>
        <v>-0.25</v>
      </c>
      <c r="Q37" s="311">
        <f t="shared" si="4"/>
        <v>22939.399999999998</v>
      </c>
      <c r="R37" s="16"/>
    </row>
    <row r="38" spans="1:18" ht="32.25" customHeight="1">
      <c r="A38" s="135" t="s">
        <v>169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105"/>
    </row>
    <row r="39" spans="1:18" ht="44.25" customHeight="1">
      <c r="A39" s="309">
        <v>210001</v>
      </c>
      <c r="B39" s="303" t="s">
        <v>744</v>
      </c>
      <c r="C39" s="452" t="s">
        <v>874</v>
      </c>
      <c r="D39" s="302" t="s">
        <v>745</v>
      </c>
      <c r="E39" s="300" t="s">
        <v>170</v>
      </c>
      <c r="F39" s="303">
        <v>8333.1</v>
      </c>
      <c r="G39" s="303">
        <v>0</v>
      </c>
      <c r="H39" s="303">
        <v>0</v>
      </c>
      <c r="I39" s="303">
        <v>0</v>
      </c>
      <c r="J39" s="303">
        <v>0</v>
      </c>
      <c r="K39" s="303">
        <v>1232.69</v>
      </c>
      <c r="L39" s="303">
        <v>0</v>
      </c>
      <c r="M39" s="303">
        <v>0</v>
      </c>
      <c r="N39" s="303">
        <v>0</v>
      </c>
      <c r="O39" s="303">
        <v>142</v>
      </c>
      <c r="P39" s="303">
        <v>0.01</v>
      </c>
      <c r="Q39" s="303">
        <f>F39+G39+H39+J39-M39-O39-K39-N39+L39-P39</f>
        <v>6958.4</v>
      </c>
      <c r="R39" s="16"/>
    </row>
    <row r="40" spans="1:18" ht="25.5" customHeight="1">
      <c r="A40" s="281" t="s">
        <v>144</v>
      </c>
      <c r="B40" s="303"/>
      <c r="C40" s="303"/>
      <c r="D40" s="303"/>
      <c r="E40" s="303"/>
      <c r="F40" s="311">
        <f>F39</f>
        <v>8333.1</v>
      </c>
      <c r="G40" s="311">
        <f aca="true" t="shared" si="5" ref="G40:O40">G39</f>
        <v>0</v>
      </c>
      <c r="H40" s="311">
        <f t="shared" si="5"/>
        <v>0</v>
      </c>
      <c r="I40" s="311">
        <f t="shared" si="5"/>
        <v>0</v>
      </c>
      <c r="J40" s="311">
        <f t="shared" si="5"/>
        <v>0</v>
      </c>
      <c r="K40" s="311">
        <f>K39</f>
        <v>1232.69</v>
      </c>
      <c r="L40" s="311">
        <f>L39</f>
        <v>0</v>
      </c>
      <c r="M40" s="311">
        <f t="shared" si="5"/>
        <v>0</v>
      </c>
      <c r="N40" s="311">
        <f>N39</f>
        <v>0</v>
      </c>
      <c r="O40" s="311">
        <f t="shared" si="5"/>
        <v>142</v>
      </c>
      <c r="P40" s="311">
        <f>P39</f>
        <v>0.01</v>
      </c>
      <c r="Q40" s="311">
        <f>Q39</f>
        <v>6958.4</v>
      </c>
      <c r="R40" s="16"/>
    </row>
    <row r="41" spans="1:18" ht="25.5" customHeight="1">
      <c r="A41" s="161"/>
      <c r="B41" s="284" t="s">
        <v>33</v>
      </c>
      <c r="C41" s="284"/>
      <c r="D41" s="162"/>
      <c r="E41" s="162"/>
      <c r="F41" s="334">
        <f>F37+F40</f>
        <v>39240.15</v>
      </c>
      <c r="G41" s="334">
        <f aca="true" t="shared" si="6" ref="G41:Q41">G37+G40</f>
        <v>0</v>
      </c>
      <c r="H41" s="334">
        <f t="shared" si="6"/>
        <v>0</v>
      </c>
      <c r="I41" s="334">
        <f t="shared" si="6"/>
        <v>0</v>
      </c>
      <c r="J41" s="334">
        <f t="shared" si="6"/>
        <v>0</v>
      </c>
      <c r="K41" s="334">
        <f>K37+K40</f>
        <v>7130.59</v>
      </c>
      <c r="L41" s="334">
        <f>L37+L40</f>
        <v>0</v>
      </c>
      <c r="M41" s="334">
        <f t="shared" si="6"/>
        <v>500</v>
      </c>
      <c r="N41" s="334">
        <f t="shared" si="6"/>
        <v>0</v>
      </c>
      <c r="O41" s="334">
        <f t="shared" si="6"/>
        <v>1712</v>
      </c>
      <c r="P41" s="334">
        <f t="shared" si="6"/>
        <v>-0.24</v>
      </c>
      <c r="Q41" s="334">
        <f t="shared" si="6"/>
        <v>29897.799999999996</v>
      </c>
      <c r="R41" s="162"/>
    </row>
    <row r="42" spans="1:18" ht="25.5" customHeight="1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ht="25.5" customHeight="1"/>
    <row r="45" spans="1:18" s="291" customFormat="1" ht="18.75">
      <c r="A45" s="288"/>
      <c r="B45" s="289"/>
      <c r="C45" s="289"/>
      <c r="D45" s="289"/>
      <c r="E45" s="289" t="s">
        <v>44</v>
      </c>
      <c r="F45" s="289"/>
      <c r="G45" s="289"/>
      <c r="H45" s="289"/>
      <c r="I45" s="289"/>
      <c r="J45" s="289"/>
      <c r="K45" s="289"/>
      <c r="L45" s="289"/>
      <c r="N45" s="289"/>
      <c r="O45" s="289" t="s">
        <v>46</v>
      </c>
      <c r="P45" s="289"/>
      <c r="Q45" s="289"/>
      <c r="R45" s="290"/>
    </row>
    <row r="46" spans="1:18" s="291" customFormat="1" ht="18.75">
      <c r="A46" s="288" t="s">
        <v>45</v>
      </c>
      <c r="B46" s="289"/>
      <c r="C46" s="289"/>
      <c r="D46" s="289"/>
      <c r="E46" s="289" t="s">
        <v>43</v>
      </c>
      <c r="F46" s="289"/>
      <c r="G46" s="289"/>
      <c r="H46" s="289"/>
      <c r="I46" s="289"/>
      <c r="J46" s="289"/>
      <c r="K46" s="289"/>
      <c r="L46" s="289"/>
      <c r="N46" s="289"/>
      <c r="O46" s="289" t="s">
        <v>47</v>
      </c>
      <c r="P46" s="289"/>
      <c r="Q46" s="289"/>
      <c r="R46" s="290"/>
    </row>
    <row r="47" spans="1:18" s="291" customFormat="1" ht="18.7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90"/>
    </row>
    <row r="48" spans="1:18" ht="33.75" customHeight="1">
      <c r="A48" s="287" t="s">
        <v>0</v>
      </c>
      <c r="B48" s="22"/>
      <c r="C48" s="22"/>
      <c r="D48" s="6"/>
      <c r="E48" s="128" t="s">
        <v>836</v>
      </c>
      <c r="F48" s="6"/>
      <c r="G48" s="6"/>
      <c r="H48" s="6"/>
      <c r="I48" s="6"/>
      <c r="J48" s="6"/>
      <c r="K48" s="6"/>
      <c r="L48" s="6"/>
      <c r="M48" s="6"/>
      <c r="N48" s="7"/>
      <c r="O48" s="6"/>
      <c r="P48" s="6"/>
      <c r="Q48" s="6"/>
      <c r="R48" s="29"/>
    </row>
    <row r="49" spans="1:18" ht="20.25">
      <c r="A49" s="8"/>
      <c r="B49" s="131" t="s">
        <v>162</v>
      </c>
      <c r="C49" s="131"/>
      <c r="D49" s="9"/>
      <c r="E49" s="9"/>
      <c r="F49" s="9"/>
      <c r="G49" s="9"/>
      <c r="H49" s="9"/>
      <c r="I49" s="9"/>
      <c r="J49" s="10"/>
      <c r="K49" s="9"/>
      <c r="L49" s="9"/>
      <c r="M49" s="10"/>
      <c r="N49" s="11"/>
      <c r="O49" s="9"/>
      <c r="P49" s="9"/>
      <c r="Q49" s="9"/>
      <c r="R49" s="30" t="s">
        <v>896</v>
      </c>
    </row>
    <row r="50" spans="1:18" ht="24.75">
      <c r="A50" s="12"/>
      <c r="B50" s="13"/>
      <c r="C50" s="13"/>
      <c r="D50" s="13"/>
      <c r="E50" s="130" t="s">
        <v>1187</v>
      </c>
      <c r="F50" s="14"/>
      <c r="G50" s="14"/>
      <c r="H50" s="14"/>
      <c r="I50" s="14"/>
      <c r="J50" s="14"/>
      <c r="K50" s="14"/>
      <c r="L50" s="14"/>
      <c r="M50" s="14"/>
      <c r="N50" s="15"/>
      <c r="O50" s="14"/>
      <c r="P50" s="14"/>
      <c r="Q50" s="14"/>
      <c r="R50" s="31"/>
    </row>
    <row r="51" spans="1:18" s="474" customFormat="1" ht="37.5" customHeight="1" thickBot="1">
      <c r="A51" s="471" t="s">
        <v>1173</v>
      </c>
      <c r="B51" s="472" t="s">
        <v>1174</v>
      </c>
      <c r="C51" s="473" t="s">
        <v>875</v>
      </c>
      <c r="D51" s="472" t="s">
        <v>1</v>
      </c>
      <c r="E51" s="472" t="s">
        <v>1171</v>
      </c>
      <c r="F51" s="46" t="s">
        <v>1167</v>
      </c>
      <c r="G51" s="46" t="s">
        <v>1168</v>
      </c>
      <c r="H51" s="46" t="s">
        <v>1149</v>
      </c>
      <c r="I51" s="28" t="s">
        <v>38</v>
      </c>
      <c r="J51" s="28" t="s">
        <v>1169</v>
      </c>
      <c r="K51" s="46" t="s">
        <v>18</v>
      </c>
      <c r="L51" s="46" t="s">
        <v>19</v>
      </c>
      <c r="M51" s="46" t="s">
        <v>1188</v>
      </c>
      <c r="N51" s="46" t="s">
        <v>1172</v>
      </c>
      <c r="O51" s="46" t="s">
        <v>1170</v>
      </c>
      <c r="P51" s="46" t="s">
        <v>32</v>
      </c>
      <c r="Q51" s="46" t="s">
        <v>1175</v>
      </c>
      <c r="R51" s="473" t="s">
        <v>20</v>
      </c>
    </row>
    <row r="52" spans="1:18" ht="40.5" customHeight="1" thickTop="1">
      <c r="A52" s="431" t="s">
        <v>3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3"/>
      <c r="O52" s="432"/>
      <c r="P52" s="432"/>
      <c r="Q52" s="432"/>
      <c r="R52" s="434"/>
    </row>
    <row r="53" spans="1:18" ht="45" customHeight="1">
      <c r="A53" s="262">
        <v>300001</v>
      </c>
      <c r="B53" s="299" t="s">
        <v>746</v>
      </c>
      <c r="C53" s="452" t="s">
        <v>874</v>
      </c>
      <c r="D53" s="302" t="s">
        <v>869</v>
      </c>
      <c r="E53" s="302" t="s">
        <v>747</v>
      </c>
      <c r="F53" s="303">
        <v>11922</v>
      </c>
      <c r="G53" s="299">
        <v>0</v>
      </c>
      <c r="H53" s="299">
        <v>0</v>
      </c>
      <c r="I53" s="299">
        <v>0</v>
      </c>
      <c r="J53" s="299">
        <v>0</v>
      </c>
      <c r="K53" s="299">
        <v>2035.43</v>
      </c>
      <c r="L53" s="299">
        <v>0</v>
      </c>
      <c r="M53" s="299">
        <v>0</v>
      </c>
      <c r="N53" s="299">
        <v>0</v>
      </c>
      <c r="O53" s="299">
        <v>198</v>
      </c>
      <c r="P53" s="299">
        <v>-0.03</v>
      </c>
      <c r="Q53" s="299">
        <f>F53+G53+H53+J53-M53-O53-K53-N53+L53-P53</f>
        <v>9688.6</v>
      </c>
      <c r="R53" s="32"/>
    </row>
    <row r="54" spans="1:18" ht="45" customHeight="1">
      <c r="A54" s="262">
        <v>3100101</v>
      </c>
      <c r="B54" s="299" t="s">
        <v>171</v>
      </c>
      <c r="C54" s="303"/>
      <c r="D54" s="302" t="s">
        <v>172</v>
      </c>
      <c r="E54" s="302" t="s">
        <v>2</v>
      </c>
      <c r="F54" s="299">
        <v>1653.75</v>
      </c>
      <c r="G54" s="299">
        <v>0</v>
      </c>
      <c r="H54" s="299">
        <v>0</v>
      </c>
      <c r="I54" s="299">
        <v>0</v>
      </c>
      <c r="J54" s="299">
        <v>0</v>
      </c>
      <c r="K54" s="299">
        <v>0</v>
      </c>
      <c r="L54" s="299">
        <v>105.76</v>
      </c>
      <c r="M54" s="299">
        <v>500</v>
      </c>
      <c r="N54" s="299">
        <v>0</v>
      </c>
      <c r="O54" s="299">
        <v>0</v>
      </c>
      <c r="P54" s="299">
        <v>0.11</v>
      </c>
      <c r="Q54" s="299">
        <f>F54+G54+H54+J54-M54-O54-K54-N54+L54-P54</f>
        <v>1259.4</v>
      </c>
      <c r="R54" s="47"/>
    </row>
    <row r="55" spans="1:18" ht="45" customHeight="1">
      <c r="A55" s="262">
        <v>3100102</v>
      </c>
      <c r="B55" s="299" t="s">
        <v>173</v>
      </c>
      <c r="C55" s="303"/>
      <c r="D55" s="302" t="s">
        <v>893</v>
      </c>
      <c r="E55" s="314" t="s">
        <v>842</v>
      </c>
      <c r="F55" s="299">
        <v>5500.05</v>
      </c>
      <c r="G55" s="299">
        <v>0</v>
      </c>
      <c r="H55" s="299">
        <v>0</v>
      </c>
      <c r="I55" s="299">
        <v>0</v>
      </c>
      <c r="J55" s="299">
        <v>0</v>
      </c>
      <c r="K55" s="299">
        <v>627.55</v>
      </c>
      <c r="L55" s="299">
        <v>0</v>
      </c>
      <c r="M55" s="299">
        <v>0</v>
      </c>
      <c r="N55" s="299">
        <v>0</v>
      </c>
      <c r="O55" s="299">
        <v>0</v>
      </c>
      <c r="P55" s="299">
        <v>0.1</v>
      </c>
      <c r="Q55" s="299">
        <f>F55+G55+H55+J55-M55-O55-K55-N55+L55-P55</f>
        <v>4872.4</v>
      </c>
      <c r="R55" s="47"/>
    </row>
    <row r="56" spans="1:18" ht="45" customHeight="1" hidden="1">
      <c r="A56" s="262">
        <v>13000102</v>
      </c>
      <c r="B56" s="299" t="s">
        <v>175</v>
      </c>
      <c r="C56" s="303"/>
      <c r="D56" s="302" t="s">
        <v>176</v>
      </c>
      <c r="E56" s="314" t="s">
        <v>842</v>
      </c>
      <c r="F56" s="299">
        <v>0</v>
      </c>
      <c r="G56" s="299">
        <v>0</v>
      </c>
      <c r="H56" s="299">
        <v>0</v>
      </c>
      <c r="I56" s="299">
        <v>0</v>
      </c>
      <c r="J56" s="299">
        <v>0</v>
      </c>
      <c r="K56" s="299">
        <v>0</v>
      </c>
      <c r="L56" s="299">
        <v>0</v>
      </c>
      <c r="M56" s="299">
        <v>0</v>
      </c>
      <c r="N56" s="299">
        <v>0</v>
      </c>
      <c r="O56" s="299">
        <v>0</v>
      </c>
      <c r="P56" s="299">
        <v>0</v>
      </c>
      <c r="Q56" s="299">
        <f>F56+G56+H56+J56-M56-O56-K56-N56+L56-P56</f>
        <v>0</v>
      </c>
      <c r="R56" s="47"/>
    </row>
    <row r="57" spans="1:18" ht="45" customHeight="1">
      <c r="A57" s="262">
        <v>17000002</v>
      </c>
      <c r="B57" s="299" t="s">
        <v>620</v>
      </c>
      <c r="C57" s="452" t="s">
        <v>874</v>
      </c>
      <c r="D57" s="302" t="s">
        <v>944</v>
      </c>
      <c r="E57" s="302" t="s">
        <v>822</v>
      </c>
      <c r="F57" s="299">
        <v>5500.05</v>
      </c>
      <c r="G57" s="299">
        <v>0</v>
      </c>
      <c r="H57" s="299">
        <v>0</v>
      </c>
      <c r="I57" s="299">
        <v>0</v>
      </c>
      <c r="J57" s="299">
        <v>0</v>
      </c>
      <c r="K57" s="299">
        <v>627.55</v>
      </c>
      <c r="L57" s="299">
        <v>0</v>
      </c>
      <c r="M57" s="299">
        <v>0</v>
      </c>
      <c r="N57" s="299">
        <v>0</v>
      </c>
      <c r="O57" s="299">
        <v>0</v>
      </c>
      <c r="P57" s="299">
        <v>0.1</v>
      </c>
      <c r="Q57" s="299">
        <f>F57+G57+H57+J57-M57-O57-K57-N57+L57-P57</f>
        <v>4872.4</v>
      </c>
      <c r="R57" s="32"/>
    </row>
    <row r="58" spans="1:18" ht="45" customHeight="1">
      <c r="A58" s="281" t="s">
        <v>144</v>
      </c>
      <c r="B58" s="305"/>
      <c r="C58" s="305"/>
      <c r="D58" s="302"/>
      <c r="E58" s="302"/>
      <c r="F58" s="304">
        <f>SUM(F53:F57)</f>
        <v>24575.85</v>
      </c>
      <c r="G58" s="304">
        <f aca="true" t="shared" si="7" ref="G58:Q58">SUM(G53:G57)</f>
        <v>0</v>
      </c>
      <c r="H58" s="304">
        <f t="shared" si="7"/>
        <v>0</v>
      </c>
      <c r="I58" s="304">
        <f t="shared" si="7"/>
        <v>0</v>
      </c>
      <c r="J58" s="304">
        <f t="shared" si="7"/>
        <v>0</v>
      </c>
      <c r="K58" s="304">
        <f>SUM(K53:K57)</f>
        <v>3290.5299999999997</v>
      </c>
      <c r="L58" s="304">
        <f>SUM(L53:L57)</f>
        <v>105.76</v>
      </c>
      <c r="M58" s="304">
        <f t="shared" si="7"/>
        <v>500</v>
      </c>
      <c r="N58" s="304">
        <f t="shared" si="7"/>
        <v>0</v>
      </c>
      <c r="O58" s="304">
        <f t="shared" si="7"/>
        <v>198</v>
      </c>
      <c r="P58" s="304">
        <f t="shared" si="7"/>
        <v>0.28</v>
      </c>
      <c r="Q58" s="304">
        <f t="shared" si="7"/>
        <v>20692.8</v>
      </c>
      <c r="R58" s="32"/>
    </row>
    <row r="59" spans="1:18" ht="25.5" customHeight="1">
      <c r="A59" s="161"/>
      <c r="B59" s="284" t="s">
        <v>33</v>
      </c>
      <c r="C59" s="284"/>
      <c r="D59" s="162"/>
      <c r="E59" s="162"/>
      <c r="F59" s="334">
        <f aca="true" t="shared" si="8" ref="F59:Q59">F58</f>
        <v>24575.85</v>
      </c>
      <c r="G59" s="334">
        <f t="shared" si="8"/>
        <v>0</v>
      </c>
      <c r="H59" s="334">
        <f t="shared" si="8"/>
        <v>0</v>
      </c>
      <c r="I59" s="334">
        <f t="shared" si="8"/>
        <v>0</v>
      </c>
      <c r="J59" s="334">
        <f t="shared" si="8"/>
        <v>0</v>
      </c>
      <c r="K59" s="334">
        <f>K58</f>
        <v>3290.5299999999997</v>
      </c>
      <c r="L59" s="334">
        <f>L58</f>
        <v>105.76</v>
      </c>
      <c r="M59" s="334">
        <f t="shared" si="8"/>
        <v>500</v>
      </c>
      <c r="N59" s="334">
        <f t="shared" si="8"/>
        <v>0</v>
      </c>
      <c r="O59" s="334">
        <f t="shared" si="8"/>
        <v>198</v>
      </c>
      <c r="P59" s="334">
        <f t="shared" si="8"/>
        <v>0.28</v>
      </c>
      <c r="Q59" s="334">
        <f t="shared" si="8"/>
        <v>20692.8</v>
      </c>
      <c r="R59" s="162"/>
    </row>
    <row r="60" spans="1:18" ht="25.5" customHeight="1">
      <c r="A60" s="163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</row>
    <row r="61" ht="25.5" customHeight="1"/>
    <row r="63" spans="1:18" s="291" customFormat="1" ht="18.75">
      <c r="A63" s="288"/>
      <c r="B63" s="289"/>
      <c r="C63" s="289"/>
      <c r="D63" s="289"/>
      <c r="E63" s="289" t="s">
        <v>44</v>
      </c>
      <c r="F63" s="289"/>
      <c r="G63" s="289"/>
      <c r="H63" s="289"/>
      <c r="I63" s="289"/>
      <c r="J63" s="289"/>
      <c r="K63" s="289"/>
      <c r="L63" s="289"/>
      <c r="N63" s="289"/>
      <c r="O63" s="289" t="s">
        <v>46</v>
      </c>
      <c r="P63" s="289"/>
      <c r="Q63" s="289"/>
      <c r="R63" s="290"/>
    </row>
    <row r="64" spans="1:18" s="291" customFormat="1" ht="18.75">
      <c r="A64" s="288" t="s">
        <v>45</v>
      </c>
      <c r="B64" s="289"/>
      <c r="C64" s="289"/>
      <c r="D64" s="289"/>
      <c r="E64" s="289" t="s">
        <v>43</v>
      </c>
      <c r="F64" s="289"/>
      <c r="G64" s="289"/>
      <c r="H64" s="289"/>
      <c r="I64" s="289"/>
      <c r="J64" s="289"/>
      <c r="K64" s="289"/>
      <c r="L64" s="289"/>
      <c r="N64" s="289"/>
      <c r="O64" s="289" t="s">
        <v>47</v>
      </c>
      <c r="P64" s="289"/>
      <c r="Q64" s="289"/>
      <c r="R64" s="290"/>
    </row>
    <row r="65" spans="1:18" s="291" customFormat="1" ht="18.7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90"/>
    </row>
    <row r="67" spans="1:18" ht="24.75" customHeight="1">
      <c r="A67" s="287" t="s">
        <v>0</v>
      </c>
      <c r="B67" s="37"/>
      <c r="C67" s="37"/>
      <c r="D67" s="6"/>
      <c r="E67" s="128" t="s">
        <v>836</v>
      </c>
      <c r="F67" s="6"/>
      <c r="G67" s="6"/>
      <c r="H67" s="6"/>
      <c r="I67" s="6"/>
      <c r="J67" s="6"/>
      <c r="K67" s="6"/>
      <c r="L67" s="6"/>
      <c r="M67" s="6"/>
      <c r="N67" s="7"/>
      <c r="O67" s="6"/>
      <c r="P67" s="6"/>
      <c r="Q67" s="6"/>
      <c r="R67" s="29"/>
    </row>
    <row r="68" spans="1:18" ht="20.25" customHeight="1">
      <c r="A68" s="475"/>
      <c r="B68" s="131" t="s">
        <v>21</v>
      </c>
      <c r="C68" s="41"/>
      <c r="D68" s="9"/>
      <c r="E68" s="476"/>
      <c r="F68" s="9"/>
      <c r="G68" s="9"/>
      <c r="H68" s="9"/>
      <c r="I68" s="9"/>
      <c r="J68" s="9"/>
      <c r="K68" s="9"/>
      <c r="L68" s="9"/>
      <c r="M68" s="9"/>
      <c r="N68" s="11"/>
      <c r="O68" s="9"/>
      <c r="P68" s="9"/>
      <c r="Q68" s="9"/>
      <c r="R68" s="207" t="s">
        <v>892</v>
      </c>
    </row>
    <row r="69" spans="1:18" ht="19.5" customHeight="1">
      <c r="A69" s="332"/>
      <c r="B69" s="131"/>
      <c r="C69" s="131"/>
      <c r="D69" s="13"/>
      <c r="E69" s="130" t="s">
        <v>1187</v>
      </c>
      <c r="F69" s="14"/>
      <c r="G69" s="14"/>
      <c r="H69" s="14"/>
      <c r="I69" s="14"/>
      <c r="J69" s="14"/>
      <c r="K69" s="14"/>
      <c r="L69" s="14"/>
      <c r="M69" s="14"/>
      <c r="N69" s="15"/>
      <c r="O69" s="14"/>
      <c r="P69" s="14"/>
      <c r="Q69" s="14"/>
      <c r="R69" s="31"/>
    </row>
    <row r="70" spans="1:18" s="510" customFormat="1" ht="25.5" customHeight="1" thickBot="1">
      <c r="A70" s="506" t="s">
        <v>1173</v>
      </c>
      <c r="B70" s="507" t="s">
        <v>1174</v>
      </c>
      <c r="C70" s="508" t="s">
        <v>875</v>
      </c>
      <c r="D70" s="507" t="s">
        <v>1</v>
      </c>
      <c r="E70" s="507" t="s">
        <v>1171</v>
      </c>
      <c r="F70" s="370" t="s">
        <v>1167</v>
      </c>
      <c r="G70" s="370" t="s">
        <v>1168</v>
      </c>
      <c r="H70" s="370" t="s">
        <v>1149</v>
      </c>
      <c r="I70" s="371" t="s">
        <v>38</v>
      </c>
      <c r="J70" s="370" t="s">
        <v>1169</v>
      </c>
      <c r="K70" s="370" t="s">
        <v>18</v>
      </c>
      <c r="L70" s="370" t="s">
        <v>19</v>
      </c>
      <c r="M70" s="508" t="s">
        <v>1188</v>
      </c>
      <c r="N70" s="370" t="s">
        <v>1172</v>
      </c>
      <c r="O70" s="46" t="s">
        <v>1170</v>
      </c>
      <c r="P70" s="370" t="s">
        <v>32</v>
      </c>
      <c r="Q70" s="370" t="s">
        <v>1175</v>
      </c>
      <c r="R70" s="509" t="s">
        <v>20</v>
      </c>
    </row>
    <row r="71" spans="1:18" ht="18" customHeight="1" thickTop="1">
      <c r="A71" s="134" t="s">
        <v>30</v>
      </c>
      <c r="B71" s="101"/>
      <c r="C71" s="101"/>
      <c r="D71" s="99"/>
      <c r="E71" s="99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0"/>
    </row>
    <row r="72" spans="1:18" ht="30" customHeight="1">
      <c r="A72" s="503">
        <v>2200103</v>
      </c>
      <c r="B72" s="303" t="s">
        <v>160</v>
      </c>
      <c r="C72" s="299"/>
      <c r="D72" s="302" t="s">
        <v>161</v>
      </c>
      <c r="E72" s="305" t="s">
        <v>2</v>
      </c>
      <c r="F72" s="303">
        <v>2164.2</v>
      </c>
      <c r="G72" s="303">
        <v>0</v>
      </c>
      <c r="H72" s="303">
        <v>0</v>
      </c>
      <c r="I72" s="303">
        <v>0</v>
      </c>
      <c r="J72" s="303">
        <v>0</v>
      </c>
      <c r="K72" s="303">
        <v>0</v>
      </c>
      <c r="L72" s="303">
        <v>57.29</v>
      </c>
      <c r="M72" s="303">
        <v>0</v>
      </c>
      <c r="N72" s="303">
        <v>0</v>
      </c>
      <c r="O72" s="303">
        <v>0</v>
      </c>
      <c r="P72" s="303">
        <v>0.09</v>
      </c>
      <c r="Q72" s="303">
        <f>F72+G72+H72+J72-M72-O72-K72-N72+L72-P72</f>
        <v>2221.3999999999996</v>
      </c>
      <c r="R72" s="32"/>
    </row>
    <row r="73" spans="1:18" ht="28.5" customHeight="1">
      <c r="A73" s="165">
        <v>3110103</v>
      </c>
      <c r="B73" s="303" t="s">
        <v>178</v>
      </c>
      <c r="C73" s="303"/>
      <c r="D73" s="302" t="s">
        <v>179</v>
      </c>
      <c r="E73" s="302" t="s">
        <v>2</v>
      </c>
      <c r="F73" s="303">
        <v>1418.85</v>
      </c>
      <c r="G73" s="303">
        <v>0</v>
      </c>
      <c r="H73" s="303">
        <v>0</v>
      </c>
      <c r="I73" s="303">
        <v>0</v>
      </c>
      <c r="J73" s="303">
        <v>0</v>
      </c>
      <c r="K73" s="303">
        <v>0</v>
      </c>
      <c r="L73" s="303">
        <v>120.8</v>
      </c>
      <c r="M73" s="303">
        <v>0</v>
      </c>
      <c r="N73" s="303">
        <v>0</v>
      </c>
      <c r="O73" s="303">
        <v>0</v>
      </c>
      <c r="P73" s="303">
        <v>0.05</v>
      </c>
      <c r="Q73" s="303">
        <f>F73+G73+H73+J73-M73-O73-K73-N73+L73-P73</f>
        <v>1539.6</v>
      </c>
      <c r="R73" s="32"/>
    </row>
    <row r="74" spans="1:18" ht="28.5" customHeight="1">
      <c r="A74" s="165">
        <v>3113011</v>
      </c>
      <c r="B74" s="303" t="s">
        <v>1091</v>
      </c>
      <c r="C74" s="303"/>
      <c r="D74" s="302" t="s">
        <v>1092</v>
      </c>
      <c r="E74" s="302" t="s">
        <v>177</v>
      </c>
      <c r="F74" s="303">
        <v>2111.55</v>
      </c>
      <c r="G74" s="303">
        <v>0</v>
      </c>
      <c r="H74" s="303">
        <v>0</v>
      </c>
      <c r="I74" s="303">
        <v>0</v>
      </c>
      <c r="J74" s="303">
        <v>0</v>
      </c>
      <c r="K74" s="303">
        <v>0</v>
      </c>
      <c r="L74" s="303">
        <v>63.02</v>
      </c>
      <c r="M74" s="303">
        <v>0</v>
      </c>
      <c r="N74" s="303">
        <v>0</v>
      </c>
      <c r="O74" s="303">
        <v>0</v>
      </c>
      <c r="P74" s="303">
        <v>-0.03</v>
      </c>
      <c r="Q74" s="303">
        <f>F74+G74+H74+J74-M74-O74-K74-N74+L74-P74</f>
        <v>2174.6000000000004</v>
      </c>
      <c r="R74" s="32"/>
    </row>
    <row r="75" spans="1:18" ht="13.5" customHeight="1">
      <c r="A75" s="482" t="s">
        <v>144</v>
      </c>
      <c r="B75" s="458"/>
      <c r="C75" s="458"/>
      <c r="D75" s="483"/>
      <c r="E75" s="483"/>
      <c r="F75" s="459">
        <f>SUM(F72:F74)</f>
        <v>5694.6</v>
      </c>
      <c r="G75" s="459">
        <f aca="true" t="shared" si="9" ref="G75:Q75">SUM(G72:G74)</f>
        <v>0</v>
      </c>
      <c r="H75" s="459">
        <f t="shared" si="9"/>
        <v>0</v>
      </c>
      <c r="I75" s="459">
        <f t="shared" si="9"/>
        <v>0</v>
      </c>
      <c r="J75" s="459">
        <f t="shared" si="9"/>
        <v>0</v>
      </c>
      <c r="K75" s="459">
        <f>SUM(K72:K74)</f>
        <v>0</v>
      </c>
      <c r="L75" s="459">
        <f>SUM(L72:L74)</f>
        <v>241.11</v>
      </c>
      <c r="M75" s="459">
        <f t="shared" si="9"/>
        <v>0</v>
      </c>
      <c r="N75" s="459">
        <f t="shared" si="9"/>
        <v>0</v>
      </c>
      <c r="O75" s="459">
        <f t="shared" si="9"/>
        <v>0</v>
      </c>
      <c r="P75" s="459">
        <f t="shared" si="9"/>
        <v>0.11000000000000001</v>
      </c>
      <c r="Q75" s="459">
        <f t="shared" si="9"/>
        <v>5935.6</v>
      </c>
      <c r="R75" s="484"/>
    </row>
    <row r="76" spans="1:18" ht="18" customHeight="1">
      <c r="A76" s="134" t="s">
        <v>180</v>
      </c>
      <c r="B76" s="101"/>
      <c r="C76" s="101"/>
      <c r="D76" s="99"/>
      <c r="E76" s="99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0"/>
    </row>
    <row r="77" spans="1:18" ht="28.5" customHeight="1">
      <c r="A77" s="165">
        <v>3110102</v>
      </c>
      <c r="B77" s="303" t="s">
        <v>181</v>
      </c>
      <c r="C77" s="303"/>
      <c r="D77" s="302" t="s">
        <v>182</v>
      </c>
      <c r="E77" s="302" t="s">
        <v>2</v>
      </c>
      <c r="F77" s="303">
        <v>1418.85</v>
      </c>
      <c r="G77" s="303">
        <v>0</v>
      </c>
      <c r="H77" s="303">
        <v>0</v>
      </c>
      <c r="I77" s="303">
        <v>0</v>
      </c>
      <c r="J77" s="303">
        <v>0</v>
      </c>
      <c r="K77" s="303">
        <v>0</v>
      </c>
      <c r="L77" s="303">
        <v>120.8</v>
      </c>
      <c r="M77" s="303">
        <v>0</v>
      </c>
      <c r="N77" s="303">
        <v>0</v>
      </c>
      <c r="O77" s="303">
        <v>0</v>
      </c>
      <c r="P77" s="303">
        <v>0.05</v>
      </c>
      <c r="Q77" s="303">
        <f>F77+G77+H77+J77-M77-O77-K77-N77+L77-P77</f>
        <v>1539.6</v>
      </c>
      <c r="R77" s="32"/>
    </row>
    <row r="78" spans="1:18" ht="28.5" customHeight="1">
      <c r="A78" s="165">
        <v>3113021</v>
      </c>
      <c r="B78" s="303" t="s">
        <v>1093</v>
      </c>
      <c r="C78" s="303"/>
      <c r="D78" s="302" t="s">
        <v>1094</v>
      </c>
      <c r="E78" s="302" t="s">
        <v>177</v>
      </c>
      <c r="F78" s="303">
        <v>2111.55</v>
      </c>
      <c r="G78" s="303">
        <v>0</v>
      </c>
      <c r="H78" s="303">
        <v>0</v>
      </c>
      <c r="I78" s="303">
        <v>0</v>
      </c>
      <c r="J78" s="303">
        <v>0</v>
      </c>
      <c r="K78" s="303">
        <v>0</v>
      </c>
      <c r="L78" s="303">
        <v>63.02</v>
      </c>
      <c r="M78" s="303">
        <v>0</v>
      </c>
      <c r="N78" s="303">
        <v>0</v>
      </c>
      <c r="O78" s="303">
        <v>0</v>
      </c>
      <c r="P78" s="303">
        <v>-0.03</v>
      </c>
      <c r="Q78" s="303">
        <f>F78+G78+H78+J78-M78-O78-K78-N78+L78-P78</f>
        <v>2174.6000000000004</v>
      </c>
      <c r="R78" s="32"/>
    </row>
    <row r="79" spans="1:18" ht="13.5" customHeight="1">
      <c r="A79" s="482" t="s">
        <v>144</v>
      </c>
      <c r="B79" s="458"/>
      <c r="C79" s="458"/>
      <c r="D79" s="483"/>
      <c r="E79" s="483"/>
      <c r="F79" s="459">
        <f>SUM(F77:F78)</f>
        <v>3530.4</v>
      </c>
      <c r="G79" s="459">
        <f aca="true" t="shared" si="10" ref="G79:Q79">SUM(G77:G78)</f>
        <v>0</v>
      </c>
      <c r="H79" s="459">
        <f t="shared" si="10"/>
        <v>0</v>
      </c>
      <c r="I79" s="459">
        <f t="shared" si="10"/>
        <v>0</v>
      </c>
      <c r="J79" s="459">
        <f t="shared" si="10"/>
        <v>0</v>
      </c>
      <c r="K79" s="459">
        <f>SUM(K77:K78)</f>
        <v>0</v>
      </c>
      <c r="L79" s="459">
        <f>SUM(L77:L78)</f>
        <v>183.82</v>
      </c>
      <c r="M79" s="459">
        <f t="shared" si="10"/>
        <v>0</v>
      </c>
      <c r="N79" s="459">
        <f>SUM(N77:N78)</f>
        <v>0</v>
      </c>
      <c r="O79" s="459">
        <f t="shared" si="10"/>
        <v>0</v>
      </c>
      <c r="P79" s="459">
        <f t="shared" si="10"/>
        <v>0.020000000000000004</v>
      </c>
      <c r="Q79" s="459">
        <f t="shared" si="10"/>
        <v>3714.2000000000003</v>
      </c>
      <c r="R79" s="484"/>
    </row>
    <row r="80" spans="1:18" ht="18" customHeight="1">
      <c r="A80" s="134" t="s">
        <v>4</v>
      </c>
      <c r="B80" s="101"/>
      <c r="C80" s="101"/>
      <c r="D80" s="99"/>
      <c r="E80" s="99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0"/>
    </row>
    <row r="81" spans="1:18" ht="28.5" customHeight="1">
      <c r="A81" s="165">
        <v>3110107</v>
      </c>
      <c r="B81" s="303" t="s">
        <v>183</v>
      </c>
      <c r="C81" s="303"/>
      <c r="D81" s="302" t="s">
        <v>184</v>
      </c>
      <c r="E81" s="302" t="s">
        <v>2</v>
      </c>
      <c r="F81" s="303">
        <v>1418.85</v>
      </c>
      <c r="G81" s="303">
        <v>0</v>
      </c>
      <c r="H81" s="303">
        <v>0</v>
      </c>
      <c r="I81" s="303">
        <v>0</v>
      </c>
      <c r="J81" s="303">
        <v>0</v>
      </c>
      <c r="K81" s="303">
        <v>0</v>
      </c>
      <c r="L81" s="303">
        <v>120.8</v>
      </c>
      <c r="M81" s="303">
        <v>0</v>
      </c>
      <c r="N81" s="303">
        <v>0</v>
      </c>
      <c r="O81" s="303">
        <v>0</v>
      </c>
      <c r="P81" s="303">
        <v>0.05</v>
      </c>
      <c r="Q81" s="303">
        <f>F81+G81+H81+J81-M81-O81-K81-N81+L81-P81</f>
        <v>1539.6</v>
      </c>
      <c r="R81" s="32"/>
    </row>
    <row r="82" spans="1:18" ht="28.5" customHeight="1">
      <c r="A82" s="165">
        <v>3113031</v>
      </c>
      <c r="B82" s="303" t="s">
        <v>1095</v>
      </c>
      <c r="C82" s="303"/>
      <c r="D82" s="302" t="s">
        <v>1096</v>
      </c>
      <c r="E82" s="302" t="s">
        <v>1097</v>
      </c>
      <c r="F82" s="303">
        <v>2111.55</v>
      </c>
      <c r="G82" s="303">
        <v>0</v>
      </c>
      <c r="H82" s="303">
        <v>0</v>
      </c>
      <c r="I82" s="303">
        <v>0</v>
      </c>
      <c r="J82" s="303">
        <v>0</v>
      </c>
      <c r="K82" s="303">
        <v>0</v>
      </c>
      <c r="L82" s="303">
        <v>63.02</v>
      </c>
      <c r="M82" s="303">
        <v>0</v>
      </c>
      <c r="N82" s="303">
        <v>0</v>
      </c>
      <c r="O82" s="303">
        <v>0</v>
      </c>
      <c r="P82" s="303">
        <v>-0.03</v>
      </c>
      <c r="Q82" s="303">
        <f>F82+G82+H82+J82-M82-O82-K82-N82+L82-P82</f>
        <v>2174.6000000000004</v>
      </c>
      <c r="R82" s="32"/>
    </row>
    <row r="83" spans="1:18" ht="13.5" customHeight="1">
      <c r="A83" s="482" t="s">
        <v>144</v>
      </c>
      <c r="B83" s="458"/>
      <c r="C83" s="458"/>
      <c r="D83" s="483"/>
      <c r="E83" s="483"/>
      <c r="F83" s="459">
        <f>SUM(F81:F82)</f>
        <v>3530.4</v>
      </c>
      <c r="G83" s="459">
        <f aca="true" t="shared" si="11" ref="G83:Q83">SUM(G81:G82)</f>
        <v>0</v>
      </c>
      <c r="H83" s="459">
        <f t="shared" si="11"/>
        <v>0</v>
      </c>
      <c r="I83" s="459">
        <f t="shared" si="11"/>
        <v>0</v>
      </c>
      <c r="J83" s="459">
        <f t="shared" si="11"/>
        <v>0</v>
      </c>
      <c r="K83" s="459">
        <f>SUM(K81:K82)</f>
        <v>0</v>
      </c>
      <c r="L83" s="459">
        <f>SUM(L81:L82)</f>
        <v>183.82</v>
      </c>
      <c r="M83" s="459">
        <f t="shared" si="11"/>
        <v>0</v>
      </c>
      <c r="N83" s="459">
        <f>SUM(N81:N82)</f>
        <v>0</v>
      </c>
      <c r="O83" s="459">
        <f t="shared" si="11"/>
        <v>0</v>
      </c>
      <c r="P83" s="459">
        <f t="shared" si="11"/>
        <v>0.020000000000000004</v>
      </c>
      <c r="Q83" s="459">
        <f t="shared" si="11"/>
        <v>3714.2000000000003</v>
      </c>
      <c r="R83" s="484"/>
    </row>
    <row r="84" spans="1:18" ht="18" customHeight="1">
      <c r="A84" s="134" t="s">
        <v>185</v>
      </c>
      <c r="B84" s="101"/>
      <c r="C84" s="101"/>
      <c r="D84" s="99"/>
      <c r="E84" s="99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0"/>
    </row>
    <row r="85" spans="1:18" ht="28.5" customHeight="1">
      <c r="A85" s="165">
        <v>3110105</v>
      </c>
      <c r="B85" s="303" t="s">
        <v>186</v>
      </c>
      <c r="C85" s="303"/>
      <c r="D85" s="302" t="s">
        <v>187</v>
      </c>
      <c r="E85" s="302" t="s">
        <v>2</v>
      </c>
      <c r="F85" s="303">
        <v>1418.85</v>
      </c>
      <c r="G85" s="303">
        <v>0</v>
      </c>
      <c r="H85" s="303">
        <v>0</v>
      </c>
      <c r="I85" s="303">
        <v>0</v>
      </c>
      <c r="J85" s="303">
        <v>0</v>
      </c>
      <c r="K85" s="303">
        <v>0</v>
      </c>
      <c r="L85" s="303">
        <v>120.8</v>
      </c>
      <c r="M85" s="303">
        <v>0</v>
      </c>
      <c r="N85" s="303">
        <v>0</v>
      </c>
      <c r="O85" s="303">
        <v>0</v>
      </c>
      <c r="P85" s="303">
        <v>0.05</v>
      </c>
      <c r="Q85" s="303">
        <f>F85+G85+H85+J85-M85-O85-K85-N85+L85-P85</f>
        <v>1539.6</v>
      </c>
      <c r="R85" s="32"/>
    </row>
    <row r="86" spans="1:18" ht="28.5" customHeight="1">
      <c r="A86" s="165">
        <v>3113041</v>
      </c>
      <c r="B86" s="303" t="s">
        <v>1098</v>
      </c>
      <c r="C86" s="303"/>
      <c r="D86" s="302" t="s">
        <v>1099</v>
      </c>
      <c r="E86" s="302" t="s">
        <v>177</v>
      </c>
      <c r="F86" s="303">
        <v>2111.55</v>
      </c>
      <c r="G86" s="303">
        <v>0</v>
      </c>
      <c r="H86" s="303">
        <v>0</v>
      </c>
      <c r="I86" s="303">
        <v>0</v>
      </c>
      <c r="J86" s="303">
        <v>0</v>
      </c>
      <c r="K86" s="303">
        <v>0</v>
      </c>
      <c r="L86" s="303">
        <v>63.02</v>
      </c>
      <c r="M86" s="303">
        <v>0</v>
      </c>
      <c r="N86" s="303">
        <v>0</v>
      </c>
      <c r="O86" s="303">
        <v>0</v>
      </c>
      <c r="P86" s="303">
        <v>-0.03</v>
      </c>
      <c r="Q86" s="303">
        <f>F86+G86+H86+J86-M86-O86-K86-N86+L86-P86</f>
        <v>2174.6000000000004</v>
      </c>
      <c r="R86" s="32"/>
    </row>
    <row r="87" spans="1:18" ht="13.5" customHeight="1">
      <c r="A87" s="482" t="s">
        <v>144</v>
      </c>
      <c r="B87" s="458"/>
      <c r="C87" s="458"/>
      <c r="D87" s="483"/>
      <c r="E87" s="483"/>
      <c r="F87" s="459">
        <f>SUM(F85:F86)</f>
        <v>3530.4</v>
      </c>
      <c r="G87" s="459">
        <f aca="true" t="shared" si="12" ref="G87:Q87">SUM(G85:G86)</f>
        <v>0</v>
      </c>
      <c r="H87" s="459">
        <f t="shared" si="12"/>
        <v>0</v>
      </c>
      <c r="I87" s="459">
        <f t="shared" si="12"/>
        <v>0</v>
      </c>
      <c r="J87" s="459">
        <f t="shared" si="12"/>
        <v>0</v>
      </c>
      <c r="K87" s="459">
        <f>SUM(K85:K86)</f>
        <v>0</v>
      </c>
      <c r="L87" s="459">
        <f>SUM(L85:L86)</f>
        <v>183.82</v>
      </c>
      <c r="M87" s="459">
        <f t="shared" si="12"/>
        <v>0</v>
      </c>
      <c r="N87" s="459">
        <f>SUM(N85:N86)</f>
        <v>0</v>
      </c>
      <c r="O87" s="459">
        <f t="shared" si="12"/>
        <v>0</v>
      </c>
      <c r="P87" s="459">
        <f t="shared" si="12"/>
        <v>0.020000000000000004</v>
      </c>
      <c r="Q87" s="459">
        <f t="shared" si="12"/>
        <v>3714.2000000000003</v>
      </c>
      <c r="R87" s="484"/>
    </row>
    <row r="88" spans="1:18" ht="18" customHeight="1">
      <c r="A88" s="134" t="s">
        <v>188</v>
      </c>
      <c r="B88" s="101"/>
      <c r="C88" s="101"/>
      <c r="D88" s="99"/>
      <c r="E88" s="99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0"/>
    </row>
    <row r="89" spans="1:18" ht="28.5" customHeight="1">
      <c r="A89" s="165">
        <v>3110007</v>
      </c>
      <c r="B89" s="303" t="s">
        <v>189</v>
      </c>
      <c r="C89" s="303"/>
      <c r="D89" s="302" t="s">
        <v>190</v>
      </c>
      <c r="E89" s="302" t="s">
        <v>177</v>
      </c>
      <c r="F89" s="303">
        <v>2111.34</v>
      </c>
      <c r="G89" s="303">
        <v>0</v>
      </c>
      <c r="H89" s="303">
        <v>0</v>
      </c>
      <c r="I89" s="303">
        <v>0</v>
      </c>
      <c r="J89" s="303">
        <v>0</v>
      </c>
      <c r="K89" s="303">
        <v>0</v>
      </c>
      <c r="L89" s="303">
        <v>63.04</v>
      </c>
      <c r="M89" s="303">
        <v>0</v>
      </c>
      <c r="N89" s="303">
        <v>0</v>
      </c>
      <c r="O89" s="303">
        <v>0</v>
      </c>
      <c r="P89" s="303">
        <v>-0.02</v>
      </c>
      <c r="Q89" s="303">
        <f>F89+G89+H89+J89-M89-O89-K89-N89+L89-P89</f>
        <v>2174.4</v>
      </c>
      <c r="R89" s="32"/>
    </row>
    <row r="90" spans="1:18" ht="28.5" customHeight="1">
      <c r="A90" s="165">
        <v>3110106</v>
      </c>
      <c r="B90" s="303" t="s">
        <v>191</v>
      </c>
      <c r="C90" s="303"/>
      <c r="D90" s="302" t="s">
        <v>192</v>
      </c>
      <c r="E90" s="302" t="s">
        <v>2</v>
      </c>
      <c r="F90" s="303">
        <v>1418.85</v>
      </c>
      <c r="G90" s="303">
        <v>0</v>
      </c>
      <c r="H90" s="303">
        <v>0</v>
      </c>
      <c r="I90" s="303">
        <v>0</v>
      </c>
      <c r="J90" s="303">
        <v>0</v>
      </c>
      <c r="K90" s="303">
        <v>0</v>
      </c>
      <c r="L90" s="303">
        <v>120.8</v>
      </c>
      <c r="M90" s="303">
        <v>0</v>
      </c>
      <c r="N90" s="303">
        <v>0</v>
      </c>
      <c r="O90" s="303">
        <v>0</v>
      </c>
      <c r="P90" s="303">
        <v>0.05</v>
      </c>
      <c r="Q90" s="303">
        <f>F90+G90+H90+J90-M90-O90-K90-N90+L90-P90</f>
        <v>1539.6</v>
      </c>
      <c r="R90" s="32"/>
    </row>
    <row r="91" spans="1:18" ht="13.5" customHeight="1">
      <c r="A91" s="482" t="s">
        <v>144</v>
      </c>
      <c r="B91" s="458"/>
      <c r="C91" s="458"/>
      <c r="D91" s="483"/>
      <c r="E91" s="483"/>
      <c r="F91" s="459">
        <f>SUM(F89:F90)</f>
        <v>3530.19</v>
      </c>
      <c r="G91" s="459">
        <f aca="true" t="shared" si="13" ref="G91:O91">SUM(G89:G90)</f>
        <v>0</v>
      </c>
      <c r="H91" s="459">
        <f t="shared" si="13"/>
        <v>0</v>
      </c>
      <c r="I91" s="459">
        <f t="shared" si="13"/>
        <v>0</v>
      </c>
      <c r="J91" s="459">
        <f t="shared" si="13"/>
        <v>0</v>
      </c>
      <c r="K91" s="459">
        <f>SUM(K89:K90)</f>
        <v>0</v>
      </c>
      <c r="L91" s="459">
        <f>SUM(L89:L90)</f>
        <v>183.84</v>
      </c>
      <c r="M91" s="459">
        <f t="shared" si="13"/>
        <v>0</v>
      </c>
      <c r="N91" s="459">
        <f>SUM(N89:N90)</f>
        <v>0</v>
      </c>
      <c r="O91" s="459">
        <f t="shared" si="13"/>
        <v>0</v>
      </c>
      <c r="P91" s="459">
        <f>SUM(P89:P90)</f>
        <v>0.030000000000000002</v>
      </c>
      <c r="Q91" s="459">
        <f>SUM(Q89:Q90)</f>
        <v>3714</v>
      </c>
      <c r="R91" s="484"/>
    </row>
    <row r="92" spans="1:18" ht="18" customHeight="1">
      <c r="A92" s="134" t="s">
        <v>193</v>
      </c>
      <c r="B92" s="101"/>
      <c r="C92" s="101"/>
      <c r="D92" s="99"/>
      <c r="E92" s="99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0"/>
    </row>
    <row r="93" spans="1:18" ht="28.5" customHeight="1">
      <c r="A93" s="165">
        <v>3110101</v>
      </c>
      <c r="B93" s="303" t="s">
        <v>194</v>
      </c>
      <c r="C93" s="303"/>
      <c r="D93" s="302" t="s">
        <v>195</v>
      </c>
      <c r="E93" s="302" t="s">
        <v>2</v>
      </c>
      <c r="F93" s="303">
        <v>1418.85</v>
      </c>
      <c r="G93" s="303">
        <v>0</v>
      </c>
      <c r="H93" s="303">
        <v>0</v>
      </c>
      <c r="I93" s="303">
        <v>0</v>
      </c>
      <c r="J93" s="303">
        <v>0</v>
      </c>
      <c r="K93" s="303">
        <v>0</v>
      </c>
      <c r="L93" s="303">
        <v>120.8</v>
      </c>
      <c r="M93" s="303">
        <v>0</v>
      </c>
      <c r="N93" s="303">
        <v>0</v>
      </c>
      <c r="O93" s="303">
        <v>0</v>
      </c>
      <c r="P93" s="303">
        <v>0.05</v>
      </c>
      <c r="Q93" s="303">
        <f>F93+G93+H93+J93-M93-O93-K93-N93+L93-P93</f>
        <v>1539.6</v>
      </c>
      <c r="R93" s="32"/>
    </row>
    <row r="94" spans="1:18" ht="28.5" customHeight="1">
      <c r="A94" s="165">
        <v>3113061</v>
      </c>
      <c r="B94" s="303" t="s">
        <v>1100</v>
      </c>
      <c r="C94" s="303"/>
      <c r="D94" s="302" t="s">
        <v>1101</v>
      </c>
      <c r="E94" s="302" t="s">
        <v>177</v>
      </c>
      <c r="F94" s="303">
        <v>2111.55</v>
      </c>
      <c r="G94" s="303">
        <v>0</v>
      </c>
      <c r="H94" s="303">
        <v>0</v>
      </c>
      <c r="I94" s="303">
        <v>0</v>
      </c>
      <c r="J94" s="303">
        <v>0</v>
      </c>
      <c r="K94" s="303">
        <v>0</v>
      </c>
      <c r="L94" s="303">
        <v>63.02</v>
      </c>
      <c r="M94" s="303">
        <v>0</v>
      </c>
      <c r="N94" s="303">
        <v>0</v>
      </c>
      <c r="O94" s="303">
        <v>0</v>
      </c>
      <c r="P94" s="303">
        <v>-0.03</v>
      </c>
      <c r="Q94" s="303">
        <f>F94+G94+H94+J94-M94-O94-K94-N94+L94-P94</f>
        <v>2174.6000000000004</v>
      </c>
      <c r="R94" s="32"/>
    </row>
    <row r="95" spans="1:18" ht="13.5" customHeight="1">
      <c r="A95" s="482" t="s">
        <v>144</v>
      </c>
      <c r="B95" s="458"/>
      <c r="C95" s="458"/>
      <c r="D95" s="483"/>
      <c r="E95" s="483"/>
      <c r="F95" s="459">
        <f>SUM(F93:F94)</f>
        <v>3530.4</v>
      </c>
      <c r="G95" s="459">
        <f aca="true" t="shared" si="14" ref="G95:O95">SUM(G93:G94)</f>
        <v>0</v>
      </c>
      <c r="H95" s="459">
        <f t="shared" si="14"/>
        <v>0</v>
      </c>
      <c r="I95" s="459">
        <f t="shared" si="14"/>
        <v>0</v>
      </c>
      <c r="J95" s="459">
        <f t="shared" si="14"/>
        <v>0</v>
      </c>
      <c r="K95" s="459">
        <f>SUM(K93:K94)</f>
        <v>0</v>
      </c>
      <c r="L95" s="459">
        <f>SUM(L93:L94)</f>
        <v>183.82</v>
      </c>
      <c r="M95" s="459">
        <f t="shared" si="14"/>
        <v>0</v>
      </c>
      <c r="N95" s="459">
        <f>SUM(N93:N94)</f>
        <v>0</v>
      </c>
      <c r="O95" s="459">
        <f t="shared" si="14"/>
        <v>0</v>
      </c>
      <c r="P95" s="459">
        <f>SUM(P93:P94)</f>
        <v>0.020000000000000004</v>
      </c>
      <c r="Q95" s="459">
        <f>SUM(Q93:Q94)</f>
        <v>3714.2000000000003</v>
      </c>
      <c r="R95" s="484"/>
    </row>
    <row r="96" spans="1:18" s="25" customFormat="1" ht="18" customHeight="1">
      <c r="A96" s="65"/>
      <c r="B96" s="284" t="s">
        <v>33</v>
      </c>
      <c r="C96" s="284"/>
      <c r="D96" s="73"/>
      <c r="E96" s="66"/>
      <c r="F96" s="308">
        <f>F75+F79+F83+F87+F91+F95</f>
        <v>23346.39</v>
      </c>
      <c r="G96" s="308">
        <f aca="true" t="shared" si="15" ref="G96:O96">G75+G79+G83+G87+G91+G95</f>
        <v>0</v>
      </c>
      <c r="H96" s="308">
        <f t="shared" si="15"/>
        <v>0</v>
      </c>
      <c r="I96" s="308">
        <f t="shared" si="15"/>
        <v>0</v>
      </c>
      <c r="J96" s="308">
        <f>J75+J79+J83+J87+J91+J95</f>
        <v>0</v>
      </c>
      <c r="K96" s="308">
        <f>K75+K79+K83+K87+K91+K95</f>
        <v>0</v>
      </c>
      <c r="L96" s="308">
        <f>L75+L79+L83+L87+L91+L95</f>
        <v>1160.23</v>
      </c>
      <c r="M96" s="308">
        <f t="shared" si="15"/>
        <v>0</v>
      </c>
      <c r="N96" s="308">
        <f t="shared" si="15"/>
        <v>0</v>
      </c>
      <c r="O96" s="308">
        <f t="shared" si="15"/>
        <v>0</v>
      </c>
      <c r="P96" s="308">
        <f>P75+P79+P83+P87+P91+P95</f>
        <v>0.22000000000000003</v>
      </c>
      <c r="Q96" s="308">
        <f>Q75+Q79+Q83+Q87+Q91+Q95</f>
        <v>24506.4</v>
      </c>
      <c r="R96" s="67"/>
    </row>
    <row r="97" spans="1:18" s="291" customFormat="1" ht="39" customHeight="1">
      <c r="A97" s="288"/>
      <c r="B97" s="289"/>
      <c r="C97" s="289"/>
      <c r="D97" s="289"/>
      <c r="E97" s="289" t="s">
        <v>44</v>
      </c>
      <c r="F97" s="289"/>
      <c r="G97" s="289"/>
      <c r="H97" s="289"/>
      <c r="I97" s="289"/>
      <c r="J97" s="289"/>
      <c r="K97" s="289"/>
      <c r="L97" s="289"/>
      <c r="M97" s="289" t="s">
        <v>46</v>
      </c>
      <c r="N97" s="289"/>
      <c r="O97" s="289"/>
      <c r="P97" s="289"/>
      <c r="Q97" s="289"/>
      <c r="R97" s="290"/>
    </row>
    <row r="98" spans="1:18" s="291" customFormat="1" ht="13.5" customHeight="1">
      <c r="A98" s="288" t="s">
        <v>45</v>
      </c>
      <c r="B98" s="289"/>
      <c r="C98" s="289"/>
      <c r="D98" s="289"/>
      <c r="E98" s="289" t="s">
        <v>43</v>
      </c>
      <c r="F98" s="289"/>
      <c r="G98" s="289"/>
      <c r="H98" s="289"/>
      <c r="I98" s="289"/>
      <c r="J98" s="289"/>
      <c r="K98" s="289"/>
      <c r="L98" s="289"/>
      <c r="M98" s="289" t="s">
        <v>47</v>
      </c>
      <c r="N98" s="289"/>
      <c r="O98" s="289"/>
      <c r="P98" s="289"/>
      <c r="Q98" s="289"/>
      <c r="R98" s="290"/>
    </row>
    <row r="99" spans="1:18" s="41" customFormat="1" ht="18" customHeight="1">
      <c r="A99" s="26"/>
      <c r="B99" s="10"/>
      <c r="C99" s="10"/>
      <c r="D99" s="69"/>
      <c r="E99" s="69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34"/>
    </row>
    <row r="100" spans="1:18" ht="33.75">
      <c r="A100" s="287" t="s">
        <v>0</v>
      </c>
      <c r="B100" s="22"/>
      <c r="C100" s="22"/>
      <c r="D100" s="129"/>
      <c r="E100" s="128" t="s">
        <v>836</v>
      </c>
      <c r="F100" s="6"/>
      <c r="G100" s="6"/>
      <c r="H100" s="6"/>
      <c r="I100" s="6"/>
      <c r="J100" s="6"/>
      <c r="K100" s="6"/>
      <c r="L100" s="6"/>
      <c r="M100" s="6"/>
      <c r="N100" s="7"/>
      <c r="O100" s="6"/>
      <c r="P100" s="6"/>
      <c r="Q100" s="6"/>
      <c r="R100" s="29"/>
    </row>
    <row r="101" spans="1:18" ht="20.25">
      <c r="A101" s="8"/>
      <c r="B101" s="131" t="s">
        <v>21</v>
      </c>
      <c r="C101" s="131"/>
      <c r="D101" s="9"/>
      <c r="E101" s="9"/>
      <c r="F101" s="9"/>
      <c r="G101" s="9"/>
      <c r="H101" s="9"/>
      <c r="I101" s="9"/>
      <c r="J101" s="10"/>
      <c r="K101" s="9"/>
      <c r="L101" s="9"/>
      <c r="M101" s="10"/>
      <c r="N101" s="11"/>
      <c r="O101" s="9"/>
      <c r="P101" s="9"/>
      <c r="Q101" s="9"/>
      <c r="R101" s="30" t="s">
        <v>897</v>
      </c>
    </row>
    <row r="102" spans="1:18" ht="24.75">
      <c r="A102" s="12"/>
      <c r="B102" s="49"/>
      <c r="C102" s="49"/>
      <c r="D102" s="13"/>
      <c r="E102" s="130" t="s">
        <v>1187</v>
      </c>
      <c r="F102" s="14"/>
      <c r="G102" s="14"/>
      <c r="H102" s="14"/>
      <c r="I102" s="14"/>
      <c r="J102" s="14"/>
      <c r="K102" s="14"/>
      <c r="L102" s="14"/>
      <c r="M102" s="14"/>
      <c r="N102" s="15"/>
      <c r="O102" s="14"/>
      <c r="P102" s="14"/>
      <c r="Q102" s="14"/>
      <c r="R102" s="31"/>
    </row>
    <row r="103" spans="1:18" s="76" customFormat="1" ht="24" customHeight="1" thickBot="1">
      <c r="A103" s="54" t="s">
        <v>1173</v>
      </c>
      <c r="B103" s="74" t="s">
        <v>1174</v>
      </c>
      <c r="C103" s="75" t="s">
        <v>875</v>
      </c>
      <c r="D103" s="74" t="s">
        <v>1</v>
      </c>
      <c r="E103" s="74" t="s">
        <v>1171</v>
      </c>
      <c r="F103" s="28" t="s">
        <v>1167</v>
      </c>
      <c r="G103" s="28" t="s">
        <v>1168</v>
      </c>
      <c r="H103" s="28" t="s">
        <v>1149</v>
      </c>
      <c r="I103" s="28" t="s">
        <v>38</v>
      </c>
      <c r="J103" s="28" t="s">
        <v>1169</v>
      </c>
      <c r="K103" s="28" t="s">
        <v>18</v>
      </c>
      <c r="L103" s="28" t="s">
        <v>19</v>
      </c>
      <c r="M103" s="28" t="s">
        <v>17</v>
      </c>
      <c r="N103" s="28" t="s">
        <v>1172</v>
      </c>
      <c r="O103" s="28" t="s">
        <v>1170</v>
      </c>
      <c r="P103" s="28" t="s">
        <v>32</v>
      </c>
      <c r="Q103" s="28" t="s">
        <v>1175</v>
      </c>
      <c r="R103" s="75" t="s">
        <v>20</v>
      </c>
    </row>
    <row r="104" spans="1:18" ht="18" customHeight="1" thickTop="1">
      <c r="A104" s="134" t="s">
        <v>196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2"/>
      <c r="O104" s="101"/>
      <c r="P104" s="101"/>
      <c r="Q104" s="101"/>
      <c r="R104" s="100"/>
    </row>
    <row r="105" spans="1:18" ht="34.5" customHeight="1">
      <c r="A105" s="165">
        <v>3123071</v>
      </c>
      <c r="B105" s="299" t="s">
        <v>1102</v>
      </c>
      <c r="C105" s="299"/>
      <c r="D105" s="302" t="s">
        <v>1103</v>
      </c>
      <c r="E105" s="305" t="s">
        <v>197</v>
      </c>
      <c r="F105" s="299">
        <v>1714.5</v>
      </c>
      <c r="G105" s="299">
        <v>0</v>
      </c>
      <c r="H105" s="299">
        <v>0</v>
      </c>
      <c r="I105" s="299">
        <v>0</v>
      </c>
      <c r="J105" s="299">
        <v>0</v>
      </c>
      <c r="K105" s="299">
        <v>0</v>
      </c>
      <c r="L105" s="299">
        <v>95.04</v>
      </c>
      <c r="M105" s="299">
        <v>0</v>
      </c>
      <c r="N105" s="299">
        <v>0</v>
      </c>
      <c r="O105" s="299">
        <v>0</v>
      </c>
      <c r="P105" s="299">
        <v>-0.06</v>
      </c>
      <c r="Q105" s="299">
        <f>F105+G105+H105+J105-M105-O105-K105-N105+L105-P105</f>
        <v>1809.6</v>
      </c>
      <c r="R105" s="32"/>
    </row>
    <row r="106" spans="1:18" s="318" customFormat="1" ht="16.5" customHeight="1">
      <c r="A106" s="482" t="s">
        <v>144</v>
      </c>
      <c r="B106" s="485"/>
      <c r="C106" s="485"/>
      <c r="D106" s="485"/>
      <c r="E106" s="485"/>
      <c r="F106" s="486">
        <f>SUM(F105)</f>
        <v>1714.5</v>
      </c>
      <c r="G106" s="486">
        <f aca="true" t="shared" si="16" ref="G106:O106">SUM(G105)</f>
        <v>0</v>
      </c>
      <c r="H106" s="486">
        <f>SUM(H105)</f>
        <v>0</v>
      </c>
      <c r="I106" s="486">
        <f>SUM(I105)</f>
        <v>0</v>
      </c>
      <c r="J106" s="486">
        <f t="shared" si="16"/>
        <v>0</v>
      </c>
      <c r="K106" s="486">
        <f>SUM(K105)</f>
        <v>0</v>
      </c>
      <c r="L106" s="486">
        <f>SUM(L105)</f>
        <v>95.04</v>
      </c>
      <c r="M106" s="486">
        <f t="shared" si="16"/>
        <v>0</v>
      </c>
      <c r="N106" s="486">
        <f>SUM(N105)</f>
        <v>0</v>
      </c>
      <c r="O106" s="486">
        <f t="shared" si="16"/>
        <v>0</v>
      </c>
      <c r="P106" s="486">
        <f>SUM(P105)</f>
        <v>-0.06</v>
      </c>
      <c r="Q106" s="486">
        <f>SUM(Q105)</f>
        <v>1809.6</v>
      </c>
      <c r="R106" s="487"/>
    </row>
    <row r="107" spans="1:18" ht="18" customHeight="1">
      <c r="A107" s="134" t="s">
        <v>198</v>
      </c>
      <c r="B107" s="316"/>
      <c r="C107" s="316"/>
      <c r="D107" s="317"/>
      <c r="E107" s="307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100"/>
    </row>
    <row r="108" spans="1:18" ht="34.5" customHeight="1">
      <c r="A108" s="165">
        <v>3123081</v>
      </c>
      <c r="B108" s="299" t="s">
        <v>1104</v>
      </c>
      <c r="C108" s="299"/>
      <c r="D108" s="302" t="s">
        <v>1105</v>
      </c>
      <c r="E108" s="305" t="s">
        <v>197</v>
      </c>
      <c r="F108" s="299">
        <v>1714.5</v>
      </c>
      <c r="G108" s="299">
        <v>0</v>
      </c>
      <c r="H108" s="299">
        <v>0</v>
      </c>
      <c r="I108" s="299">
        <v>0</v>
      </c>
      <c r="J108" s="299">
        <v>0</v>
      </c>
      <c r="K108" s="299">
        <v>0</v>
      </c>
      <c r="L108" s="299">
        <v>95.04</v>
      </c>
      <c r="M108" s="299">
        <v>0</v>
      </c>
      <c r="N108" s="299">
        <v>0</v>
      </c>
      <c r="O108" s="299">
        <v>0</v>
      </c>
      <c r="P108" s="299">
        <v>-0.06</v>
      </c>
      <c r="Q108" s="299">
        <f>F108+G108+H108+J108-M108-O108-K108-N108+L108-P108</f>
        <v>1809.6</v>
      </c>
      <c r="R108" s="166"/>
    </row>
    <row r="109" spans="1:18" s="319" customFormat="1" ht="16.5" customHeight="1">
      <c r="A109" s="482" t="s">
        <v>144</v>
      </c>
      <c r="B109" s="486"/>
      <c r="C109" s="486"/>
      <c r="D109" s="486"/>
      <c r="E109" s="486"/>
      <c r="F109" s="486">
        <f>F108</f>
        <v>1714.5</v>
      </c>
      <c r="G109" s="486">
        <f aca="true" t="shared" si="17" ref="G109:O109">G108</f>
        <v>0</v>
      </c>
      <c r="H109" s="486">
        <f t="shared" si="17"/>
        <v>0</v>
      </c>
      <c r="I109" s="486">
        <f t="shared" si="17"/>
        <v>0</v>
      </c>
      <c r="J109" s="486">
        <f t="shared" si="17"/>
        <v>0</v>
      </c>
      <c r="K109" s="486">
        <f>K108</f>
        <v>0</v>
      </c>
      <c r="L109" s="486">
        <f>L108</f>
        <v>95.04</v>
      </c>
      <c r="M109" s="486">
        <f t="shared" si="17"/>
        <v>0</v>
      </c>
      <c r="N109" s="486">
        <f>N108</f>
        <v>0</v>
      </c>
      <c r="O109" s="486">
        <f t="shared" si="17"/>
        <v>0</v>
      </c>
      <c r="P109" s="486">
        <f>P108</f>
        <v>-0.06</v>
      </c>
      <c r="Q109" s="486">
        <f>Q108</f>
        <v>1809.6</v>
      </c>
      <c r="R109" s="488"/>
    </row>
    <row r="110" spans="1:18" ht="18" customHeight="1">
      <c r="A110" s="134" t="s">
        <v>199</v>
      </c>
      <c r="B110" s="316"/>
      <c r="C110" s="316"/>
      <c r="D110" s="317"/>
      <c r="E110" s="307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100"/>
    </row>
    <row r="111" spans="1:18" ht="34.5" customHeight="1">
      <c r="A111" s="165">
        <v>3123091</v>
      </c>
      <c r="B111" s="299" t="s">
        <v>1106</v>
      </c>
      <c r="C111" s="299"/>
      <c r="D111" s="302" t="s">
        <v>1107</v>
      </c>
      <c r="E111" s="305" t="s">
        <v>197</v>
      </c>
      <c r="F111" s="299">
        <v>1714.501</v>
      </c>
      <c r="G111" s="299">
        <v>0</v>
      </c>
      <c r="H111" s="299">
        <v>0</v>
      </c>
      <c r="I111" s="299">
        <v>0</v>
      </c>
      <c r="J111" s="299">
        <v>0</v>
      </c>
      <c r="K111" s="299">
        <v>0</v>
      </c>
      <c r="L111" s="299">
        <v>95.04</v>
      </c>
      <c r="M111" s="299">
        <v>0</v>
      </c>
      <c r="N111" s="299">
        <v>0</v>
      </c>
      <c r="O111" s="299">
        <v>0</v>
      </c>
      <c r="P111" s="299">
        <v>-0.06</v>
      </c>
      <c r="Q111" s="299">
        <f>F111+G111+H111+J111-M111-O111-K111-N111+L111-P111</f>
        <v>1809.6009999999999</v>
      </c>
      <c r="R111" s="32"/>
    </row>
    <row r="112" spans="1:18" s="318" customFormat="1" ht="16.5" customHeight="1">
      <c r="A112" s="482" t="s">
        <v>144</v>
      </c>
      <c r="B112" s="485"/>
      <c r="C112" s="485"/>
      <c r="D112" s="485"/>
      <c r="E112" s="485"/>
      <c r="F112" s="486">
        <f>F111</f>
        <v>1714.501</v>
      </c>
      <c r="G112" s="486">
        <f aca="true" t="shared" si="18" ref="G112:O112">G111</f>
        <v>0</v>
      </c>
      <c r="H112" s="486">
        <f t="shared" si="18"/>
        <v>0</v>
      </c>
      <c r="I112" s="486">
        <f t="shared" si="18"/>
        <v>0</v>
      </c>
      <c r="J112" s="486">
        <f t="shared" si="18"/>
        <v>0</v>
      </c>
      <c r="K112" s="486">
        <f>K111</f>
        <v>0</v>
      </c>
      <c r="L112" s="486">
        <f>L111</f>
        <v>95.04</v>
      </c>
      <c r="M112" s="486">
        <f t="shared" si="18"/>
        <v>0</v>
      </c>
      <c r="N112" s="486">
        <f>N111</f>
        <v>0</v>
      </c>
      <c r="O112" s="486">
        <f t="shared" si="18"/>
        <v>0</v>
      </c>
      <c r="P112" s="486">
        <f>P111</f>
        <v>-0.06</v>
      </c>
      <c r="Q112" s="486">
        <f>Q111</f>
        <v>1809.6009999999999</v>
      </c>
      <c r="R112" s="487"/>
    </row>
    <row r="113" spans="1:18" ht="18" customHeight="1">
      <c r="A113" s="134" t="s">
        <v>200</v>
      </c>
      <c r="B113" s="316"/>
      <c r="C113" s="316"/>
      <c r="D113" s="317"/>
      <c r="E113" s="307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100"/>
    </row>
    <row r="114" spans="1:18" ht="34.5" customHeight="1">
      <c r="A114" s="165">
        <v>3120201</v>
      </c>
      <c r="B114" s="299" t="s">
        <v>201</v>
      </c>
      <c r="C114" s="299"/>
      <c r="D114" s="302" t="s">
        <v>202</v>
      </c>
      <c r="E114" s="305" t="s">
        <v>101</v>
      </c>
      <c r="F114" s="299">
        <v>682.5</v>
      </c>
      <c r="G114" s="299">
        <v>0</v>
      </c>
      <c r="H114" s="299">
        <v>0</v>
      </c>
      <c r="I114" s="299">
        <v>0</v>
      </c>
      <c r="J114" s="299">
        <v>0</v>
      </c>
      <c r="K114" s="299">
        <v>0</v>
      </c>
      <c r="L114" s="299">
        <v>168.12</v>
      </c>
      <c r="M114" s="299">
        <v>0</v>
      </c>
      <c r="N114" s="299">
        <v>0</v>
      </c>
      <c r="O114" s="299">
        <v>0</v>
      </c>
      <c r="P114" s="299">
        <v>0.02</v>
      </c>
      <c r="Q114" s="299">
        <f>F114+G114+H114+J114-M114-O114-K114-N114+L114-P114</f>
        <v>850.6</v>
      </c>
      <c r="R114" s="32"/>
    </row>
    <row r="115" spans="1:18" ht="34.5" customHeight="1">
      <c r="A115" s="165">
        <v>3123101</v>
      </c>
      <c r="B115" s="299" t="s">
        <v>1108</v>
      </c>
      <c r="C115" s="299"/>
      <c r="D115" s="302" t="s">
        <v>1109</v>
      </c>
      <c r="E115" s="305" t="s">
        <v>197</v>
      </c>
      <c r="F115" s="299">
        <v>1714.5</v>
      </c>
      <c r="G115" s="299">
        <v>0</v>
      </c>
      <c r="H115" s="299">
        <v>0</v>
      </c>
      <c r="I115" s="299">
        <v>0</v>
      </c>
      <c r="J115" s="299">
        <v>0</v>
      </c>
      <c r="K115" s="299">
        <v>0</v>
      </c>
      <c r="L115" s="299">
        <v>95.04</v>
      </c>
      <c r="M115" s="299">
        <v>0</v>
      </c>
      <c r="N115" s="299">
        <v>0</v>
      </c>
      <c r="O115" s="299">
        <v>0</v>
      </c>
      <c r="P115" s="299">
        <v>-0.06</v>
      </c>
      <c r="Q115" s="299">
        <f>F115+G115+H115+J115-M115-O115-K115-N115+L115-P115</f>
        <v>1809.6</v>
      </c>
      <c r="R115" s="32"/>
    </row>
    <row r="116" spans="1:18" s="319" customFormat="1" ht="16.5" customHeight="1">
      <c r="A116" s="482" t="s">
        <v>144</v>
      </c>
      <c r="B116" s="486"/>
      <c r="C116" s="486"/>
      <c r="D116" s="486"/>
      <c r="E116" s="486"/>
      <c r="F116" s="486">
        <f>SUM(F114:F115)</f>
        <v>2397</v>
      </c>
      <c r="G116" s="486">
        <f aca="true" t="shared" si="19" ref="G116:Q116">SUM(G114:G115)</f>
        <v>0</v>
      </c>
      <c r="H116" s="486">
        <f t="shared" si="19"/>
        <v>0</v>
      </c>
      <c r="I116" s="486">
        <f t="shared" si="19"/>
        <v>0</v>
      </c>
      <c r="J116" s="486">
        <f t="shared" si="19"/>
        <v>0</v>
      </c>
      <c r="K116" s="486">
        <f>SUM(K114:K115)</f>
        <v>0</v>
      </c>
      <c r="L116" s="486">
        <f>SUM(L114:L115)</f>
        <v>263.16</v>
      </c>
      <c r="M116" s="486">
        <f t="shared" si="19"/>
        <v>0</v>
      </c>
      <c r="N116" s="486">
        <f t="shared" si="19"/>
        <v>0</v>
      </c>
      <c r="O116" s="486">
        <f t="shared" si="19"/>
        <v>0</v>
      </c>
      <c r="P116" s="486">
        <f t="shared" si="19"/>
        <v>-0.039999999999999994</v>
      </c>
      <c r="Q116" s="486">
        <f t="shared" si="19"/>
        <v>2660.2</v>
      </c>
      <c r="R116" s="488"/>
    </row>
    <row r="117" spans="1:18" ht="18" customHeight="1">
      <c r="A117" s="134" t="s">
        <v>203</v>
      </c>
      <c r="B117" s="316"/>
      <c r="C117" s="316"/>
      <c r="D117" s="317"/>
      <c r="E117" s="307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100"/>
    </row>
    <row r="118" spans="1:18" ht="34.5" customHeight="1">
      <c r="A118" s="165">
        <v>3123111</v>
      </c>
      <c r="B118" s="299" t="s">
        <v>1110</v>
      </c>
      <c r="C118" s="299"/>
      <c r="D118" s="302" t="s">
        <v>1111</v>
      </c>
      <c r="E118" s="305" t="s">
        <v>197</v>
      </c>
      <c r="F118" s="299">
        <v>1714.5</v>
      </c>
      <c r="G118" s="299">
        <v>0</v>
      </c>
      <c r="H118" s="299">
        <v>0</v>
      </c>
      <c r="I118" s="299">
        <v>0</v>
      </c>
      <c r="J118" s="299">
        <v>0</v>
      </c>
      <c r="K118" s="299">
        <v>0</v>
      </c>
      <c r="L118" s="299">
        <v>95.04</v>
      </c>
      <c r="M118" s="299">
        <v>0</v>
      </c>
      <c r="N118" s="299">
        <v>0</v>
      </c>
      <c r="O118" s="299">
        <v>0</v>
      </c>
      <c r="P118" s="299">
        <v>-0.06</v>
      </c>
      <c r="Q118" s="299">
        <f>F118+G118+H118+J118-M118-O118-K118-N118+L118-P118</f>
        <v>1809.6</v>
      </c>
      <c r="R118" s="32"/>
    </row>
    <row r="119" spans="1:18" s="318" customFormat="1" ht="16.5" customHeight="1">
      <c r="A119" s="482" t="s">
        <v>144</v>
      </c>
      <c r="B119" s="485"/>
      <c r="C119" s="485"/>
      <c r="D119" s="485"/>
      <c r="E119" s="485"/>
      <c r="F119" s="486">
        <f>F118</f>
        <v>1714.5</v>
      </c>
      <c r="G119" s="486">
        <f aca="true" t="shared" si="20" ref="G119:O119">G118</f>
        <v>0</v>
      </c>
      <c r="H119" s="486">
        <f t="shared" si="20"/>
        <v>0</v>
      </c>
      <c r="I119" s="486">
        <f t="shared" si="20"/>
        <v>0</v>
      </c>
      <c r="J119" s="486">
        <f t="shared" si="20"/>
        <v>0</v>
      </c>
      <c r="K119" s="486">
        <f>K118</f>
        <v>0</v>
      </c>
      <c r="L119" s="486">
        <f>L118</f>
        <v>95.04</v>
      </c>
      <c r="M119" s="486">
        <f t="shared" si="20"/>
        <v>0</v>
      </c>
      <c r="N119" s="486">
        <f>N118</f>
        <v>0</v>
      </c>
      <c r="O119" s="486">
        <f t="shared" si="20"/>
        <v>0</v>
      </c>
      <c r="P119" s="486">
        <f>P118</f>
        <v>-0.06</v>
      </c>
      <c r="Q119" s="486">
        <f>Q118</f>
        <v>1809.6</v>
      </c>
      <c r="R119" s="487"/>
    </row>
    <row r="120" spans="1:18" ht="18" customHeight="1">
      <c r="A120" s="134" t="s">
        <v>204</v>
      </c>
      <c r="B120" s="316"/>
      <c r="C120" s="316"/>
      <c r="D120" s="317"/>
      <c r="E120" s="307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100"/>
    </row>
    <row r="121" spans="1:18" ht="34.5" customHeight="1">
      <c r="A121" s="165">
        <v>3123121</v>
      </c>
      <c r="B121" s="299" t="s">
        <v>1112</v>
      </c>
      <c r="C121" s="299"/>
      <c r="D121" s="302" t="s">
        <v>1113</v>
      </c>
      <c r="E121" s="305" t="s">
        <v>197</v>
      </c>
      <c r="F121" s="299">
        <v>1714.5</v>
      </c>
      <c r="G121" s="299">
        <v>0</v>
      </c>
      <c r="H121" s="299">
        <v>0</v>
      </c>
      <c r="I121" s="299">
        <v>0</v>
      </c>
      <c r="J121" s="299">
        <v>0</v>
      </c>
      <c r="K121" s="299">
        <v>0</v>
      </c>
      <c r="L121" s="299">
        <v>95.04</v>
      </c>
      <c r="M121" s="299">
        <v>0</v>
      </c>
      <c r="N121" s="299">
        <v>0</v>
      </c>
      <c r="O121" s="299">
        <v>0</v>
      </c>
      <c r="P121" s="299">
        <v>-0.06</v>
      </c>
      <c r="Q121" s="299">
        <f>F121+G121+H121+J121-M121-O121-K121-N121+L121-P121</f>
        <v>1809.6</v>
      </c>
      <c r="R121" s="32"/>
    </row>
    <row r="122" spans="1:18" s="318" customFormat="1" ht="16.5" customHeight="1">
      <c r="A122" s="482" t="s">
        <v>144</v>
      </c>
      <c r="B122" s="485"/>
      <c r="C122" s="485"/>
      <c r="D122" s="485"/>
      <c r="E122" s="485"/>
      <c r="F122" s="486">
        <f>F121</f>
        <v>1714.5</v>
      </c>
      <c r="G122" s="486">
        <f aca="true" t="shared" si="21" ref="G122:O122">G121</f>
        <v>0</v>
      </c>
      <c r="H122" s="486">
        <f t="shared" si="21"/>
        <v>0</v>
      </c>
      <c r="I122" s="486">
        <f t="shared" si="21"/>
        <v>0</v>
      </c>
      <c r="J122" s="486">
        <f t="shared" si="21"/>
        <v>0</v>
      </c>
      <c r="K122" s="486">
        <f>K121</f>
        <v>0</v>
      </c>
      <c r="L122" s="486">
        <f>L121</f>
        <v>95.04</v>
      </c>
      <c r="M122" s="486">
        <f t="shared" si="21"/>
        <v>0</v>
      </c>
      <c r="N122" s="486">
        <f>N121</f>
        <v>0</v>
      </c>
      <c r="O122" s="486">
        <f t="shared" si="21"/>
        <v>0</v>
      </c>
      <c r="P122" s="486">
        <f>P121</f>
        <v>-0.06</v>
      </c>
      <c r="Q122" s="486">
        <f>Q121</f>
        <v>1809.6</v>
      </c>
      <c r="R122" s="487"/>
    </row>
    <row r="123" spans="1:18" ht="18" customHeight="1">
      <c r="A123" s="134" t="s">
        <v>205</v>
      </c>
      <c r="B123" s="316"/>
      <c r="C123" s="316"/>
      <c r="D123" s="317"/>
      <c r="E123" s="307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100"/>
    </row>
    <row r="124" spans="1:18" ht="34.5" customHeight="1">
      <c r="A124" s="165">
        <v>3123131</v>
      </c>
      <c r="B124" s="299" t="s">
        <v>1114</v>
      </c>
      <c r="C124" s="299"/>
      <c r="D124" s="302" t="s">
        <v>1115</v>
      </c>
      <c r="E124" s="305" t="s">
        <v>197</v>
      </c>
      <c r="F124" s="299">
        <v>1714.5</v>
      </c>
      <c r="G124" s="299">
        <v>0</v>
      </c>
      <c r="H124" s="299">
        <v>0</v>
      </c>
      <c r="I124" s="299">
        <v>0</v>
      </c>
      <c r="J124" s="299">
        <v>0</v>
      </c>
      <c r="K124" s="299">
        <v>0</v>
      </c>
      <c r="L124" s="299">
        <v>95.04</v>
      </c>
      <c r="M124" s="299">
        <v>0</v>
      </c>
      <c r="N124" s="299">
        <v>0</v>
      </c>
      <c r="O124" s="299">
        <v>0</v>
      </c>
      <c r="P124" s="299">
        <v>-0.06</v>
      </c>
      <c r="Q124" s="299">
        <f>F124+G124+H124+J124-M124-O124-K124-N124+L124-P124</f>
        <v>1809.6</v>
      </c>
      <c r="R124" s="32"/>
    </row>
    <row r="125" spans="1:18" s="318" customFormat="1" ht="16.5" customHeight="1">
      <c r="A125" s="482" t="s">
        <v>144</v>
      </c>
      <c r="B125" s="485"/>
      <c r="C125" s="485"/>
      <c r="D125" s="485"/>
      <c r="E125" s="485"/>
      <c r="F125" s="486">
        <f>F124</f>
        <v>1714.5</v>
      </c>
      <c r="G125" s="486">
        <f aca="true" t="shared" si="22" ref="G125:O125">G124</f>
        <v>0</v>
      </c>
      <c r="H125" s="486">
        <f t="shared" si="22"/>
        <v>0</v>
      </c>
      <c r="I125" s="486">
        <f t="shared" si="22"/>
        <v>0</v>
      </c>
      <c r="J125" s="486">
        <f t="shared" si="22"/>
        <v>0</v>
      </c>
      <c r="K125" s="486">
        <f>K124</f>
        <v>0</v>
      </c>
      <c r="L125" s="486">
        <f>L124</f>
        <v>95.04</v>
      </c>
      <c r="M125" s="486">
        <f t="shared" si="22"/>
        <v>0</v>
      </c>
      <c r="N125" s="486">
        <f>N124</f>
        <v>0</v>
      </c>
      <c r="O125" s="486">
        <f t="shared" si="22"/>
        <v>0</v>
      </c>
      <c r="P125" s="486">
        <f>P124</f>
        <v>-0.06</v>
      </c>
      <c r="Q125" s="486">
        <f>Q124</f>
        <v>1809.6</v>
      </c>
      <c r="R125" s="487"/>
    </row>
    <row r="126" spans="1:18" ht="21" customHeight="1">
      <c r="A126" s="59"/>
      <c r="B126" s="284" t="s">
        <v>33</v>
      </c>
      <c r="C126" s="284"/>
      <c r="D126" s="61"/>
      <c r="E126" s="61"/>
      <c r="F126" s="308">
        <f>F106+F109+F112+F116+F119+F122+F125</f>
        <v>12684.001</v>
      </c>
      <c r="G126" s="312">
        <f aca="true" t="shared" si="23" ref="G126:Q126">G106+G109+G112+G116+G119+G122+G125</f>
        <v>0</v>
      </c>
      <c r="H126" s="312">
        <f t="shared" si="23"/>
        <v>0</v>
      </c>
      <c r="I126" s="312">
        <f t="shared" si="23"/>
        <v>0</v>
      </c>
      <c r="J126" s="312">
        <f t="shared" si="23"/>
        <v>0</v>
      </c>
      <c r="K126" s="312">
        <f>K106+K109+K112+K116+K119+K122+K125</f>
        <v>0</v>
      </c>
      <c r="L126" s="312">
        <f>L106+L109+L112+L116+L119+L122+L125</f>
        <v>833.3999999999999</v>
      </c>
      <c r="M126" s="312">
        <f t="shared" si="23"/>
        <v>0</v>
      </c>
      <c r="N126" s="312">
        <f t="shared" si="23"/>
        <v>0</v>
      </c>
      <c r="O126" s="312">
        <f t="shared" si="23"/>
        <v>0</v>
      </c>
      <c r="P126" s="312">
        <f t="shared" si="23"/>
        <v>-0.39999999999999997</v>
      </c>
      <c r="Q126" s="312">
        <f t="shared" si="23"/>
        <v>13517.801</v>
      </c>
      <c r="R126" s="62"/>
    </row>
    <row r="127" ht="27" customHeight="1"/>
    <row r="128" spans="1:18" s="291" customFormat="1" ht="18.75">
      <c r="A128" s="288"/>
      <c r="B128" s="289"/>
      <c r="C128" s="289"/>
      <c r="D128" s="289"/>
      <c r="E128" s="289" t="s">
        <v>44</v>
      </c>
      <c r="F128" s="289"/>
      <c r="G128" s="289"/>
      <c r="H128" s="289"/>
      <c r="I128" s="289"/>
      <c r="J128" s="289"/>
      <c r="K128" s="289"/>
      <c r="L128" s="289"/>
      <c r="M128" s="289" t="s">
        <v>46</v>
      </c>
      <c r="N128" s="289"/>
      <c r="O128" s="289"/>
      <c r="P128" s="289"/>
      <c r="Q128" s="289"/>
      <c r="R128" s="290"/>
    </row>
    <row r="129" spans="1:18" s="291" customFormat="1" ht="18.75">
      <c r="A129" s="288" t="s">
        <v>45</v>
      </c>
      <c r="B129" s="289"/>
      <c r="C129" s="289"/>
      <c r="D129" s="289"/>
      <c r="E129" s="289" t="s">
        <v>43</v>
      </c>
      <c r="F129" s="289"/>
      <c r="G129" s="289"/>
      <c r="H129" s="289"/>
      <c r="I129" s="289"/>
      <c r="J129" s="289"/>
      <c r="K129" s="289"/>
      <c r="L129" s="289"/>
      <c r="M129" s="289" t="s">
        <v>47</v>
      </c>
      <c r="N129" s="289"/>
      <c r="O129" s="289"/>
      <c r="P129" s="289"/>
      <c r="Q129" s="289"/>
      <c r="R129" s="290"/>
    </row>
    <row r="130" spans="1:18" s="41" customFormat="1" ht="18" customHeight="1">
      <c r="A130" s="26"/>
      <c r="B130" s="10"/>
      <c r="C130" s="10"/>
      <c r="D130" s="69"/>
      <c r="E130" s="69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34"/>
    </row>
    <row r="131" spans="1:18" ht="33.75">
      <c r="A131" s="287" t="s">
        <v>0</v>
      </c>
      <c r="B131" s="22"/>
      <c r="C131" s="22"/>
      <c r="D131" s="129"/>
      <c r="E131" s="128" t="s">
        <v>836</v>
      </c>
      <c r="F131" s="63"/>
      <c r="G131" s="6"/>
      <c r="H131" s="6"/>
      <c r="I131" s="6"/>
      <c r="J131" s="6"/>
      <c r="K131" s="6"/>
      <c r="L131" s="6"/>
      <c r="M131" s="6"/>
      <c r="N131" s="7"/>
      <c r="O131" s="6"/>
      <c r="P131" s="6"/>
      <c r="Q131" s="6"/>
      <c r="R131" s="29"/>
    </row>
    <row r="132" spans="1:18" ht="20.25">
      <c r="A132" s="8"/>
      <c r="B132" s="131" t="s">
        <v>21</v>
      </c>
      <c r="C132" s="131"/>
      <c r="D132" s="9"/>
      <c r="E132" s="9"/>
      <c r="F132" s="9"/>
      <c r="G132" s="9"/>
      <c r="H132" s="9"/>
      <c r="I132" s="9"/>
      <c r="J132" s="10"/>
      <c r="K132" s="9"/>
      <c r="L132" s="9"/>
      <c r="M132" s="10"/>
      <c r="N132" s="11"/>
      <c r="O132" s="9"/>
      <c r="P132" s="9"/>
      <c r="Q132" s="9"/>
      <c r="R132" s="30" t="s">
        <v>898</v>
      </c>
    </row>
    <row r="133" spans="1:18" ht="22.5" customHeight="1">
      <c r="A133" s="12"/>
      <c r="B133" s="49"/>
      <c r="C133" s="49"/>
      <c r="D133" s="13"/>
      <c r="E133" s="130" t="s">
        <v>1187</v>
      </c>
      <c r="F133" s="14"/>
      <c r="G133" s="14"/>
      <c r="H133" s="14"/>
      <c r="I133" s="14"/>
      <c r="J133" s="14"/>
      <c r="K133" s="14"/>
      <c r="L133" s="14"/>
      <c r="M133" s="14"/>
      <c r="N133" s="15"/>
      <c r="O133" s="14"/>
      <c r="P133" s="14"/>
      <c r="Q133" s="14"/>
      <c r="R133" s="31"/>
    </row>
    <row r="134" spans="1:18" s="510" customFormat="1" ht="29.25" customHeight="1" thickBot="1">
      <c r="A134" s="511" t="s">
        <v>1173</v>
      </c>
      <c r="B134" s="512" t="s">
        <v>1174</v>
      </c>
      <c r="C134" s="513" t="s">
        <v>875</v>
      </c>
      <c r="D134" s="512" t="s">
        <v>1</v>
      </c>
      <c r="E134" s="512" t="s">
        <v>1171</v>
      </c>
      <c r="F134" s="342" t="s">
        <v>1167</v>
      </c>
      <c r="G134" s="342" t="s">
        <v>1168</v>
      </c>
      <c r="H134" s="342" t="s">
        <v>1149</v>
      </c>
      <c r="I134" s="338" t="s">
        <v>38</v>
      </c>
      <c r="J134" s="342" t="s">
        <v>1169</v>
      </c>
      <c r="K134" s="342" t="s">
        <v>18</v>
      </c>
      <c r="L134" s="342" t="s">
        <v>19</v>
      </c>
      <c r="M134" s="344" t="s">
        <v>1188</v>
      </c>
      <c r="N134" s="342" t="s">
        <v>1172</v>
      </c>
      <c r="O134" s="46" t="s">
        <v>1170</v>
      </c>
      <c r="P134" s="342" t="s">
        <v>32</v>
      </c>
      <c r="Q134" s="342" t="s">
        <v>1175</v>
      </c>
      <c r="R134" s="513" t="s">
        <v>20</v>
      </c>
    </row>
    <row r="135" spans="1:18" ht="33" customHeight="1" thickTop="1">
      <c r="A135" s="135" t="s">
        <v>5</v>
      </c>
      <c r="B135" s="105"/>
      <c r="C135" s="105"/>
      <c r="D135" s="105"/>
      <c r="E135" s="106"/>
      <c r="F135" s="105"/>
      <c r="G135" s="105"/>
      <c r="H135" s="105"/>
      <c r="I135" s="105"/>
      <c r="J135" s="105"/>
      <c r="K135" s="105"/>
      <c r="L135" s="105"/>
      <c r="M135" s="105"/>
      <c r="N135" s="107"/>
      <c r="O135" s="105"/>
      <c r="P135" s="105"/>
      <c r="Q135" s="105"/>
      <c r="R135" s="100"/>
    </row>
    <row r="136" spans="1:18" ht="42" customHeight="1">
      <c r="A136" s="262">
        <v>320001</v>
      </c>
      <c r="B136" s="299" t="s">
        <v>823</v>
      </c>
      <c r="C136" s="452" t="s">
        <v>874</v>
      </c>
      <c r="D136" s="302" t="s">
        <v>945</v>
      </c>
      <c r="E136" s="302" t="s">
        <v>211</v>
      </c>
      <c r="F136" s="299">
        <v>6000</v>
      </c>
      <c r="G136" s="299">
        <v>0</v>
      </c>
      <c r="H136" s="299">
        <v>0</v>
      </c>
      <c r="I136" s="299">
        <v>0</v>
      </c>
      <c r="J136" s="299">
        <v>0</v>
      </c>
      <c r="K136" s="299">
        <v>734.34</v>
      </c>
      <c r="L136" s="299">
        <v>0</v>
      </c>
      <c r="M136" s="299">
        <v>600</v>
      </c>
      <c r="N136" s="299">
        <v>0</v>
      </c>
      <c r="O136" s="299">
        <v>0</v>
      </c>
      <c r="P136" s="299">
        <v>-0.14</v>
      </c>
      <c r="Q136" s="299">
        <f>F136+G136+H136+J136-M136-O136-K136-N136+L136-P136</f>
        <v>4665.8</v>
      </c>
      <c r="R136" s="47"/>
    </row>
    <row r="137" spans="1:18" ht="42" customHeight="1">
      <c r="A137" s="262">
        <v>3130101</v>
      </c>
      <c r="B137" s="299" t="s">
        <v>850</v>
      </c>
      <c r="C137" s="299"/>
      <c r="D137" s="302" t="s">
        <v>206</v>
      </c>
      <c r="E137" s="302" t="s">
        <v>101</v>
      </c>
      <c r="F137" s="299">
        <v>3250.05</v>
      </c>
      <c r="G137" s="299">
        <v>0</v>
      </c>
      <c r="H137" s="299">
        <v>0</v>
      </c>
      <c r="I137" s="299">
        <v>0</v>
      </c>
      <c r="J137" s="299">
        <v>0</v>
      </c>
      <c r="K137" s="299">
        <v>124.46</v>
      </c>
      <c r="L137" s="299">
        <v>0</v>
      </c>
      <c r="M137" s="299">
        <v>0</v>
      </c>
      <c r="N137" s="299">
        <v>0</v>
      </c>
      <c r="O137" s="299">
        <v>0</v>
      </c>
      <c r="P137" s="299">
        <v>-0.01</v>
      </c>
      <c r="Q137" s="299">
        <f>F137+G137+H137+J137-M137-O137-K137-N137+L137-P137</f>
        <v>3125.6000000000004</v>
      </c>
      <c r="R137" s="47"/>
    </row>
    <row r="138" spans="1:18" ht="42" customHeight="1">
      <c r="A138" s="262">
        <v>3130102</v>
      </c>
      <c r="B138" s="299" t="s">
        <v>207</v>
      </c>
      <c r="C138" s="299"/>
      <c r="D138" s="302" t="s">
        <v>208</v>
      </c>
      <c r="E138" s="302" t="s">
        <v>101</v>
      </c>
      <c r="F138" s="299">
        <v>3250.05</v>
      </c>
      <c r="G138" s="299">
        <v>0</v>
      </c>
      <c r="H138" s="299">
        <v>0</v>
      </c>
      <c r="I138" s="299">
        <v>0</v>
      </c>
      <c r="J138" s="299">
        <v>0</v>
      </c>
      <c r="K138" s="299">
        <v>124.46</v>
      </c>
      <c r="L138" s="299">
        <v>0</v>
      </c>
      <c r="M138" s="299">
        <v>0</v>
      </c>
      <c r="N138" s="299">
        <v>0</v>
      </c>
      <c r="O138" s="299">
        <v>0</v>
      </c>
      <c r="P138" s="299">
        <v>-0.01</v>
      </c>
      <c r="Q138" s="299">
        <f>F138+G138+H138+J138-M138-O138-K138-N138+L138-P138</f>
        <v>3125.6000000000004</v>
      </c>
      <c r="R138" s="47"/>
    </row>
    <row r="139" spans="1:18" ht="42" customHeight="1">
      <c r="A139" s="262">
        <v>5200001</v>
      </c>
      <c r="B139" s="299" t="s">
        <v>209</v>
      </c>
      <c r="C139" s="299"/>
      <c r="D139" s="302" t="s">
        <v>210</v>
      </c>
      <c r="E139" s="302" t="s">
        <v>101</v>
      </c>
      <c r="F139" s="299">
        <v>4350</v>
      </c>
      <c r="G139" s="299">
        <v>0</v>
      </c>
      <c r="H139" s="299">
        <v>0</v>
      </c>
      <c r="I139" s="299">
        <v>0</v>
      </c>
      <c r="J139" s="299">
        <v>0</v>
      </c>
      <c r="K139" s="299">
        <v>407.07</v>
      </c>
      <c r="L139" s="299">
        <v>0</v>
      </c>
      <c r="M139" s="299">
        <v>0</v>
      </c>
      <c r="N139" s="299">
        <v>0</v>
      </c>
      <c r="O139" s="299">
        <v>0</v>
      </c>
      <c r="P139" s="299">
        <v>-0.07</v>
      </c>
      <c r="Q139" s="299">
        <f>F139+G139+H139+J139-M139-O139-K139-N139+L139-P139</f>
        <v>3943</v>
      </c>
      <c r="R139" s="167"/>
    </row>
    <row r="140" spans="1:18" s="324" customFormat="1" ht="27" customHeight="1">
      <c r="A140" s="322" t="s">
        <v>144</v>
      </c>
      <c r="B140" s="305"/>
      <c r="C140" s="305"/>
      <c r="D140" s="305"/>
      <c r="E140" s="305"/>
      <c r="F140" s="304">
        <f>SUM(F136:F139)</f>
        <v>16850.1</v>
      </c>
      <c r="G140" s="304">
        <f aca="true" t="shared" si="24" ref="G140:Q140">SUM(G136:G139)</f>
        <v>0</v>
      </c>
      <c r="H140" s="304">
        <f t="shared" si="24"/>
        <v>0</v>
      </c>
      <c r="I140" s="304">
        <f t="shared" si="24"/>
        <v>0</v>
      </c>
      <c r="J140" s="304">
        <f t="shared" si="24"/>
        <v>0</v>
      </c>
      <c r="K140" s="304">
        <f>SUM(K136:K139)</f>
        <v>1390.3300000000002</v>
      </c>
      <c r="L140" s="304">
        <f>SUM(L136:L139)</f>
        <v>0</v>
      </c>
      <c r="M140" s="304">
        <f t="shared" si="24"/>
        <v>600</v>
      </c>
      <c r="N140" s="304">
        <f t="shared" si="24"/>
        <v>0</v>
      </c>
      <c r="O140" s="304">
        <f t="shared" si="24"/>
        <v>0</v>
      </c>
      <c r="P140" s="304">
        <f t="shared" si="24"/>
        <v>-0.23000000000000004</v>
      </c>
      <c r="Q140" s="304">
        <f t="shared" si="24"/>
        <v>14860</v>
      </c>
      <c r="R140" s="323"/>
    </row>
    <row r="141" spans="1:18" ht="33" customHeight="1">
      <c r="A141" s="135" t="s">
        <v>42</v>
      </c>
      <c r="B141" s="316"/>
      <c r="C141" s="316"/>
      <c r="D141" s="306"/>
      <c r="E141" s="317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100"/>
    </row>
    <row r="142" spans="1:18" s="45" customFormat="1" ht="42" customHeight="1">
      <c r="A142" s="259">
        <v>330001</v>
      </c>
      <c r="B142" s="320" t="s">
        <v>748</v>
      </c>
      <c r="C142" s="479" t="s">
        <v>874</v>
      </c>
      <c r="D142" s="321" t="s">
        <v>946</v>
      </c>
      <c r="E142" s="305" t="s">
        <v>750</v>
      </c>
      <c r="F142" s="299">
        <v>6600</v>
      </c>
      <c r="G142" s="299">
        <v>0</v>
      </c>
      <c r="H142" s="299">
        <v>0</v>
      </c>
      <c r="I142" s="299">
        <v>0</v>
      </c>
      <c r="J142" s="299">
        <v>0</v>
      </c>
      <c r="K142" s="299">
        <v>862.5</v>
      </c>
      <c r="L142" s="299">
        <v>0</v>
      </c>
      <c r="M142" s="299">
        <v>0</v>
      </c>
      <c r="N142" s="299">
        <v>0</v>
      </c>
      <c r="O142" s="299">
        <v>115</v>
      </c>
      <c r="P142" s="299">
        <v>0.1</v>
      </c>
      <c r="Q142" s="299">
        <f>F142+G142+H142+I142+J142-M142-N142-O142-K142-L142-P142</f>
        <v>5622.4</v>
      </c>
      <c r="R142" s="18"/>
    </row>
    <row r="143" spans="1:18" s="324" customFormat="1" ht="27" customHeight="1">
      <c r="A143" s="322" t="s">
        <v>144</v>
      </c>
      <c r="B143" s="305"/>
      <c r="C143" s="305"/>
      <c r="D143" s="305"/>
      <c r="E143" s="305"/>
      <c r="F143" s="304">
        <f>F142</f>
        <v>6600</v>
      </c>
      <c r="G143" s="304">
        <f aca="true" t="shared" si="25" ref="G143:O143">G142</f>
        <v>0</v>
      </c>
      <c r="H143" s="304">
        <f t="shared" si="25"/>
        <v>0</v>
      </c>
      <c r="I143" s="304">
        <f t="shared" si="25"/>
        <v>0</v>
      </c>
      <c r="J143" s="304">
        <f t="shared" si="25"/>
        <v>0</v>
      </c>
      <c r="K143" s="304">
        <f>K142</f>
        <v>862.5</v>
      </c>
      <c r="L143" s="304">
        <f>L142</f>
        <v>0</v>
      </c>
      <c r="M143" s="304">
        <f t="shared" si="25"/>
        <v>0</v>
      </c>
      <c r="N143" s="304">
        <f t="shared" si="25"/>
        <v>0</v>
      </c>
      <c r="O143" s="304">
        <f t="shared" si="25"/>
        <v>115</v>
      </c>
      <c r="P143" s="304">
        <f>P142</f>
        <v>0.1</v>
      </c>
      <c r="Q143" s="304">
        <f>Q142</f>
        <v>5622.4</v>
      </c>
      <c r="R143" s="323"/>
    </row>
    <row r="144" spans="1:18" ht="33" customHeight="1">
      <c r="A144" s="135" t="s">
        <v>214</v>
      </c>
      <c r="B144" s="316"/>
      <c r="C144" s="316"/>
      <c r="D144" s="306"/>
      <c r="E144" s="30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100"/>
    </row>
    <row r="145" spans="1:18" ht="42" customHeight="1">
      <c r="A145" s="165">
        <v>5400201</v>
      </c>
      <c r="B145" s="299" t="s">
        <v>216</v>
      </c>
      <c r="C145" s="299"/>
      <c r="D145" s="302" t="s">
        <v>217</v>
      </c>
      <c r="E145" s="302" t="s">
        <v>6</v>
      </c>
      <c r="F145" s="299">
        <v>2901.15</v>
      </c>
      <c r="G145" s="299">
        <v>0</v>
      </c>
      <c r="H145" s="299">
        <v>0</v>
      </c>
      <c r="I145" s="299">
        <v>0</v>
      </c>
      <c r="J145" s="299">
        <v>0</v>
      </c>
      <c r="K145" s="299">
        <v>66.22</v>
      </c>
      <c r="L145" s="299">
        <v>0</v>
      </c>
      <c r="M145" s="299">
        <v>0</v>
      </c>
      <c r="N145" s="299">
        <v>0</v>
      </c>
      <c r="O145" s="299">
        <v>0</v>
      </c>
      <c r="P145" s="299">
        <v>-0.07</v>
      </c>
      <c r="Q145" s="299">
        <f>F145+G145+H145+J145-M145-O145-K145-N145+L145-P145</f>
        <v>2835.0000000000005</v>
      </c>
      <c r="R145" s="167"/>
    </row>
    <row r="146" spans="1:18" ht="42" customHeight="1">
      <c r="A146" s="165">
        <v>5400207</v>
      </c>
      <c r="B146" s="299" t="s">
        <v>218</v>
      </c>
      <c r="C146" s="452" t="s">
        <v>874</v>
      </c>
      <c r="D146" s="302" t="s">
        <v>219</v>
      </c>
      <c r="E146" s="302" t="s">
        <v>215</v>
      </c>
      <c r="F146" s="299">
        <v>5500.05</v>
      </c>
      <c r="G146" s="299">
        <v>0</v>
      </c>
      <c r="H146" s="299">
        <v>0</v>
      </c>
      <c r="I146" s="299">
        <v>0</v>
      </c>
      <c r="J146" s="299">
        <v>0</v>
      </c>
      <c r="K146" s="299">
        <v>627.55</v>
      </c>
      <c r="L146" s="299">
        <v>0</v>
      </c>
      <c r="M146" s="299">
        <v>0</v>
      </c>
      <c r="N146" s="299">
        <v>0</v>
      </c>
      <c r="O146" s="299">
        <v>0</v>
      </c>
      <c r="P146" s="299">
        <v>0.1</v>
      </c>
      <c r="Q146" s="299">
        <f>F146+G146+H146+J146-M146-O146-K146-N146+L146-P146</f>
        <v>4872.4</v>
      </c>
      <c r="R146" s="167"/>
    </row>
    <row r="147" spans="1:18" s="324" customFormat="1" ht="27" customHeight="1">
      <c r="A147" s="322" t="s">
        <v>144</v>
      </c>
      <c r="B147" s="305"/>
      <c r="C147" s="305"/>
      <c r="D147" s="305"/>
      <c r="E147" s="305"/>
      <c r="F147" s="304">
        <f aca="true" t="shared" si="26" ref="F147:Q147">SUM(F145:F146)</f>
        <v>8401.2</v>
      </c>
      <c r="G147" s="304">
        <f t="shared" si="26"/>
        <v>0</v>
      </c>
      <c r="H147" s="304">
        <f t="shared" si="26"/>
        <v>0</v>
      </c>
      <c r="I147" s="304">
        <f t="shared" si="26"/>
        <v>0</v>
      </c>
      <c r="J147" s="304">
        <f t="shared" si="26"/>
        <v>0</v>
      </c>
      <c r="K147" s="304">
        <f>SUM(K145:K146)</f>
        <v>693.77</v>
      </c>
      <c r="L147" s="304">
        <f>SUM(L145:L146)</f>
        <v>0</v>
      </c>
      <c r="M147" s="304">
        <f t="shared" si="26"/>
        <v>0</v>
      </c>
      <c r="N147" s="304">
        <f t="shared" si="26"/>
        <v>0</v>
      </c>
      <c r="O147" s="304">
        <f t="shared" si="26"/>
        <v>0</v>
      </c>
      <c r="P147" s="304">
        <f t="shared" si="26"/>
        <v>0.03</v>
      </c>
      <c r="Q147" s="304">
        <f t="shared" si="26"/>
        <v>7707.4</v>
      </c>
      <c r="R147" s="323"/>
    </row>
    <row r="148" spans="1:18" s="25" customFormat="1" ht="33" customHeight="1">
      <c r="A148" s="125"/>
      <c r="B148" s="284" t="s">
        <v>33</v>
      </c>
      <c r="C148" s="284"/>
      <c r="D148" s="89"/>
      <c r="E148" s="89"/>
      <c r="F148" s="308">
        <f>F140+F143+F147</f>
        <v>31851.3</v>
      </c>
      <c r="G148" s="312">
        <f aca="true" t="shared" si="27" ref="G148:Q148">G140+G143+G147</f>
        <v>0</v>
      </c>
      <c r="H148" s="308">
        <f t="shared" si="27"/>
        <v>0</v>
      </c>
      <c r="I148" s="308">
        <f t="shared" si="27"/>
        <v>0</v>
      </c>
      <c r="J148" s="308">
        <f t="shared" si="27"/>
        <v>0</v>
      </c>
      <c r="K148" s="312">
        <f>K140+K143+K147</f>
        <v>2946.6</v>
      </c>
      <c r="L148" s="308">
        <f>L140+L143+L147</f>
        <v>0</v>
      </c>
      <c r="M148" s="308">
        <f t="shared" si="27"/>
        <v>600</v>
      </c>
      <c r="N148" s="308">
        <f t="shared" si="27"/>
        <v>0</v>
      </c>
      <c r="O148" s="308">
        <f t="shared" si="27"/>
        <v>115</v>
      </c>
      <c r="P148" s="312">
        <f t="shared" si="27"/>
        <v>-0.10000000000000003</v>
      </c>
      <c r="Q148" s="312">
        <f t="shared" si="27"/>
        <v>28189.800000000003</v>
      </c>
      <c r="R148" s="67"/>
    </row>
    <row r="149" spans="1:17" ht="38.25" customHeight="1">
      <c r="A149" s="38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44"/>
      <c r="M149" s="39"/>
      <c r="N149" s="39"/>
      <c r="O149" s="39"/>
      <c r="P149" s="44"/>
      <c r="Q149" s="39"/>
    </row>
    <row r="150" spans="2:18" s="292" customFormat="1" ht="13.5">
      <c r="B150" s="293"/>
      <c r="C150" s="293"/>
      <c r="D150" s="293"/>
      <c r="E150" s="293" t="s">
        <v>44</v>
      </c>
      <c r="F150" s="293"/>
      <c r="G150" s="293"/>
      <c r="H150" s="293"/>
      <c r="I150" s="293"/>
      <c r="J150" s="293"/>
      <c r="K150" s="293"/>
      <c r="L150" s="294"/>
      <c r="M150" s="293" t="s">
        <v>46</v>
      </c>
      <c r="N150" s="293"/>
      <c r="O150" s="293"/>
      <c r="P150" s="294"/>
      <c r="Q150" s="293"/>
      <c r="R150" s="293"/>
    </row>
    <row r="151" spans="1:18" s="292" customFormat="1" ht="13.5">
      <c r="A151" s="292" t="s">
        <v>45</v>
      </c>
      <c r="B151" s="293"/>
      <c r="C151" s="293"/>
      <c r="D151" s="293"/>
      <c r="E151" s="289" t="s">
        <v>43</v>
      </c>
      <c r="F151" s="293"/>
      <c r="G151" s="293"/>
      <c r="H151" s="293"/>
      <c r="I151" s="293"/>
      <c r="J151" s="293"/>
      <c r="K151" s="293"/>
      <c r="L151" s="293"/>
      <c r="M151" s="293" t="s">
        <v>47</v>
      </c>
      <c r="N151" s="293"/>
      <c r="O151" s="293"/>
      <c r="P151" s="293"/>
      <c r="Q151" s="293"/>
      <c r="R151" s="293"/>
    </row>
    <row r="154" spans="1:18" ht="60" customHeight="1">
      <c r="A154" s="287" t="s">
        <v>0</v>
      </c>
      <c r="B154" s="37"/>
      <c r="C154" s="37"/>
      <c r="D154" s="6"/>
      <c r="E154" s="129" t="s">
        <v>836</v>
      </c>
      <c r="F154" s="6"/>
      <c r="G154" s="6"/>
      <c r="H154" s="6"/>
      <c r="I154" s="6"/>
      <c r="J154" s="6"/>
      <c r="K154" s="6"/>
      <c r="L154" s="6"/>
      <c r="M154" s="6"/>
      <c r="N154" s="7"/>
      <c r="O154" s="6"/>
      <c r="P154" s="6"/>
      <c r="Q154" s="6"/>
      <c r="R154" s="29"/>
    </row>
    <row r="155" spans="1:18" ht="20.25">
      <c r="A155" s="8"/>
      <c r="B155" s="131" t="s">
        <v>23</v>
      </c>
      <c r="C155" s="131"/>
      <c r="D155" s="9"/>
      <c r="E155" s="9"/>
      <c r="F155" s="9"/>
      <c r="G155" s="9"/>
      <c r="H155" s="9"/>
      <c r="I155" s="9"/>
      <c r="J155" s="10"/>
      <c r="K155" s="9"/>
      <c r="L155" s="9"/>
      <c r="M155" s="10"/>
      <c r="N155" s="11"/>
      <c r="O155" s="9"/>
      <c r="P155" s="9"/>
      <c r="Q155" s="9"/>
      <c r="R155" s="30" t="s">
        <v>899</v>
      </c>
    </row>
    <row r="156" spans="1:18" ht="24.75">
      <c r="A156" s="12"/>
      <c r="B156" s="13"/>
      <c r="C156" s="13"/>
      <c r="D156" s="13"/>
      <c r="E156" s="130" t="s">
        <v>1187</v>
      </c>
      <c r="F156" s="14"/>
      <c r="G156" s="14"/>
      <c r="H156" s="14"/>
      <c r="I156" s="14"/>
      <c r="J156" s="14"/>
      <c r="K156" s="14"/>
      <c r="L156" s="14"/>
      <c r="M156" s="14"/>
      <c r="N156" s="15"/>
      <c r="O156" s="14"/>
      <c r="P156" s="14"/>
      <c r="Q156" s="14"/>
      <c r="R156" s="31"/>
    </row>
    <row r="157" spans="1:18" s="346" customFormat="1" ht="38.25" customHeight="1" thickBot="1">
      <c r="A157" s="336" t="s">
        <v>1173</v>
      </c>
      <c r="B157" s="337" t="s">
        <v>1174</v>
      </c>
      <c r="C157" s="339" t="s">
        <v>875</v>
      </c>
      <c r="D157" s="343" t="s">
        <v>1</v>
      </c>
      <c r="E157" s="343" t="s">
        <v>1171</v>
      </c>
      <c r="F157" s="338" t="s">
        <v>1167</v>
      </c>
      <c r="G157" s="344" t="s">
        <v>1168</v>
      </c>
      <c r="H157" s="344" t="s">
        <v>1149</v>
      </c>
      <c r="I157" s="338" t="s">
        <v>38</v>
      </c>
      <c r="J157" s="344" t="s">
        <v>1169</v>
      </c>
      <c r="K157" s="344" t="s">
        <v>18</v>
      </c>
      <c r="L157" s="344" t="s">
        <v>19</v>
      </c>
      <c r="M157" s="344" t="s">
        <v>1188</v>
      </c>
      <c r="N157" s="344" t="s">
        <v>1172</v>
      </c>
      <c r="O157" s="28" t="s">
        <v>1170</v>
      </c>
      <c r="P157" s="338" t="s">
        <v>32</v>
      </c>
      <c r="Q157" s="338" t="s">
        <v>1175</v>
      </c>
      <c r="R157" s="345" t="s">
        <v>20</v>
      </c>
    </row>
    <row r="158" spans="1:18" ht="33" customHeight="1" thickTop="1">
      <c r="A158" s="139" t="s">
        <v>220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2"/>
      <c r="O158" s="101"/>
      <c r="P158" s="101"/>
      <c r="Q158" s="101"/>
      <c r="R158" s="100"/>
    </row>
    <row r="159" spans="1:18" ht="49.5" customHeight="1">
      <c r="A159" s="149">
        <v>2300101</v>
      </c>
      <c r="B159" s="299" t="s">
        <v>849</v>
      </c>
      <c r="C159" s="299"/>
      <c r="D159" s="302" t="s">
        <v>947</v>
      </c>
      <c r="E159" s="302" t="s">
        <v>2</v>
      </c>
      <c r="F159" s="299">
        <v>2798.71</v>
      </c>
      <c r="G159" s="299">
        <v>0</v>
      </c>
      <c r="H159" s="299">
        <v>0</v>
      </c>
      <c r="I159" s="299">
        <v>0</v>
      </c>
      <c r="J159" s="299">
        <v>0</v>
      </c>
      <c r="K159" s="299">
        <v>55.08</v>
      </c>
      <c r="L159" s="299">
        <v>0</v>
      </c>
      <c r="M159" s="299">
        <v>0</v>
      </c>
      <c r="N159" s="299">
        <v>0</v>
      </c>
      <c r="O159" s="299">
        <v>0</v>
      </c>
      <c r="P159" s="299">
        <v>0.03</v>
      </c>
      <c r="Q159" s="299">
        <f>F159+G159+H159+J159-M159-O159-K159-N159+L159-P159</f>
        <v>2743.6</v>
      </c>
      <c r="R159" s="16"/>
    </row>
    <row r="160" spans="1:18" ht="49.5" customHeight="1">
      <c r="A160" s="149">
        <v>7110101</v>
      </c>
      <c r="B160" s="299" t="s">
        <v>174</v>
      </c>
      <c r="C160" s="452" t="s">
        <v>922</v>
      </c>
      <c r="D160" s="305" t="s">
        <v>931</v>
      </c>
      <c r="E160" s="305" t="s">
        <v>751</v>
      </c>
      <c r="F160" s="303">
        <v>11922</v>
      </c>
      <c r="G160" s="299">
        <v>0</v>
      </c>
      <c r="H160" s="299">
        <v>0</v>
      </c>
      <c r="I160" s="299">
        <v>0</v>
      </c>
      <c r="J160" s="299">
        <v>0</v>
      </c>
      <c r="K160" s="303">
        <v>2035.43</v>
      </c>
      <c r="L160" s="299">
        <v>0</v>
      </c>
      <c r="M160" s="299">
        <v>990</v>
      </c>
      <c r="N160" s="299">
        <v>0</v>
      </c>
      <c r="O160" s="299">
        <v>791</v>
      </c>
      <c r="P160" s="299">
        <v>-0.03</v>
      </c>
      <c r="Q160" s="299">
        <f>F160+G160+H160+J160-M160-O160-K160-N160+L160-P160</f>
        <v>8105.599999999999</v>
      </c>
      <c r="R160" s="32"/>
    </row>
    <row r="161" spans="1:18" s="324" customFormat="1" ht="33" customHeight="1">
      <c r="A161" s="322" t="s">
        <v>144</v>
      </c>
      <c r="B161" s="305"/>
      <c r="C161" s="305"/>
      <c r="D161" s="305"/>
      <c r="E161" s="305"/>
      <c r="F161" s="304">
        <f>SUM(F159:F160)</f>
        <v>14720.71</v>
      </c>
      <c r="G161" s="304">
        <f aca="true" t="shared" si="28" ref="G161:Q161">SUM(G159:G160)</f>
        <v>0</v>
      </c>
      <c r="H161" s="304">
        <f t="shared" si="28"/>
        <v>0</v>
      </c>
      <c r="I161" s="304">
        <f t="shared" si="28"/>
        <v>0</v>
      </c>
      <c r="J161" s="304">
        <f t="shared" si="28"/>
        <v>0</v>
      </c>
      <c r="K161" s="304">
        <f>SUM(K159:K160)</f>
        <v>2090.51</v>
      </c>
      <c r="L161" s="304">
        <f>SUM(L159:L160)</f>
        <v>0</v>
      </c>
      <c r="M161" s="304">
        <f t="shared" si="28"/>
        <v>990</v>
      </c>
      <c r="N161" s="304">
        <f t="shared" si="28"/>
        <v>0</v>
      </c>
      <c r="O161" s="304">
        <f t="shared" si="28"/>
        <v>791</v>
      </c>
      <c r="P161" s="304">
        <f t="shared" si="28"/>
        <v>0</v>
      </c>
      <c r="Q161" s="304">
        <f t="shared" si="28"/>
        <v>10849.199999999999</v>
      </c>
      <c r="R161" s="323"/>
    </row>
    <row r="162" spans="1:18" ht="33" customHeight="1">
      <c r="A162" s="139" t="s">
        <v>8</v>
      </c>
      <c r="B162" s="316"/>
      <c r="C162" s="316"/>
      <c r="D162" s="307"/>
      <c r="E162" s="307"/>
      <c r="F162" s="316"/>
      <c r="G162" s="316"/>
      <c r="H162" s="316"/>
      <c r="I162" s="316"/>
      <c r="J162" s="316"/>
      <c r="K162" s="316"/>
      <c r="L162" s="316"/>
      <c r="M162" s="316"/>
      <c r="N162" s="316"/>
      <c r="O162" s="316"/>
      <c r="P162" s="316"/>
      <c r="Q162" s="316"/>
      <c r="R162" s="100"/>
    </row>
    <row r="163" spans="1:18" ht="49.5" customHeight="1">
      <c r="A163" s="165">
        <v>4310000</v>
      </c>
      <c r="B163" s="453" t="s">
        <v>223</v>
      </c>
      <c r="C163" s="299"/>
      <c r="D163" s="305" t="s">
        <v>224</v>
      </c>
      <c r="E163" s="305" t="s">
        <v>102</v>
      </c>
      <c r="F163" s="299">
        <v>3307.5</v>
      </c>
      <c r="G163" s="299">
        <v>0</v>
      </c>
      <c r="H163" s="299">
        <v>0</v>
      </c>
      <c r="I163" s="299">
        <v>0</v>
      </c>
      <c r="J163" s="299">
        <v>0</v>
      </c>
      <c r="K163" s="299">
        <v>130.71</v>
      </c>
      <c r="L163" s="299">
        <v>0</v>
      </c>
      <c r="M163" s="299">
        <v>0</v>
      </c>
      <c r="N163" s="299">
        <v>0</v>
      </c>
      <c r="O163" s="299">
        <v>0</v>
      </c>
      <c r="P163" s="299">
        <v>-0.01</v>
      </c>
      <c r="Q163" s="299">
        <f>F163+G163+H163+J163-M163-O163-K163-N163+L163-P163</f>
        <v>3176.8</v>
      </c>
      <c r="R163" s="32"/>
    </row>
    <row r="164" spans="1:18" s="324" customFormat="1" ht="33" customHeight="1">
      <c r="A164" s="322" t="s">
        <v>144</v>
      </c>
      <c r="B164" s="305"/>
      <c r="C164" s="305"/>
      <c r="D164" s="305"/>
      <c r="E164" s="305"/>
      <c r="F164" s="304">
        <f aca="true" t="shared" si="29" ref="F164:Q164">SUM(F163:F163)</f>
        <v>3307.5</v>
      </c>
      <c r="G164" s="304">
        <f t="shared" si="29"/>
        <v>0</v>
      </c>
      <c r="H164" s="304">
        <f t="shared" si="29"/>
        <v>0</v>
      </c>
      <c r="I164" s="304">
        <f t="shared" si="29"/>
        <v>0</v>
      </c>
      <c r="J164" s="304">
        <f t="shared" si="29"/>
        <v>0</v>
      </c>
      <c r="K164" s="304">
        <f>SUM(K163:K163)</f>
        <v>130.71</v>
      </c>
      <c r="L164" s="304">
        <f>SUM(L163:L163)</f>
        <v>0</v>
      </c>
      <c r="M164" s="304">
        <f t="shared" si="29"/>
        <v>0</v>
      </c>
      <c r="N164" s="304">
        <f t="shared" si="29"/>
        <v>0</v>
      </c>
      <c r="O164" s="304">
        <f t="shared" si="29"/>
        <v>0</v>
      </c>
      <c r="P164" s="304">
        <f t="shared" si="29"/>
        <v>-0.01</v>
      </c>
      <c r="Q164" s="304">
        <f t="shared" si="29"/>
        <v>3176.8</v>
      </c>
      <c r="R164" s="323"/>
    </row>
    <row r="165" spans="1:18" s="25" customFormat="1" ht="33" customHeight="1">
      <c r="A165" s="65"/>
      <c r="B165" s="284" t="s">
        <v>33</v>
      </c>
      <c r="C165" s="284"/>
      <c r="D165" s="308"/>
      <c r="E165" s="308"/>
      <c r="F165" s="308">
        <f>F161+F164</f>
        <v>18028.21</v>
      </c>
      <c r="G165" s="312">
        <f aca="true" t="shared" si="30" ref="G165:Q165">G161+G164</f>
        <v>0</v>
      </c>
      <c r="H165" s="312">
        <f t="shared" si="30"/>
        <v>0</v>
      </c>
      <c r="I165" s="312">
        <f t="shared" si="30"/>
        <v>0</v>
      </c>
      <c r="J165" s="312">
        <f t="shared" si="30"/>
        <v>0</v>
      </c>
      <c r="K165" s="312">
        <f>K161+K164</f>
        <v>2221.2200000000003</v>
      </c>
      <c r="L165" s="312">
        <f>L161+L164</f>
        <v>0</v>
      </c>
      <c r="M165" s="312">
        <f t="shared" si="30"/>
        <v>990</v>
      </c>
      <c r="N165" s="312">
        <f t="shared" si="30"/>
        <v>0</v>
      </c>
      <c r="O165" s="312">
        <f t="shared" si="30"/>
        <v>791</v>
      </c>
      <c r="P165" s="312">
        <f t="shared" si="30"/>
        <v>-0.01</v>
      </c>
      <c r="Q165" s="312">
        <f t="shared" si="30"/>
        <v>14026</v>
      </c>
      <c r="R165" s="67"/>
    </row>
    <row r="166" spans="12:16" ht="18">
      <c r="L166" s="168"/>
      <c r="N166" s="3"/>
      <c r="P166" s="168"/>
    </row>
    <row r="167" spans="12:16" ht="18">
      <c r="L167" s="168"/>
      <c r="N167" s="3"/>
      <c r="P167" s="168"/>
    </row>
    <row r="168" spans="12:16" ht="18">
      <c r="L168" s="168"/>
      <c r="N168" s="3"/>
      <c r="P168" s="168"/>
    </row>
    <row r="169" spans="12:16" ht="18">
      <c r="L169" s="168"/>
      <c r="P169" s="168"/>
    </row>
    <row r="170" spans="1:18" s="291" customFormat="1" ht="18.75">
      <c r="A170" s="288"/>
      <c r="B170" s="289"/>
      <c r="C170" s="289"/>
      <c r="D170" s="289"/>
      <c r="E170" s="289" t="s">
        <v>44</v>
      </c>
      <c r="F170" s="289"/>
      <c r="G170" s="289"/>
      <c r="H170" s="289"/>
      <c r="I170" s="289"/>
      <c r="J170" s="289"/>
      <c r="L170" s="289"/>
      <c r="N170" s="289"/>
      <c r="O170" s="289" t="s">
        <v>46</v>
      </c>
      <c r="P170" s="289"/>
      <c r="Q170" s="289"/>
      <c r="R170" s="290"/>
    </row>
    <row r="171" spans="1:18" s="291" customFormat="1" ht="18.75">
      <c r="A171" s="288" t="s">
        <v>45</v>
      </c>
      <c r="B171" s="289"/>
      <c r="C171" s="289"/>
      <c r="D171" s="289"/>
      <c r="E171" s="289" t="s">
        <v>43</v>
      </c>
      <c r="F171" s="289"/>
      <c r="G171" s="289"/>
      <c r="H171" s="289"/>
      <c r="I171" s="289"/>
      <c r="J171" s="289"/>
      <c r="L171" s="289"/>
      <c r="N171" s="289"/>
      <c r="O171" s="289" t="s">
        <v>47</v>
      </c>
      <c r="P171" s="289"/>
      <c r="Q171" s="289"/>
      <c r="R171" s="290"/>
    </row>
    <row r="174" spans="1:18" ht="26.25" customHeight="1">
      <c r="A174" s="287" t="s">
        <v>0</v>
      </c>
      <c r="B174" s="22"/>
      <c r="C174" s="22"/>
      <c r="D174" s="6"/>
      <c r="E174" s="128" t="s">
        <v>836</v>
      </c>
      <c r="F174" s="6"/>
      <c r="G174" s="6"/>
      <c r="H174" s="6"/>
      <c r="I174" s="6"/>
      <c r="J174" s="6"/>
      <c r="K174" s="6"/>
      <c r="L174" s="6"/>
      <c r="M174" s="6"/>
      <c r="N174" s="7"/>
      <c r="O174" s="6"/>
      <c r="P174" s="6"/>
      <c r="Q174" s="6"/>
      <c r="R174" s="29"/>
    </row>
    <row r="175" spans="1:18" ht="15.75" customHeight="1">
      <c r="A175" s="8"/>
      <c r="B175" s="131" t="s">
        <v>24</v>
      </c>
      <c r="C175" s="131"/>
      <c r="D175" s="9"/>
      <c r="E175" s="9"/>
      <c r="F175" s="9"/>
      <c r="G175" s="9"/>
      <c r="H175" s="9"/>
      <c r="I175" s="9"/>
      <c r="J175" s="10"/>
      <c r="K175" s="9"/>
      <c r="L175" s="9"/>
      <c r="M175" s="10"/>
      <c r="N175" s="11"/>
      <c r="O175" s="9"/>
      <c r="P175" s="9"/>
      <c r="Q175" s="9"/>
      <c r="R175" s="30" t="s">
        <v>900</v>
      </c>
    </row>
    <row r="176" spans="1:18" ht="19.5" customHeight="1">
      <c r="A176" s="12"/>
      <c r="B176" s="13"/>
      <c r="C176" s="13"/>
      <c r="D176" s="13"/>
      <c r="E176" s="130" t="s">
        <v>1187</v>
      </c>
      <c r="F176" s="14"/>
      <c r="G176" s="14"/>
      <c r="H176" s="14"/>
      <c r="I176" s="14"/>
      <c r="J176" s="14"/>
      <c r="K176" s="14"/>
      <c r="L176" s="14"/>
      <c r="M176" s="14"/>
      <c r="N176" s="15"/>
      <c r="O176" s="14"/>
      <c r="P176" s="14"/>
      <c r="Q176" s="14"/>
      <c r="R176" s="31"/>
    </row>
    <row r="177" spans="1:18" s="510" customFormat="1" ht="26.25" customHeight="1" thickBot="1">
      <c r="A177" s="511" t="s">
        <v>1173</v>
      </c>
      <c r="B177" s="512" t="s">
        <v>1174</v>
      </c>
      <c r="C177" s="513" t="s">
        <v>875</v>
      </c>
      <c r="D177" s="512" t="s">
        <v>1</v>
      </c>
      <c r="E177" s="512" t="s">
        <v>1171</v>
      </c>
      <c r="F177" s="342" t="s">
        <v>1167</v>
      </c>
      <c r="G177" s="342" t="s">
        <v>1168</v>
      </c>
      <c r="H177" s="342" t="s">
        <v>1149</v>
      </c>
      <c r="I177" s="338" t="s">
        <v>38</v>
      </c>
      <c r="J177" s="342" t="s">
        <v>1169</v>
      </c>
      <c r="K177" s="342" t="s">
        <v>18</v>
      </c>
      <c r="L177" s="342" t="s">
        <v>19</v>
      </c>
      <c r="M177" s="342" t="s">
        <v>1188</v>
      </c>
      <c r="N177" s="342" t="s">
        <v>1172</v>
      </c>
      <c r="O177" s="46" t="s">
        <v>1170</v>
      </c>
      <c r="P177" s="342" t="s">
        <v>1176</v>
      </c>
      <c r="Q177" s="342" t="s">
        <v>1175</v>
      </c>
      <c r="R177" s="513" t="s">
        <v>20</v>
      </c>
    </row>
    <row r="178" spans="1:18" ht="18.75" customHeight="1" thickTop="1">
      <c r="A178" s="135" t="s">
        <v>225</v>
      </c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2"/>
      <c r="O178" s="101"/>
      <c r="P178" s="101"/>
      <c r="Q178" s="101"/>
      <c r="R178" s="104"/>
    </row>
    <row r="179" spans="1:18" ht="25.5" customHeight="1">
      <c r="A179" s="262">
        <v>500001</v>
      </c>
      <c r="B179" s="299" t="s">
        <v>752</v>
      </c>
      <c r="C179" s="452" t="s">
        <v>874</v>
      </c>
      <c r="D179" s="302" t="s">
        <v>753</v>
      </c>
      <c r="E179" s="302" t="s">
        <v>754</v>
      </c>
      <c r="F179" s="303">
        <v>12142.5</v>
      </c>
      <c r="G179" s="299">
        <v>0</v>
      </c>
      <c r="H179" s="299">
        <v>0</v>
      </c>
      <c r="I179" s="299">
        <v>0</v>
      </c>
      <c r="J179" s="299">
        <v>0</v>
      </c>
      <c r="K179" s="299">
        <v>2087.29</v>
      </c>
      <c r="L179" s="299">
        <v>0</v>
      </c>
      <c r="M179" s="299">
        <v>0</v>
      </c>
      <c r="N179" s="299">
        <v>0</v>
      </c>
      <c r="O179" s="299">
        <v>201</v>
      </c>
      <c r="P179" s="299">
        <v>0.01</v>
      </c>
      <c r="Q179" s="299">
        <f>F179+G179+H179+J179-M179-O179-K179-N179+L179-P179</f>
        <v>9854.199999999999</v>
      </c>
      <c r="R179" s="109"/>
    </row>
    <row r="180" spans="1:18" ht="25.5" customHeight="1">
      <c r="A180" s="262">
        <v>500002</v>
      </c>
      <c r="B180" s="299" t="s">
        <v>755</v>
      </c>
      <c r="C180" s="299"/>
      <c r="D180" s="302" t="s">
        <v>1090</v>
      </c>
      <c r="E180" s="302" t="s">
        <v>91</v>
      </c>
      <c r="F180" s="299">
        <v>2400</v>
      </c>
      <c r="G180" s="299">
        <v>0</v>
      </c>
      <c r="H180" s="299">
        <v>0</v>
      </c>
      <c r="I180" s="299">
        <v>0</v>
      </c>
      <c r="J180" s="299">
        <v>0</v>
      </c>
      <c r="K180" s="299">
        <v>0</v>
      </c>
      <c r="L180" s="299">
        <v>3.22</v>
      </c>
      <c r="M180" s="299">
        <v>0</v>
      </c>
      <c r="N180" s="299">
        <v>0</v>
      </c>
      <c r="O180" s="299">
        <v>0</v>
      </c>
      <c r="P180" s="299">
        <v>0.02</v>
      </c>
      <c r="Q180" s="299">
        <f>F180+G180+H180+J180-M180-O180-K180-N180+L180-P180</f>
        <v>2403.2</v>
      </c>
      <c r="R180" s="32"/>
    </row>
    <row r="181" spans="1:18" s="45" customFormat="1" ht="25.5" customHeight="1">
      <c r="A181" s="165">
        <v>1110002</v>
      </c>
      <c r="B181" s="78" t="s">
        <v>828</v>
      </c>
      <c r="C181" s="78"/>
      <c r="D181" s="40" t="s">
        <v>872</v>
      </c>
      <c r="E181" s="47" t="s">
        <v>11</v>
      </c>
      <c r="F181" s="78">
        <v>1915.05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77.12</v>
      </c>
      <c r="M181" s="78">
        <v>0</v>
      </c>
      <c r="N181" s="78">
        <v>0</v>
      </c>
      <c r="O181" s="78">
        <v>0</v>
      </c>
      <c r="P181" s="78">
        <v>-0.03</v>
      </c>
      <c r="Q181" s="78">
        <f>F181+G181+H181+J181-M181-O181-K181-N181+L181-P181</f>
        <v>1992.2</v>
      </c>
      <c r="R181" s="18"/>
    </row>
    <row r="182" spans="1:18" ht="25.5" customHeight="1">
      <c r="A182" s="165">
        <v>11100311</v>
      </c>
      <c r="B182" s="299" t="s">
        <v>279</v>
      </c>
      <c r="C182" s="78"/>
      <c r="D182" s="47" t="s">
        <v>280</v>
      </c>
      <c r="E182" s="47" t="s">
        <v>101</v>
      </c>
      <c r="F182" s="78">
        <v>1382.54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123.12</v>
      </c>
      <c r="M182" s="78">
        <v>0</v>
      </c>
      <c r="N182" s="78">
        <v>0</v>
      </c>
      <c r="O182" s="78">
        <v>0</v>
      </c>
      <c r="P182" s="78">
        <v>0.06</v>
      </c>
      <c r="Q182" s="78">
        <f>F182+G182+H182+J182-M182-O182-K182-N182+L182-P182</f>
        <v>1505.6</v>
      </c>
      <c r="R182" s="47"/>
    </row>
    <row r="183" spans="1:18" s="324" customFormat="1" ht="17.25" customHeight="1">
      <c r="A183" s="457" t="s">
        <v>144</v>
      </c>
      <c r="B183" s="458"/>
      <c r="C183" s="458"/>
      <c r="D183" s="458"/>
      <c r="E183" s="458"/>
      <c r="F183" s="459">
        <f aca="true" t="shared" si="31" ref="F183:Q183">SUM(F179:F182)</f>
        <v>17840.09</v>
      </c>
      <c r="G183" s="459">
        <f t="shared" si="31"/>
        <v>0</v>
      </c>
      <c r="H183" s="459">
        <f t="shared" si="31"/>
        <v>0</v>
      </c>
      <c r="I183" s="459">
        <f t="shared" si="31"/>
        <v>0</v>
      </c>
      <c r="J183" s="459">
        <f t="shared" si="31"/>
        <v>0</v>
      </c>
      <c r="K183" s="459">
        <f>SUM(K179:K182)</f>
        <v>2087.29</v>
      </c>
      <c r="L183" s="459">
        <f>SUM(L179:L182)</f>
        <v>203.46</v>
      </c>
      <c r="M183" s="459">
        <f t="shared" si="31"/>
        <v>0</v>
      </c>
      <c r="N183" s="459">
        <f t="shared" si="31"/>
        <v>0</v>
      </c>
      <c r="O183" s="459">
        <f t="shared" si="31"/>
        <v>201</v>
      </c>
      <c r="P183" s="459">
        <f t="shared" si="31"/>
        <v>0.06</v>
      </c>
      <c r="Q183" s="459">
        <f t="shared" si="31"/>
        <v>15755.199999999999</v>
      </c>
      <c r="R183" s="460"/>
    </row>
    <row r="184" spans="1:18" ht="18.75" customHeight="1">
      <c r="A184" s="135" t="s">
        <v>226</v>
      </c>
      <c r="B184" s="306"/>
      <c r="C184" s="306"/>
      <c r="D184" s="317"/>
      <c r="E184" s="317"/>
      <c r="F184" s="306"/>
      <c r="G184" s="306"/>
      <c r="H184" s="306"/>
      <c r="I184" s="306"/>
      <c r="J184" s="306"/>
      <c r="K184" s="306"/>
      <c r="L184" s="306"/>
      <c r="M184" s="306"/>
      <c r="N184" s="325"/>
      <c r="O184" s="306"/>
      <c r="P184" s="306"/>
      <c r="Q184" s="306"/>
      <c r="R184" s="104"/>
    </row>
    <row r="185" spans="1:18" ht="25.5" customHeight="1">
      <c r="A185" s="165">
        <v>5100101</v>
      </c>
      <c r="B185" s="299" t="s">
        <v>227</v>
      </c>
      <c r="C185" s="299"/>
      <c r="D185" s="302" t="s">
        <v>228</v>
      </c>
      <c r="E185" s="302" t="s">
        <v>824</v>
      </c>
      <c r="F185" s="299">
        <v>5500.05</v>
      </c>
      <c r="G185" s="299">
        <v>0</v>
      </c>
      <c r="H185" s="299">
        <v>0</v>
      </c>
      <c r="I185" s="299">
        <v>0</v>
      </c>
      <c r="J185" s="299">
        <v>0</v>
      </c>
      <c r="K185" s="299">
        <v>627.55</v>
      </c>
      <c r="L185" s="299">
        <v>0</v>
      </c>
      <c r="M185" s="299">
        <v>500</v>
      </c>
      <c r="N185" s="299">
        <v>0</v>
      </c>
      <c r="O185" s="299">
        <v>0</v>
      </c>
      <c r="P185" s="299">
        <v>-0.1</v>
      </c>
      <c r="Q185" s="299">
        <f aca="true" t="shared" si="32" ref="Q185:Q192">F185+G185+H185+J185-M185-O185-K185-N185+L185-P185</f>
        <v>4372.6</v>
      </c>
      <c r="R185" s="35"/>
    </row>
    <row r="186" spans="1:18" ht="25.5" customHeight="1">
      <c r="A186" s="165">
        <v>5200104</v>
      </c>
      <c r="B186" s="299" t="s">
        <v>232</v>
      </c>
      <c r="C186" s="299"/>
      <c r="D186" s="302" t="s">
        <v>233</v>
      </c>
      <c r="E186" s="302" t="s">
        <v>231</v>
      </c>
      <c r="F186" s="299">
        <v>2508</v>
      </c>
      <c r="G186" s="299">
        <v>0</v>
      </c>
      <c r="H186" s="299">
        <v>0</v>
      </c>
      <c r="I186" s="299">
        <v>0</v>
      </c>
      <c r="J186" s="299">
        <v>0</v>
      </c>
      <c r="K186" s="299">
        <v>8.53</v>
      </c>
      <c r="L186" s="299">
        <v>0</v>
      </c>
      <c r="M186" s="299">
        <v>0</v>
      </c>
      <c r="N186" s="299">
        <v>0</v>
      </c>
      <c r="O186" s="299">
        <v>0</v>
      </c>
      <c r="P186" s="299">
        <v>0.07</v>
      </c>
      <c r="Q186" s="299">
        <f t="shared" si="32"/>
        <v>2499.3999999999996</v>
      </c>
      <c r="R186" s="109"/>
    </row>
    <row r="187" spans="1:18" ht="25.5" customHeight="1">
      <c r="A187" s="165">
        <v>5200201</v>
      </c>
      <c r="B187" s="299" t="s">
        <v>234</v>
      </c>
      <c r="C187" s="299"/>
      <c r="D187" s="302" t="s">
        <v>235</v>
      </c>
      <c r="E187" s="302" t="s">
        <v>231</v>
      </c>
      <c r="F187" s="299">
        <v>2546.1</v>
      </c>
      <c r="G187" s="299">
        <v>0</v>
      </c>
      <c r="H187" s="299">
        <v>0</v>
      </c>
      <c r="I187" s="299">
        <v>0</v>
      </c>
      <c r="J187" s="299">
        <v>0</v>
      </c>
      <c r="K187" s="299">
        <v>12.67</v>
      </c>
      <c r="L187" s="299">
        <v>0</v>
      </c>
      <c r="M187" s="299">
        <v>0</v>
      </c>
      <c r="N187" s="299">
        <v>0</v>
      </c>
      <c r="O187" s="299">
        <v>0</v>
      </c>
      <c r="P187" s="299">
        <v>0.03</v>
      </c>
      <c r="Q187" s="299">
        <f t="shared" si="32"/>
        <v>2533.3999999999996</v>
      </c>
      <c r="R187" s="109"/>
    </row>
    <row r="188" spans="1:18" ht="25.5" customHeight="1">
      <c r="A188" s="165">
        <v>5200205</v>
      </c>
      <c r="B188" s="299" t="s">
        <v>236</v>
      </c>
      <c r="C188" s="299"/>
      <c r="D188" s="302" t="s">
        <v>237</v>
      </c>
      <c r="E188" s="302" t="s">
        <v>238</v>
      </c>
      <c r="F188" s="299">
        <v>1102.56</v>
      </c>
      <c r="G188" s="299">
        <v>0</v>
      </c>
      <c r="H188" s="299">
        <v>0</v>
      </c>
      <c r="I188" s="299">
        <v>0</v>
      </c>
      <c r="J188" s="299">
        <v>0</v>
      </c>
      <c r="K188" s="299">
        <v>0</v>
      </c>
      <c r="L188" s="299">
        <v>141.14</v>
      </c>
      <c r="M188" s="299">
        <v>0</v>
      </c>
      <c r="N188" s="299">
        <v>0</v>
      </c>
      <c r="O188" s="299">
        <v>0</v>
      </c>
      <c r="P188" s="299">
        <v>-0.1</v>
      </c>
      <c r="Q188" s="299">
        <f t="shared" si="32"/>
        <v>1243.7999999999997</v>
      </c>
      <c r="R188" s="35"/>
    </row>
    <row r="189" spans="1:18" ht="25.5" customHeight="1">
      <c r="A189" s="165">
        <v>5200206</v>
      </c>
      <c r="B189" s="299" t="s">
        <v>239</v>
      </c>
      <c r="C189" s="299"/>
      <c r="D189" s="302" t="s">
        <v>240</v>
      </c>
      <c r="E189" s="302" t="s">
        <v>238</v>
      </c>
      <c r="F189" s="299">
        <v>1102.56</v>
      </c>
      <c r="G189" s="299">
        <v>0</v>
      </c>
      <c r="H189" s="299">
        <v>0</v>
      </c>
      <c r="I189" s="299">
        <v>0</v>
      </c>
      <c r="J189" s="299">
        <v>0</v>
      </c>
      <c r="K189" s="299">
        <v>0</v>
      </c>
      <c r="L189" s="299">
        <v>141.14</v>
      </c>
      <c r="M189" s="299">
        <v>0</v>
      </c>
      <c r="N189" s="326">
        <v>0</v>
      </c>
      <c r="O189" s="299">
        <v>0</v>
      </c>
      <c r="P189" s="299">
        <v>-0.1</v>
      </c>
      <c r="Q189" s="299">
        <f t="shared" si="32"/>
        <v>1243.7999999999997</v>
      </c>
      <c r="R189" s="35"/>
    </row>
    <row r="190" spans="1:18" ht="25.5" customHeight="1">
      <c r="A190" s="165">
        <v>5200207</v>
      </c>
      <c r="B190" s="299" t="s">
        <v>241</v>
      </c>
      <c r="C190" s="299"/>
      <c r="D190" s="302" t="s">
        <v>242</v>
      </c>
      <c r="E190" s="302" t="s">
        <v>238</v>
      </c>
      <c r="F190" s="299">
        <v>1102.56</v>
      </c>
      <c r="G190" s="299">
        <v>0</v>
      </c>
      <c r="H190" s="299">
        <v>0</v>
      </c>
      <c r="I190" s="299">
        <v>0</v>
      </c>
      <c r="J190" s="299">
        <v>0</v>
      </c>
      <c r="K190" s="299">
        <v>0</v>
      </c>
      <c r="L190" s="299">
        <v>141.14</v>
      </c>
      <c r="M190" s="299">
        <v>0</v>
      </c>
      <c r="N190" s="326">
        <v>0</v>
      </c>
      <c r="O190" s="299">
        <v>0</v>
      </c>
      <c r="P190" s="299">
        <v>-0.1</v>
      </c>
      <c r="Q190" s="299">
        <f t="shared" si="32"/>
        <v>1243.7999999999997</v>
      </c>
      <c r="R190" s="35"/>
    </row>
    <row r="191" spans="1:18" ht="25.5" customHeight="1">
      <c r="A191" s="165">
        <v>5200208</v>
      </c>
      <c r="B191" s="299" t="s">
        <v>243</v>
      </c>
      <c r="C191" s="299"/>
      <c r="D191" s="302" t="s">
        <v>244</v>
      </c>
      <c r="E191" s="302" t="s">
        <v>238</v>
      </c>
      <c r="F191" s="299">
        <v>1102.56</v>
      </c>
      <c r="G191" s="299">
        <v>0</v>
      </c>
      <c r="H191" s="299">
        <v>0</v>
      </c>
      <c r="I191" s="299">
        <v>0</v>
      </c>
      <c r="J191" s="299">
        <v>0</v>
      </c>
      <c r="K191" s="299">
        <v>0</v>
      </c>
      <c r="L191" s="299">
        <v>141.14</v>
      </c>
      <c r="M191" s="299">
        <v>0</v>
      </c>
      <c r="N191" s="326">
        <v>0</v>
      </c>
      <c r="O191" s="299">
        <v>0</v>
      </c>
      <c r="P191" s="299">
        <v>-0.1</v>
      </c>
      <c r="Q191" s="299">
        <f t="shared" si="32"/>
        <v>1243.7999999999997</v>
      </c>
      <c r="R191" s="35"/>
    </row>
    <row r="192" spans="1:18" ht="25.5" customHeight="1">
      <c r="A192" s="165">
        <v>5200301</v>
      </c>
      <c r="B192" s="299" t="s">
        <v>245</v>
      </c>
      <c r="C192" s="299"/>
      <c r="D192" s="302" t="s">
        <v>246</v>
      </c>
      <c r="E192" s="302" t="s">
        <v>838</v>
      </c>
      <c r="F192" s="299">
        <v>2204.94</v>
      </c>
      <c r="G192" s="299">
        <v>0</v>
      </c>
      <c r="H192" s="299">
        <v>0</v>
      </c>
      <c r="I192" s="299">
        <v>0</v>
      </c>
      <c r="J192" s="299">
        <v>0</v>
      </c>
      <c r="K192" s="299">
        <v>0</v>
      </c>
      <c r="L192" s="299">
        <v>38.93</v>
      </c>
      <c r="M192" s="299">
        <v>0</v>
      </c>
      <c r="N192" s="299">
        <v>0</v>
      </c>
      <c r="O192" s="299">
        <v>0</v>
      </c>
      <c r="P192" s="299">
        <v>0.07</v>
      </c>
      <c r="Q192" s="299">
        <f t="shared" si="32"/>
        <v>2243.7999999999997</v>
      </c>
      <c r="R192" s="35"/>
    </row>
    <row r="193" spans="1:18" s="324" customFormat="1" ht="17.25" customHeight="1">
      <c r="A193" s="457" t="s">
        <v>144</v>
      </c>
      <c r="B193" s="458"/>
      <c r="C193" s="458"/>
      <c r="D193" s="458"/>
      <c r="E193" s="458"/>
      <c r="F193" s="459">
        <f aca="true" t="shared" si="33" ref="F193:Q193">SUM(F185:F192)</f>
        <v>17169.329999999998</v>
      </c>
      <c r="G193" s="459">
        <f t="shared" si="33"/>
        <v>0</v>
      </c>
      <c r="H193" s="459">
        <f t="shared" si="33"/>
        <v>0</v>
      </c>
      <c r="I193" s="459">
        <f t="shared" si="33"/>
        <v>0</v>
      </c>
      <c r="J193" s="459">
        <f t="shared" si="33"/>
        <v>0</v>
      </c>
      <c r="K193" s="459">
        <f>SUM(K185:K192)</f>
        <v>648.7499999999999</v>
      </c>
      <c r="L193" s="459">
        <f>SUM(L185:L192)</f>
        <v>603.4899999999999</v>
      </c>
      <c r="M193" s="459">
        <f t="shared" si="33"/>
        <v>500</v>
      </c>
      <c r="N193" s="459">
        <f t="shared" si="33"/>
        <v>0</v>
      </c>
      <c r="O193" s="459">
        <f t="shared" si="33"/>
        <v>0</v>
      </c>
      <c r="P193" s="459">
        <f t="shared" si="33"/>
        <v>-0.33</v>
      </c>
      <c r="Q193" s="459">
        <f t="shared" si="33"/>
        <v>16624.399999999998</v>
      </c>
      <c r="R193" s="460"/>
    </row>
    <row r="194" spans="1:18" ht="18.75" customHeight="1">
      <c r="A194" s="135" t="s">
        <v>247</v>
      </c>
      <c r="B194" s="306"/>
      <c r="C194" s="306"/>
      <c r="D194" s="317"/>
      <c r="E194" s="317"/>
      <c r="F194" s="306"/>
      <c r="G194" s="306"/>
      <c r="H194" s="306"/>
      <c r="I194" s="306"/>
      <c r="J194" s="306"/>
      <c r="K194" s="306"/>
      <c r="L194" s="306"/>
      <c r="M194" s="306"/>
      <c r="N194" s="325"/>
      <c r="O194" s="306"/>
      <c r="P194" s="306"/>
      <c r="Q194" s="306"/>
      <c r="R194" s="104"/>
    </row>
    <row r="195" spans="1:18" ht="25.5" customHeight="1">
      <c r="A195" s="165">
        <v>5200202</v>
      </c>
      <c r="B195" s="299" t="s">
        <v>841</v>
      </c>
      <c r="C195" s="299"/>
      <c r="D195" s="302" t="s">
        <v>248</v>
      </c>
      <c r="E195" s="302" t="s">
        <v>101</v>
      </c>
      <c r="F195" s="299">
        <v>4417.95</v>
      </c>
      <c r="G195" s="299">
        <v>0</v>
      </c>
      <c r="H195" s="299">
        <v>0</v>
      </c>
      <c r="I195" s="299">
        <v>0</v>
      </c>
      <c r="J195" s="299">
        <v>0</v>
      </c>
      <c r="K195" s="299">
        <v>419.24</v>
      </c>
      <c r="L195" s="299">
        <v>0</v>
      </c>
      <c r="M195" s="299">
        <v>500</v>
      </c>
      <c r="N195" s="299">
        <v>0</v>
      </c>
      <c r="O195" s="299">
        <v>0</v>
      </c>
      <c r="P195" s="299">
        <v>0.11</v>
      </c>
      <c r="Q195" s="299">
        <f>F195+G195+H195+J195-M195-O195-K195-N195+L195-P195</f>
        <v>3498.6</v>
      </c>
      <c r="R195" s="35"/>
    </row>
    <row r="196" spans="1:18" ht="25.5" customHeight="1">
      <c r="A196" s="165">
        <v>5200401</v>
      </c>
      <c r="B196" s="299" t="s">
        <v>249</v>
      </c>
      <c r="C196" s="299"/>
      <c r="D196" s="302" t="s">
        <v>250</v>
      </c>
      <c r="E196" s="302" t="s">
        <v>101</v>
      </c>
      <c r="F196" s="299">
        <v>5250</v>
      </c>
      <c r="G196" s="299">
        <v>0</v>
      </c>
      <c r="H196" s="299">
        <v>0</v>
      </c>
      <c r="I196" s="299">
        <v>0</v>
      </c>
      <c r="J196" s="299">
        <v>0</v>
      </c>
      <c r="K196" s="299">
        <v>574.14</v>
      </c>
      <c r="L196" s="299">
        <v>0</v>
      </c>
      <c r="M196" s="299">
        <v>500</v>
      </c>
      <c r="N196" s="299">
        <v>0</v>
      </c>
      <c r="O196" s="299">
        <v>0</v>
      </c>
      <c r="P196" s="299">
        <v>0.06</v>
      </c>
      <c r="Q196" s="299">
        <f>F196+G196+H196+J196-M196-O196-K196-N196+L196-P196</f>
        <v>4175.799999999999</v>
      </c>
      <c r="R196" s="35"/>
    </row>
    <row r="197" spans="1:18" ht="25.5" customHeight="1">
      <c r="A197" s="165">
        <v>5200411</v>
      </c>
      <c r="B197" s="299" t="s">
        <v>251</v>
      </c>
      <c r="C197" s="299"/>
      <c r="D197" s="302" t="s">
        <v>948</v>
      </c>
      <c r="E197" s="302" t="s">
        <v>252</v>
      </c>
      <c r="F197" s="299">
        <v>6000</v>
      </c>
      <c r="G197" s="299">
        <v>0</v>
      </c>
      <c r="H197" s="299">
        <v>0</v>
      </c>
      <c r="I197" s="299">
        <v>0</v>
      </c>
      <c r="J197" s="299">
        <v>0</v>
      </c>
      <c r="K197" s="299">
        <v>734.34</v>
      </c>
      <c r="L197" s="299">
        <v>0</v>
      </c>
      <c r="M197" s="299">
        <v>500</v>
      </c>
      <c r="N197" s="299">
        <v>0</v>
      </c>
      <c r="O197" s="299">
        <v>0</v>
      </c>
      <c r="P197" s="299">
        <v>0.06</v>
      </c>
      <c r="Q197" s="299">
        <f>F197+G197+H197+J197-M197-O197-K197-N197+L197-P197</f>
        <v>4765.599999999999</v>
      </c>
      <c r="R197" s="35"/>
    </row>
    <row r="198" spans="1:18" ht="25.5" customHeight="1">
      <c r="A198" s="165">
        <v>11100100</v>
      </c>
      <c r="B198" s="299" t="s">
        <v>253</v>
      </c>
      <c r="C198" s="299"/>
      <c r="D198" s="302" t="s">
        <v>254</v>
      </c>
      <c r="E198" s="302" t="s">
        <v>101</v>
      </c>
      <c r="F198" s="299">
        <v>3250.05</v>
      </c>
      <c r="G198" s="299">
        <v>0</v>
      </c>
      <c r="H198" s="299">
        <v>0</v>
      </c>
      <c r="I198" s="299">
        <v>0</v>
      </c>
      <c r="J198" s="299">
        <v>0</v>
      </c>
      <c r="K198" s="299">
        <v>124.46</v>
      </c>
      <c r="L198" s="299">
        <v>0</v>
      </c>
      <c r="M198" s="299">
        <v>500</v>
      </c>
      <c r="N198" s="299">
        <v>0</v>
      </c>
      <c r="O198" s="299">
        <v>0</v>
      </c>
      <c r="P198" s="299">
        <v>-0.01</v>
      </c>
      <c r="Q198" s="299">
        <f>F198+G198+H198+J198-M198-O198-K198-N198+L198-P198</f>
        <v>2625.6000000000004</v>
      </c>
      <c r="R198" s="167"/>
    </row>
    <row r="199" spans="1:18" s="324" customFormat="1" ht="17.25" customHeight="1">
      <c r="A199" s="457" t="s">
        <v>144</v>
      </c>
      <c r="B199" s="458"/>
      <c r="C199" s="458"/>
      <c r="D199" s="458"/>
      <c r="E199" s="458"/>
      <c r="F199" s="459">
        <f aca="true" t="shared" si="34" ref="F199:Q199">SUM(F195:F198)</f>
        <v>18918</v>
      </c>
      <c r="G199" s="459">
        <f t="shared" si="34"/>
        <v>0</v>
      </c>
      <c r="H199" s="459">
        <f t="shared" si="34"/>
        <v>0</v>
      </c>
      <c r="I199" s="459">
        <f t="shared" si="34"/>
        <v>0</v>
      </c>
      <c r="J199" s="459">
        <f t="shared" si="34"/>
        <v>0</v>
      </c>
      <c r="K199" s="459">
        <f>SUM(K195:K198)</f>
        <v>1852.18</v>
      </c>
      <c r="L199" s="459">
        <f>SUM(L195:L198)</f>
        <v>0</v>
      </c>
      <c r="M199" s="459">
        <f t="shared" si="34"/>
        <v>2000</v>
      </c>
      <c r="N199" s="459">
        <f t="shared" si="34"/>
        <v>0</v>
      </c>
      <c r="O199" s="459">
        <f t="shared" si="34"/>
        <v>0</v>
      </c>
      <c r="P199" s="459">
        <f t="shared" si="34"/>
        <v>0.21999999999999997</v>
      </c>
      <c r="Q199" s="459">
        <f t="shared" si="34"/>
        <v>15065.6</v>
      </c>
      <c r="R199" s="460"/>
    </row>
    <row r="200" spans="1:18" s="25" customFormat="1" ht="24" customHeight="1">
      <c r="A200" s="65"/>
      <c r="B200" s="284" t="s">
        <v>33</v>
      </c>
      <c r="C200" s="284"/>
      <c r="D200" s="73"/>
      <c r="E200" s="73"/>
      <c r="F200" s="308">
        <f>F183+F193+F199</f>
        <v>53927.42</v>
      </c>
      <c r="G200" s="312">
        <f aca="true" t="shared" si="35" ref="G200:Q200">G183+G193+G199</f>
        <v>0</v>
      </c>
      <c r="H200" s="312">
        <f t="shared" si="35"/>
        <v>0</v>
      </c>
      <c r="I200" s="308">
        <f t="shared" si="35"/>
        <v>0</v>
      </c>
      <c r="J200" s="308">
        <f t="shared" si="35"/>
        <v>0</v>
      </c>
      <c r="K200" s="312">
        <f>K183+K193+K199</f>
        <v>4588.22</v>
      </c>
      <c r="L200" s="312">
        <f>L183+L193+L199</f>
        <v>806.9499999999999</v>
      </c>
      <c r="M200" s="308">
        <f t="shared" si="35"/>
        <v>2500</v>
      </c>
      <c r="N200" s="308">
        <f t="shared" si="35"/>
        <v>0</v>
      </c>
      <c r="O200" s="308">
        <f t="shared" si="35"/>
        <v>201</v>
      </c>
      <c r="P200" s="312">
        <f t="shared" si="35"/>
        <v>-0.050000000000000044</v>
      </c>
      <c r="Q200" s="312">
        <f t="shared" si="35"/>
        <v>47445.2</v>
      </c>
      <c r="R200" s="66"/>
    </row>
    <row r="201" ht="16.5" customHeight="1">
      <c r="N201" s="3"/>
    </row>
    <row r="202" spans="1:18" s="291" customFormat="1" ht="12" customHeight="1">
      <c r="A202" s="288"/>
      <c r="B202" s="289"/>
      <c r="C202" s="289"/>
      <c r="D202" s="289"/>
      <c r="E202" s="289" t="s">
        <v>44</v>
      </c>
      <c r="F202" s="289"/>
      <c r="G202" s="289"/>
      <c r="H202" s="289"/>
      <c r="I202" s="289"/>
      <c r="J202" s="289"/>
      <c r="K202" s="289"/>
      <c r="L202" s="289"/>
      <c r="M202" s="289" t="s">
        <v>46</v>
      </c>
      <c r="N202" s="289"/>
      <c r="O202" s="289"/>
      <c r="P202" s="289"/>
      <c r="Q202" s="289"/>
      <c r="R202" s="290"/>
    </row>
    <row r="203" spans="1:18" s="291" customFormat="1" ht="13.5" customHeight="1">
      <c r="A203" s="288" t="s">
        <v>45</v>
      </c>
      <c r="B203" s="289"/>
      <c r="C203" s="289"/>
      <c r="D203" s="289"/>
      <c r="E203" s="289" t="s">
        <v>43</v>
      </c>
      <c r="F203" s="289"/>
      <c r="G203" s="289"/>
      <c r="H203" s="289"/>
      <c r="I203" s="289"/>
      <c r="J203" s="289"/>
      <c r="K203" s="289"/>
      <c r="L203" s="289"/>
      <c r="M203" s="289" t="s">
        <v>47</v>
      </c>
      <c r="N203" s="289"/>
      <c r="O203" s="289"/>
      <c r="P203" s="289"/>
      <c r="Q203" s="289"/>
      <c r="R203" s="290"/>
    </row>
    <row r="204" spans="2:17" ht="18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8" ht="28.5" customHeight="1">
      <c r="A205" s="287" t="s">
        <v>0</v>
      </c>
      <c r="B205" s="22"/>
      <c r="C205" s="22"/>
      <c r="D205" s="6"/>
      <c r="E205" s="128" t="s">
        <v>836</v>
      </c>
      <c r="F205" s="6"/>
      <c r="G205" s="6"/>
      <c r="H205" s="6"/>
      <c r="I205" s="6"/>
      <c r="J205" s="6"/>
      <c r="K205" s="6"/>
      <c r="L205" s="6"/>
      <c r="M205" s="6"/>
      <c r="N205" s="7"/>
      <c r="O205" s="6"/>
      <c r="P205" s="6"/>
      <c r="Q205" s="6"/>
      <c r="R205" s="29"/>
    </row>
    <row r="206" spans="1:18" ht="15.75" customHeight="1">
      <c r="A206" s="8"/>
      <c r="B206" s="131" t="s">
        <v>24</v>
      </c>
      <c r="C206" s="131"/>
      <c r="D206" s="9"/>
      <c r="E206" s="9"/>
      <c r="F206" s="9"/>
      <c r="G206" s="9"/>
      <c r="H206" s="9"/>
      <c r="I206" s="9"/>
      <c r="J206" s="10"/>
      <c r="K206" s="9"/>
      <c r="L206" s="9"/>
      <c r="M206" s="10"/>
      <c r="N206" s="11"/>
      <c r="O206" s="9"/>
      <c r="P206" s="9"/>
      <c r="Q206" s="9"/>
      <c r="R206" s="30" t="s">
        <v>901</v>
      </c>
    </row>
    <row r="207" spans="1:18" ht="18" customHeight="1">
      <c r="A207" s="12"/>
      <c r="B207" s="13"/>
      <c r="C207" s="13"/>
      <c r="D207" s="13"/>
      <c r="E207" s="130" t="s">
        <v>1187</v>
      </c>
      <c r="F207" s="14"/>
      <c r="G207" s="14"/>
      <c r="H207" s="14"/>
      <c r="I207" s="14"/>
      <c r="J207" s="14"/>
      <c r="K207" s="14"/>
      <c r="L207" s="14"/>
      <c r="M207" s="14"/>
      <c r="N207" s="15"/>
      <c r="O207" s="14"/>
      <c r="P207" s="14"/>
      <c r="Q207" s="14"/>
      <c r="R207" s="31"/>
    </row>
    <row r="208" spans="1:18" s="514" customFormat="1" ht="23.25" customHeight="1" thickBot="1">
      <c r="A208" s="506" t="s">
        <v>1173</v>
      </c>
      <c r="B208" s="507" t="s">
        <v>1174</v>
      </c>
      <c r="C208" s="509" t="s">
        <v>875</v>
      </c>
      <c r="D208" s="507" t="s">
        <v>1</v>
      </c>
      <c r="E208" s="507" t="s">
        <v>1171</v>
      </c>
      <c r="F208" s="370" t="s">
        <v>1167</v>
      </c>
      <c r="G208" s="370" t="s">
        <v>1168</v>
      </c>
      <c r="H208" s="342" t="s">
        <v>1149</v>
      </c>
      <c r="I208" s="371" t="s">
        <v>38</v>
      </c>
      <c r="J208" s="370" t="s">
        <v>1169</v>
      </c>
      <c r="K208" s="370" t="s">
        <v>18</v>
      </c>
      <c r="L208" s="370" t="s">
        <v>19</v>
      </c>
      <c r="M208" s="370" t="s">
        <v>1188</v>
      </c>
      <c r="N208" s="370" t="s">
        <v>1172</v>
      </c>
      <c r="O208" s="508" t="s">
        <v>1170</v>
      </c>
      <c r="P208" s="370" t="s">
        <v>32</v>
      </c>
      <c r="Q208" s="370" t="s">
        <v>1175</v>
      </c>
      <c r="R208" s="509" t="s">
        <v>20</v>
      </c>
    </row>
    <row r="209" spans="1:18" ht="18.75" customHeight="1" thickTop="1">
      <c r="A209" s="431" t="s">
        <v>255</v>
      </c>
      <c r="B209" s="461"/>
      <c r="C209" s="461"/>
      <c r="D209" s="462"/>
      <c r="E209" s="462"/>
      <c r="F209" s="461"/>
      <c r="G209" s="461"/>
      <c r="H209" s="461"/>
      <c r="I209" s="461"/>
      <c r="J209" s="461"/>
      <c r="K209" s="461"/>
      <c r="L209" s="461"/>
      <c r="M209" s="461"/>
      <c r="N209" s="461"/>
      <c r="O209" s="461"/>
      <c r="P209" s="461"/>
      <c r="Q209" s="461"/>
      <c r="R209" s="463"/>
    </row>
    <row r="210" spans="1:18" ht="30" customHeight="1">
      <c r="A210" s="165">
        <v>2200101</v>
      </c>
      <c r="B210" s="299" t="s">
        <v>256</v>
      </c>
      <c r="C210" s="299"/>
      <c r="D210" s="302" t="s">
        <v>257</v>
      </c>
      <c r="E210" s="302" t="s">
        <v>540</v>
      </c>
      <c r="F210" s="299">
        <v>2546.1</v>
      </c>
      <c r="G210" s="299">
        <v>0</v>
      </c>
      <c r="H210" s="299">
        <v>0</v>
      </c>
      <c r="I210" s="299">
        <v>0</v>
      </c>
      <c r="J210" s="299">
        <v>0</v>
      </c>
      <c r="K210" s="299">
        <v>12.67</v>
      </c>
      <c r="L210" s="299">
        <v>0</v>
      </c>
      <c r="M210" s="299">
        <v>0</v>
      </c>
      <c r="N210" s="299">
        <v>0</v>
      </c>
      <c r="O210" s="299">
        <v>0</v>
      </c>
      <c r="P210" s="299">
        <v>0.03</v>
      </c>
      <c r="Q210" s="299">
        <f aca="true" t="shared" si="36" ref="Q210:Q218">F210+G210+H210+J210-M210-O210-K210-N210+L210-P210</f>
        <v>2533.3999999999996</v>
      </c>
      <c r="R210" s="18"/>
    </row>
    <row r="211" spans="1:18" ht="30" customHeight="1">
      <c r="A211" s="165">
        <v>5200103</v>
      </c>
      <c r="B211" s="299" t="s">
        <v>258</v>
      </c>
      <c r="C211" s="299"/>
      <c r="D211" s="302" t="s">
        <v>259</v>
      </c>
      <c r="E211" s="302" t="s">
        <v>2</v>
      </c>
      <c r="F211" s="299">
        <v>2546.1</v>
      </c>
      <c r="G211" s="299">
        <v>0</v>
      </c>
      <c r="H211" s="299">
        <v>0</v>
      </c>
      <c r="I211" s="299">
        <v>0</v>
      </c>
      <c r="J211" s="299">
        <v>0</v>
      </c>
      <c r="K211" s="299">
        <v>12.67</v>
      </c>
      <c r="L211" s="299">
        <v>0</v>
      </c>
      <c r="M211" s="299">
        <v>0</v>
      </c>
      <c r="N211" s="299">
        <v>0</v>
      </c>
      <c r="O211" s="299">
        <v>0</v>
      </c>
      <c r="P211" s="299">
        <v>-0.17</v>
      </c>
      <c r="Q211" s="299">
        <f t="shared" si="36"/>
        <v>2533.6</v>
      </c>
      <c r="R211" s="35"/>
    </row>
    <row r="212" spans="1:18" ht="30" customHeight="1">
      <c r="A212" s="165">
        <v>5300000</v>
      </c>
      <c r="B212" s="299" t="s">
        <v>260</v>
      </c>
      <c r="C212" s="299"/>
      <c r="D212" s="302" t="s">
        <v>261</v>
      </c>
      <c r="E212" s="302" t="s">
        <v>843</v>
      </c>
      <c r="F212" s="299">
        <v>5500.05</v>
      </c>
      <c r="G212" s="299">
        <v>0</v>
      </c>
      <c r="H212" s="299">
        <v>0</v>
      </c>
      <c r="I212" s="299">
        <v>0</v>
      </c>
      <c r="J212" s="299">
        <v>0</v>
      </c>
      <c r="K212" s="299">
        <v>627.55</v>
      </c>
      <c r="L212" s="299">
        <v>0</v>
      </c>
      <c r="M212" s="299">
        <v>600</v>
      </c>
      <c r="N212" s="299">
        <v>0</v>
      </c>
      <c r="O212" s="299">
        <v>0</v>
      </c>
      <c r="P212" s="299">
        <v>-0.1</v>
      </c>
      <c r="Q212" s="299">
        <f t="shared" si="36"/>
        <v>4272.6</v>
      </c>
      <c r="R212" s="35"/>
    </row>
    <row r="213" spans="1:18" ht="30" customHeight="1">
      <c r="A213" s="165">
        <v>5300101</v>
      </c>
      <c r="B213" s="299" t="s">
        <v>262</v>
      </c>
      <c r="C213" s="299"/>
      <c r="D213" s="302" t="s">
        <v>263</v>
      </c>
      <c r="E213" s="302" t="s">
        <v>844</v>
      </c>
      <c r="F213" s="299">
        <v>2788.22</v>
      </c>
      <c r="G213" s="299">
        <v>0</v>
      </c>
      <c r="H213" s="299">
        <v>0</v>
      </c>
      <c r="I213" s="299">
        <v>0</v>
      </c>
      <c r="J213" s="299">
        <v>0</v>
      </c>
      <c r="K213" s="299">
        <v>53.94</v>
      </c>
      <c r="L213" s="299">
        <v>0</v>
      </c>
      <c r="M213" s="299">
        <v>500</v>
      </c>
      <c r="N213" s="299">
        <v>0</v>
      </c>
      <c r="O213" s="299">
        <v>0</v>
      </c>
      <c r="P213" s="299">
        <v>0.08</v>
      </c>
      <c r="Q213" s="299">
        <f t="shared" si="36"/>
        <v>2234.2</v>
      </c>
      <c r="R213" s="109"/>
    </row>
    <row r="214" spans="1:18" ht="30" customHeight="1">
      <c r="A214" s="165">
        <v>5300201</v>
      </c>
      <c r="B214" s="299" t="s">
        <v>264</v>
      </c>
      <c r="C214" s="299"/>
      <c r="D214" s="302" t="s">
        <v>265</v>
      </c>
      <c r="E214" s="302" t="s">
        <v>845</v>
      </c>
      <c r="F214" s="299">
        <v>3250.05</v>
      </c>
      <c r="G214" s="299">
        <v>0</v>
      </c>
      <c r="H214" s="299">
        <v>0</v>
      </c>
      <c r="I214" s="299">
        <v>0</v>
      </c>
      <c r="J214" s="299">
        <v>0</v>
      </c>
      <c r="K214" s="299">
        <v>124.46</v>
      </c>
      <c r="L214" s="299">
        <v>0</v>
      </c>
      <c r="M214" s="299">
        <v>0</v>
      </c>
      <c r="N214" s="299">
        <v>0</v>
      </c>
      <c r="O214" s="299">
        <v>0</v>
      </c>
      <c r="P214" s="299">
        <v>-0.01</v>
      </c>
      <c r="Q214" s="299">
        <f t="shared" si="36"/>
        <v>3125.6000000000004</v>
      </c>
      <c r="R214" s="109"/>
    </row>
    <row r="215" spans="1:18" ht="30" customHeight="1">
      <c r="A215" s="165">
        <v>5300202</v>
      </c>
      <c r="B215" s="299" t="s">
        <v>266</v>
      </c>
      <c r="C215" s="299"/>
      <c r="D215" s="302" t="s">
        <v>267</v>
      </c>
      <c r="E215" s="302" t="s">
        <v>846</v>
      </c>
      <c r="F215" s="299">
        <v>2882.4</v>
      </c>
      <c r="G215" s="299">
        <v>0</v>
      </c>
      <c r="H215" s="299">
        <v>0</v>
      </c>
      <c r="I215" s="299">
        <v>0</v>
      </c>
      <c r="J215" s="299">
        <v>0</v>
      </c>
      <c r="K215" s="299">
        <v>64.18</v>
      </c>
      <c r="L215" s="299">
        <v>0</v>
      </c>
      <c r="M215" s="299">
        <v>0</v>
      </c>
      <c r="N215" s="299">
        <v>0</v>
      </c>
      <c r="O215" s="299">
        <v>0</v>
      </c>
      <c r="P215" s="299">
        <v>0.02</v>
      </c>
      <c r="Q215" s="299">
        <f t="shared" si="36"/>
        <v>2818.2000000000003</v>
      </c>
      <c r="R215" s="109"/>
    </row>
    <row r="216" spans="1:18" ht="30" customHeight="1">
      <c r="A216" s="165">
        <v>5300204</v>
      </c>
      <c r="B216" s="299" t="s">
        <v>268</v>
      </c>
      <c r="C216" s="299"/>
      <c r="D216" s="302" t="s">
        <v>269</v>
      </c>
      <c r="E216" s="302" t="s">
        <v>847</v>
      </c>
      <c r="F216" s="299">
        <v>3666.9</v>
      </c>
      <c r="G216" s="299">
        <v>0</v>
      </c>
      <c r="H216" s="299">
        <v>0</v>
      </c>
      <c r="I216" s="299">
        <v>0</v>
      </c>
      <c r="J216" s="299">
        <v>0</v>
      </c>
      <c r="K216" s="299">
        <v>295.75</v>
      </c>
      <c r="L216" s="299">
        <v>0</v>
      </c>
      <c r="M216" s="299">
        <v>0</v>
      </c>
      <c r="N216" s="299">
        <v>0</v>
      </c>
      <c r="O216" s="299">
        <v>0</v>
      </c>
      <c r="P216" s="299">
        <v>-0.05</v>
      </c>
      <c r="Q216" s="299">
        <f t="shared" si="36"/>
        <v>3371.2000000000003</v>
      </c>
      <c r="R216" s="109"/>
    </row>
    <row r="217" spans="1:18" ht="30" customHeight="1">
      <c r="A217" s="165">
        <v>5300206</v>
      </c>
      <c r="B217" s="299" t="s">
        <v>270</v>
      </c>
      <c r="C217" s="299"/>
      <c r="D217" s="302" t="s">
        <v>271</v>
      </c>
      <c r="E217" s="302" t="s">
        <v>848</v>
      </c>
      <c r="F217" s="299">
        <v>3250.05</v>
      </c>
      <c r="G217" s="299">
        <v>0</v>
      </c>
      <c r="H217" s="299">
        <v>0</v>
      </c>
      <c r="I217" s="299">
        <v>0</v>
      </c>
      <c r="J217" s="299">
        <v>0</v>
      </c>
      <c r="K217" s="299">
        <v>124.46</v>
      </c>
      <c r="L217" s="299">
        <v>0</v>
      </c>
      <c r="M217" s="299">
        <v>0</v>
      </c>
      <c r="N217" s="299">
        <v>0</v>
      </c>
      <c r="O217" s="299">
        <v>0</v>
      </c>
      <c r="P217" s="299">
        <v>-0.01</v>
      </c>
      <c r="Q217" s="299">
        <f t="shared" si="36"/>
        <v>3125.6000000000004</v>
      </c>
      <c r="R217" s="109"/>
    </row>
    <row r="218" spans="1:18" ht="30" customHeight="1">
      <c r="A218" s="165">
        <v>5300207</v>
      </c>
      <c r="B218" s="299" t="s">
        <v>272</v>
      </c>
      <c r="C218" s="299"/>
      <c r="D218" s="302" t="s">
        <v>273</v>
      </c>
      <c r="E218" s="302" t="s">
        <v>846</v>
      </c>
      <c r="F218" s="299">
        <v>3250.05</v>
      </c>
      <c r="G218" s="299">
        <v>0</v>
      </c>
      <c r="H218" s="299">
        <v>0</v>
      </c>
      <c r="I218" s="299">
        <v>0</v>
      </c>
      <c r="J218" s="299">
        <v>0</v>
      </c>
      <c r="K218" s="299">
        <v>124.46</v>
      </c>
      <c r="L218" s="299">
        <v>0</v>
      </c>
      <c r="M218" s="299">
        <v>0</v>
      </c>
      <c r="N218" s="299">
        <v>0</v>
      </c>
      <c r="O218" s="299">
        <v>0</v>
      </c>
      <c r="P218" s="299">
        <v>-0.01</v>
      </c>
      <c r="Q218" s="299">
        <f t="shared" si="36"/>
        <v>3125.6000000000004</v>
      </c>
      <c r="R218" s="109"/>
    </row>
    <row r="219" spans="1:18" s="324" customFormat="1" ht="18" customHeight="1">
      <c r="A219" s="322" t="s">
        <v>144</v>
      </c>
      <c r="B219" s="305"/>
      <c r="C219" s="305"/>
      <c r="D219" s="305"/>
      <c r="E219" s="305"/>
      <c r="F219" s="304">
        <f aca="true" t="shared" si="37" ref="F219:Q219">SUM(F210:F218)</f>
        <v>29679.920000000002</v>
      </c>
      <c r="G219" s="304">
        <f t="shared" si="37"/>
        <v>0</v>
      </c>
      <c r="H219" s="304">
        <f t="shared" si="37"/>
        <v>0</v>
      </c>
      <c r="I219" s="304">
        <f t="shared" si="37"/>
        <v>0</v>
      </c>
      <c r="J219" s="304">
        <f t="shared" si="37"/>
        <v>0</v>
      </c>
      <c r="K219" s="304">
        <f>SUM(K210:K218)</f>
        <v>1440.14</v>
      </c>
      <c r="L219" s="304">
        <f>SUM(L210:L218)</f>
        <v>0</v>
      </c>
      <c r="M219" s="304">
        <f t="shared" si="37"/>
        <v>1100</v>
      </c>
      <c r="N219" s="304">
        <f t="shared" si="37"/>
        <v>0</v>
      </c>
      <c r="O219" s="304">
        <f t="shared" si="37"/>
        <v>0</v>
      </c>
      <c r="P219" s="304">
        <f t="shared" si="37"/>
        <v>-0.22000000000000008</v>
      </c>
      <c r="Q219" s="304">
        <f t="shared" si="37"/>
        <v>27140</v>
      </c>
      <c r="R219" s="327"/>
    </row>
    <row r="220" spans="1:18" ht="18.75" customHeight="1">
      <c r="A220" s="135" t="s">
        <v>756</v>
      </c>
      <c r="B220" s="307"/>
      <c r="C220" s="307"/>
      <c r="D220" s="307"/>
      <c r="E220" s="307"/>
      <c r="F220" s="307"/>
      <c r="G220" s="307"/>
      <c r="H220" s="307"/>
      <c r="I220" s="307"/>
      <c r="J220" s="307"/>
      <c r="K220" s="307"/>
      <c r="L220" s="307"/>
      <c r="M220" s="307"/>
      <c r="N220" s="328"/>
      <c r="O220" s="307"/>
      <c r="P220" s="307"/>
      <c r="Q220" s="307"/>
      <c r="R220" s="104"/>
    </row>
    <row r="221" spans="1:18" ht="30" customHeight="1">
      <c r="A221" s="260">
        <v>620001</v>
      </c>
      <c r="B221" s="320" t="s">
        <v>757</v>
      </c>
      <c r="C221" s="320"/>
      <c r="D221" s="302" t="s">
        <v>949</v>
      </c>
      <c r="E221" s="302" t="s">
        <v>758</v>
      </c>
      <c r="F221" s="299">
        <v>5500.05</v>
      </c>
      <c r="G221" s="299">
        <v>0</v>
      </c>
      <c r="H221" s="299">
        <v>0</v>
      </c>
      <c r="I221" s="299">
        <v>0</v>
      </c>
      <c r="J221" s="299">
        <v>0</v>
      </c>
      <c r="K221" s="299">
        <v>627.55</v>
      </c>
      <c r="L221" s="299">
        <v>0</v>
      </c>
      <c r="M221" s="299">
        <v>0</v>
      </c>
      <c r="N221" s="299">
        <v>0</v>
      </c>
      <c r="O221" s="299">
        <v>0</v>
      </c>
      <c r="P221" s="299">
        <v>0.1</v>
      </c>
      <c r="Q221" s="299">
        <f>F221+G221+H221+J221-M221-O221-K221-N221+L221-P221</f>
        <v>4872.4</v>
      </c>
      <c r="R221" s="109"/>
    </row>
    <row r="222" spans="1:18" ht="18" customHeight="1">
      <c r="A222" s="281" t="s">
        <v>144</v>
      </c>
      <c r="B222" s="305"/>
      <c r="C222" s="305"/>
      <c r="D222" s="302"/>
      <c r="E222" s="302"/>
      <c r="F222" s="310">
        <f>F221</f>
        <v>5500.05</v>
      </c>
      <c r="G222" s="310">
        <f aca="true" t="shared" si="38" ref="G222:Q222">G221</f>
        <v>0</v>
      </c>
      <c r="H222" s="310">
        <f t="shared" si="38"/>
        <v>0</v>
      </c>
      <c r="I222" s="310">
        <f t="shared" si="38"/>
        <v>0</v>
      </c>
      <c r="J222" s="310">
        <f t="shared" si="38"/>
        <v>0</v>
      </c>
      <c r="K222" s="310">
        <f>K221</f>
        <v>627.55</v>
      </c>
      <c r="L222" s="310">
        <f>L221</f>
        <v>0</v>
      </c>
      <c r="M222" s="310">
        <f t="shared" si="38"/>
        <v>0</v>
      </c>
      <c r="N222" s="310">
        <f t="shared" si="38"/>
        <v>0</v>
      </c>
      <c r="O222" s="310">
        <f t="shared" si="38"/>
        <v>0</v>
      </c>
      <c r="P222" s="310">
        <f t="shared" si="38"/>
        <v>0.1</v>
      </c>
      <c r="Q222" s="310">
        <f t="shared" si="38"/>
        <v>4872.4</v>
      </c>
      <c r="R222" s="35"/>
    </row>
    <row r="223" spans="1:18" ht="18.75" customHeight="1">
      <c r="A223" s="135" t="s">
        <v>759</v>
      </c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  <c r="N223" s="328"/>
      <c r="O223" s="307"/>
      <c r="P223" s="307"/>
      <c r="Q223" s="307"/>
      <c r="R223" s="104"/>
    </row>
    <row r="224" spans="1:18" ht="30" customHeight="1">
      <c r="A224" s="260">
        <v>630001</v>
      </c>
      <c r="B224" s="320" t="s">
        <v>760</v>
      </c>
      <c r="C224" s="320"/>
      <c r="D224" s="302" t="s">
        <v>950</v>
      </c>
      <c r="E224" s="302" t="s">
        <v>761</v>
      </c>
      <c r="F224" s="299">
        <v>5500.05</v>
      </c>
      <c r="G224" s="299">
        <v>0</v>
      </c>
      <c r="H224" s="299">
        <v>0</v>
      </c>
      <c r="I224" s="299">
        <v>0</v>
      </c>
      <c r="J224" s="299">
        <v>0</v>
      </c>
      <c r="K224" s="299">
        <v>627.55</v>
      </c>
      <c r="L224" s="299">
        <v>0</v>
      </c>
      <c r="M224" s="299">
        <v>0</v>
      </c>
      <c r="N224" s="299">
        <v>0</v>
      </c>
      <c r="O224" s="299">
        <v>0</v>
      </c>
      <c r="P224" s="299">
        <v>0.1</v>
      </c>
      <c r="Q224" s="299">
        <f>F224+G224+H224+J224-M224-O224-K224-N224+L224-P224</f>
        <v>4872.4</v>
      </c>
      <c r="R224" s="109"/>
    </row>
    <row r="225" spans="1:18" ht="30" customHeight="1">
      <c r="A225" s="165">
        <v>6200202</v>
      </c>
      <c r="B225" s="299" t="s">
        <v>283</v>
      </c>
      <c r="C225" s="299"/>
      <c r="D225" s="302" t="s">
        <v>284</v>
      </c>
      <c r="E225" s="302" t="s">
        <v>851</v>
      </c>
      <c r="F225" s="299">
        <v>3490.05</v>
      </c>
      <c r="G225" s="299">
        <v>0</v>
      </c>
      <c r="H225" s="299">
        <v>0</v>
      </c>
      <c r="I225" s="299">
        <v>0</v>
      </c>
      <c r="J225" s="299">
        <v>0</v>
      </c>
      <c r="K225" s="299">
        <v>150.57</v>
      </c>
      <c r="L225" s="299">
        <v>0</v>
      </c>
      <c r="M225" s="299">
        <v>0</v>
      </c>
      <c r="N225" s="299">
        <v>0</v>
      </c>
      <c r="O225" s="299">
        <v>0</v>
      </c>
      <c r="P225" s="299">
        <v>-0.12</v>
      </c>
      <c r="Q225" s="299">
        <f>F225+G225+H225+J225-M225-O225-K225-N225+L225-P225</f>
        <v>3339.6</v>
      </c>
      <c r="R225" s="32"/>
    </row>
    <row r="226" spans="1:18" ht="30" customHeight="1">
      <c r="A226" s="165">
        <v>8100209</v>
      </c>
      <c r="B226" s="299" t="s">
        <v>533</v>
      </c>
      <c r="C226" s="299"/>
      <c r="D226" s="302" t="s">
        <v>534</v>
      </c>
      <c r="E226" s="302" t="s">
        <v>852</v>
      </c>
      <c r="F226" s="299">
        <v>2677.92</v>
      </c>
      <c r="G226" s="299">
        <v>0</v>
      </c>
      <c r="H226" s="299">
        <v>0</v>
      </c>
      <c r="I226" s="299">
        <v>0</v>
      </c>
      <c r="J226" s="299">
        <v>0</v>
      </c>
      <c r="K226" s="299">
        <v>41.94</v>
      </c>
      <c r="L226" s="299">
        <v>0</v>
      </c>
      <c r="M226" s="299">
        <v>0</v>
      </c>
      <c r="N226" s="299">
        <v>0</v>
      </c>
      <c r="O226" s="299">
        <v>0</v>
      </c>
      <c r="P226" s="299">
        <v>-0.02</v>
      </c>
      <c r="Q226" s="299">
        <f>F226+G226+H226+J226-M226-O226-K226-N226+L226-P226</f>
        <v>2636</v>
      </c>
      <c r="R226" s="32"/>
    </row>
    <row r="227" spans="1:18" s="331" customFormat="1" ht="18" customHeight="1">
      <c r="A227" s="329" t="s">
        <v>144</v>
      </c>
      <c r="B227" s="303"/>
      <c r="C227" s="303"/>
      <c r="D227" s="303"/>
      <c r="E227" s="303"/>
      <c r="F227" s="304">
        <f>SUM(F224:F226)</f>
        <v>11668.02</v>
      </c>
      <c r="G227" s="310">
        <f aca="true" t="shared" si="39" ref="G227:Q227">SUM(G224:G226)</f>
        <v>0</v>
      </c>
      <c r="H227" s="310">
        <f t="shared" si="39"/>
        <v>0</v>
      </c>
      <c r="I227" s="310">
        <f t="shared" si="39"/>
        <v>0</v>
      </c>
      <c r="J227" s="310">
        <f t="shared" si="39"/>
        <v>0</v>
      </c>
      <c r="K227" s="310">
        <f>SUM(K224:K226)</f>
        <v>820.06</v>
      </c>
      <c r="L227" s="310">
        <f>SUM(L224:L226)</f>
        <v>0</v>
      </c>
      <c r="M227" s="310">
        <f t="shared" si="39"/>
        <v>0</v>
      </c>
      <c r="N227" s="310">
        <f t="shared" si="39"/>
        <v>0</v>
      </c>
      <c r="O227" s="310">
        <f t="shared" si="39"/>
        <v>0</v>
      </c>
      <c r="P227" s="310">
        <f t="shared" si="39"/>
        <v>-0.039999999999999994</v>
      </c>
      <c r="Q227" s="310">
        <f t="shared" si="39"/>
        <v>10848</v>
      </c>
      <c r="R227" s="330"/>
    </row>
    <row r="228" spans="1:18" ht="18.75" customHeight="1">
      <c r="A228" s="135" t="s">
        <v>148</v>
      </c>
      <c r="B228" s="316"/>
      <c r="C228" s="316"/>
      <c r="D228" s="307"/>
      <c r="E228" s="307"/>
      <c r="F228" s="316"/>
      <c r="G228" s="316"/>
      <c r="H228" s="316"/>
      <c r="I228" s="316"/>
      <c r="J228" s="316"/>
      <c r="K228" s="316"/>
      <c r="L228" s="316"/>
      <c r="M228" s="316"/>
      <c r="N228" s="316"/>
      <c r="O228" s="316"/>
      <c r="P228" s="316"/>
      <c r="Q228" s="316"/>
      <c r="R228" s="100"/>
    </row>
    <row r="229" spans="1:18" ht="30" customHeight="1">
      <c r="A229" s="165">
        <v>6300000</v>
      </c>
      <c r="B229" s="299" t="s">
        <v>285</v>
      </c>
      <c r="C229" s="299"/>
      <c r="D229" s="302" t="s">
        <v>286</v>
      </c>
      <c r="E229" s="302" t="s">
        <v>287</v>
      </c>
      <c r="F229" s="299">
        <v>5500.05</v>
      </c>
      <c r="G229" s="299">
        <v>2566.69</v>
      </c>
      <c r="H229" s="299">
        <v>0</v>
      </c>
      <c r="I229" s="299">
        <v>0</v>
      </c>
      <c r="J229" s="299">
        <v>0</v>
      </c>
      <c r="K229" s="299">
        <v>1059.45</v>
      </c>
      <c r="L229" s="299">
        <v>0</v>
      </c>
      <c r="M229" s="299">
        <v>0</v>
      </c>
      <c r="N229" s="299">
        <v>0</v>
      </c>
      <c r="O229" s="299">
        <v>0</v>
      </c>
      <c r="P229" s="299">
        <v>0.09</v>
      </c>
      <c r="Q229" s="299">
        <f>F229+G229+H229+J229-M229-O229-K229-N229+L229-P229</f>
        <v>7007.2</v>
      </c>
      <c r="R229" s="32"/>
    </row>
    <row r="230" spans="1:18" ht="30" customHeight="1">
      <c r="A230" s="165">
        <v>6300201</v>
      </c>
      <c r="B230" s="299" t="s">
        <v>288</v>
      </c>
      <c r="C230" s="299"/>
      <c r="D230" s="302" t="s">
        <v>289</v>
      </c>
      <c r="E230" s="302" t="s">
        <v>853</v>
      </c>
      <c r="F230" s="299">
        <v>3250.05</v>
      </c>
      <c r="G230" s="299">
        <v>794.46</v>
      </c>
      <c r="H230" s="299">
        <v>0</v>
      </c>
      <c r="I230" s="299">
        <v>0</v>
      </c>
      <c r="J230" s="299">
        <v>0</v>
      </c>
      <c r="K230" s="299">
        <v>312.59</v>
      </c>
      <c r="L230" s="299">
        <v>0</v>
      </c>
      <c r="M230" s="299">
        <v>0</v>
      </c>
      <c r="N230" s="299">
        <v>0</v>
      </c>
      <c r="O230" s="299">
        <v>0</v>
      </c>
      <c r="P230" s="299">
        <v>-0.08</v>
      </c>
      <c r="Q230" s="299">
        <f>F230+G230+H230+J230-M230-O230-K230-N230+L230-P230</f>
        <v>3732</v>
      </c>
      <c r="R230" s="47"/>
    </row>
    <row r="231" spans="1:18" ht="18" customHeight="1">
      <c r="A231" s="281" t="s">
        <v>144</v>
      </c>
      <c r="B231" s="305"/>
      <c r="C231" s="305"/>
      <c r="D231" s="302"/>
      <c r="E231" s="305"/>
      <c r="F231" s="304">
        <f aca="true" t="shared" si="40" ref="F231:Q231">SUM(F229:F230)</f>
        <v>8750.1</v>
      </c>
      <c r="G231" s="315">
        <f t="shared" si="40"/>
        <v>3361.15</v>
      </c>
      <c r="H231" s="315">
        <f t="shared" si="40"/>
        <v>0</v>
      </c>
      <c r="I231" s="315">
        <f t="shared" si="40"/>
        <v>0</v>
      </c>
      <c r="J231" s="315">
        <f t="shared" si="40"/>
        <v>0</v>
      </c>
      <c r="K231" s="315">
        <f>SUM(K229:K230)</f>
        <v>1372.04</v>
      </c>
      <c r="L231" s="315">
        <f>SUM(L229:L230)</f>
        <v>0</v>
      </c>
      <c r="M231" s="310">
        <f t="shared" si="40"/>
        <v>0</v>
      </c>
      <c r="N231" s="315">
        <f t="shared" si="40"/>
        <v>0</v>
      </c>
      <c r="O231" s="315">
        <f t="shared" si="40"/>
        <v>0</v>
      </c>
      <c r="P231" s="310">
        <f t="shared" si="40"/>
        <v>0.009999999999999995</v>
      </c>
      <c r="Q231" s="315">
        <f t="shared" si="40"/>
        <v>10739.2</v>
      </c>
      <c r="R231" s="32"/>
    </row>
    <row r="232" spans="1:18" s="25" customFormat="1" ht="21" customHeight="1">
      <c r="A232" s="65"/>
      <c r="B232" s="284" t="s">
        <v>33</v>
      </c>
      <c r="C232" s="284"/>
      <c r="D232" s="73"/>
      <c r="E232" s="73"/>
      <c r="F232" s="308">
        <f>F219+F222+F227+F231</f>
        <v>55598.090000000004</v>
      </c>
      <c r="G232" s="312">
        <f aca="true" t="shared" si="41" ref="G232:Q232">G219+G222+G227+G231</f>
        <v>3361.15</v>
      </c>
      <c r="H232" s="312">
        <f t="shared" si="41"/>
        <v>0</v>
      </c>
      <c r="I232" s="312">
        <f t="shared" si="41"/>
        <v>0</v>
      </c>
      <c r="J232" s="312">
        <f t="shared" si="41"/>
        <v>0</v>
      </c>
      <c r="K232" s="312">
        <f>K219+K222+K227+K231</f>
        <v>4259.79</v>
      </c>
      <c r="L232" s="312">
        <f>L219+L222+L227+L231</f>
        <v>0</v>
      </c>
      <c r="M232" s="308">
        <f t="shared" si="41"/>
        <v>1100</v>
      </c>
      <c r="N232" s="312">
        <f t="shared" si="41"/>
        <v>0</v>
      </c>
      <c r="O232" s="312">
        <f t="shared" si="41"/>
        <v>0</v>
      </c>
      <c r="P232" s="312">
        <f t="shared" si="41"/>
        <v>-0.15000000000000008</v>
      </c>
      <c r="Q232" s="312">
        <f t="shared" si="41"/>
        <v>53599.600000000006</v>
      </c>
      <c r="R232" s="66"/>
    </row>
    <row r="233" ht="13.5" customHeight="1">
      <c r="N233" s="3"/>
    </row>
    <row r="234" spans="1:18" s="291" customFormat="1" ht="12.75" customHeight="1">
      <c r="A234" s="288"/>
      <c r="B234" s="289"/>
      <c r="C234" s="289"/>
      <c r="D234" s="289"/>
      <c r="E234" s="289" t="s">
        <v>44</v>
      </c>
      <c r="F234" s="289"/>
      <c r="G234" s="289"/>
      <c r="H234" s="289"/>
      <c r="I234" s="289"/>
      <c r="J234" s="289"/>
      <c r="K234" s="289"/>
      <c r="L234" s="289"/>
      <c r="M234" s="289" t="s">
        <v>46</v>
      </c>
      <c r="N234" s="289"/>
      <c r="O234" s="289"/>
      <c r="P234" s="289"/>
      <c r="Q234" s="289"/>
      <c r="R234" s="290"/>
    </row>
    <row r="235" spans="1:18" s="291" customFormat="1" ht="12.75" customHeight="1">
      <c r="A235" s="288" t="s">
        <v>45</v>
      </c>
      <c r="B235" s="289"/>
      <c r="C235" s="289"/>
      <c r="D235" s="289"/>
      <c r="E235" s="289" t="s">
        <v>43</v>
      </c>
      <c r="F235" s="289"/>
      <c r="G235" s="289"/>
      <c r="H235" s="289"/>
      <c r="I235" s="289"/>
      <c r="J235" s="289"/>
      <c r="K235" s="289"/>
      <c r="L235" s="289"/>
      <c r="M235" s="289" t="s">
        <v>47</v>
      </c>
      <c r="N235" s="289"/>
      <c r="O235" s="289"/>
      <c r="P235" s="289"/>
      <c r="Q235" s="289"/>
      <c r="R235" s="290"/>
    </row>
    <row r="236" spans="2:17" ht="18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2:17" ht="18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  <row r="239" spans="1:18" ht="33.75">
      <c r="A239" s="287" t="s">
        <v>0</v>
      </c>
      <c r="B239" s="37"/>
      <c r="C239" s="37"/>
      <c r="D239" s="6"/>
      <c r="E239" s="129" t="s">
        <v>836</v>
      </c>
      <c r="F239" s="6"/>
      <c r="G239" s="6"/>
      <c r="H239" s="6"/>
      <c r="I239" s="6"/>
      <c r="J239" s="6"/>
      <c r="K239" s="6"/>
      <c r="L239" s="6"/>
      <c r="M239" s="6"/>
      <c r="N239" s="7"/>
      <c r="O239" s="6"/>
      <c r="P239" s="6"/>
      <c r="Q239" s="6"/>
      <c r="R239" s="29"/>
    </row>
    <row r="240" spans="1:18" ht="20.25">
      <c r="A240" s="8"/>
      <c r="B240" s="277" t="s">
        <v>25</v>
      </c>
      <c r="C240" s="277"/>
      <c r="D240" s="9"/>
      <c r="E240" s="9"/>
      <c r="F240" s="9"/>
      <c r="G240" s="9"/>
      <c r="H240" s="9"/>
      <c r="I240" s="9"/>
      <c r="J240" s="10"/>
      <c r="K240" s="9"/>
      <c r="L240" s="9"/>
      <c r="M240" s="10"/>
      <c r="N240" s="11"/>
      <c r="O240" s="9"/>
      <c r="P240" s="9"/>
      <c r="Q240" s="9"/>
      <c r="R240" s="30" t="s">
        <v>902</v>
      </c>
    </row>
    <row r="241" spans="1:18" ht="24.75">
      <c r="A241" s="12"/>
      <c r="B241" s="49"/>
      <c r="C241" s="49"/>
      <c r="D241" s="13"/>
      <c r="E241" s="130" t="s">
        <v>1187</v>
      </c>
      <c r="F241" s="14"/>
      <c r="G241" s="14"/>
      <c r="H241" s="14"/>
      <c r="I241" s="14"/>
      <c r="J241" s="14"/>
      <c r="K241" s="14"/>
      <c r="L241" s="14"/>
      <c r="M241" s="14"/>
      <c r="N241" s="15"/>
      <c r="O241" s="14"/>
      <c r="P241" s="14"/>
      <c r="Q241" s="14"/>
      <c r="R241" s="31"/>
    </row>
    <row r="242" spans="1:18" s="346" customFormat="1" ht="36.75" customHeight="1" thickBot="1">
      <c r="A242" s="336" t="s">
        <v>1173</v>
      </c>
      <c r="B242" s="337" t="s">
        <v>1174</v>
      </c>
      <c r="C242" s="339" t="s">
        <v>875</v>
      </c>
      <c r="D242" s="343" t="s">
        <v>1</v>
      </c>
      <c r="E242" s="343" t="s">
        <v>1171</v>
      </c>
      <c r="F242" s="338" t="s">
        <v>1167</v>
      </c>
      <c r="G242" s="338" t="s">
        <v>1168</v>
      </c>
      <c r="H242" s="342" t="s">
        <v>1149</v>
      </c>
      <c r="I242" s="338" t="s">
        <v>38</v>
      </c>
      <c r="J242" s="342" t="s">
        <v>1169</v>
      </c>
      <c r="K242" s="344" t="s">
        <v>18</v>
      </c>
      <c r="L242" s="338" t="s">
        <v>19</v>
      </c>
      <c r="M242" s="342" t="s">
        <v>1188</v>
      </c>
      <c r="N242" s="342" t="s">
        <v>1172</v>
      </c>
      <c r="O242" s="28" t="s">
        <v>1170</v>
      </c>
      <c r="P242" s="338" t="s">
        <v>32</v>
      </c>
      <c r="Q242" s="338" t="s">
        <v>1175</v>
      </c>
      <c r="R242" s="347" t="s">
        <v>20</v>
      </c>
    </row>
    <row r="243" spans="1:18" ht="33" customHeight="1" thickTop="1">
      <c r="A243" s="135" t="s">
        <v>274</v>
      </c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2"/>
      <c r="O243" s="101"/>
      <c r="P243" s="101"/>
      <c r="Q243" s="101"/>
      <c r="R243" s="100"/>
    </row>
    <row r="244" spans="1:18" s="45" customFormat="1" ht="42" customHeight="1">
      <c r="A244" s="165">
        <v>600001</v>
      </c>
      <c r="B244" s="78" t="s">
        <v>762</v>
      </c>
      <c r="C244" s="78"/>
      <c r="D244" s="40" t="s">
        <v>763</v>
      </c>
      <c r="E244" s="301" t="s">
        <v>764</v>
      </c>
      <c r="F244" s="78">
        <v>8500.05</v>
      </c>
      <c r="G244" s="78">
        <v>0</v>
      </c>
      <c r="H244" s="78">
        <v>0</v>
      </c>
      <c r="I244" s="78">
        <v>0</v>
      </c>
      <c r="J244" s="78">
        <v>0</v>
      </c>
      <c r="K244" s="78">
        <v>1268.35</v>
      </c>
      <c r="L244" s="78">
        <v>0</v>
      </c>
      <c r="M244" s="78">
        <v>0</v>
      </c>
      <c r="N244" s="81">
        <v>0</v>
      </c>
      <c r="O244" s="78">
        <v>145</v>
      </c>
      <c r="P244" s="78">
        <v>0.1</v>
      </c>
      <c r="Q244" s="78">
        <f>F244+G244+H244+J244-M244-O244-K244-N244+L244-P244</f>
        <v>7086.5999999999985</v>
      </c>
      <c r="R244" s="72"/>
    </row>
    <row r="245" spans="1:18" ht="42" customHeight="1">
      <c r="A245" s="165">
        <v>5200102</v>
      </c>
      <c r="B245" s="78" t="s">
        <v>229</v>
      </c>
      <c r="C245" s="78"/>
      <c r="D245" s="47" t="s">
        <v>230</v>
      </c>
      <c r="E245" s="47" t="s">
        <v>231</v>
      </c>
      <c r="F245" s="78">
        <v>2856.56</v>
      </c>
      <c r="G245" s="78">
        <v>0</v>
      </c>
      <c r="H245" s="78">
        <v>0</v>
      </c>
      <c r="I245" s="78">
        <v>0</v>
      </c>
      <c r="J245" s="78">
        <v>0</v>
      </c>
      <c r="K245" s="78">
        <v>61.37</v>
      </c>
      <c r="L245" s="78">
        <v>0</v>
      </c>
      <c r="M245" s="78">
        <v>0</v>
      </c>
      <c r="N245" s="78">
        <v>0</v>
      </c>
      <c r="O245" s="78">
        <v>0</v>
      </c>
      <c r="P245" s="78">
        <v>0.19</v>
      </c>
      <c r="Q245" s="78">
        <f>F245+G245+H245+J245-M245-O245-K245-N245+L245-P245</f>
        <v>2795</v>
      </c>
      <c r="R245" s="109"/>
    </row>
    <row r="246" spans="1:18" ht="42" customHeight="1">
      <c r="A246" s="165">
        <v>5200204</v>
      </c>
      <c r="B246" s="78" t="s">
        <v>275</v>
      </c>
      <c r="C246" s="78"/>
      <c r="D246" s="47" t="s">
        <v>276</v>
      </c>
      <c r="E246" s="47" t="s">
        <v>101</v>
      </c>
      <c r="F246" s="78">
        <v>4297.5</v>
      </c>
      <c r="G246" s="78">
        <v>0</v>
      </c>
      <c r="H246" s="78">
        <v>0</v>
      </c>
      <c r="I246" s="78">
        <v>0</v>
      </c>
      <c r="J246" s="78">
        <v>0</v>
      </c>
      <c r="K246" s="78">
        <v>397.66</v>
      </c>
      <c r="L246" s="78">
        <v>0</v>
      </c>
      <c r="M246" s="78">
        <v>0</v>
      </c>
      <c r="N246" s="78">
        <v>0</v>
      </c>
      <c r="O246" s="78">
        <v>0</v>
      </c>
      <c r="P246" s="78">
        <v>0.04</v>
      </c>
      <c r="Q246" s="78">
        <f>F246+G246+H246+J246-M246-O246-K246-N246+L246-P246</f>
        <v>3899.8</v>
      </c>
      <c r="R246" s="47"/>
    </row>
    <row r="247" spans="1:18" ht="42" customHeight="1">
      <c r="A247" s="165">
        <v>11100404</v>
      </c>
      <c r="B247" s="170" t="s">
        <v>281</v>
      </c>
      <c r="C247" s="170"/>
      <c r="D247" s="1" t="s">
        <v>282</v>
      </c>
      <c r="E247" s="47" t="s">
        <v>101</v>
      </c>
      <c r="F247" s="78">
        <v>2000.1</v>
      </c>
      <c r="G247" s="78">
        <v>0</v>
      </c>
      <c r="H247" s="78">
        <v>0</v>
      </c>
      <c r="I247" s="78">
        <v>0</v>
      </c>
      <c r="J247" s="78">
        <v>0</v>
      </c>
      <c r="K247" s="78">
        <v>0</v>
      </c>
      <c r="L247" s="78">
        <v>71.68</v>
      </c>
      <c r="M247" s="78">
        <v>0</v>
      </c>
      <c r="N247" s="78">
        <v>0</v>
      </c>
      <c r="O247" s="78">
        <v>0</v>
      </c>
      <c r="P247" s="78">
        <v>0.18</v>
      </c>
      <c r="Q247" s="78">
        <f>F247+G247+H247+J247-M247-O247-K247-N247+L247-P247</f>
        <v>2071.6</v>
      </c>
      <c r="R247" s="47"/>
    </row>
    <row r="248" spans="1:18" ht="33" customHeight="1">
      <c r="A248" s="281" t="s">
        <v>144</v>
      </c>
      <c r="B248" s="78"/>
      <c r="C248" s="78"/>
      <c r="D248" s="1"/>
      <c r="E248" s="1"/>
      <c r="F248" s="36">
        <f aca="true" t="shared" si="42" ref="F248:Q248">SUM(F244:F247)</f>
        <v>17654.21</v>
      </c>
      <c r="G248" s="36">
        <f t="shared" si="42"/>
        <v>0</v>
      </c>
      <c r="H248" s="36">
        <f t="shared" si="42"/>
        <v>0</v>
      </c>
      <c r="I248" s="36">
        <f t="shared" si="42"/>
        <v>0</v>
      </c>
      <c r="J248" s="36">
        <f t="shared" si="42"/>
        <v>0</v>
      </c>
      <c r="K248" s="36">
        <f>SUM(K244:K247)</f>
        <v>1727.3799999999999</v>
      </c>
      <c r="L248" s="36">
        <f>SUM(L244:L247)</f>
        <v>71.68</v>
      </c>
      <c r="M248" s="36">
        <f t="shared" si="42"/>
        <v>0</v>
      </c>
      <c r="N248" s="36">
        <f t="shared" si="42"/>
        <v>0</v>
      </c>
      <c r="O248" s="36">
        <f t="shared" si="42"/>
        <v>145</v>
      </c>
      <c r="P248" s="36">
        <f t="shared" si="42"/>
        <v>0.51</v>
      </c>
      <c r="Q248" s="36">
        <f t="shared" si="42"/>
        <v>15852.999999999998</v>
      </c>
      <c r="R248" s="32"/>
    </row>
    <row r="249" spans="1:18" s="350" customFormat="1" ht="33" customHeight="1">
      <c r="A249" s="65"/>
      <c r="B249" s="284" t="s">
        <v>33</v>
      </c>
      <c r="C249" s="284"/>
      <c r="D249" s="349"/>
      <c r="E249" s="349"/>
      <c r="F249" s="84">
        <f>F248</f>
        <v>17654.21</v>
      </c>
      <c r="G249" s="84">
        <f aca="true" t="shared" si="43" ref="G249:N249">G248</f>
        <v>0</v>
      </c>
      <c r="H249" s="84">
        <f t="shared" si="43"/>
        <v>0</v>
      </c>
      <c r="I249" s="84">
        <f t="shared" si="43"/>
        <v>0</v>
      </c>
      <c r="J249" s="84">
        <f t="shared" si="43"/>
        <v>0</v>
      </c>
      <c r="K249" s="84">
        <f>K248</f>
        <v>1727.3799999999999</v>
      </c>
      <c r="L249" s="84">
        <f>L248</f>
        <v>71.68</v>
      </c>
      <c r="M249" s="84">
        <f t="shared" si="43"/>
        <v>0</v>
      </c>
      <c r="N249" s="84">
        <f t="shared" si="43"/>
        <v>0</v>
      </c>
      <c r="O249" s="84">
        <f>O248</f>
        <v>145</v>
      </c>
      <c r="P249" s="84">
        <f>P248</f>
        <v>0.51</v>
      </c>
      <c r="Q249" s="84">
        <f>Q248</f>
        <v>15852.999999999998</v>
      </c>
      <c r="R249" s="192"/>
    </row>
    <row r="250" spans="1:18" ht="18">
      <c r="A250" s="2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24"/>
      <c r="O250" s="10"/>
      <c r="P250" s="10"/>
      <c r="Q250" s="10"/>
      <c r="R250" s="34"/>
    </row>
    <row r="251" spans="1:18" ht="18">
      <c r="A251" s="2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24"/>
      <c r="O251" s="10"/>
      <c r="P251" s="10"/>
      <c r="Q251" s="10"/>
      <c r="R251" s="34"/>
    </row>
    <row r="252" spans="1:18" ht="18">
      <c r="A252" s="23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24"/>
      <c r="O252" s="10"/>
      <c r="P252" s="10"/>
      <c r="Q252" s="10"/>
      <c r="R252" s="34"/>
    </row>
    <row r="253" spans="1:18" ht="18">
      <c r="A253" s="2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24"/>
      <c r="O253" s="10"/>
      <c r="P253" s="10"/>
      <c r="Q253" s="10"/>
      <c r="R253" s="34"/>
    </row>
    <row r="254" spans="1:18" s="291" customFormat="1" ht="18.75">
      <c r="A254" s="295"/>
      <c r="B254" s="296"/>
      <c r="C254" s="296"/>
      <c r="D254" s="296"/>
      <c r="E254" s="296" t="s">
        <v>44</v>
      </c>
      <c r="F254" s="296"/>
      <c r="G254" s="296"/>
      <c r="H254" s="296"/>
      <c r="I254" s="296"/>
      <c r="J254" s="296"/>
      <c r="K254" s="296"/>
      <c r="L254" s="296"/>
      <c r="M254" s="296" t="s">
        <v>46</v>
      </c>
      <c r="N254" s="296"/>
      <c r="O254" s="296"/>
      <c r="P254" s="296"/>
      <c r="Q254" s="296"/>
      <c r="R254" s="297"/>
    </row>
    <row r="255" spans="1:18" s="291" customFormat="1" ht="18.75">
      <c r="A255" s="295" t="s">
        <v>45</v>
      </c>
      <c r="B255" s="296"/>
      <c r="C255" s="296"/>
      <c r="D255" s="296"/>
      <c r="E255" s="289" t="s">
        <v>43</v>
      </c>
      <c r="F255" s="296"/>
      <c r="G255" s="296"/>
      <c r="H255" s="296"/>
      <c r="I255" s="296"/>
      <c r="J255" s="296"/>
      <c r="K255" s="296"/>
      <c r="L255" s="296"/>
      <c r="M255" s="296" t="s">
        <v>47</v>
      </c>
      <c r="N255" s="296"/>
      <c r="O255" s="296"/>
      <c r="P255" s="296"/>
      <c r="Q255" s="296"/>
      <c r="R255" s="297"/>
    </row>
    <row r="256" spans="1:18" ht="18">
      <c r="A256" s="266"/>
      <c r="B256" s="267"/>
      <c r="C256" s="267"/>
      <c r="D256" s="267"/>
      <c r="E256" s="267"/>
      <c r="F256" s="267"/>
      <c r="G256" s="267"/>
      <c r="H256" s="267"/>
      <c r="I256" s="267"/>
      <c r="J256" s="267"/>
      <c r="K256" s="267"/>
      <c r="L256" s="267"/>
      <c r="M256" s="267"/>
      <c r="N256" s="268"/>
      <c r="O256" s="267"/>
      <c r="P256" s="267"/>
      <c r="Q256" s="267"/>
      <c r="R256" s="269"/>
    </row>
    <row r="257" spans="1:18" ht="26.25" customHeight="1">
      <c r="A257" s="287" t="s">
        <v>0</v>
      </c>
      <c r="B257" s="22"/>
      <c r="C257" s="22"/>
      <c r="D257" s="6"/>
      <c r="E257" s="128" t="s">
        <v>836</v>
      </c>
      <c r="F257" s="6"/>
      <c r="G257" s="6"/>
      <c r="H257" s="6"/>
      <c r="I257" s="6"/>
      <c r="J257" s="6"/>
      <c r="K257" s="6"/>
      <c r="L257" s="6"/>
      <c r="M257" s="6"/>
      <c r="N257" s="7"/>
      <c r="O257" s="6"/>
      <c r="P257" s="6"/>
      <c r="Q257" s="6"/>
      <c r="R257" s="29"/>
    </row>
    <row r="258" spans="1:18" ht="16.5" customHeight="1">
      <c r="A258" s="8"/>
      <c r="B258" s="131" t="s">
        <v>290</v>
      </c>
      <c r="C258" s="131"/>
      <c r="D258" s="9"/>
      <c r="E258" s="9"/>
      <c r="F258" s="9"/>
      <c r="G258" s="9"/>
      <c r="H258" s="9"/>
      <c r="I258" s="9"/>
      <c r="J258" s="10"/>
      <c r="K258" s="9"/>
      <c r="L258" s="9"/>
      <c r="M258" s="10"/>
      <c r="N258" s="11"/>
      <c r="O258" s="9"/>
      <c r="P258" s="9"/>
      <c r="Q258" s="9"/>
      <c r="R258" s="30" t="s">
        <v>903</v>
      </c>
    </row>
    <row r="259" spans="1:18" ht="17.25" customHeight="1">
      <c r="A259" s="12"/>
      <c r="B259" s="49"/>
      <c r="C259" s="49"/>
      <c r="D259" s="13"/>
      <c r="E259" s="130" t="s">
        <v>1187</v>
      </c>
      <c r="F259" s="14"/>
      <c r="G259" s="14"/>
      <c r="H259" s="14"/>
      <c r="I259" s="14"/>
      <c r="J259" s="14"/>
      <c r="K259" s="14"/>
      <c r="L259" s="14"/>
      <c r="M259" s="14"/>
      <c r="N259" s="15"/>
      <c r="O259" s="14"/>
      <c r="P259" s="14"/>
      <c r="Q259" s="14"/>
      <c r="R259" s="31"/>
    </row>
    <row r="260" spans="1:18" s="346" customFormat="1" ht="24.75" customHeight="1">
      <c r="A260" s="340" t="s">
        <v>1173</v>
      </c>
      <c r="B260" s="341" t="s">
        <v>1174</v>
      </c>
      <c r="C260" s="339" t="s">
        <v>875</v>
      </c>
      <c r="D260" s="363" t="s">
        <v>1</v>
      </c>
      <c r="E260" s="363" t="s">
        <v>1171</v>
      </c>
      <c r="F260" s="371" t="s">
        <v>1167</v>
      </c>
      <c r="G260" s="371" t="s">
        <v>1168</v>
      </c>
      <c r="H260" s="371" t="s">
        <v>36</v>
      </c>
      <c r="I260" s="371" t="s">
        <v>38</v>
      </c>
      <c r="J260" s="370" t="s">
        <v>1169</v>
      </c>
      <c r="K260" s="372" t="s">
        <v>18</v>
      </c>
      <c r="L260" s="371" t="s">
        <v>19</v>
      </c>
      <c r="M260" s="370" t="s">
        <v>1188</v>
      </c>
      <c r="N260" s="370" t="s">
        <v>1172</v>
      </c>
      <c r="O260" s="173" t="s">
        <v>1170</v>
      </c>
      <c r="P260" s="371" t="s">
        <v>32</v>
      </c>
      <c r="Q260" s="371" t="s">
        <v>1175</v>
      </c>
      <c r="R260" s="367" t="s">
        <v>20</v>
      </c>
    </row>
    <row r="261" spans="1:18" ht="15" customHeight="1">
      <c r="A261" s="278" t="s">
        <v>291</v>
      </c>
      <c r="B261" s="174"/>
      <c r="C261" s="174"/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5"/>
      <c r="O261" s="174"/>
      <c r="P261" s="174"/>
      <c r="Q261" s="174"/>
      <c r="R261" s="176"/>
    </row>
    <row r="262" spans="1:18" ht="25.5" customHeight="1">
      <c r="A262" s="177">
        <v>71000001</v>
      </c>
      <c r="B262" s="178" t="s">
        <v>1178</v>
      </c>
      <c r="C262" s="178"/>
      <c r="D262" s="179" t="s">
        <v>765</v>
      </c>
      <c r="E262" s="179" t="s">
        <v>766</v>
      </c>
      <c r="F262" s="178">
        <v>12500.1</v>
      </c>
      <c r="G262" s="178">
        <v>0</v>
      </c>
      <c r="H262" s="201">
        <v>0</v>
      </c>
      <c r="I262" s="178">
        <v>0</v>
      </c>
      <c r="J262" s="178">
        <v>0</v>
      </c>
      <c r="K262" s="180">
        <v>2171.39</v>
      </c>
      <c r="L262" s="178">
        <v>0</v>
      </c>
      <c r="M262" s="180">
        <v>0</v>
      </c>
      <c r="N262" s="178">
        <v>0</v>
      </c>
      <c r="O262" s="178">
        <v>207</v>
      </c>
      <c r="P262" s="178">
        <v>0.11</v>
      </c>
      <c r="Q262" s="178">
        <f>F262+G262+H262+J262-M262-O262-K262-N262+L262-P262</f>
        <v>10121.6</v>
      </c>
      <c r="R262" s="181"/>
    </row>
    <row r="263" spans="1:18" s="45" customFormat="1" ht="25.5" customHeight="1">
      <c r="A263" s="182">
        <v>700006</v>
      </c>
      <c r="B263" s="178" t="s">
        <v>292</v>
      </c>
      <c r="C263" s="178"/>
      <c r="D263" s="179" t="s">
        <v>293</v>
      </c>
      <c r="E263" s="179" t="s">
        <v>2</v>
      </c>
      <c r="F263" s="178">
        <v>2049.55</v>
      </c>
      <c r="G263" s="178">
        <v>0</v>
      </c>
      <c r="H263" s="178">
        <v>0</v>
      </c>
      <c r="I263" s="178">
        <v>0</v>
      </c>
      <c r="J263" s="178">
        <v>0</v>
      </c>
      <c r="K263" s="178">
        <v>0</v>
      </c>
      <c r="L263" s="178">
        <v>68.51</v>
      </c>
      <c r="M263" s="178">
        <v>0</v>
      </c>
      <c r="N263" s="183">
        <v>0</v>
      </c>
      <c r="O263" s="178">
        <v>0</v>
      </c>
      <c r="P263" s="178">
        <v>-0.14</v>
      </c>
      <c r="Q263" s="178">
        <f>F263+G263+H263+J263-M263-O263-K263-N263+L263-P263</f>
        <v>2118.2000000000003</v>
      </c>
      <c r="R263" s="184"/>
    </row>
    <row r="264" spans="1:18" s="45" customFormat="1" ht="25.5" customHeight="1">
      <c r="A264" s="182">
        <v>7100007</v>
      </c>
      <c r="B264" s="178" t="s">
        <v>294</v>
      </c>
      <c r="C264" s="178"/>
      <c r="D264" s="179" t="s">
        <v>951</v>
      </c>
      <c r="E264" s="179" t="s">
        <v>2</v>
      </c>
      <c r="F264" s="178">
        <v>2049.6</v>
      </c>
      <c r="G264" s="178">
        <v>0</v>
      </c>
      <c r="H264" s="178">
        <v>0</v>
      </c>
      <c r="I264" s="178">
        <v>0</v>
      </c>
      <c r="J264" s="178">
        <v>0</v>
      </c>
      <c r="K264" s="178">
        <v>0</v>
      </c>
      <c r="L264" s="178">
        <v>68.51</v>
      </c>
      <c r="M264" s="178">
        <v>0</v>
      </c>
      <c r="N264" s="183">
        <v>0</v>
      </c>
      <c r="O264" s="178">
        <v>0</v>
      </c>
      <c r="P264" s="178">
        <v>-0.09</v>
      </c>
      <c r="Q264" s="178">
        <f>F264+G264+H264+J264-M264-O264-K264-N264+L264-P264</f>
        <v>2118.2000000000003</v>
      </c>
      <c r="R264" s="184"/>
    </row>
    <row r="265" spans="1:18" ht="18">
      <c r="A265" s="282" t="s">
        <v>144</v>
      </c>
      <c r="B265" s="178"/>
      <c r="C265" s="178"/>
      <c r="D265" s="179"/>
      <c r="E265" s="179"/>
      <c r="F265" s="185">
        <f>SUM(F262:F264)</f>
        <v>16599.25</v>
      </c>
      <c r="G265" s="185">
        <f aca="true" t="shared" si="44" ref="G265:Q265">SUM(G262:G264)</f>
        <v>0</v>
      </c>
      <c r="H265" s="477">
        <f t="shared" si="44"/>
        <v>0</v>
      </c>
      <c r="I265" s="185">
        <f t="shared" si="44"/>
        <v>0</v>
      </c>
      <c r="J265" s="185">
        <f t="shared" si="44"/>
        <v>0</v>
      </c>
      <c r="K265" s="185">
        <f>SUM(K262:K264)</f>
        <v>2171.39</v>
      </c>
      <c r="L265" s="185">
        <f>SUM(L262:L264)</f>
        <v>137.02</v>
      </c>
      <c r="M265" s="185">
        <f t="shared" si="44"/>
        <v>0</v>
      </c>
      <c r="N265" s="185">
        <f t="shared" si="44"/>
        <v>0</v>
      </c>
      <c r="O265" s="185">
        <f t="shared" si="44"/>
        <v>207</v>
      </c>
      <c r="P265" s="185">
        <f t="shared" si="44"/>
        <v>-0.12000000000000001</v>
      </c>
      <c r="Q265" s="185">
        <f t="shared" si="44"/>
        <v>14358.000000000002</v>
      </c>
      <c r="R265" s="181"/>
    </row>
    <row r="266" spans="1:18" ht="15" customHeight="1">
      <c r="A266" s="279" t="s">
        <v>295</v>
      </c>
      <c r="B266" s="186"/>
      <c r="C266" s="186"/>
      <c r="D266" s="187"/>
      <c r="E266" s="187"/>
      <c r="F266" s="186"/>
      <c r="G266" s="186"/>
      <c r="H266" s="186"/>
      <c r="I266" s="186"/>
      <c r="J266" s="186"/>
      <c r="K266" s="186"/>
      <c r="L266" s="186"/>
      <c r="M266" s="186"/>
      <c r="N266" s="188"/>
      <c r="O266" s="186"/>
      <c r="P266" s="186"/>
      <c r="Q266" s="186"/>
      <c r="R266" s="189"/>
    </row>
    <row r="267" spans="1:18" ht="26.25" customHeight="1">
      <c r="A267" s="177">
        <v>7100303</v>
      </c>
      <c r="B267" s="178" t="s">
        <v>298</v>
      </c>
      <c r="C267" s="178"/>
      <c r="D267" s="179" t="s">
        <v>299</v>
      </c>
      <c r="E267" s="179" t="s">
        <v>300</v>
      </c>
      <c r="F267" s="178">
        <v>2925</v>
      </c>
      <c r="G267" s="178">
        <v>0</v>
      </c>
      <c r="H267" s="180">
        <v>0</v>
      </c>
      <c r="I267" s="178">
        <v>300</v>
      </c>
      <c r="J267" s="178">
        <v>0</v>
      </c>
      <c r="K267" s="178">
        <v>68.82</v>
      </c>
      <c r="L267" s="178">
        <v>0</v>
      </c>
      <c r="M267" s="178">
        <v>0</v>
      </c>
      <c r="N267" s="178">
        <v>85.91</v>
      </c>
      <c r="O267" s="178">
        <v>0</v>
      </c>
      <c r="P267" s="178">
        <v>-0.13</v>
      </c>
      <c r="Q267" s="178">
        <f aca="true" t="shared" si="45" ref="Q267:Q280">F267+G267+H267+I267+J267-M267-O267-K267-N267+L267-P267</f>
        <v>3070.4</v>
      </c>
      <c r="R267" s="181"/>
    </row>
    <row r="268" spans="1:18" ht="26.25" customHeight="1">
      <c r="A268" s="177">
        <v>7100304</v>
      </c>
      <c r="B268" s="178" t="s">
        <v>877</v>
      </c>
      <c r="C268" s="178"/>
      <c r="D268" s="179" t="s">
        <v>952</v>
      </c>
      <c r="E268" s="179" t="s">
        <v>328</v>
      </c>
      <c r="F268" s="178">
        <v>4000.05</v>
      </c>
      <c r="G268" s="178">
        <v>0</v>
      </c>
      <c r="H268" s="180">
        <v>0</v>
      </c>
      <c r="I268" s="178">
        <v>300</v>
      </c>
      <c r="J268" s="178">
        <v>0</v>
      </c>
      <c r="K268" s="178">
        <v>349.05</v>
      </c>
      <c r="L268" s="178">
        <v>0</v>
      </c>
      <c r="M268" s="178">
        <v>0</v>
      </c>
      <c r="N268" s="178">
        <v>0</v>
      </c>
      <c r="O268" s="178">
        <v>0</v>
      </c>
      <c r="P268" s="178">
        <v>0</v>
      </c>
      <c r="Q268" s="178">
        <f t="shared" si="45"/>
        <v>3951</v>
      </c>
      <c r="R268" s="181"/>
    </row>
    <row r="269" spans="1:18" ht="26.25" customHeight="1">
      <c r="A269" s="177">
        <v>7100305</v>
      </c>
      <c r="B269" s="178" t="s">
        <v>878</v>
      </c>
      <c r="C269" s="178"/>
      <c r="D269" s="179" t="s">
        <v>953</v>
      </c>
      <c r="E269" s="179" t="s">
        <v>300</v>
      </c>
      <c r="F269" s="178">
        <v>2925</v>
      </c>
      <c r="G269" s="178">
        <v>0</v>
      </c>
      <c r="H269" s="180">
        <v>0</v>
      </c>
      <c r="I269" s="178">
        <v>300</v>
      </c>
      <c r="J269" s="178">
        <v>0</v>
      </c>
      <c r="K269" s="178">
        <v>68.82</v>
      </c>
      <c r="L269" s="178">
        <v>0</v>
      </c>
      <c r="M269" s="178">
        <v>0</v>
      </c>
      <c r="N269" s="178">
        <v>0</v>
      </c>
      <c r="O269" s="178">
        <v>0</v>
      </c>
      <c r="P269" s="178">
        <v>-0.02</v>
      </c>
      <c r="Q269" s="178">
        <f t="shared" si="45"/>
        <v>3156.2</v>
      </c>
      <c r="R269" s="181"/>
    </row>
    <row r="270" spans="1:18" ht="26.25" customHeight="1">
      <c r="A270" s="177">
        <v>7100306</v>
      </c>
      <c r="B270" s="178" t="s">
        <v>879</v>
      </c>
      <c r="C270" s="178"/>
      <c r="D270" s="179" t="s">
        <v>954</v>
      </c>
      <c r="E270" s="179" t="s">
        <v>300</v>
      </c>
      <c r="F270" s="178">
        <v>2925</v>
      </c>
      <c r="G270" s="178">
        <v>0</v>
      </c>
      <c r="H270" s="180">
        <v>0</v>
      </c>
      <c r="I270" s="178">
        <v>300</v>
      </c>
      <c r="J270" s="178">
        <v>0</v>
      </c>
      <c r="K270" s="178">
        <v>68.82</v>
      </c>
      <c r="L270" s="178">
        <v>0</v>
      </c>
      <c r="M270" s="178">
        <v>0</v>
      </c>
      <c r="N270" s="178">
        <v>0</v>
      </c>
      <c r="O270" s="178">
        <v>0</v>
      </c>
      <c r="P270" s="178">
        <v>-0.02</v>
      </c>
      <c r="Q270" s="178">
        <f t="shared" si="45"/>
        <v>3156.2</v>
      </c>
      <c r="R270" s="181"/>
    </row>
    <row r="271" spans="1:18" ht="26.25" customHeight="1">
      <c r="A271" s="177">
        <v>7100307</v>
      </c>
      <c r="B271" s="178" t="s">
        <v>301</v>
      </c>
      <c r="C271" s="178"/>
      <c r="D271" s="179" t="s">
        <v>302</v>
      </c>
      <c r="E271" s="179" t="s">
        <v>300</v>
      </c>
      <c r="F271" s="178">
        <v>2925</v>
      </c>
      <c r="G271" s="178">
        <v>0</v>
      </c>
      <c r="H271" s="180">
        <v>0</v>
      </c>
      <c r="I271" s="178">
        <v>300</v>
      </c>
      <c r="J271" s="178">
        <v>0</v>
      </c>
      <c r="K271" s="178">
        <v>68.82</v>
      </c>
      <c r="L271" s="178">
        <v>0</v>
      </c>
      <c r="M271" s="178">
        <v>0</v>
      </c>
      <c r="N271" s="178">
        <v>0</v>
      </c>
      <c r="O271" s="178">
        <v>0</v>
      </c>
      <c r="P271" s="178">
        <v>-0.02</v>
      </c>
      <c r="Q271" s="178">
        <f t="shared" si="45"/>
        <v>3156.2</v>
      </c>
      <c r="R271" s="181"/>
    </row>
    <row r="272" spans="1:18" ht="26.25" customHeight="1">
      <c r="A272" s="177">
        <v>7100308</v>
      </c>
      <c r="B272" s="178" t="s">
        <v>932</v>
      </c>
      <c r="C272" s="178"/>
      <c r="D272" s="179" t="s">
        <v>933</v>
      </c>
      <c r="E272" s="179" t="s">
        <v>300</v>
      </c>
      <c r="F272" s="178">
        <v>2925</v>
      </c>
      <c r="G272" s="178">
        <v>0</v>
      </c>
      <c r="H272" s="180">
        <v>0</v>
      </c>
      <c r="I272" s="178">
        <v>300</v>
      </c>
      <c r="J272" s="178">
        <v>0</v>
      </c>
      <c r="K272" s="178">
        <v>68.82</v>
      </c>
      <c r="L272" s="178">
        <v>0</v>
      </c>
      <c r="M272" s="178">
        <v>0</v>
      </c>
      <c r="N272" s="178">
        <v>0</v>
      </c>
      <c r="O272" s="178">
        <v>0</v>
      </c>
      <c r="P272" s="178">
        <v>-0.02</v>
      </c>
      <c r="Q272" s="178">
        <f t="shared" si="45"/>
        <v>3156.2</v>
      </c>
      <c r="R272" s="181"/>
    </row>
    <row r="273" spans="1:18" ht="26.25" customHeight="1">
      <c r="A273" s="177">
        <v>7100309</v>
      </c>
      <c r="B273" s="178" t="s">
        <v>303</v>
      </c>
      <c r="C273" s="178"/>
      <c r="D273" s="179" t="s">
        <v>304</v>
      </c>
      <c r="E273" s="179" t="s">
        <v>300</v>
      </c>
      <c r="F273" s="178">
        <v>2925</v>
      </c>
      <c r="G273" s="178">
        <v>0</v>
      </c>
      <c r="H273" s="180">
        <v>0</v>
      </c>
      <c r="I273" s="178">
        <v>300</v>
      </c>
      <c r="J273" s="178">
        <v>0</v>
      </c>
      <c r="K273" s="178">
        <v>68.82</v>
      </c>
      <c r="L273" s="178">
        <v>0</v>
      </c>
      <c r="M273" s="178">
        <v>0</v>
      </c>
      <c r="N273" s="178">
        <v>0</v>
      </c>
      <c r="O273" s="178">
        <v>0</v>
      </c>
      <c r="P273" s="178">
        <v>-0.02</v>
      </c>
      <c r="Q273" s="178">
        <f t="shared" si="45"/>
        <v>3156.2</v>
      </c>
      <c r="R273" s="181"/>
    </row>
    <row r="274" spans="1:18" ht="26.25" customHeight="1">
      <c r="A274" s="177">
        <v>7100310</v>
      </c>
      <c r="B274" s="178" t="s">
        <v>305</v>
      </c>
      <c r="C274" s="178"/>
      <c r="D274" s="179" t="s">
        <v>306</v>
      </c>
      <c r="E274" s="179" t="s">
        <v>300</v>
      </c>
      <c r="F274" s="178">
        <v>2925</v>
      </c>
      <c r="G274" s="178">
        <v>0</v>
      </c>
      <c r="H274" s="180">
        <v>0</v>
      </c>
      <c r="I274" s="178">
        <v>300</v>
      </c>
      <c r="J274" s="178">
        <v>0</v>
      </c>
      <c r="K274" s="178">
        <v>68.82</v>
      </c>
      <c r="L274" s="178">
        <v>0</v>
      </c>
      <c r="M274" s="178">
        <v>500</v>
      </c>
      <c r="N274" s="178">
        <v>0</v>
      </c>
      <c r="O274" s="178">
        <v>0</v>
      </c>
      <c r="P274" s="178">
        <v>-0.02</v>
      </c>
      <c r="Q274" s="178">
        <f t="shared" si="45"/>
        <v>2656.2</v>
      </c>
      <c r="R274" s="181"/>
    </row>
    <row r="275" spans="1:18" ht="26.25" customHeight="1">
      <c r="A275" s="177">
        <v>7100311</v>
      </c>
      <c r="B275" s="178" t="s">
        <v>934</v>
      </c>
      <c r="C275" s="178"/>
      <c r="D275" s="179" t="s">
        <v>935</v>
      </c>
      <c r="E275" s="179" t="s">
        <v>300</v>
      </c>
      <c r="F275" s="178">
        <v>2925</v>
      </c>
      <c r="G275" s="178">
        <v>0</v>
      </c>
      <c r="H275" s="180">
        <v>0</v>
      </c>
      <c r="I275" s="178">
        <v>300</v>
      </c>
      <c r="J275" s="178">
        <v>0</v>
      </c>
      <c r="K275" s="178">
        <v>68.82</v>
      </c>
      <c r="L275" s="178">
        <v>0</v>
      </c>
      <c r="M275" s="178">
        <v>0</v>
      </c>
      <c r="N275" s="178">
        <v>0</v>
      </c>
      <c r="O275" s="178">
        <v>0</v>
      </c>
      <c r="P275" s="178">
        <v>-0.02</v>
      </c>
      <c r="Q275" s="178">
        <f t="shared" si="45"/>
        <v>3156.2</v>
      </c>
      <c r="R275" s="181"/>
    </row>
    <row r="276" spans="1:18" ht="26.25" customHeight="1">
      <c r="A276" s="177">
        <v>7100312</v>
      </c>
      <c r="B276" s="178" t="s">
        <v>307</v>
      </c>
      <c r="C276" s="178"/>
      <c r="D276" s="179" t="s">
        <v>308</v>
      </c>
      <c r="E276" s="179" t="s">
        <v>300</v>
      </c>
      <c r="F276" s="178">
        <v>2925</v>
      </c>
      <c r="G276" s="178">
        <v>0</v>
      </c>
      <c r="H276" s="180">
        <v>0</v>
      </c>
      <c r="I276" s="178">
        <v>300</v>
      </c>
      <c r="J276" s="178">
        <v>0</v>
      </c>
      <c r="K276" s="178">
        <v>68.82</v>
      </c>
      <c r="L276" s="178">
        <v>0</v>
      </c>
      <c r="M276" s="178">
        <v>0</v>
      </c>
      <c r="N276" s="178">
        <v>0</v>
      </c>
      <c r="O276" s="178">
        <v>0</v>
      </c>
      <c r="P276" s="178">
        <v>-0.02</v>
      </c>
      <c r="Q276" s="178">
        <f t="shared" si="45"/>
        <v>3156.2</v>
      </c>
      <c r="R276" s="181"/>
    </row>
    <row r="277" spans="1:18" ht="26.25" customHeight="1">
      <c r="A277" s="177">
        <v>7100313</v>
      </c>
      <c r="B277" s="178" t="s">
        <v>309</v>
      </c>
      <c r="C277" s="178"/>
      <c r="D277" s="179" t="s">
        <v>310</v>
      </c>
      <c r="E277" s="179" t="s">
        <v>300</v>
      </c>
      <c r="F277" s="178">
        <v>2925</v>
      </c>
      <c r="G277" s="178">
        <v>0</v>
      </c>
      <c r="H277" s="180">
        <v>0</v>
      </c>
      <c r="I277" s="178">
        <v>300</v>
      </c>
      <c r="J277" s="178">
        <v>0</v>
      </c>
      <c r="K277" s="178">
        <v>68.82</v>
      </c>
      <c r="L277" s="178">
        <v>0</v>
      </c>
      <c r="M277" s="178">
        <v>0</v>
      </c>
      <c r="N277" s="178">
        <v>433.53</v>
      </c>
      <c r="O277" s="178">
        <v>0</v>
      </c>
      <c r="P277" s="178">
        <v>0.05</v>
      </c>
      <c r="Q277" s="178">
        <f t="shared" si="45"/>
        <v>2722.5999999999995</v>
      </c>
      <c r="R277" s="181"/>
    </row>
    <row r="278" spans="1:18" ht="26.25" customHeight="1">
      <c r="A278" s="177">
        <v>7100314</v>
      </c>
      <c r="B278" s="178" t="s">
        <v>311</v>
      </c>
      <c r="C278" s="178"/>
      <c r="D278" s="179" t="s">
        <v>312</v>
      </c>
      <c r="E278" s="179" t="s">
        <v>300</v>
      </c>
      <c r="F278" s="178">
        <v>2925</v>
      </c>
      <c r="G278" s="178">
        <v>0</v>
      </c>
      <c r="H278" s="180">
        <v>0</v>
      </c>
      <c r="I278" s="178">
        <v>300</v>
      </c>
      <c r="J278" s="178">
        <v>0</v>
      </c>
      <c r="K278" s="178">
        <v>68.82</v>
      </c>
      <c r="L278" s="178">
        <v>0</v>
      </c>
      <c r="M278" s="178">
        <v>0</v>
      </c>
      <c r="N278" s="178">
        <v>0</v>
      </c>
      <c r="O278" s="178">
        <v>0</v>
      </c>
      <c r="P278" s="178">
        <v>-0.02</v>
      </c>
      <c r="Q278" s="178">
        <f t="shared" si="45"/>
        <v>3156.2</v>
      </c>
      <c r="R278" s="181"/>
    </row>
    <row r="279" spans="1:18" ht="26.25" customHeight="1">
      <c r="A279" s="177">
        <v>7100315</v>
      </c>
      <c r="B279" s="178" t="s">
        <v>313</v>
      </c>
      <c r="C279" s="178"/>
      <c r="D279" s="179" t="s">
        <v>314</v>
      </c>
      <c r="E279" s="179" t="s">
        <v>300</v>
      </c>
      <c r="F279" s="178">
        <v>2925</v>
      </c>
      <c r="G279" s="178">
        <v>0</v>
      </c>
      <c r="H279" s="180">
        <v>0</v>
      </c>
      <c r="I279" s="178">
        <v>300</v>
      </c>
      <c r="J279" s="178">
        <v>0</v>
      </c>
      <c r="K279" s="178">
        <v>68.82</v>
      </c>
      <c r="L279" s="178">
        <v>0</v>
      </c>
      <c r="M279" s="178">
        <v>0</v>
      </c>
      <c r="N279" s="178">
        <v>433.53</v>
      </c>
      <c r="O279" s="178">
        <v>0</v>
      </c>
      <c r="P279" s="178">
        <v>-0.15</v>
      </c>
      <c r="Q279" s="178">
        <f t="shared" si="45"/>
        <v>2722.7999999999997</v>
      </c>
      <c r="R279" s="181"/>
    </row>
    <row r="280" spans="1:18" ht="26.25" customHeight="1">
      <c r="A280" s="177">
        <v>7100317</v>
      </c>
      <c r="B280" s="178" t="s">
        <v>315</v>
      </c>
      <c r="C280" s="178"/>
      <c r="D280" s="179" t="s">
        <v>316</v>
      </c>
      <c r="E280" s="179" t="s">
        <v>300</v>
      </c>
      <c r="F280" s="178">
        <v>2925</v>
      </c>
      <c r="G280" s="178">
        <v>0</v>
      </c>
      <c r="H280" s="180">
        <v>0</v>
      </c>
      <c r="I280" s="178">
        <v>300</v>
      </c>
      <c r="J280" s="178">
        <v>0</v>
      </c>
      <c r="K280" s="178">
        <v>68.82</v>
      </c>
      <c r="L280" s="178">
        <v>0</v>
      </c>
      <c r="M280" s="178">
        <v>0</v>
      </c>
      <c r="N280" s="178">
        <v>437.7</v>
      </c>
      <c r="O280" s="178">
        <v>0</v>
      </c>
      <c r="P280" s="178">
        <v>-0.12</v>
      </c>
      <c r="Q280" s="178">
        <f t="shared" si="45"/>
        <v>2718.6</v>
      </c>
      <c r="R280" s="181"/>
    </row>
    <row r="281" spans="1:18" s="191" customFormat="1" ht="15.75" customHeight="1" hidden="1">
      <c r="A281" s="356"/>
      <c r="B281" s="354"/>
      <c r="C281" s="354"/>
      <c r="D281" s="354"/>
      <c r="E281" s="355"/>
      <c r="F281" s="354">
        <f aca="true" t="shared" si="46" ref="F281:Q281">SUM(F267:F280)</f>
        <v>42025.05</v>
      </c>
      <c r="G281" s="354">
        <f t="shared" si="46"/>
        <v>0</v>
      </c>
      <c r="H281" s="354">
        <f t="shared" si="46"/>
        <v>0</v>
      </c>
      <c r="I281" s="354">
        <f t="shared" si="46"/>
        <v>4200</v>
      </c>
      <c r="J281" s="354">
        <f t="shared" si="46"/>
        <v>0</v>
      </c>
      <c r="K281" s="354">
        <f>SUM(K267:K280)</f>
        <v>1243.7099999999994</v>
      </c>
      <c r="L281" s="354">
        <f>SUM(L267:L280)</f>
        <v>0</v>
      </c>
      <c r="M281" s="354">
        <f t="shared" si="46"/>
        <v>500</v>
      </c>
      <c r="N281" s="354">
        <f t="shared" si="46"/>
        <v>1390.6699999999998</v>
      </c>
      <c r="O281" s="354">
        <f t="shared" si="46"/>
        <v>0</v>
      </c>
      <c r="P281" s="354">
        <f t="shared" si="46"/>
        <v>-0.53</v>
      </c>
      <c r="Q281" s="354">
        <f t="shared" si="46"/>
        <v>43091.200000000004</v>
      </c>
      <c r="R281" s="357"/>
    </row>
    <row r="282" spans="1:18" s="25" customFormat="1" ht="26.25" customHeight="1">
      <c r="A282" s="358"/>
      <c r="B282" s="359" t="s">
        <v>33</v>
      </c>
      <c r="C282" s="359"/>
      <c r="D282" s="360"/>
      <c r="E282" s="361"/>
      <c r="F282" s="360">
        <f aca="true" t="shared" si="47" ref="F282:Q282">F265+F281</f>
        <v>58624.3</v>
      </c>
      <c r="G282" s="360">
        <f t="shared" si="47"/>
        <v>0</v>
      </c>
      <c r="H282" s="360">
        <f t="shared" si="47"/>
        <v>0</v>
      </c>
      <c r="I282" s="360">
        <f t="shared" si="47"/>
        <v>4200</v>
      </c>
      <c r="J282" s="360">
        <f t="shared" si="47"/>
        <v>0</v>
      </c>
      <c r="K282" s="360">
        <f>K265+K281</f>
        <v>3415.0999999999995</v>
      </c>
      <c r="L282" s="360">
        <f>L265+L281</f>
        <v>137.02</v>
      </c>
      <c r="M282" s="360">
        <f t="shared" si="47"/>
        <v>500</v>
      </c>
      <c r="N282" s="360">
        <f t="shared" si="47"/>
        <v>1390.6699999999998</v>
      </c>
      <c r="O282" s="360">
        <f t="shared" si="47"/>
        <v>207</v>
      </c>
      <c r="P282" s="360">
        <f t="shared" si="47"/>
        <v>-0.65</v>
      </c>
      <c r="Q282" s="360">
        <f t="shared" si="47"/>
        <v>57449.200000000004</v>
      </c>
      <c r="R282" s="362"/>
    </row>
    <row r="283" spans="1:18" s="25" customFormat="1" ht="7.5" customHeight="1">
      <c r="A283" s="26"/>
      <c r="B283" s="70"/>
      <c r="C283" s="70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193"/>
    </row>
    <row r="284" spans="1:18" s="291" customFormat="1" ht="18.75">
      <c r="A284" s="288"/>
      <c r="B284" s="289"/>
      <c r="C284" s="289"/>
      <c r="D284" s="289"/>
      <c r="E284" s="289" t="s">
        <v>44</v>
      </c>
      <c r="F284" s="289"/>
      <c r="G284" s="289"/>
      <c r="H284" s="289"/>
      <c r="I284" s="289"/>
      <c r="J284" s="289"/>
      <c r="K284" s="289"/>
      <c r="L284" s="289"/>
      <c r="M284" s="289" t="s">
        <v>46</v>
      </c>
      <c r="N284" s="289"/>
      <c r="O284" s="289"/>
      <c r="P284" s="289"/>
      <c r="Q284" s="289"/>
      <c r="R284" s="290"/>
    </row>
    <row r="285" spans="1:18" s="291" customFormat="1" ht="18.75">
      <c r="A285" s="288" t="s">
        <v>45</v>
      </c>
      <c r="B285" s="289"/>
      <c r="C285" s="289"/>
      <c r="D285" s="289"/>
      <c r="E285" s="289" t="s">
        <v>43</v>
      </c>
      <c r="F285" s="289"/>
      <c r="G285" s="289"/>
      <c r="H285" s="289"/>
      <c r="I285" s="289"/>
      <c r="J285" s="289"/>
      <c r="K285" s="289"/>
      <c r="L285" s="289"/>
      <c r="M285" s="289" t="s">
        <v>47</v>
      </c>
      <c r="N285" s="289"/>
      <c r="O285" s="289"/>
      <c r="P285" s="289"/>
      <c r="Q285" s="289"/>
      <c r="R285" s="290"/>
    </row>
    <row r="286" spans="2:17" ht="18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</row>
    <row r="287" spans="1:18" ht="18">
      <c r="A287" s="114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6"/>
      <c r="O287" s="115"/>
      <c r="P287" s="115"/>
      <c r="Q287" s="115"/>
      <c r="R287" s="117"/>
    </row>
    <row r="288" spans="1:18" ht="26.25" customHeight="1">
      <c r="A288" s="287" t="s">
        <v>0</v>
      </c>
      <c r="B288" s="22"/>
      <c r="C288" s="22"/>
      <c r="D288" s="6"/>
      <c r="E288" s="128" t="s">
        <v>836</v>
      </c>
      <c r="F288" s="6"/>
      <c r="G288" s="6"/>
      <c r="H288" s="6"/>
      <c r="I288" s="6"/>
      <c r="J288" s="6"/>
      <c r="K288" s="6"/>
      <c r="L288" s="6"/>
      <c r="M288" s="6"/>
      <c r="N288" s="7"/>
      <c r="O288" s="6"/>
      <c r="P288" s="6"/>
      <c r="Q288" s="6"/>
      <c r="R288" s="29"/>
    </row>
    <row r="289" spans="1:18" ht="18.75" customHeight="1">
      <c r="A289" s="8"/>
      <c r="B289" s="131" t="s">
        <v>290</v>
      </c>
      <c r="C289" s="131"/>
      <c r="D289" s="9"/>
      <c r="E289" s="9"/>
      <c r="F289" s="9"/>
      <c r="G289" s="9"/>
      <c r="H289" s="9"/>
      <c r="I289" s="9"/>
      <c r="J289" s="10"/>
      <c r="K289" s="9"/>
      <c r="L289" s="9"/>
      <c r="M289" s="10"/>
      <c r="N289" s="11"/>
      <c r="O289" s="9"/>
      <c r="P289" s="9"/>
      <c r="Q289" s="9"/>
      <c r="R289" s="30" t="s">
        <v>904</v>
      </c>
    </row>
    <row r="290" spans="1:18" ht="17.25" customHeight="1">
      <c r="A290" s="12"/>
      <c r="B290" s="13"/>
      <c r="C290" s="13"/>
      <c r="D290" s="13"/>
      <c r="E290" s="130" t="s">
        <v>1187</v>
      </c>
      <c r="F290" s="14"/>
      <c r="G290" s="14"/>
      <c r="H290" s="14"/>
      <c r="I290" s="14"/>
      <c r="J290" s="14"/>
      <c r="K290" s="14"/>
      <c r="L290" s="14"/>
      <c r="M290" s="14"/>
      <c r="N290" s="15"/>
      <c r="O290" s="14"/>
      <c r="P290" s="14"/>
      <c r="Q290" s="14"/>
      <c r="R290" s="31"/>
    </row>
    <row r="291" spans="1:18" s="368" customFormat="1" ht="27" customHeight="1" thickBot="1">
      <c r="A291" s="340" t="s">
        <v>1173</v>
      </c>
      <c r="B291" s="341" t="s">
        <v>1174</v>
      </c>
      <c r="C291" s="339" t="s">
        <v>875</v>
      </c>
      <c r="D291" s="363" t="s">
        <v>1</v>
      </c>
      <c r="E291" s="363" t="s">
        <v>1171</v>
      </c>
      <c r="F291" s="365" t="s">
        <v>1167</v>
      </c>
      <c r="G291" s="365" t="s">
        <v>1168</v>
      </c>
      <c r="H291" s="365" t="s">
        <v>36</v>
      </c>
      <c r="I291" s="365" t="s">
        <v>38</v>
      </c>
      <c r="J291" s="364" t="s">
        <v>1169</v>
      </c>
      <c r="K291" s="366" t="s">
        <v>18</v>
      </c>
      <c r="L291" s="365" t="s">
        <v>19</v>
      </c>
      <c r="M291" s="364" t="s">
        <v>1188</v>
      </c>
      <c r="N291" s="364" t="s">
        <v>1172</v>
      </c>
      <c r="O291" s="28" t="s">
        <v>1170</v>
      </c>
      <c r="P291" s="365" t="s">
        <v>32</v>
      </c>
      <c r="Q291" s="365" t="s">
        <v>1175</v>
      </c>
      <c r="R291" s="367" t="s">
        <v>20</v>
      </c>
    </row>
    <row r="292" spans="1:18" ht="15.75" customHeight="1" thickTop="1">
      <c r="A292" s="279" t="s">
        <v>295</v>
      </c>
      <c r="B292" s="186"/>
      <c r="C292" s="186"/>
      <c r="D292" s="187"/>
      <c r="E292" s="187"/>
      <c r="F292" s="186"/>
      <c r="G292" s="186"/>
      <c r="H292" s="186"/>
      <c r="I292" s="186"/>
      <c r="J292" s="186"/>
      <c r="K292" s="186"/>
      <c r="L292" s="186"/>
      <c r="M292" s="186"/>
      <c r="N292" s="188"/>
      <c r="O292" s="186"/>
      <c r="P292" s="186"/>
      <c r="Q292" s="186"/>
      <c r="R292" s="189"/>
    </row>
    <row r="293" spans="1:18" ht="24.75" customHeight="1">
      <c r="A293" s="177">
        <v>7100318</v>
      </c>
      <c r="B293" s="178" t="s">
        <v>937</v>
      </c>
      <c r="C293" s="178"/>
      <c r="D293" s="179" t="s">
        <v>936</v>
      </c>
      <c r="E293" s="179" t="s">
        <v>300</v>
      </c>
      <c r="F293" s="178">
        <v>2925</v>
      </c>
      <c r="G293" s="178">
        <v>0</v>
      </c>
      <c r="H293" s="180">
        <v>0</v>
      </c>
      <c r="I293" s="178">
        <v>300</v>
      </c>
      <c r="J293" s="178">
        <v>0</v>
      </c>
      <c r="K293" s="178">
        <v>68.82</v>
      </c>
      <c r="L293" s="178">
        <v>0</v>
      </c>
      <c r="M293" s="178">
        <v>0</v>
      </c>
      <c r="N293" s="178">
        <v>0</v>
      </c>
      <c r="O293" s="178">
        <v>0</v>
      </c>
      <c r="P293" s="178">
        <v>-0.02</v>
      </c>
      <c r="Q293" s="178">
        <f aca="true" t="shared" si="48" ref="Q293:Q311">F293+G293+H293+I293+J293-M293-O293-K293-N293+L293-P293</f>
        <v>3156.2</v>
      </c>
      <c r="R293" s="181"/>
    </row>
    <row r="294" spans="1:18" ht="24.75" customHeight="1">
      <c r="A294" s="177">
        <v>7100319</v>
      </c>
      <c r="B294" s="178" t="s">
        <v>938</v>
      </c>
      <c r="C294" s="178"/>
      <c r="D294" s="179" t="s">
        <v>939</v>
      </c>
      <c r="E294" s="179" t="s">
        <v>300</v>
      </c>
      <c r="F294" s="178">
        <v>2925</v>
      </c>
      <c r="G294" s="178">
        <v>0</v>
      </c>
      <c r="H294" s="180">
        <v>0</v>
      </c>
      <c r="I294" s="178">
        <v>300</v>
      </c>
      <c r="J294" s="178">
        <v>0</v>
      </c>
      <c r="K294" s="178">
        <v>68.82</v>
      </c>
      <c r="L294" s="178">
        <v>0</v>
      </c>
      <c r="M294" s="178">
        <v>0</v>
      </c>
      <c r="N294" s="178">
        <v>0</v>
      </c>
      <c r="O294" s="178">
        <v>0</v>
      </c>
      <c r="P294" s="178">
        <v>-0.02</v>
      </c>
      <c r="Q294" s="178">
        <f t="shared" si="48"/>
        <v>3156.2</v>
      </c>
      <c r="R294" s="181"/>
    </row>
    <row r="295" spans="1:18" ht="24.75" customHeight="1">
      <c r="A295" s="177">
        <v>7100320</v>
      </c>
      <c r="B295" s="178" t="s">
        <v>317</v>
      </c>
      <c r="C295" s="178"/>
      <c r="D295" s="179" t="s">
        <v>318</v>
      </c>
      <c r="E295" s="179" t="s">
        <v>319</v>
      </c>
      <c r="F295" s="178">
        <v>5775</v>
      </c>
      <c r="G295" s="180">
        <v>0</v>
      </c>
      <c r="H295" s="180">
        <v>0</v>
      </c>
      <c r="I295" s="178">
        <v>0</v>
      </c>
      <c r="J295" s="178">
        <v>0</v>
      </c>
      <c r="K295" s="178">
        <v>686.28</v>
      </c>
      <c r="L295" s="178">
        <v>0</v>
      </c>
      <c r="M295" s="178">
        <v>0</v>
      </c>
      <c r="N295" s="178">
        <v>0</v>
      </c>
      <c r="O295" s="178">
        <v>0</v>
      </c>
      <c r="P295" s="178">
        <v>-0.08</v>
      </c>
      <c r="Q295" s="178">
        <f t="shared" si="48"/>
        <v>5088.8</v>
      </c>
      <c r="R295" s="181"/>
    </row>
    <row r="296" spans="1:18" ht="24.75" customHeight="1">
      <c r="A296" s="177">
        <v>7100321</v>
      </c>
      <c r="B296" s="178" t="s">
        <v>1116</v>
      </c>
      <c r="C296" s="178"/>
      <c r="D296" s="179" t="s">
        <v>1117</v>
      </c>
      <c r="E296" s="179" t="s">
        <v>300</v>
      </c>
      <c r="F296" s="178">
        <v>2925</v>
      </c>
      <c r="G296" s="180">
        <v>0</v>
      </c>
      <c r="H296" s="180">
        <v>0</v>
      </c>
      <c r="I296" s="178">
        <v>300</v>
      </c>
      <c r="J296" s="178">
        <v>0</v>
      </c>
      <c r="K296" s="178">
        <v>68.82</v>
      </c>
      <c r="L296" s="178">
        <v>0</v>
      </c>
      <c r="M296" s="178">
        <v>0</v>
      </c>
      <c r="N296" s="178">
        <v>0</v>
      </c>
      <c r="O296" s="178">
        <v>0</v>
      </c>
      <c r="P296" s="178">
        <v>-0.02</v>
      </c>
      <c r="Q296" s="178">
        <f t="shared" si="48"/>
        <v>3156.2</v>
      </c>
      <c r="R296" s="181"/>
    </row>
    <row r="297" spans="1:18" ht="24.75" customHeight="1">
      <c r="A297" s="177">
        <v>7100322</v>
      </c>
      <c r="B297" s="190" t="s">
        <v>320</v>
      </c>
      <c r="C297" s="190"/>
      <c r="D297" s="179" t="s">
        <v>321</v>
      </c>
      <c r="E297" s="179" t="s">
        <v>300</v>
      </c>
      <c r="F297" s="178">
        <v>2925</v>
      </c>
      <c r="G297" s="178">
        <v>0</v>
      </c>
      <c r="H297" s="180">
        <v>0</v>
      </c>
      <c r="I297" s="178">
        <v>300</v>
      </c>
      <c r="J297" s="178">
        <v>0</v>
      </c>
      <c r="K297" s="178">
        <v>68.82</v>
      </c>
      <c r="L297" s="178">
        <v>0</v>
      </c>
      <c r="M297" s="178">
        <v>0</v>
      </c>
      <c r="N297" s="178">
        <v>127.55</v>
      </c>
      <c r="O297" s="178">
        <v>0</v>
      </c>
      <c r="P297" s="178">
        <v>0.03</v>
      </c>
      <c r="Q297" s="178">
        <f t="shared" si="48"/>
        <v>3028.5999999999995</v>
      </c>
      <c r="R297" s="181"/>
    </row>
    <row r="298" spans="1:18" ht="24.75" customHeight="1">
      <c r="A298" s="177">
        <v>7100325</v>
      </c>
      <c r="B298" s="178" t="s">
        <v>322</v>
      </c>
      <c r="C298" s="178"/>
      <c r="D298" s="179" t="s">
        <v>323</v>
      </c>
      <c r="E298" s="179" t="s">
        <v>300</v>
      </c>
      <c r="F298" s="178">
        <v>2925</v>
      </c>
      <c r="G298" s="178">
        <v>0</v>
      </c>
      <c r="H298" s="180">
        <v>0</v>
      </c>
      <c r="I298" s="178">
        <v>300</v>
      </c>
      <c r="J298" s="178">
        <v>0</v>
      </c>
      <c r="K298" s="178">
        <v>68.82</v>
      </c>
      <c r="L298" s="178">
        <v>0</v>
      </c>
      <c r="M298" s="178">
        <v>0</v>
      </c>
      <c r="N298" s="178">
        <v>395.9</v>
      </c>
      <c r="O298" s="178">
        <v>0</v>
      </c>
      <c r="P298" s="178">
        <v>0.08</v>
      </c>
      <c r="Q298" s="178">
        <f t="shared" si="48"/>
        <v>2760.2</v>
      </c>
      <c r="R298" s="181"/>
    </row>
    <row r="299" spans="1:18" ht="24.75" customHeight="1">
      <c r="A299" s="177">
        <v>7100327</v>
      </c>
      <c r="B299" s="178" t="s">
        <v>324</v>
      </c>
      <c r="C299" s="178"/>
      <c r="D299" s="179" t="s">
        <v>325</v>
      </c>
      <c r="E299" s="179" t="s">
        <v>300</v>
      </c>
      <c r="F299" s="178">
        <v>2925</v>
      </c>
      <c r="G299" s="178">
        <v>0</v>
      </c>
      <c r="H299" s="180">
        <v>0</v>
      </c>
      <c r="I299" s="178">
        <v>300</v>
      </c>
      <c r="J299" s="178">
        <v>0</v>
      </c>
      <c r="K299" s="178">
        <v>68.82</v>
      </c>
      <c r="L299" s="178">
        <v>0</v>
      </c>
      <c r="M299" s="178">
        <v>0</v>
      </c>
      <c r="N299" s="178">
        <v>0</v>
      </c>
      <c r="O299" s="178">
        <v>0</v>
      </c>
      <c r="P299" s="178">
        <v>-0.02</v>
      </c>
      <c r="Q299" s="178">
        <f t="shared" si="48"/>
        <v>3156.2</v>
      </c>
      <c r="R299" s="181"/>
    </row>
    <row r="300" spans="1:18" ht="24.75" customHeight="1">
      <c r="A300" s="177">
        <v>7100330</v>
      </c>
      <c r="B300" s="178" t="s">
        <v>326</v>
      </c>
      <c r="C300" s="178"/>
      <c r="D300" s="179" t="s">
        <v>327</v>
      </c>
      <c r="E300" s="179" t="s">
        <v>328</v>
      </c>
      <c r="F300" s="178">
        <v>4000.05</v>
      </c>
      <c r="G300" s="178">
        <v>0</v>
      </c>
      <c r="H300" s="180">
        <v>0</v>
      </c>
      <c r="I300" s="178">
        <v>300</v>
      </c>
      <c r="J300" s="178">
        <v>0</v>
      </c>
      <c r="K300" s="178">
        <v>349.05</v>
      </c>
      <c r="L300" s="178">
        <v>0</v>
      </c>
      <c r="M300" s="178">
        <v>0</v>
      </c>
      <c r="N300" s="178">
        <v>0</v>
      </c>
      <c r="O300" s="178">
        <v>0</v>
      </c>
      <c r="P300" s="178">
        <v>0</v>
      </c>
      <c r="Q300" s="178">
        <f t="shared" si="48"/>
        <v>3951</v>
      </c>
      <c r="R300" s="181"/>
    </row>
    <row r="301" spans="1:18" ht="24.75" customHeight="1">
      <c r="A301" s="177">
        <v>7100331</v>
      </c>
      <c r="B301" s="178" t="s">
        <v>329</v>
      </c>
      <c r="C301" s="178"/>
      <c r="D301" s="179" t="s">
        <v>330</v>
      </c>
      <c r="E301" s="179" t="s">
        <v>854</v>
      </c>
      <c r="F301" s="178">
        <v>4000.05</v>
      </c>
      <c r="G301" s="178">
        <v>0</v>
      </c>
      <c r="H301" s="180">
        <v>0</v>
      </c>
      <c r="I301" s="178">
        <v>300</v>
      </c>
      <c r="J301" s="178">
        <v>0</v>
      </c>
      <c r="K301" s="178">
        <v>349.05</v>
      </c>
      <c r="L301" s="178">
        <v>0</v>
      </c>
      <c r="M301" s="178">
        <v>0</v>
      </c>
      <c r="N301" s="178">
        <v>408.14</v>
      </c>
      <c r="O301" s="178">
        <v>0</v>
      </c>
      <c r="P301" s="178">
        <v>-0.14</v>
      </c>
      <c r="Q301" s="178">
        <f t="shared" si="48"/>
        <v>3543</v>
      </c>
      <c r="R301" s="181"/>
    </row>
    <row r="302" spans="1:18" ht="24.75" customHeight="1">
      <c r="A302" s="177">
        <v>7100333</v>
      </c>
      <c r="B302" s="178" t="s">
        <v>331</v>
      </c>
      <c r="C302" s="178"/>
      <c r="D302" s="179" t="s">
        <v>332</v>
      </c>
      <c r="E302" s="179" t="s">
        <v>300</v>
      </c>
      <c r="F302" s="178">
        <v>2925</v>
      </c>
      <c r="G302" s="178">
        <v>0</v>
      </c>
      <c r="H302" s="180">
        <v>0</v>
      </c>
      <c r="I302" s="178">
        <v>300</v>
      </c>
      <c r="J302" s="178">
        <v>0</v>
      </c>
      <c r="K302" s="178">
        <v>68.82</v>
      </c>
      <c r="L302" s="178">
        <v>0</v>
      </c>
      <c r="M302" s="178">
        <v>0</v>
      </c>
      <c r="N302" s="178">
        <v>276.65</v>
      </c>
      <c r="O302" s="178">
        <v>0</v>
      </c>
      <c r="P302" s="178">
        <v>-0.07</v>
      </c>
      <c r="Q302" s="178">
        <f t="shared" si="48"/>
        <v>2879.6</v>
      </c>
      <c r="R302" s="181"/>
    </row>
    <row r="303" spans="1:18" ht="24.75" customHeight="1">
      <c r="A303" s="177">
        <v>7100337</v>
      </c>
      <c r="B303" s="178" t="s">
        <v>333</v>
      </c>
      <c r="C303" s="178"/>
      <c r="D303" s="179" t="s">
        <v>334</v>
      </c>
      <c r="E303" s="179" t="s">
        <v>300</v>
      </c>
      <c r="F303" s="178">
        <v>2925</v>
      </c>
      <c r="G303" s="178">
        <v>0</v>
      </c>
      <c r="H303" s="180">
        <v>0</v>
      </c>
      <c r="I303" s="178">
        <v>300</v>
      </c>
      <c r="J303" s="178">
        <v>0</v>
      </c>
      <c r="K303" s="178">
        <v>68.82</v>
      </c>
      <c r="L303" s="178">
        <v>0</v>
      </c>
      <c r="M303" s="178">
        <v>0</v>
      </c>
      <c r="N303" s="178">
        <v>137.88</v>
      </c>
      <c r="O303" s="178">
        <v>0</v>
      </c>
      <c r="P303" s="178">
        <v>0.1</v>
      </c>
      <c r="Q303" s="178">
        <f t="shared" si="48"/>
        <v>3018.2</v>
      </c>
      <c r="R303" s="181"/>
    </row>
    <row r="304" spans="1:18" ht="24.75" customHeight="1">
      <c r="A304" s="177">
        <v>7100338</v>
      </c>
      <c r="B304" s="178" t="s">
        <v>335</v>
      </c>
      <c r="C304" s="178"/>
      <c r="D304" s="179" t="s">
        <v>336</v>
      </c>
      <c r="E304" s="179" t="s">
        <v>300</v>
      </c>
      <c r="F304" s="178">
        <v>2925</v>
      </c>
      <c r="G304" s="178">
        <v>0</v>
      </c>
      <c r="H304" s="180">
        <v>0</v>
      </c>
      <c r="I304" s="178">
        <v>300</v>
      </c>
      <c r="J304" s="178">
        <v>0</v>
      </c>
      <c r="K304" s="178">
        <v>68.82</v>
      </c>
      <c r="L304" s="178">
        <v>0</v>
      </c>
      <c r="M304" s="178">
        <v>0</v>
      </c>
      <c r="N304" s="178">
        <v>416.4</v>
      </c>
      <c r="O304" s="178">
        <v>0</v>
      </c>
      <c r="P304" s="178">
        <v>-0.02</v>
      </c>
      <c r="Q304" s="178">
        <f t="shared" si="48"/>
        <v>2739.7999999999997</v>
      </c>
      <c r="R304" s="181"/>
    </row>
    <row r="305" spans="1:18" ht="24.75" customHeight="1">
      <c r="A305" s="177">
        <v>7100340</v>
      </c>
      <c r="B305" s="178" t="s">
        <v>337</v>
      </c>
      <c r="C305" s="178"/>
      <c r="D305" s="179" t="s">
        <v>338</v>
      </c>
      <c r="E305" s="179" t="s">
        <v>300</v>
      </c>
      <c r="F305" s="178">
        <v>2925</v>
      </c>
      <c r="G305" s="178">
        <v>0</v>
      </c>
      <c r="H305" s="180">
        <v>0</v>
      </c>
      <c r="I305" s="178">
        <v>300</v>
      </c>
      <c r="J305" s="178">
        <v>0</v>
      </c>
      <c r="K305" s="178">
        <v>68.82</v>
      </c>
      <c r="L305" s="178">
        <v>0</v>
      </c>
      <c r="M305" s="178">
        <v>0</v>
      </c>
      <c r="N305" s="178">
        <v>0</v>
      </c>
      <c r="O305" s="178">
        <v>0</v>
      </c>
      <c r="P305" s="178">
        <v>-0.02</v>
      </c>
      <c r="Q305" s="178">
        <f t="shared" si="48"/>
        <v>3156.2</v>
      </c>
      <c r="R305" s="181"/>
    </row>
    <row r="306" spans="1:18" ht="24.75" customHeight="1">
      <c r="A306" s="177">
        <v>7100341</v>
      </c>
      <c r="B306" s="178" t="s">
        <v>339</v>
      </c>
      <c r="C306" s="178"/>
      <c r="D306" s="179" t="s">
        <v>340</v>
      </c>
      <c r="E306" s="179" t="s">
        <v>300</v>
      </c>
      <c r="F306" s="178">
        <v>2925</v>
      </c>
      <c r="G306" s="178">
        <v>0</v>
      </c>
      <c r="H306" s="180">
        <v>0</v>
      </c>
      <c r="I306" s="178">
        <v>300</v>
      </c>
      <c r="J306" s="178">
        <v>0</v>
      </c>
      <c r="K306" s="178">
        <v>68.82</v>
      </c>
      <c r="L306" s="178">
        <v>0</v>
      </c>
      <c r="M306" s="178">
        <v>0</v>
      </c>
      <c r="N306" s="178">
        <v>0</v>
      </c>
      <c r="O306" s="178">
        <v>0</v>
      </c>
      <c r="P306" s="178">
        <v>-0.02</v>
      </c>
      <c r="Q306" s="178">
        <f t="shared" si="48"/>
        <v>3156.2</v>
      </c>
      <c r="R306" s="181"/>
    </row>
    <row r="307" spans="1:18" ht="24.75" customHeight="1">
      <c r="A307" s="177">
        <v>7100350</v>
      </c>
      <c r="B307" s="178" t="s">
        <v>341</v>
      </c>
      <c r="C307" s="178"/>
      <c r="D307" s="179" t="s">
        <v>342</v>
      </c>
      <c r="E307" s="179" t="s">
        <v>319</v>
      </c>
      <c r="F307" s="178">
        <v>5775</v>
      </c>
      <c r="G307" s="404">
        <v>0</v>
      </c>
      <c r="H307" s="180">
        <v>0</v>
      </c>
      <c r="I307" s="178">
        <v>0</v>
      </c>
      <c r="J307" s="178">
        <v>0</v>
      </c>
      <c r="K307" s="178">
        <v>686.28</v>
      </c>
      <c r="L307" s="178">
        <v>0</v>
      </c>
      <c r="M307" s="178">
        <v>0</v>
      </c>
      <c r="N307" s="178">
        <v>0</v>
      </c>
      <c r="O307" s="178">
        <v>0</v>
      </c>
      <c r="P307" s="178">
        <v>-0.08</v>
      </c>
      <c r="Q307" s="178">
        <f t="shared" si="48"/>
        <v>5088.8</v>
      </c>
      <c r="R307" s="181"/>
    </row>
    <row r="308" spans="1:18" ht="24.75" customHeight="1">
      <c r="A308" s="177">
        <v>7100351</v>
      </c>
      <c r="B308" s="178" t="s">
        <v>343</v>
      </c>
      <c r="C308" s="178"/>
      <c r="D308" s="179" t="s">
        <v>344</v>
      </c>
      <c r="E308" s="179" t="s">
        <v>328</v>
      </c>
      <c r="F308" s="178">
        <v>4000.05</v>
      </c>
      <c r="G308" s="178">
        <v>0</v>
      </c>
      <c r="H308" s="180">
        <v>0</v>
      </c>
      <c r="I308" s="178">
        <v>300</v>
      </c>
      <c r="J308" s="178">
        <v>0</v>
      </c>
      <c r="K308" s="178">
        <v>349.05</v>
      </c>
      <c r="L308" s="178">
        <v>0</v>
      </c>
      <c r="M308" s="178">
        <v>0</v>
      </c>
      <c r="N308" s="178">
        <v>498.42</v>
      </c>
      <c r="O308" s="178">
        <v>0</v>
      </c>
      <c r="P308" s="178">
        <v>-0.02</v>
      </c>
      <c r="Q308" s="178">
        <f t="shared" si="48"/>
        <v>3452.6</v>
      </c>
      <c r="R308" s="181"/>
    </row>
    <row r="309" spans="1:18" ht="24.75" customHeight="1">
      <c r="A309" s="177">
        <v>7100354</v>
      </c>
      <c r="B309" s="178" t="s">
        <v>345</v>
      </c>
      <c r="C309" s="178"/>
      <c r="D309" s="179" t="s">
        <v>346</v>
      </c>
      <c r="E309" s="179" t="s">
        <v>300</v>
      </c>
      <c r="F309" s="178">
        <v>2925</v>
      </c>
      <c r="G309" s="178">
        <v>0</v>
      </c>
      <c r="H309" s="180">
        <v>0</v>
      </c>
      <c r="I309" s="178">
        <v>300</v>
      </c>
      <c r="J309" s="178">
        <v>0</v>
      </c>
      <c r="K309" s="195">
        <v>68.82</v>
      </c>
      <c r="L309" s="178">
        <v>0</v>
      </c>
      <c r="M309" s="178">
        <v>0</v>
      </c>
      <c r="N309" s="178">
        <v>0</v>
      </c>
      <c r="O309" s="178">
        <v>0</v>
      </c>
      <c r="P309" s="178">
        <v>-0.02</v>
      </c>
      <c r="Q309" s="178">
        <f t="shared" si="48"/>
        <v>3156.2</v>
      </c>
      <c r="R309" s="181"/>
    </row>
    <row r="310" spans="1:18" ht="24.75" customHeight="1">
      <c r="A310" s="177">
        <v>7100356</v>
      </c>
      <c r="B310" s="178" t="s">
        <v>347</v>
      </c>
      <c r="C310" s="178"/>
      <c r="D310" s="179" t="s">
        <v>348</v>
      </c>
      <c r="E310" s="179" t="s">
        <v>300</v>
      </c>
      <c r="F310" s="178">
        <v>2925</v>
      </c>
      <c r="G310" s="178">
        <v>0</v>
      </c>
      <c r="H310" s="180">
        <v>0</v>
      </c>
      <c r="I310" s="178">
        <v>300</v>
      </c>
      <c r="J310" s="178">
        <v>0</v>
      </c>
      <c r="K310" s="195">
        <v>68.82</v>
      </c>
      <c r="L310" s="178">
        <v>0</v>
      </c>
      <c r="M310" s="178">
        <v>0</v>
      </c>
      <c r="N310" s="178">
        <v>0</v>
      </c>
      <c r="O310" s="178">
        <v>0</v>
      </c>
      <c r="P310" s="178">
        <v>-0.02</v>
      </c>
      <c r="Q310" s="178">
        <f t="shared" si="48"/>
        <v>3156.2</v>
      </c>
      <c r="R310" s="181"/>
    </row>
    <row r="311" spans="1:18" ht="24.75" customHeight="1">
      <c r="A311" s="177">
        <v>7100357</v>
      </c>
      <c r="B311" s="178" t="s">
        <v>349</v>
      </c>
      <c r="C311" s="178"/>
      <c r="D311" s="179" t="s">
        <v>350</v>
      </c>
      <c r="E311" s="179" t="s">
        <v>300</v>
      </c>
      <c r="F311" s="178">
        <v>2925</v>
      </c>
      <c r="G311" s="178">
        <v>0</v>
      </c>
      <c r="H311" s="180">
        <v>0</v>
      </c>
      <c r="I311" s="178">
        <v>300</v>
      </c>
      <c r="J311" s="178">
        <v>0</v>
      </c>
      <c r="K311" s="195">
        <v>68.82</v>
      </c>
      <c r="L311" s="178">
        <v>0</v>
      </c>
      <c r="M311" s="178">
        <v>0</v>
      </c>
      <c r="N311" s="178">
        <v>0</v>
      </c>
      <c r="O311" s="178">
        <v>0</v>
      </c>
      <c r="P311" s="178">
        <v>-0.02</v>
      </c>
      <c r="Q311" s="178">
        <f t="shared" si="48"/>
        <v>3156.2</v>
      </c>
      <c r="R311" s="181"/>
    </row>
    <row r="312" spans="1:18" s="25" customFormat="1" ht="25.5" customHeight="1">
      <c r="A312" s="65"/>
      <c r="B312" s="284" t="s">
        <v>33</v>
      </c>
      <c r="C312" s="284"/>
      <c r="D312" s="66"/>
      <c r="E312" s="66"/>
      <c r="F312" s="66">
        <f aca="true" t="shared" si="49" ref="F312:Q312">SUM(F293:F311)</f>
        <v>64500.15</v>
      </c>
      <c r="G312" s="66">
        <f t="shared" si="49"/>
        <v>0</v>
      </c>
      <c r="H312" s="66">
        <f t="shared" si="49"/>
        <v>0</v>
      </c>
      <c r="I312" s="66">
        <f t="shared" si="49"/>
        <v>5100</v>
      </c>
      <c r="J312" s="66">
        <f t="shared" si="49"/>
        <v>0</v>
      </c>
      <c r="K312" s="66">
        <f>SUM(K293:K311)</f>
        <v>3383.19</v>
      </c>
      <c r="L312" s="66">
        <f>SUM(L293:L311)</f>
        <v>0</v>
      </c>
      <c r="M312" s="66">
        <f t="shared" si="49"/>
        <v>0</v>
      </c>
      <c r="N312" s="66">
        <f t="shared" si="49"/>
        <v>2260.94</v>
      </c>
      <c r="O312" s="66">
        <f t="shared" si="49"/>
        <v>0</v>
      </c>
      <c r="P312" s="66">
        <f t="shared" si="49"/>
        <v>-0.38000000000000006</v>
      </c>
      <c r="Q312" s="66">
        <f t="shared" si="49"/>
        <v>63956.39999999999</v>
      </c>
      <c r="R312" s="67"/>
    </row>
    <row r="313" spans="1:18" s="291" customFormat="1" ht="25.5" customHeight="1">
      <c r="A313" s="288"/>
      <c r="B313" s="289"/>
      <c r="C313" s="289"/>
      <c r="D313" s="289"/>
      <c r="E313" s="289" t="s">
        <v>44</v>
      </c>
      <c r="F313" s="289"/>
      <c r="G313" s="289"/>
      <c r="H313" s="289"/>
      <c r="I313" s="289"/>
      <c r="J313" s="289"/>
      <c r="K313" s="289"/>
      <c r="L313" s="289"/>
      <c r="M313" s="289" t="s">
        <v>46</v>
      </c>
      <c r="N313" s="289"/>
      <c r="O313" s="289"/>
      <c r="P313" s="289"/>
      <c r="Q313" s="289"/>
      <c r="R313" s="290"/>
    </row>
    <row r="314" spans="1:18" s="291" customFormat="1" ht="25.5" customHeight="1">
      <c r="A314" s="288" t="s">
        <v>45</v>
      </c>
      <c r="B314" s="289"/>
      <c r="C314" s="289"/>
      <c r="D314" s="289"/>
      <c r="E314" s="289" t="s">
        <v>43</v>
      </c>
      <c r="F314" s="289"/>
      <c r="G314" s="289"/>
      <c r="H314" s="289"/>
      <c r="I314" s="289"/>
      <c r="J314" s="289"/>
      <c r="K314" s="289"/>
      <c r="L314" s="289"/>
      <c r="M314" s="289" t="s">
        <v>47</v>
      </c>
      <c r="N314" s="289"/>
      <c r="O314" s="289"/>
      <c r="P314" s="289"/>
      <c r="Q314" s="289"/>
      <c r="R314" s="290"/>
    </row>
    <row r="315" spans="2:17" ht="25.5" customHeight="1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</row>
    <row r="316" spans="1:18" ht="25.5" customHeight="1">
      <c r="A316" s="114"/>
      <c r="B316" s="203"/>
      <c r="C316" s="203"/>
      <c r="D316" s="203"/>
      <c r="E316" s="203"/>
      <c r="F316" s="203"/>
      <c r="G316" s="203"/>
      <c r="H316" s="203"/>
      <c r="I316" s="203"/>
      <c r="J316" s="203"/>
      <c r="K316" s="203"/>
      <c r="L316" s="203"/>
      <c r="M316" s="203"/>
      <c r="N316" s="203"/>
      <c r="O316" s="203"/>
      <c r="P316" s="203"/>
      <c r="Q316" s="203"/>
      <c r="R316" s="117"/>
    </row>
    <row r="317" spans="1:18" ht="25.5" customHeight="1">
      <c r="A317" s="287" t="s">
        <v>0</v>
      </c>
      <c r="B317" s="22"/>
      <c r="C317" s="22"/>
      <c r="D317" s="6"/>
      <c r="E317" s="128" t="s">
        <v>836</v>
      </c>
      <c r="F317" s="6"/>
      <c r="G317" s="6"/>
      <c r="H317" s="6"/>
      <c r="I317" s="6"/>
      <c r="J317" s="6"/>
      <c r="K317" s="6"/>
      <c r="L317" s="6"/>
      <c r="M317" s="6"/>
      <c r="N317" s="7"/>
      <c r="O317" s="6"/>
      <c r="P317" s="6"/>
      <c r="Q317" s="6"/>
      <c r="R317" s="29"/>
    </row>
    <row r="318" spans="1:18" ht="25.5" customHeight="1">
      <c r="A318" s="8"/>
      <c r="B318" s="131" t="s">
        <v>290</v>
      </c>
      <c r="C318" s="131"/>
      <c r="D318" s="9"/>
      <c r="E318" s="9"/>
      <c r="F318" s="9"/>
      <c r="G318" s="9"/>
      <c r="H318" s="9"/>
      <c r="I318" s="9"/>
      <c r="J318" s="10"/>
      <c r="K318" s="9"/>
      <c r="L318" s="9"/>
      <c r="M318" s="10"/>
      <c r="N318" s="11"/>
      <c r="O318" s="9"/>
      <c r="P318" s="9"/>
      <c r="Q318" s="9"/>
      <c r="R318" s="30" t="s">
        <v>905</v>
      </c>
    </row>
    <row r="319" spans="1:18" ht="25.5" customHeight="1">
      <c r="A319" s="332"/>
      <c r="B319" s="373"/>
      <c r="C319" s="373"/>
      <c r="D319" s="373"/>
      <c r="E319" s="374" t="s">
        <v>1187</v>
      </c>
      <c r="F319" s="9"/>
      <c r="G319" s="9"/>
      <c r="H319" s="9"/>
      <c r="I319" s="9"/>
      <c r="J319" s="9"/>
      <c r="K319" s="9"/>
      <c r="L319" s="9"/>
      <c r="M319" s="9"/>
      <c r="N319" s="11"/>
      <c r="O319" s="9"/>
      <c r="P319" s="9"/>
      <c r="Q319" s="9"/>
      <c r="R319" s="207"/>
    </row>
    <row r="320" spans="1:18" s="154" customFormat="1" ht="25.5" customHeight="1">
      <c r="A320" s="382" t="s">
        <v>1173</v>
      </c>
      <c r="B320" s="505" t="s">
        <v>1174</v>
      </c>
      <c r="C320" s="339" t="s">
        <v>875</v>
      </c>
      <c r="D320" s="383" t="s">
        <v>1</v>
      </c>
      <c r="E320" s="383" t="s">
        <v>1171</v>
      </c>
      <c r="F320" s="385" t="s">
        <v>1167</v>
      </c>
      <c r="G320" s="385" t="s">
        <v>1168</v>
      </c>
      <c r="H320" s="385" t="s">
        <v>36</v>
      </c>
      <c r="I320" s="385" t="s">
        <v>38</v>
      </c>
      <c r="J320" s="384" t="s">
        <v>1169</v>
      </c>
      <c r="K320" s="386" t="s">
        <v>18</v>
      </c>
      <c r="L320" s="385" t="s">
        <v>19</v>
      </c>
      <c r="M320" s="384" t="s">
        <v>17</v>
      </c>
      <c r="N320" s="384" t="s">
        <v>1172</v>
      </c>
      <c r="O320" s="194" t="s">
        <v>1170</v>
      </c>
      <c r="P320" s="385" t="s">
        <v>32</v>
      </c>
      <c r="Q320" s="385" t="s">
        <v>1175</v>
      </c>
      <c r="R320" s="387" t="s">
        <v>20</v>
      </c>
    </row>
    <row r="321" spans="1:18" ht="25.5" customHeight="1">
      <c r="A321" s="279" t="s">
        <v>295</v>
      </c>
      <c r="B321" s="186"/>
      <c r="C321" s="186"/>
      <c r="D321" s="187"/>
      <c r="E321" s="187"/>
      <c r="F321" s="186"/>
      <c r="G321" s="186"/>
      <c r="H321" s="186"/>
      <c r="I321" s="186"/>
      <c r="J321" s="186"/>
      <c r="K321" s="186"/>
      <c r="L321" s="186"/>
      <c r="M321" s="186"/>
      <c r="N321" s="188"/>
      <c r="O321" s="393"/>
      <c r="P321" s="186"/>
      <c r="Q321" s="186"/>
      <c r="R321" s="189"/>
    </row>
    <row r="322" spans="1:18" ht="25.5" customHeight="1">
      <c r="A322" s="177">
        <v>7100373</v>
      </c>
      <c r="B322" s="178" t="s">
        <v>351</v>
      </c>
      <c r="C322" s="178"/>
      <c r="D322" s="179" t="s">
        <v>352</v>
      </c>
      <c r="E322" s="179" t="s">
        <v>300</v>
      </c>
      <c r="F322" s="178">
        <v>2925</v>
      </c>
      <c r="G322" s="178">
        <v>0</v>
      </c>
      <c r="H322" s="180">
        <v>0</v>
      </c>
      <c r="I322" s="178">
        <v>300</v>
      </c>
      <c r="J322" s="178">
        <v>0</v>
      </c>
      <c r="K322" s="195">
        <v>68.82</v>
      </c>
      <c r="L322" s="178">
        <v>0</v>
      </c>
      <c r="M322" s="178">
        <v>0</v>
      </c>
      <c r="N322" s="178">
        <v>0</v>
      </c>
      <c r="O322" s="178">
        <v>0</v>
      </c>
      <c r="P322" s="178">
        <v>-0.02</v>
      </c>
      <c r="Q322" s="178">
        <f aca="true" t="shared" si="50" ref="Q322:Q339">F322+G322+H322+I322+J322-M322-O322-K322-N322+L322-P322</f>
        <v>3156.2</v>
      </c>
      <c r="R322" s="181"/>
    </row>
    <row r="323" spans="1:18" ht="25.5" customHeight="1">
      <c r="A323" s="177">
        <v>7100376</v>
      </c>
      <c r="B323" s="178" t="s">
        <v>353</v>
      </c>
      <c r="C323" s="178"/>
      <c r="D323" s="179" t="s">
        <v>354</v>
      </c>
      <c r="E323" s="179" t="s">
        <v>355</v>
      </c>
      <c r="F323" s="178">
        <v>4500</v>
      </c>
      <c r="G323" s="178">
        <v>0</v>
      </c>
      <c r="H323" s="180">
        <v>0</v>
      </c>
      <c r="I323" s="178">
        <v>300</v>
      </c>
      <c r="J323" s="178">
        <v>0</v>
      </c>
      <c r="K323" s="178">
        <v>433.95</v>
      </c>
      <c r="L323" s="178">
        <v>0</v>
      </c>
      <c r="M323" s="178">
        <v>0</v>
      </c>
      <c r="N323" s="178">
        <v>0</v>
      </c>
      <c r="O323" s="178">
        <v>0</v>
      </c>
      <c r="P323" s="178">
        <v>0.05</v>
      </c>
      <c r="Q323" s="178">
        <f t="shared" si="50"/>
        <v>4366</v>
      </c>
      <c r="R323" s="181"/>
    </row>
    <row r="324" spans="1:18" ht="25.5" customHeight="1">
      <c r="A324" s="177">
        <v>7100378</v>
      </c>
      <c r="B324" s="178" t="s">
        <v>356</v>
      </c>
      <c r="C324" s="178"/>
      <c r="D324" s="179" t="s">
        <v>357</v>
      </c>
      <c r="E324" s="179" t="s">
        <v>300</v>
      </c>
      <c r="F324" s="178">
        <v>2925</v>
      </c>
      <c r="G324" s="178">
        <v>0</v>
      </c>
      <c r="H324" s="180">
        <v>0</v>
      </c>
      <c r="I324" s="178">
        <v>300</v>
      </c>
      <c r="J324" s="178">
        <v>0</v>
      </c>
      <c r="K324" s="178">
        <v>68.82</v>
      </c>
      <c r="L324" s="178">
        <v>0</v>
      </c>
      <c r="M324" s="180">
        <v>0</v>
      </c>
      <c r="N324" s="178">
        <v>0</v>
      </c>
      <c r="O324" s="178">
        <v>0</v>
      </c>
      <c r="P324" s="178">
        <v>-0.02</v>
      </c>
      <c r="Q324" s="178">
        <f t="shared" si="50"/>
        <v>3156.2</v>
      </c>
      <c r="R324" s="181"/>
    </row>
    <row r="325" spans="1:18" ht="25.5" customHeight="1">
      <c r="A325" s="177">
        <v>7100380</v>
      </c>
      <c r="B325" s="178" t="s">
        <v>358</v>
      </c>
      <c r="C325" s="178"/>
      <c r="D325" s="179" t="s">
        <v>359</v>
      </c>
      <c r="E325" s="179" t="s">
        <v>300</v>
      </c>
      <c r="F325" s="178">
        <v>2925</v>
      </c>
      <c r="G325" s="178">
        <v>0</v>
      </c>
      <c r="H325" s="180">
        <v>0</v>
      </c>
      <c r="I325" s="178">
        <v>300</v>
      </c>
      <c r="J325" s="178">
        <v>0</v>
      </c>
      <c r="K325" s="178">
        <v>68.82</v>
      </c>
      <c r="L325" s="178">
        <v>0</v>
      </c>
      <c r="M325" s="178">
        <v>0</v>
      </c>
      <c r="N325" s="178">
        <v>0</v>
      </c>
      <c r="O325" s="178">
        <v>0</v>
      </c>
      <c r="P325" s="178">
        <v>0.18</v>
      </c>
      <c r="Q325" s="178">
        <f t="shared" si="50"/>
        <v>3156</v>
      </c>
      <c r="R325" s="181"/>
    </row>
    <row r="326" spans="1:18" ht="25.5" customHeight="1">
      <c r="A326" s="177">
        <v>7100383</v>
      </c>
      <c r="B326" s="178" t="s">
        <v>360</v>
      </c>
      <c r="C326" s="178"/>
      <c r="D326" s="179" t="s">
        <v>361</v>
      </c>
      <c r="E326" s="179" t="s">
        <v>300</v>
      </c>
      <c r="F326" s="178">
        <v>2925</v>
      </c>
      <c r="G326" s="178">
        <v>0</v>
      </c>
      <c r="H326" s="180">
        <v>0</v>
      </c>
      <c r="I326" s="178">
        <v>300</v>
      </c>
      <c r="J326" s="178">
        <v>0</v>
      </c>
      <c r="K326" s="178">
        <v>68.82</v>
      </c>
      <c r="L326" s="178">
        <v>0</v>
      </c>
      <c r="M326" s="178">
        <v>0</v>
      </c>
      <c r="N326" s="178">
        <v>0</v>
      </c>
      <c r="O326" s="178">
        <v>0</v>
      </c>
      <c r="P326" s="178">
        <v>-0.02</v>
      </c>
      <c r="Q326" s="178">
        <f t="shared" si="50"/>
        <v>3156.2</v>
      </c>
      <c r="R326" s="181"/>
    </row>
    <row r="327" spans="1:18" ht="25.5" customHeight="1">
      <c r="A327" s="196">
        <v>7100386</v>
      </c>
      <c r="B327" s="197" t="s">
        <v>362</v>
      </c>
      <c r="C327" s="197"/>
      <c r="D327" s="198" t="s">
        <v>363</v>
      </c>
      <c r="E327" s="198" t="s">
        <v>300</v>
      </c>
      <c r="F327" s="197">
        <v>2925</v>
      </c>
      <c r="G327" s="197">
        <v>0</v>
      </c>
      <c r="H327" s="478">
        <v>0</v>
      </c>
      <c r="I327" s="197">
        <v>300</v>
      </c>
      <c r="J327" s="197">
        <v>0</v>
      </c>
      <c r="K327" s="178">
        <v>68.82</v>
      </c>
      <c r="L327" s="178">
        <v>0</v>
      </c>
      <c r="M327" s="478">
        <v>0</v>
      </c>
      <c r="N327" s="197">
        <v>0</v>
      </c>
      <c r="O327" s="197">
        <v>0</v>
      </c>
      <c r="P327" s="197">
        <v>-0.02</v>
      </c>
      <c r="Q327" s="197">
        <f t="shared" si="50"/>
        <v>3156.2</v>
      </c>
      <c r="R327" s="199"/>
    </row>
    <row r="328" spans="1:18" ht="25.5" customHeight="1">
      <c r="A328" s="177">
        <v>7100389</v>
      </c>
      <c r="B328" s="178" t="s">
        <v>364</v>
      </c>
      <c r="C328" s="178"/>
      <c r="D328" s="179" t="s">
        <v>365</v>
      </c>
      <c r="E328" s="179" t="s">
        <v>300</v>
      </c>
      <c r="F328" s="178">
        <v>2925</v>
      </c>
      <c r="G328" s="178">
        <v>0</v>
      </c>
      <c r="H328" s="180">
        <v>0</v>
      </c>
      <c r="I328" s="178">
        <v>300</v>
      </c>
      <c r="J328" s="178">
        <v>0</v>
      </c>
      <c r="K328" s="178">
        <v>68.82</v>
      </c>
      <c r="L328" s="178">
        <v>0</v>
      </c>
      <c r="M328" s="178">
        <v>0</v>
      </c>
      <c r="N328" s="178">
        <v>0</v>
      </c>
      <c r="O328" s="178">
        <v>0</v>
      </c>
      <c r="P328" s="178">
        <v>-0.02</v>
      </c>
      <c r="Q328" s="178">
        <f t="shared" si="50"/>
        <v>3156.2</v>
      </c>
      <c r="R328" s="181"/>
    </row>
    <row r="329" spans="1:18" ht="25.5" customHeight="1">
      <c r="A329" s="177">
        <v>7100390</v>
      </c>
      <c r="B329" s="178" t="s">
        <v>366</v>
      </c>
      <c r="C329" s="178"/>
      <c r="D329" s="179" t="s">
        <v>367</v>
      </c>
      <c r="E329" s="179" t="s">
        <v>328</v>
      </c>
      <c r="F329" s="178">
        <v>4000.05</v>
      </c>
      <c r="G329" s="178">
        <v>0</v>
      </c>
      <c r="H329" s="180">
        <v>0</v>
      </c>
      <c r="I329" s="178">
        <v>300</v>
      </c>
      <c r="J329" s="178">
        <v>0</v>
      </c>
      <c r="K329" s="178">
        <v>349.05</v>
      </c>
      <c r="L329" s="178">
        <v>0</v>
      </c>
      <c r="M329" s="178">
        <v>0</v>
      </c>
      <c r="N329" s="178">
        <v>0</v>
      </c>
      <c r="O329" s="178">
        <v>0</v>
      </c>
      <c r="P329" s="178">
        <v>0</v>
      </c>
      <c r="Q329" s="178">
        <f t="shared" si="50"/>
        <v>3951</v>
      </c>
      <c r="R329" s="181"/>
    </row>
    <row r="330" spans="1:18" ht="25.5" customHeight="1">
      <c r="A330" s="177">
        <v>7100396</v>
      </c>
      <c r="B330" s="178" t="s">
        <v>368</v>
      </c>
      <c r="C330" s="178"/>
      <c r="D330" s="179" t="s">
        <v>369</v>
      </c>
      <c r="E330" s="179" t="s">
        <v>300</v>
      </c>
      <c r="F330" s="178">
        <v>2925</v>
      </c>
      <c r="G330" s="178">
        <v>0</v>
      </c>
      <c r="H330" s="180">
        <v>0</v>
      </c>
      <c r="I330" s="178">
        <v>300</v>
      </c>
      <c r="J330" s="178">
        <v>0</v>
      </c>
      <c r="K330" s="178">
        <v>68.82</v>
      </c>
      <c r="L330" s="178">
        <v>0</v>
      </c>
      <c r="M330" s="178">
        <v>0</v>
      </c>
      <c r="N330" s="178">
        <v>0</v>
      </c>
      <c r="O330" s="178">
        <v>0</v>
      </c>
      <c r="P330" s="178">
        <v>-0.02</v>
      </c>
      <c r="Q330" s="178">
        <f t="shared" si="50"/>
        <v>3156.2</v>
      </c>
      <c r="R330" s="181"/>
    </row>
    <row r="331" spans="1:18" ht="25.5" customHeight="1">
      <c r="A331" s="177">
        <v>7100397</v>
      </c>
      <c r="B331" s="369" t="s">
        <v>370</v>
      </c>
      <c r="C331" s="178"/>
      <c r="D331" s="179" t="s">
        <v>371</v>
      </c>
      <c r="E331" s="179" t="s">
        <v>355</v>
      </c>
      <c r="F331" s="178">
        <v>4500</v>
      </c>
      <c r="G331" s="178">
        <v>0</v>
      </c>
      <c r="H331" s="180">
        <v>0</v>
      </c>
      <c r="I331" s="178">
        <v>300</v>
      </c>
      <c r="J331" s="178">
        <v>0</v>
      </c>
      <c r="K331" s="178">
        <v>433.95</v>
      </c>
      <c r="L331" s="178">
        <v>0</v>
      </c>
      <c r="M331" s="178">
        <v>0</v>
      </c>
      <c r="N331" s="178">
        <v>0</v>
      </c>
      <c r="O331" s="178">
        <v>0</v>
      </c>
      <c r="P331" s="178">
        <v>0.05</v>
      </c>
      <c r="Q331" s="178">
        <f t="shared" si="50"/>
        <v>4366</v>
      </c>
      <c r="R331" s="181"/>
    </row>
    <row r="332" spans="1:18" ht="25.5" customHeight="1">
      <c r="A332" s="177">
        <v>7100399</v>
      </c>
      <c r="B332" s="200" t="s">
        <v>372</v>
      </c>
      <c r="C332" s="200"/>
      <c r="D332" s="179" t="s">
        <v>373</v>
      </c>
      <c r="E332" s="179" t="s">
        <v>300</v>
      </c>
      <c r="F332" s="178">
        <v>2925</v>
      </c>
      <c r="G332" s="178">
        <v>0</v>
      </c>
      <c r="H332" s="180">
        <v>0</v>
      </c>
      <c r="I332" s="178">
        <v>300</v>
      </c>
      <c r="J332" s="178">
        <v>0</v>
      </c>
      <c r="K332" s="178">
        <v>68.82</v>
      </c>
      <c r="L332" s="178">
        <v>0</v>
      </c>
      <c r="M332" s="178">
        <v>0</v>
      </c>
      <c r="N332" s="178">
        <v>0</v>
      </c>
      <c r="O332" s="178">
        <v>0</v>
      </c>
      <c r="P332" s="178">
        <v>0.18</v>
      </c>
      <c r="Q332" s="178">
        <f t="shared" si="50"/>
        <v>3156</v>
      </c>
      <c r="R332" s="181"/>
    </row>
    <row r="333" spans="1:18" ht="25.5" customHeight="1">
      <c r="A333" s="177">
        <v>7100400</v>
      </c>
      <c r="B333" s="200" t="s">
        <v>374</v>
      </c>
      <c r="C333" s="200"/>
      <c r="D333" s="179" t="s">
        <v>375</v>
      </c>
      <c r="E333" s="179" t="s">
        <v>328</v>
      </c>
      <c r="F333" s="178">
        <v>4000.05</v>
      </c>
      <c r="G333" s="178">
        <v>0</v>
      </c>
      <c r="H333" s="180">
        <v>0</v>
      </c>
      <c r="I333" s="178">
        <v>300</v>
      </c>
      <c r="J333" s="178">
        <v>0</v>
      </c>
      <c r="K333" s="178">
        <v>349.05</v>
      </c>
      <c r="L333" s="178">
        <v>0</v>
      </c>
      <c r="M333" s="178">
        <v>0</v>
      </c>
      <c r="N333" s="178">
        <v>0</v>
      </c>
      <c r="O333" s="178">
        <v>0</v>
      </c>
      <c r="P333" s="178">
        <v>0</v>
      </c>
      <c r="Q333" s="178">
        <f t="shared" si="50"/>
        <v>3951</v>
      </c>
      <c r="R333" s="181"/>
    </row>
    <row r="334" spans="1:18" ht="25.5" customHeight="1">
      <c r="A334" s="177">
        <v>7100402</v>
      </c>
      <c r="B334" s="200" t="s">
        <v>376</v>
      </c>
      <c r="C334" s="200"/>
      <c r="D334" s="179" t="s">
        <v>377</v>
      </c>
      <c r="E334" s="179" t="s">
        <v>328</v>
      </c>
      <c r="F334" s="178">
        <v>4000.05</v>
      </c>
      <c r="G334" s="178">
        <v>0</v>
      </c>
      <c r="H334" s="180">
        <v>0</v>
      </c>
      <c r="I334" s="178">
        <v>300</v>
      </c>
      <c r="J334" s="178">
        <v>0</v>
      </c>
      <c r="K334" s="178">
        <v>349.05</v>
      </c>
      <c r="L334" s="178">
        <v>0</v>
      </c>
      <c r="M334" s="178">
        <v>0</v>
      </c>
      <c r="N334" s="178">
        <v>0</v>
      </c>
      <c r="O334" s="178">
        <v>0</v>
      </c>
      <c r="P334" s="178">
        <v>0</v>
      </c>
      <c r="Q334" s="178">
        <f t="shared" si="50"/>
        <v>3951</v>
      </c>
      <c r="R334" s="181"/>
    </row>
    <row r="335" spans="1:18" ht="25.5" customHeight="1">
      <c r="A335" s="177">
        <v>7100407</v>
      </c>
      <c r="B335" s="202" t="s">
        <v>378</v>
      </c>
      <c r="C335" s="202"/>
      <c r="D335" s="179" t="s">
        <v>955</v>
      </c>
      <c r="E335" s="179" t="s">
        <v>300</v>
      </c>
      <c r="F335" s="178">
        <v>2925</v>
      </c>
      <c r="G335" s="178">
        <v>0</v>
      </c>
      <c r="H335" s="180">
        <v>0</v>
      </c>
      <c r="I335" s="178">
        <v>300</v>
      </c>
      <c r="J335" s="180">
        <v>0</v>
      </c>
      <c r="K335" s="178">
        <v>68.82</v>
      </c>
      <c r="L335" s="178">
        <v>0</v>
      </c>
      <c r="M335" s="178">
        <v>0</v>
      </c>
      <c r="N335" s="178">
        <v>0</v>
      </c>
      <c r="O335" s="178">
        <v>0</v>
      </c>
      <c r="P335" s="178">
        <v>-0.02</v>
      </c>
      <c r="Q335" s="178">
        <f t="shared" si="50"/>
        <v>3156.2</v>
      </c>
      <c r="R335" s="181"/>
    </row>
    <row r="336" spans="1:18" ht="25.5" customHeight="1">
      <c r="A336" s="177">
        <v>7100414</v>
      </c>
      <c r="B336" s="202" t="s">
        <v>379</v>
      </c>
      <c r="C336" s="202"/>
      <c r="D336" s="179" t="s">
        <v>380</v>
      </c>
      <c r="E336" s="179" t="s">
        <v>300</v>
      </c>
      <c r="F336" s="178">
        <v>2925</v>
      </c>
      <c r="G336" s="178">
        <v>0</v>
      </c>
      <c r="H336" s="180">
        <v>0</v>
      </c>
      <c r="I336" s="178">
        <v>300</v>
      </c>
      <c r="J336" s="180">
        <v>0</v>
      </c>
      <c r="K336" s="178">
        <v>68.82</v>
      </c>
      <c r="L336" s="178">
        <v>0</v>
      </c>
      <c r="M336" s="178">
        <v>0</v>
      </c>
      <c r="N336" s="178">
        <v>0</v>
      </c>
      <c r="O336" s="178">
        <v>0</v>
      </c>
      <c r="P336" s="178">
        <v>-0.02</v>
      </c>
      <c r="Q336" s="178">
        <f t="shared" si="50"/>
        <v>3156.2</v>
      </c>
      <c r="R336" s="181"/>
    </row>
    <row r="337" spans="1:18" ht="25.5" customHeight="1">
      <c r="A337" s="177">
        <v>7100415</v>
      </c>
      <c r="B337" s="202" t="s">
        <v>381</v>
      </c>
      <c r="C337" s="202"/>
      <c r="D337" s="179" t="s">
        <v>382</v>
      </c>
      <c r="E337" s="179" t="s">
        <v>768</v>
      </c>
      <c r="F337" s="178">
        <v>4500</v>
      </c>
      <c r="G337" s="178">
        <v>0</v>
      </c>
      <c r="H337" s="180">
        <v>0</v>
      </c>
      <c r="I337" s="178">
        <v>300</v>
      </c>
      <c r="J337" s="180">
        <v>0</v>
      </c>
      <c r="K337" s="178">
        <v>433.95</v>
      </c>
      <c r="L337" s="178">
        <v>0</v>
      </c>
      <c r="M337" s="178">
        <v>0</v>
      </c>
      <c r="N337" s="178">
        <v>0</v>
      </c>
      <c r="O337" s="178">
        <v>0</v>
      </c>
      <c r="P337" s="178">
        <v>-0.15</v>
      </c>
      <c r="Q337" s="178">
        <f t="shared" si="50"/>
        <v>4366.2</v>
      </c>
      <c r="R337" s="181"/>
    </row>
    <row r="338" spans="1:18" ht="25.5" customHeight="1">
      <c r="A338" s="177">
        <v>7100417</v>
      </c>
      <c r="B338" s="202" t="s">
        <v>383</v>
      </c>
      <c r="C338" s="202"/>
      <c r="D338" s="179" t="s">
        <v>384</v>
      </c>
      <c r="E338" s="179" t="s">
        <v>300</v>
      </c>
      <c r="F338" s="178">
        <v>2925</v>
      </c>
      <c r="G338" s="178">
        <v>0</v>
      </c>
      <c r="H338" s="180">
        <v>0</v>
      </c>
      <c r="I338" s="178">
        <v>300</v>
      </c>
      <c r="J338" s="180">
        <v>0</v>
      </c>
      <c r="K338" s="178">
        <v>68.82</v>
      </c>
      <c r="L338" s="178">
        <v>0</v>
      </c>
      <c r="M338" s="178">
        <v>0</v>
      </c>
      <c r="N338" s="178">
        <v>0</v>
      </c>
      <c r="O338" s="178">
        <v>0</v>
      </c>
      <c r="P338" s="178">
        <v>-0.02</v>
      </c>
      <c r="Q338" s="178">
        <f t="shared" si="50"/>
        <v>3156.2</v>
      </c>
      <c r="R338" s="181"/>
    </row>
    <row r="339" spans="1:18" ht="25.5" customHeight="1">
      <c r="A339" s="177">
        <v>7100418</v>
      </c>
      <c r="B339" s="202" t="s">
        <v>385</v>
      </c>
      <c r="C339" s="202"/>
      <c r="D339" s="179" t="s">
        <v>386</v>
      </c>
      <c r="E339" s="179" t="s">
        <v>300</v>
      </c>
      <c r="F339" s="178">
        <v>2925</v>
      </c>
      <c r="G339" s="178">
        <v>0</v>
      </c>
      <c r="H339" s="180">
        <v>0</v>
      </c>
      <c r="I339" s="178">
        <v>300</v>
      </c>
      <c r="J339" s="180">
        <v>0</v>
      </c>
      <c r="K339" s="178">
        <v>68.82</v>
      </c>
      <c r="L339" s="178">
        <v>0</v>
      </c>
      <c r="M339" s="178">
        <v>0</v>
      </c>
      <c r="N339" s="178">
        <v>0</v>
      </c>
      <c r="O339" s="178">
        <v>0</v>
      </c>
      <c r="P339" s="178">
        <v>-0.02</v>
      </c>
      <c r="Q339" s="178">
        <f t="shared" si="50"/>
        <v>3156.2</v>
      </c>
      <c r="R339" s="181"/>
    </row>
    <row r="340" spans="1:18" s="25" customFormat="1" ht="21.75" customHeight="1">
      <c r="A340" s="358"/>
      <c r="B340" s="359" t="s">
        <v>33</v>
      </c>
      <c r="C340" s="359"/>
      <c r="D340" s="361"/>
      <c r="E340" s="361"/>
      <c r="F340" s="388">
        <f aca="true" t="shared" si="51" ref="F340:Q340">SUM(F322:F339)</f>
        <v>60600.15000000001</v>
      </c>
      <c r="G340" s="388">
        <f t="shared" si="51"/>
        <v>0</v>
      </c>
      <c r="H340" s="388">
        <f t="shared" si="51"/>
        <v>0</v>
      </c>
      <c r="I340" s="388">
        <f t="shared" si="51"/>
        <v>5400</v>
      </c>
      <c r="J340" s="388">
        <f t="shared" si="51"/>
        <v>0</v>
      </c>
      <c r="K340" s="388">
        <f>SUM(K322:K339)</f>
        <v>3174.84</v>
      </c>
      <c r="L340" s="388">
        <f>SUM(L322:L339)</f>
        <v>0</v>
      </c>
      <c r="M340" s="388">
        <f t="shared" si="51"/>
        <v>0</v>
      </c>
      <c r="N340" s="388">
        <f t="shared" si="51"/>
        <v>0</v>
      </c>
      <c r="O340" s="388">
        <f t="shared" si="51"/>
        <v>0</v>
      </c>
      <c r="P340" s="388">
        <f t="shared" si="51"/>
        <v>0.11</v>
      </c>
      <c r="Q340" s="388">
        <f t="shared" si="51"/>
        <v>62825.19999999998</v>
      </c>
      <c r="R340" s="389"/>
    </row>
    <row r="341" spans="1:18" s="25" customFormat="1" ht="33.75" customHeight="1">
      <c r="A341" s="26"/>
      <c r="B341" s="70"/>
      <c r="C341" s="70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05"/>
    </row>
    <row r="342" spans="1:18" s="291" customFormat="1" ht="13.5" customHeight="1">
      <c r="A342" s="288"/>
      <c r="B342" s="289"/>
      <c r="C342" s="289"/>
      <c r="D342" s="289"/>
      <c r="E342" s="289" t="s">
        <v>44</v>
      </c>
      <c r="F342" s="289"/>
      <c r="G342" s="289"/>
      <c r="H342" s="289"/>
      <c r="I342" s="289"/>
      <c r="J342" s="289"/>
      <c r="K342" s="289"/>
      <c r="L342" s="289"/>
      <c r="M342" s="289" t="s">
        <v>46</v>
      </c>
      <c r="N342" s="289"/>
      <c r="O342" s="289"/>
      <c r="P342" s="289"/>
      <c r="Q342" s="289"/>
      <c r="R342" s="290"/>
    </row>
    <row r="343" spans="1:18" s="291" customFormat="1" ht="13.5" customHeight="1">
      <c r="A343" s="288" t="s">
        <v>45</v>
      </c>
      <c r="B343" s="289"/>
      <c r="C343" s="289"/>
      <c r="D343" s="289"/>
      <c r="E343" s="289" t="s">
        <v>43</v>
      </c>
      <c r="F343" s="289"/>
      <c r="G343" s="289"/>
      <c r="H343" s="289"/>
      <c r="I343" s="289"/>
      <c r="J343" s="289"/>
      <c r="K343" s="289"/>
      <c r="L343" s="289"/>
      <c r="M343" s="289" t="s">
        <v>47</v>
      </c>
      <c r="N343" s="289"/>
      <c r="O343" s="289"/>
      <c r="P343" s="289"/>
      <c r="Q343" s="289"/>
      <c r="R343" s="290"/>
    </row>
    <row r="344" spans="2:17" ht="18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</row>
    <row r="345" spans="1:18" ht="13.5" customHeight="1">
      <c r="A345" s="114"/>
      <c r="B345" s="203" t="s">
        <v>1185</v>
      </c>
      <c r="C345" s="203"/>
      <c r="D345" s="203"/>
      <c r="E345" s="203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117"/>
    </row>
    <row r="346" spans="1:18" ht="33.75">
      <c r="A346" s="287" t="s">
        <v>0</v>
      </c>
      <c r="B346" s="22"/>
      <c r="C346" s="22"/>
      <c r="D346" s="6"/>
      <c r="E346" s="128" t="s">
        <v>836</v>
      </c>
      <c r="F346" s="6"/>
      <c r="G346" s="6"/>
      <c r="H346" s="6"/>
      <c r="I346" s="6"/>
      <c r="J346" s="6"/>
      <c r="K346" s="6"/>
      <c r="L346" s="6"/>
      <c r="M346" s="6"/>
      <c r="N346" s="7"/>
      <c r="O346" s="6"/>
      <c r="P346" s="6"/>
      <c r="Q346" s="6"/>
      <c r="R346" s="29"/>
    </row>
    <row r="347" spans="1:18" ht="20.25">
      <c r="A347" s="8"/>
      <c r="B347" s="131" t="s">
        <v>290</v>
      </c>
      <c r="C347" s="131"/>
      <c r="D347" s="9"/>
      <c r="E347" s="9"/>
      <c r="F347" s="9"/>
      <c r="G347" s="9"/>
      <c r="H347" s="9"/>
      <c r="I347" s="9"/>
      <c r="J347" s="10"/>
      <c r="K347" s="9"/>
      <c r="L347" s="9"/>
      <c r="M347" s="10"/>
      <c r="N347" s="11"/>
      <c r="O347" s="9"/>
      <c r="P347" s="9"/>
      <c r="Q347" s="9"/>
      <c r="R347" s="30" t="s">
        <v>906</v>
      </c>
    </row>
    <row r="348" spans="1:18" ht="24.75">
      <c r="A348" s="12"/>
      <c r="B348" s="13"/>
      <c r="C348" s="13"/>
      <c r="D348" s="13"/>
      <c r="E348" s="130" t="s">
        <v>1187</v>
      </c>
      <c r="F348" s="14"/>
      <c r="G348" s="14"/>
      <c r="H348" s="14"/>
      <c r="I348" s="14"/>
      <c r="J348" s="14"/>
      <c r="K348" s="14"/>
      <c r="L348" s="14"/>
      <c r="M348" s="14"/>
      <c r="N348" s="15"/>
      <c r="O348" s="14"/>
      <c r="P348" s="14"/>
      <c r="Q348" s="14"/>
      <c r="R348" s="31"/>
    </row>
    <row r="349" spans="1:18" s="154" customFormat="1" ht="40.5" customHeight="1">
      <c r="A349" s="340" t="s">
        <v>1173</v>
      </c>
      <c r="B349" s="341" t="s">
        <v>1174</v>
      </c>
      <c r="C349" s="339" t="s">
        <v>875</v>
      </c>
      <c r="D349" s="363" t="s">
        <v>1</v>
      </c>
      <c r="E349" s="363" t="s">
        <v>1171</v>
      </c>
      <c r="F349" s="365" t="s">
        <v>1167</v>
      </c>
      <c r="G349" s="365" t="s">
        <v>1168</v>
      </c>
      <c r="H349" s="365" t="s">
        <v>36</v>
      </c>
      <c r="I349" s="365" t="s">
        <v>38</v>
      </c>
      <c r="J349" s="364" t="s">
        <v>1169</v>
      </c>
      <c r="K349" s="366" t="s">
        <v>18</v>
      </c>
      <c r="L349" s="365" t="s">
        <v>19</v>
      </c>
      <c r="M349" s="364" t="s">
        <v>1188</v>
      </c>
      <c r="N349" s="364" t="s">
        <v>1172</v>
      </c>
      <c r="O349" s="194" t="s">
        <v>1170</v>
      </c>
      <c r="P349" s="365" t="s">
        <v>32</v>
      </c>
      <c r="Q349" s="365" t="s">
        <v>1175</v>
      </c>
      <c r="R349" s="367" t="s">
        <v>20</v>
      </c>
    </row>
    <row r="350" spans="1:18" ht="21" customHeight="1">
      <c r="A350" s="278" t="s">
        <v>295</v>
      </c>
      <c r="B350" s="393"/>
      <c r="C350" s="393"/>
      <c r="D350" s="394"/>
      <c r="E350" s="394"/>
      <c r="F350" s="393"/>
      <c r="G350" s="393"/>
      <c r="H350" s="393"/>
      <c r="I350" s="393"/>
      <c r="J350" s="393"/>
      <c r="K350" s="393"/>
      <c r="L350" s="393"/>
      <c r="M350" s="393"/>
      <c r="N350" s="395"/>
      <c r="O350" s="393"/>
      <c r="P350" s="393"/>
      <c r="Q350" s="393"/>
      <c r="R350" s="176"/>
    </row>
    <row r="351" spans="1:18" ht="26.25" customHeight="1">
      <c r="A351" s="177">
        <v>7100419</v>
      </c>
      <c r="B351" s="202" t="s">
        <v>387</v>
      </c>
      <c r="C351" s="202"/>
      <c r="D351" s="179" t="s">
        <v>956</v>
      </c>
      <c r="E351" s="179" t="s">
        <v>388</v>
      </c>
      <c r="F351" s="178">
        <v>1836.45</v>
      </c>
      <c r="G351" s="178">
        <v>0</v>
      </c>
      <c r="H351" s="180">
        <v>0</v>
      </c>
      <c r="I351" s="178">
        <v>0</v>
      </c>
      <c r="J351" s="180">
        <v>0</v>
      </c>
      <c r="K351" s="178">
        <v>0</v>
      </c>
      <c r="L351" s="178">
        <v>82.15</v>
      </c>
      <c r="M351" s="178">
        <v>0</v>
      </c>
      <c r="N351" s="178">
        <v>0</v>
      </c>
      <c r="O351" s="178">
        <v>0</v>
      </c>
      <c r="P351" s="178">
        <v>0</v>
      </c>
      <c r="Q351" s="178">
        <f aca="true" t="shared" si="52" ref="Q351:Q361">F351+G351+H351+I351+J351-M351-O351-K351-N351+L351-P351</f>
        <v>1918.6000000000001</v>
      </c>
      <c r="R351" s="181"/>
    </row>
    <row r="352" spans="1:18" ht="26.25" customHeight="1">
      <c r="A352" s="177">
        <v>7101001</v>
      </c>
      <c r="B352" s="190" t="s">
        <v>890</v>
      </c>
      <c r="C352" s="190"/>
      <c r="D352" s="179" t="s">
        <v>767</v>
      </c>
      <c r="E352" s="179" t="s">
        <v>768</v>
      </c>
      <c r="F352" s="178">
        <v>4500</v>
      </c>
      <c r="G352" s="178">
        <v>0</v>
      </c>
      <c r="H352" s="180">
        <v>0</v>
      </c>
      <c r="I352" s="178">
        <v>300</v>
      </c>
      <c r="J352" s="201">
        <v>0</v>
      </c>
      <c r="K352" s="178">
        <v>433.95</v>
      </c>
      <c r="L352" s="178">
        <v>0</v>
      </c>
      <c r="M352" s="178">
        <v>0</v>
      </c>
      <c r="N352" s="178">
        <v>0</v>
      </c>
      <c r="O352" s="178">
        <v>0</v>
      </c>
      <c r="P352" s="178">
        <v>0.05</v>
      </c>
      <c r="Q352" s="178">
        <f t="shared" si="52"/>
        <v>4366</v>
      </c>
      <c r="R352" s="181"/>
    </row>
    <row r="353" spans="1:18" ht="26.25" customHeight="1">
      <c r="A353" s="177">
        <v>7102001</v>
      </c>
      <c r="B353" s="178" t="s">
        <v>825</v>
      </c>
      <c r="C353" s="178"/>
      <c r="D353" s="179" t="s">
        <v>957</v>
      </c>
      <c r="E353" s="179" t="s">
        <v>300</v>
      </c>
      <c r="F353" s="178">
        <v>2925</v>
      </c>
      <c r="G353" s="178">
        <v>0</v>
      </c>
      <c r="H353" s="180">
        <v>0</v>
      </c>
      <c r="I353" s="178">
        <v>300</v>
      </c>
      <c r="J353" s="178">
        <v>0</v>
      </c>
      <c r="K353" s="178">
        <v>68.82</v>
      </c>
      <c r="L353" s="178">
        <v>0</v>
      </c>
      <c r="M353" s="178">
        <v>0</v>
      </c>
      <c r="N353" s="183">
        <v>0</v>
      </c>
      <c r="O353" s="178">
        <v>0</v>
      </c>
      <c r="P353" s="178">
        <v>-0.02</v>
      </c>
      <c r="Q353" s="178">
        <f t="shared" si="52"/>
        <v>3156.2</v>
      </c>
      <c r="R353" s="181"/>
    </row>
    <row r="354" spans="1:18" ht="26.25" customHeight="1">
      <c r="A354" s="177">
        <v>7102002</v>
      </c>
      <c r="B354" s="202" t="s">
        <v>771</v>
      </c>
      <c r="C354" s="202"/>
      <c r="D354" s="179" t="s">
        <v>958</v>
      </c>
      <c r="E354" s="179" t="s">
        <v>300</v>
      </c>
      <c r="F354" s="178">
        <v>2925</v>
      </c>
      <c r="G354" s="178">
        <v>0</v>
      </c>
      <c r="H354" s="180">
        <v>0</v>
      </c>
      <c r="I354" s="178">
        <v>300</v>
      </c>
      <c r="J354" s="178">
        <v>0</v>
      </c>
      <c r="K354" s="178">
        <v>68.82</v>
      </c>
      <c r="L354" s="178">
        <v>0</v>
      </c>
      <c r="M354" s="178">
        <v>0</v>
      </c>
      <c r="N354" s="178">
        <v>0</v>
      </c>
      <c r="O354" s="178">
        <v>0</v>
      </c>
      <c r="P354" s="178">
        <v>-0.02</v>
      </c>
      <c r="Q354" s="178">
        <f t="shared" si="52"/>
        <v>3156.2</v>
      </c>
      <c r="R354" s="181"/>
    </row>
    <row r="355" spans="1:18" ht="26.25" customHeight="1">
      <c r="A355" s="177">
        <v>7102003</v>
      </c>
      <c r="B355" s="202" t="s">
        <v>772</v>
      </c>
      <c r="C355" s="202"/>
      <c r="D355" s="179" t="s">
        <v>773</v>
      </c>
      <c r="E355" s="179" t="s">
        <v>300</v>
      </c>
      <c r="F355" s="178">
        <v>2925</v>
      </c>
      <c r="G355" s="178">
        <v>0</v>
      </c>
      <c r="H355" s="180">
        <v>0</v>
      </c>
      <c r="I355" s="178">
        <v>300</v>
      </c>
      <c r="J355" s="178">
        <v>0</v>
      </c>
      <c r="K355" s="178">
        <v>68.82</v>
      </c>
      <c r="L355" s="178">
        <v>0</v>
      </c>
      <c r="M355" s="178">
        <v>500</v>
      </c>
      <c r="N355" s="178">
        <v>0</v>
      </c>
      <c r="O355" s="178">
        <v>0</v>
      </c>
      <c r="P355" s="178">
        <v>-0.02</v>
      </c>
      <c r="Q355" s="178">
        <f t="shared" si="52"/>
        <v>2656.2</v>
      </c>
      <c r="R355" s="181"/>
    </row>
    <row r="356" spans="1:18" ht="26.25" customHeight="1">
      <c r="A356" s="177">
        <v>7102006</v>
      </c>
      <c r="B356" s="202" t="s">
        <v>774</v>
      </c>
      <c r="C356" s="202"/>
      <c r="D356" s="179" t="s">
        <v>959</v>
      </c>
      <c r="E356" s="179" t="s">
        <v>300</v>
      </c>
      <c r="F356" s="178">
        <v>2925</v>
      </c>
      <c r="G356" s="178">
        <v>0</v>
      </c>
      <c r="H356" s="180">
        <v>0</v>
      </c>
      <c r="I356" s="178">
        <v>300</v>
      </c>
      <c r="J356" s="180">
        <v>0</v>
      </c>
      <c r="K356" s="178">
        <v>68.82</v>
      </c>
      <c r="L356" s="178">
        <v>0</v>
      </c>
      <c r="M356" s="178">
        <v>0</v>
      </c>
      <c r="N356" s="178">
        <v>0</v>
      </c>
      <c r="O356" s="178">
        <v>0</v>
      </c>
      <c r="P356" s="178">
        <v>-0.02</v>
      </c>
      <c r="Q356" s="178">
        <f t="shared" si="52"/>
        <v>3156.2</v>
      </c>
      <c r="R356" s="181"/>
    </row>
    <row r="357" spans="1:18" ht="26.25" customHeight="1">
      <c r="A357" s="177">
        <v>7102007</v>
      </c>
      <c r="B357" s="202" t="s">
        <v>775</v>
      </c>
      <c r="C357" s="202"/>
      <c r="D357" s="179" t="s">
        <v>960</v>
      </c>
      <c r="E357" s="179" t="s">
        <v>300</v>
      </c>
      <c r="F357" s="178">
        <v>2925</v>
      </c>
      <c r="G357" s="178">
        <v>0</v>
      </c>
      <c r="H357" s="180">
        <v>0</v>
      </c>
      <c r="I357" s="178">
        <v>300</v>
      </c>
      <c r="J357" s="180">
        <v>0</v>
      </c>
      <c r="K357" s="178">
        <v>68.82</v>
      </c>
      <c r="L357" s="178">
        <v>0</v>
      </c>
      <c r="M357" s="178">
        <v>0</v>
      </c>
      <c r="N357" s="178">
        <v>0</v>
      </c>
      <c r="O357" s="178">
        <v>0</v>
      </c>
      <c r="P357" s="178">
        <v>-0.02</v>
      </c>
      <c r="Q357" s="178">
        <f t="shared" si="52"/>
        <v>3156.2</v>
      </c>
      <c r="R357" s="181"/>
    </row>
    <row r="358" spans="1:18" ht="26.25" customHeight="1">
      <c r="A358" s="177">
        <v>7110501</v>
      </c>
      <c r="B358" s="178" t="s">
        <v>389</v>
      </c>
      <c r="C358" s="178"/>
      <c r="D358" s="179" t="s">
        <v>390</v>
      </c>
      <c r="E358" s="179" t="s">
        <v>388</v>
      </c>
      <c r="F358" s="178">
        <v>1928.27</v>
      </c>
      <c r="G358" s="178">
        <v>0</v>
      </c>
      <c r="H358" s="180">
        <v>0</v>
      </c>
      <c r="I358" s="178">
        <v>0</v>
      </c>
      <c r="J358" s="178">
        <v>0</v>
      </c>
      <c r="K358" s="178">
        <v>0</v>
      </c>
      <c r="L358" s="178">
        <v>76.27</v>
      </c>
      <c r="M358" s="178">
        <v>0</v>
      </c>
      <c r="N358" s="178">
        <v>0</v>
      </c>
      <c r="O358" s="178">
        <v>0</v>
      </c>
      <c r="P358" s="178">
        <v>0.14</v>
      </c>
      <c r="Q358" s="178">
        <f t="shared" si="52"/>
        <v>2004.3999999999999</v>
      </c>
      <c r="R358" s="181"/>
    </row>
    <row r="359" spans="1:18" ht="26.25" customHeight="1">
      <c r="A359" s="177">
        <v>7110503</v>
      </c>
      <c r="B359" s="178" t="s">
        <v>391</v>
      </c>
      <c r="C359" s="178"/>
      <c r="D359" s="179" t="s">
        <v>961</v>
      </c>
      <c r="E359" s="179" t="s">
        <v>300</v>
      </c>
      <c r="F359" s="178">
        <v>2925</v>
      </c>
      <c r="G359" s="178">
        <v>0</v>
      </c>
      <c r="H359" s="180">
        <v>0</v>
      </c>
      <c r="I359" s="178">
        <v>300</v>
      </c>
      <c r="J359" s="178">
        <v>0</v>
      </c>
      <c r="K359" s="178">
        <v>68.82</v>
      </c>
      <c r="L359" s="178">
        <v>0</v>
      </c>
      <c r="M359" s="178">
        <v>0</v>
      </c>
      <c r="N359" s="178">
        <v>0</v>
      </c>
      <c r="O359" s="178">
        <v>0</v>
      </c>
      <c r="P359" s="178">
        <v>-0.02</v>
      </c>
      <c r="Q359" s="178">
        <f t="shared" si="52"/>
        <v>3156.2</v>
      </c>
      <c r="R359" s="181"/>
    </row>
    <row r="360" spans="1:18" ht="26.25" customHeight="1">
      <c r="A360" s="177">
        <v>7110510</v>
      </c>
      <c r="B360" s="190" t="s">
        <v>392</v>
      </c>
      <c r="C360" s="190"/>
      <c r="D360" s="179" t="s">
        <v>393</v>
      </c>
      <c r="E360" s="179" t="s">
        <v>300</v>
      </c>
      <c r="F360" s="178">
        <v>2925</v>
      </c>
      <c r="G360" s="178">
        <v>0</v>
      </c>
      <c r="H360" s="180">
        <v>0</v>
      </c>
      <c r="I360" s="178">
        <v>300</v>
      </c>
      <c r="J360" s="178">
        <v>0</v>
      </c>
      <c r="K360" s="178">
        <v>68.82</v>
      </c>
      <c r="L360" s="178">
        <v>0</v>
      </c>
      <c r="M360" s="178">
        <v>0</v>
      </c>
      <c r="N360" s="178">
        <v>0</v>
      </c>
      <c r="O360" s="178">
        <v>0</v>
      </c>
      <c r="P360" s="178">
        <v>-0.02</v>
      </c>
      <c r="Q360" s="178">
        <f t="shared" si="52"/>
        <v>3156.2</v>
      </c>
      <c r="R360" s="181"/>
    </row>
    <row r="361" spans="1:18" ht="26.25" customHeight="1">
      <c r="A361" s="177">
        <v>7110512</v>
      </c>
      <c r="B361" s="190" t="s">
        <v>394</v>
      </c>
      <c r="C361" s="190"/>
      <c r="D361" s="179" t="s">
        <v>395</v>
      </c>
      <c r="E361" s="179" t="s">
        <v>328</v>
      </c>
      <c r="F361" s="178">
        <v>4000.05</v>
      </c>
      <c r="G361" s="178">
        <v>0</v>
      </c>
      <c r="H361" s="180">
        <v>0</v>
      </c>
      <c r="I361" s="178">
        <v>300</v>
      </c>
      <c r="J361" s="178">
        <v>0</v>
      </c>
      <c r="K361" s="178">
        <v>349.05</v>
      </c>
      <c r="L361" s="178">
        <v>0</v>
      </c>
      <c r="M361" s="178">
        <v>0</v>
      </c>
      <c r="N361" s="178">
        <v>0</v>
      </c>
      <c r="O361" s="178">
        <v>0</v>
      </c>
      <c r="P361" s="178">
        <v>0</v>
      </c>
      <c r="Q361" s="178">
        <f t="shared" si="52"/>
        <v>3951</v>
      </c>
      <c r="R361" s="181"/>
    </row>
    <row r="362" spans="1:18" s="253" customFormat="1" ht="24" customHeight="1" hidden="1">
      <c r="A362" s="390"/>
      <c r="B362" s="378"/>
      <c r="C362" s="378"/>
      <c r="D362" s="379"/>
      <c r="E362" s="379"/>
      <c r="F362" s="379">
        <f>SUM(F351:F361)</f>
        <v>32739.77</v>
      </c>
      <c r="G362" s="379">
        <f aca="true" t="shared" si="53" ref="G362:N362">SUM(G351:G361)</f>
        <v>0</v>
      </c>
      <c r="H362" s="379">
        <f t="shared" si="53"/>
        <v>0</v>
      </c>
      <c r="I362" s="379">
        <f t="shared" si="53"/>
        <v>2700</v>
      </c>
      <c r="J362" s="379">
        <f t="shared" si="53"/>
        <v>0</v>
      </c>
      <c r="K362" s="379">
        <f>SUM(K351:K361)</f>
        <v>1264.7399999999996</v>
      </c>
      <c r="L362" s="379">
        <f>SUM(L351:L361)</f>
        <v>158.42000000000002</v>
      </c>
      <c r="M362" s="379">
        <f t="shared" si="53"/>
        <v>500</v>
      </c>
      <c r="N362" s="379">
        <f t="shared" si="53"/>
        <v>0</v>
      </c>
      <c r="O362" s="379">
        <f>SUM(O351:O361)</f>
        <v>0</v>
      </c>
      <c r="P362" s="379">
        <f>SUM(P351:P361)</f>
        <v>0.05</v>
      </c>
      <c r="Q362" s="379">
        <f>SUM(Q351:Q361)</f>
        <v>33833.40000000001</v>
      </c>
      <c r="R362" s="391"/>
    </row>
    <row r="363" spans="1:18" s="45" customFormat="1" ht="24.75" customHeight="1">
      <c r="A363" s="427" t="s">
        <v>144</v>
      </c>
      <c r="B363" s="489"/>
      <c r="C363" s="489"/>
      <c r="D363" s="489"/>
      <c r="E363" s="489"/>
      <c r="F363" s="490">
        <f aca="true" t="shared" si="54" ref="F363:Q363">F281+F312+F340+F362</f>
        <v>199865.12000000002</v>
      </c>
      <c r="G363" s="490">
        <f t="shared" si="54"/>
        <v>0</v>
      </c>
      <c r="H363" s="490">
        <f t="shared" si="54"/>
        <v>0</v>
      </c>
      <c r="I363" s="490">
        <f t="shared" si="54"/>
        <v>17400</v>
      </c>
      <c r="J363" s="490">
        <f t="shared" si="54"/>
        <v>0</v>
      </c>
      <c r="K363" s="490">
        <f t="shared" si="54"/>
        <v>9066.48</v>
      </c>
      <c r="L363" s="490">
        <f t="shared" si="54"/>
        <v>158.42000000000002</v>
      </c>
      <c r="M363" s="490">
        <f t="shared" si="54"/>
        <v>1000</v>
      </c>
      <c r="N363" s="490">
        <f t="shared" si="54"/>
        <v>3651.6099999999997</v>
      </c>
      <c r="O363" s="490">
        <f t="shared" si="54"/>
        <v>0</v>
      </c>
      <c r="P363" s="490">
        <f t="shared" si="54"/>
        <v>-0.7500000000000001</v>
      </c>
      <c r="Q363" s="490">
        <f t="shared" si="54"/>
        <v>203706.2</v>
      </c>
      <c r="R363" s="491"/>
    </row>
    <row r="364" spans="1:18" ht="21" customHeight="1">
      <c r="A364" s="279" t="s">
        <v>396</v>
      </c>
      <c r="B364" s="186"/>
      <c r="C364" s="186"/>
      <c r="D364" s="187"/>
      <c r="E364" s="187"/>
      <c r="F364" s="186"/>
      <c r="G364" s="186"/>
      <c r="H364" s="186"/>
      <c r="I364" s="186"/>
      <c r="J364" s="186"/>
      <c r="K364" s="186"/>
      <c r="L364" s="186"/>
      <c r="M364" s="186"/>
      <c r="N364" s="188"/>
      <c r="O364" s="186"/>
      <c r="P364" s="186"/>
      <c r="Q364" s="186"/>
      <c r="R364" s="189"/>
    </row>
    <row r="365" spans="1:18" ht="26.25" customHeight="1">
      <c r="A365" s="177">
        <v>7100202</v>
      </c>
      <c r="B365" s="369" t="s">
        <v>296</v>
      </c>
      <c r="C365" s="369"/>
      <c r="D365" s="179" t="s">
        <v>297</v>
      </c>
      <c r="E365" s="381" t="s">
        <v>397</v>
      </c>
      <c r="F365" s="178">
        <v>6825</v>
      </c>
      <c r="G365" s="178">
        <v>0</v>
      </c>
      <c r="H365" s="178">
        <v>0</v>
      </c>
      <c r="I365" s="178">
        <v>0</v>
      </c>
      <c r="J365" s="178">
        <v>0</v>
      </c>
      <c r="K365" s="178">
        <v>910.56</v>
      </c>
      <c r="L365" s="178">
        <v>0</v>
      </c>
      <c r="M365" s="178">
        <v>0</v>
      </c>
      <c r="N365" s="178">
        <v>0</v>
      </c>
      <c r="O365" s="178">
        <v>0</v>
      </c>
      <c r="P365" s="178">
        <v>-0.16</v>
      </c>
      <c r="Q365" s="178">
        <f>F365+G365+H365+I365+J365-M365-O365-K365-N365+L365-P365</f>
        <v>5914.6</v>
      </c>
      <c r="R365" s="181"/>
    </row>
    <row r="366" spans="1:18" ht="26.25" customHeight="1">
      <c r="A366" s="177">
        <v>7101002</v>
      </c>
      <c r="B366" s="200" t="s">
        <v>769</v>
      </c>
      <c r="C366" s="200"/>
      <c r="D366" s="179" t="s">
        <v>873</v>
      </c>
      <c r="E366" s="381" t="s">
        <v>770</v>
      </c>
      <c r="F366" s="178">
        <v>6825</v>
      </c>
      <c r="G366" s="404">
        <v>0</v>
      </c>
      <c r="H366" s="178">
        <v>0</v>
      </c>
      <c r="I366" s="178">
        <v>0</v>
      </c>
      <c r="J366" s="178">
        <v>0</v>
      </c>
      <c r="K366" s="178">
        <v>910.56</v>
      </c>
      <c r="L366" s="178">
        <v>0</v>
      </c>
      <c r="M366" s="178">
        <v>0</v>
      </c>
      <c r="N366" s="178">
        <v>0</v>
      </c>
      <c r="O366" s="178">
        <v>0</v>
      </c>
      <c r="P366" s="178">
        <v>0.04</v>
      </c>
      <c r="Q366" s="178">
        <f>F366+G366+H366+I366+J366-M366-O366-K366-N366+L366-P366</f>
        <v>5914.400000000001</v>
      </c>
      <c r="R366" s="181"/>
    </row>
    <row r="367" spans="1:18" s="45" customFormat="1" ht="21" customHeight="1">
      <c r="A367" s="427" t="s">
        <v>144</v>
      </c>
      <c r="B367" s="489"/>
      <c r="C367" s="489"/>
      <c r="D367" s="489"/>
      <c r="E367" s="489"/>
      <c r="F367" s="490">
        <f>SUM(F365:F366)</f>
        <v>13650</v>
      </c>
      <c r="G367" s="492">
        <f aca="true" t="shared" si="55" ref="G367:Q367">SUM(G365:G366)</f>
        <v>0</v>
      </c>
      <c r="H367" s="490">
        <f t="shared" si="55"/>
        <v>0</v>
      </c>
      <c r="I367" s="490">
        <f t="shared" si="55"/>
        <v>0</v>
      </c>
      <c r="J367" s="490">
        <f t="shared" si="55"/>
        <v>0</v>
      </c>
      <c r="K367" s="490">
        <f>SUM(K365:K366)</f>
        <v>1821.12</v>
      </c>
      <c r="L367" s="490">
        <f>SUM(L365:L366)</f>
        <v>0</v>
      </c>
      <c r="M367" s="490">
        <f t="shared" si="55"/>
        <v>0</v>
      </c>
      <c r="N367" s="490">
        <f t="shared" si="55"/>
        <v>0</v>
      </c>
      <c r="O367" s="490">
        <f t="shared" si="55"/>
        <v>0</v>
      </c>
      <c r="P367" s="490">
        <f t="shared" si="55"/>
        <v>-0.12</v>
      </c>
      <c r="Q367" s="490">
        <f t="shared" si="55"/>
        <v>11829</v>
      </c>
      <c r="R367" s="491"/>
    </row>
    <row r="368" spans="1:18" s="25" customFormat="1" ht="29.25" customHeight="1">
      <c r="A368" s="358"/>
      <c r="B368" s="359" t="s">
        <v>33</v>
      </c>
      <c r="C368" s="359"/>
      <c r="D368" s="360"/>
      <c r="E368" s="360"/>
      <c r="F368" s="360">
        <f>F362+F367</f>
        <v>46389.770000000004</v>
      </c>
      <c r="G368" s="360">
        <f aca="true" t="shared" si="56" ref="G368:Q368">G362+G367</f>
        <v>0</v>
      </c>
      <c r="H368" s="360">
        <f t="shared" si="56"/>
        <v>0</v>
      </c>
      <c r="I368" s="360">
        <f t="shared" si="56"/>
        <v>2700</v>
      </c>
      <c r="J368" s="360">
        <f t="shared" si="56"/>
        <v>0</v>
      </c>
      <c r="K368" s="360">
        <f>K362+K367</f>
        <v>3085.8599999999997</v>
      </c>
      <c r="L368" s="360">
        <f>L362+L367</f>
        <v>158.42000000000002</v>
      </c>
      <c r="M368" s="360">
        <f t="shared" si="56"/>
        <v>500</v>
      </c>
      <c r="N368" s="360">
        <f t="shared" si="56"/>
        <v>0</v>
      </c>
      <c r="O368" s="360">
        <f t="shared" si="56"/>
        <v>0</v>
      </c>
      <c r="P368" s="360">
        <f t="shared" si="56"/>
        <v>-0.06999999999999999</v>
      </c>
      <c r="Q368" s="360">
        <f t="shared" si="56"/>
        <v>45662.40000000001</v>
      </c>
      <c r="R368" s="389"/>
    </row>
    <row r="369" spans="1:18" s="291" customFormat="1" ht="42.75" customHeight="1">
      <c r="A369" s="288"/>
      <c r="B369" s="289"/>
      <c r="C369" s="289"/>
      <c r="D369" s="289"/>
      <c r="E369" s="289" t="s">
        <v>44</v>
      </c>
      <c r="F369" s="289"/>
      <c r="G369" s="289"/>
      <c r="H369" s="289"/>
      <c r="I369" s="289"/>
      <c r="J369" s="289"/>
      <c r="K369" s="289"/>
      <c r="L369" s="289"/>
      <c r="M369" s="289" t="s">
        <v>46</v>
      </c>
      <c r="N369" s="289"/>
      <c r="O369" s="289"/>
      <c r="P369" s="289"/>
      <c r="Q369" s="289"/>
      <c r="R369" s="290"/>
    </row>
    <row r="370" spans="1:18" s="291" customFormat="1" ht="13.5" customHeight="1">
      <c r="A370" s="288" t="s">
        <v>45</v>
      </c>
      <c r="B370" s="289"/>
      <c r="C370" s="289"/>
      <c r="D370" s="289"/>
      <c r="E370" s="289" t="s">
        <v>43</v>
      </c>
      <c r="F370" s="289"/>
      <c r="G370" s="289"/>
      <c r="H370" s="289"/>
      <c r="I370" s="289"/>
      <c r="J370" s="289"/>
      <c r="K370" s="289"/>
      <c r="L370" s="289"/>
      <c r="M370" s="289" t="s">
        <v>47</v>
      </c>
      <c r="N370" s="289"/>
      <c r="O370" s="289"/>
      <c r="P370" s="289"/>
      <c r="Q370" s="289"/>
      <c r="R370" s="290"/>
    </row>
    <row r="371" spans="2:17" ht="13.5" customHeight="1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</row>
    <row r="373" spans="1:18" ht="30.75" customHeight="1">
      <c r="A373" s="287" t="s">
        <v>0</v>
      </c>
      <c r="B373" s="37"/>
      <c r="C373" s="37"/>
      <c r="D373" s="6"/>
      <c r="E373" s="128" t="s">
        <v>836</v>
      </c>
      <c r="F373" s="6"/>
      <c r="G373" s="6"/>
      <c r="H373" s="6"/>
      <c r="I373" s="6"/>
      <c r="J373" s="6"/>
      <c r="K373" s="6"/>
      <c r="L373" s="6"/>
      <c r="M373" s="6"/>
      <c r="N373" s="7"/>
      <c r="O373" s="6"/>
      <c r="P373" s="6"/>
      <c r="Q373" s="6"/>
      <c r="R373" s="29"/>
    </row>
    <row r="374" spans="1:18" ht="14.25" customHeight="1">
      <c r="A374" s="8"/>
      <c r="B374" s="277" t="s">
        <v>398</v>
      </c>
      <c r="C374" s="277"/>
      <c r="D374" s="9"/>
      <c r="E374" s="9"/>
      <c r="F374" s="9"/>
      <c r="G374" s="9"/>
      <c r="H374" s="9"/>
      <c r="I374" s="9"/>
      <c r="J374" s="10"/>
      <c r="K374" s="9"/>
      <c r="L374" s="9"/>
      <c r="M374" s="10"/>
      <c r="N374" s="11"/>
      <c r="O374" s="9"/>
      <c r="P374" s="9"/>
      <c r="Q374" s="9"/>
      <c r="R374" s="30" t="s">
        <v>907</v>
      </c>
    </row>
    <row r="375" spans="1:18" ht="17.25" customHeight="1">
      <c r="A375" s="12"/>
      <c r="B375" s="49"/>
      <c r="C375" s="49"/>
      <c r="D375" s="13"/>
      <c r="E375" s="130" t="s">
        <v>1187</v>
      </c>
      <c r="F375" s="14"/>
      <c r="G375" s="14"/>
      <c r="H375" s="14"/>
      <c r="I375" s="14"/>
      <c r="J375" s="14"/>
      <c r="K375" s="14"/>
      <c r="L375" s="14"/>
      <c r="M375" s="14"/>
      <c r="N375" s="15"/>
      <c r="O375" s="14"/>
      <c r="P375" s="14"/>
      <c r="Q375" s="14"/>
      <c r="R375" s="31"/>
    </row>
    <row r="376" spans="1:18" s="392" customFormat="1" ht="24" customHeight="1">
      <c r="A376" s="340" t="s">
        <v>1173</v>
      </c>
      <c r="B376" s="341" t="s">
        <v>1174</v>
      </c>
      <c r="C376" s="339" t="s">
        <v>875</v>
      </c>
      <c r="D376" s="341" t="s">
        <v>1</v>
      </c>
      <c r="E376" s="341" t="s">
        <v>1171</v>
      </c>
      <c r="F376" s="365" t="s">
        <v>1167</v>
      </c>
      <c r="G376" s="515" t="s">
        <v>1168</v>
      </c>
      <c r="H376" s="370" t="s">
        <v>1149</v>
      </c>
      <c r="I376" s="516" t="s">
        <v>38</v>
      </c>
      <c r="J376" s="365" t="s">
        <v>1169</v>
      </c>
      <c r="K376" s="516" t="s">
        <v>18</v>
      </c>
      <c r="L376" s="365" t="s">
        <v>19</v>
      </c>
      <c r="M376" s="365" t="s">
        <v>1188</v>
      </c>
      <c r="N376" s="515" t="s">
        <v>1172</v>
      </c>
      <c r="O376" s="173" t="s">
        <v>1170</v>
      </c>
      <c r="P376" s="365" t="s">
        <v>32</v>
      </c>
      <c r="Q376" s="365" t="s">
        <v>1175</v>
      </c>
      <c r="R376" s="396" t="s">
        <v>20</v>
      </c>
    </row>
    <row r="377" spans="1:18" ht="17.25" customHeight="1">
      <c r="A377" s="398" t="s">
        <v>399</v>
      </c>
      <c r="B377" s="174"/>
      <c r="C377" s="174"/>
      <c r="D377" s="174"/>
      <c r="E377" s="174"/>
      <c r="F377" s="174"/>
      <c r="G377" s="174"/>
      <c r="H377" s="174"/>
      <c r="I377" s="174"/>
      <c r="J377" s="174"/>
      <c r="K377" s="174"/>
      <c r="L377" s="174"/>
      <c r="M377" s="174"/>
      <c r="N377" s="175"/>
      <c r="O377" s="174"/>
      <c r="P377" s="174"/>
      <c r="Q377" s="174"/>
      <c r="R377" s="176"/>
    </row>
    <row r="378" spans="1:18" ht="26.25" customHeight="1">
      <c r="A378" s="177">
        <v>800001</v>
      </c>
      <c r="B378" s="178" t="s">
        <v>776</v>
      </c>
      <c r="C378" s="178"/>
      <c r="D378" s="179" t="s">
        <v>777</v>
      </c>
      <c r="E378" s="179" t="s">
        <v>750</v>
      </c>
      <c r="F378" s="178">
        <v>8500.05</v>
      </c>
      <c r="G378" s="178">
        <v>0</v>
      </c>
      <c r="H378" s="178">
        <v>0</v>
      </c>
      <c r="I378" s="178">
        <v>0</v>
      </c>
      <c r="J378" s="178">
        <v>0</v>
      </c>
      <c r="K378" s="178">
        <v>1268.35</v>
      </c>
      <c r="L378" s="178">
        <v>0</v>
      </c>
      <c r="M378" s="178">
        <v>0</v>
      </c>
      <c r="N378" s="178">
        <v>0</v>
      </c>
      <c r="O378" s="178">
        <v>145</v>
      </c>
      <c r="P378" s="178">
        <v>0.1</v>
      </c>
      <c r="Q378" s="178">
        <f>F378+G378+H378+J378-M378-O378-K378-N378+L378-P378</f>
        <v>7086.5999999999985</v>
      </c>
      <c r="R378" s="181"/>
    </row>
    <row r="379" spans="1:18" ht="26.25" customHeight="1">
      <c r="A379" s="177">
        <v>8100207</v>
      </c>
      <c r="B379" s="178" t="s">
        <v>413</v>
      </c>
      <c r="C379" s="178"/>
      <c r="D379" s="179" t="s">
        <v>414</v>
      </c>
      <c r="E379" s="179" t="s">
        <v>2</v>
      </c>
      <c r="F379" s="178">
        <v>3070.95</v>
      </c>
      <c r="G379" s="178">
        <v>0</v>
      </c>
      <c r="H379" s="178">
        <v>0</v>
      </c>
      <c r="I379" s="178">
        <v>0</v>
      </c>
      <c r="J379" s="178">
        <v>0</v>
      </c>
      <c r="K379" s="178">
        <v>84.7</v>
      </c>
      <c r="L379" s="178">
        <v>0</v>
      </c>
      <c r="M379" s="178">
        <v>0</v>
      </c>
      <c r="N379" s="178">
        <v>0</v>
      </c>
      <c r="O379" s="178">
        <v>0</v>
      </c>
      <c r="P379" s="178">
        <v>0.05</v>
      </c>
      <c r="Q379" s="178">
        <f>F379+G379+H379+J379-M379-O379-K379-N379+L379-P379</f>
        <v>2986.2</v>
      </c>
      <c r="R379" s="181"/>
    </row>
    <row r="380" spans="1:18" ht="26.25" customHeight="1">
      <c r="A380" s="177">
        <v>10100101</v>
      </c>
      <c r="B380" s="178" t="s">
        <v>419</v>
      </c>
      <c r="C380" s="178"/>
      <c r="D380" s="179" t="s">
        <v>420</v>
      </c>
      <c r="E380" s="179" t="s">
        <v>2</v>
      </c>
      <c r="F380" s="178">
        <v>2798.88</v>
      </c>
      <c r="G380" s="178">
        <v>0</v>
      </c>
      <c r="H380" s="178">
        <v>0</v>
      </c>
      <c r="I380" s="178">
        <v>0</v>
      </c>
      <c r="J380" s="178">
        <v>0</v>
      </c>
      <c r="K380" s="178">
        <v>55.1</v>
      </c>
      <c r="L380" s="178">
        <v>0</v>
      </c>
      <c r="M380" s="178">
        <v>500</v>
      </c>
      <c r="N380" s="178">
        <v>0</v>
      </c>
      <c r="O380" s="178">
        <v>0</v>
      </c>
      <c r="P380" s="178">
        <v>-0.02</v>
      </c>
      <c r="Q380" s="178">
        <f>F380+G380+H380+J380-M380-O380-K380-N380+L380-P380</f>
        <v>2243.8</v>
      </c>
      <c r="R380" s="181"/>
    </row>
    <row r="381" spans="1:18" ht="15.75" customHeight="1">
      <c r="A381" s="427" t="s">
        <v>144</v>
      </c>
      <c r="B381" s="493"/>
      <c r="C381" s="493"/>
      <c r="D381" s="418"/>
      <c r="E381" s="418"/>
      <c r="F381" s="419">
        <f aca="true" t="shared" si="57" ref="F381:Q381">SUM(F378:F380)</f>
        <v>14369.880000000001</v>
      </c>
      <c r="G381" s="494">
        <f t="shared" si="57"/>
        <v>0</v>
      </c>
      <c r="H381" s="494">
        <f t="shared" si="57"/>
        <v>0</v>
      </c>
      <c r="I381" s="494">
        <f t="shared" si="57"/>
        <v>0</v>
      </c>
      <c r="J381" s="494">
        <f t="shared" si="57"/>
        <v>0</v>
      </c>
      <c r="K381" s="494">
        <f>SUM(K378:K380)</f>
        <v>1408.1499999999999</v>
      </c>
      <c r="L381" s="494">
        <f>SUM(L378:L380)</f>
        <v>0</v>
      </c>
      <c r="M381" s="494">
        <f t="shared" si="57"/>
        <v>500</v>
      </c>
      <c r="N381" s="494">
        <f t="shared" si="57"/>
        <v>0</v>
      </c>
      <c r="O381" s="494">
        <f t="shared" si="57"/>
        <v>145</v>
      </c>
      <c r="P381" s="494">
        <f t="shared" si="57"/>
        <v>0.13000000000000003</v>
      </c>
      <c r="Q381" s="494">
        <f t="shared" si="57"/>
        <v>12316.599999999999</v>
      </c>
      <c r="R381" s="428"/>
    </row>
    <row r="382" spans="1:18" ht="17.25" customHeight="1">
      <c r="A382" s="397" t="s">
        <v>400</v>
      </c>
      <c r="B382" s="186"/>
      <c r="C382" s="186"/>
      <c r="D382" s="187"/>
      <c r="E382" s="187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9"/>
    </row>
    <row r="383" spans="1:18" ht="26.25" customHeight="1">
      <c r="A383" s="177">
        <v>810001</v>
      </c>
      <c r="B383" s="178" t="s">
        <v>778</v>
      </c>
      <c r="C383" s="178"/>
      <c r="D383" s="179" t="s">
        <v>779</v>
      </c>
      <c r="E383" s="179" t="s">
        <v>780</v>
      </c>
      <c r="F383" s="178">
        <v>5500.5</v>
      </c>
      <c r="G383" s="178">
        <v>0</v>
      </c>
      <c r="H383" s="178">
        <v>0</v>
      </c>
      <c r="I383" s="178">
        <v>0</v>
      </c>
      <c r="J383" s="178">
        <v>0</v>
      </c>
      <c r="K383" s="178">
        <v>627.65</v>
      </c>
      <c r="L383" s="178">
        <v>0</v>
      </c>
      <c r="M383" s="178">
        <v>0</v>
      </c>
      <c r="N383" s="178">
        <v>0</v>
      </c>
      <c r="O383" s="178">
        <v>0</v>
      </c>
      <c r="P383" s="178">
        <v>0.05</v>
      </c>
      <c r="Q383" s="178">
        <f>F383+G383+H383+J383-M383-O383-K383-N383+L383-P383</f>
        <v>4872.8</v>
      </c>
      <c r="R383" s="181"/>
    </row>
    <row r="384" spans="1:18" ht="15.75" customHeight="1">
      <c r="A384" s="427" t="s">
        <v>144</v>
      </c>
      <c r="B384" s="493"/>
      <c r="C384" s="493"/>
      <c r="D384" s="418"/>
      <c r="E384" s="418"/>
      <c r="F384" s="494">
        <f>F383</f>
        <v>5500.5</v>
      </c>
      <c r="G384" s="494">
        <f aca="true" t="shared" si="58" ref="G384:Q384">G383</f>
        <v>0</v>
      </c>
      <c r="H384" s="494">
        <f t="shared" si="58"/>
        <v>0</v>
      </c>
      <c r="I384" s="494">
        <f t="shared" si="58"/>
        <v>0</v>
      </c>
      <c r="J384" s="494">
        <f t="shared" si="58"/>
        <v>0</v>
      </c>
      <c r="K384" s="494">
        <f>K383</f>
        <v>627.65</v>
      </c>
      <c r="L384" s="494">
        <f>L383</f>
        <v>0</v>
      </c>
      <c r="M384" s="494">
        <f t="shared" si="58"/>
        <v>0</v>
      </c>
      <c r="N384" s="494">
        <f t="shared" si="58"/>
        <v>0</v>
      </c>
      <c r="O384" s="494">
        <f t="shared" si="58"/>
        <v>0</v>
      </c>
      <c r="P384" s="494">
        <f t="shared" si="58"/>
        <v>0.05</v>
      </c>
      <c r="Q384" s="494">
        <f t="shared" si="58"/>
        <v>4872.8</v>
      </c>
      <c r="R384" s="428"/>
    </row>
    <row r="385" spans="1:18" ht="17.25" customHeight="1">
      <c r="A385" s="397" t="s">
        <v>401</v>
      </c>
      <c r="B385" s="186"/>
      <c r="C385" s="186"/>
      <c r="D385" s="187"/>
      <c r="E385" s="187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9"/>
    </row>
    <row r="386" spans="1:18" ht="24.75" customHeight="1">
      <c r="A386" s="177">
        <v>820001</v>
      </c>
      <c r="B386" s="178" t="s">
        <v>826</v>
      </c>
      <c r="C386" s="178"/>
      <c r="D386" s="179" t="s">
        <v>962</v>
      </c>
      <c r="E386" s="381" t="s">
        <v>855</v>
      </c>
      <c r="F386" s="178">
        <v>2998.8</v>
      </c>
      <c r="G386" s="178">
        <v>0</v>
      </c>
      <c r="H386" s="178">
        <v>799.68</v>
      </c>
      <c r="I386" s="178">
        <v>0</v>
      </c>
      <c r="J386" s="178">
        <v>0</v>
      </c>
      <c r="K386" s="178">
        <v>172.23</v>
      </c>
      <c r="L386" s="178">
        <v>0</v>
      </c>
      <c r="M386" s="178">
        <v>0</v>
      </c>
      <c r="N386" s="178">
        <v>0</v>
      </c>
      <c r="O386" s="178">
        <v>0</v>
      </c>
      <c r="P386" s="178">
        <v>0.05</v>
      </c>
      <c r="Q386" s="178">
        <f aca="true" t="shared" si="59" ref="Q386:Q400">F386+G386+H386+J386-M386-O386-K386-N386+L386-P386</f>
        <v>3626.2</v>
      </c>
      <c r="R386" s="181"/>
    </row>
    <row r="387" spans="1:18" ht="24.75" customHeight="1">
      <c r="A387" s="177">
        <v>8100201</v>
      </c>
      <c r="B387" s="178" t="s">
        <v>402</v>
      </c>
      <c r="C387" s="178"/>
      <c r="D387" s="179" t="s">
        <v>403</v>
      </c>
      <c r="E387" s="381" t="s">
        <v>855</v>
      </c>
      <c r="F387" s="178">
        <v>3204.9</v>
      </c>
      <c r="G387" s="178">
        <v>5341.5</v>
      </c>
      <c r="H387" s="178">
        <v>0</v>
      </c>
      <c r="I387" s="178">
        <v>0</v>
      </c>
      <c r="J387" s="178">
        <v>0</v>
      </c>
      <c r="K387" s="178">
        <v>726.26</v>
      </c>
      <c r="L387" s="178">
        <v>0</v>
      </c>
      <c r="M387" s="178">
        <v>0</v>
      </c>
      <c r="N387" s="178">
        <v>0</v>
      </c>
      <c r="O387" s="178">
        <v>0</v>
      </c>
      <c r="P387" s="178">
        <v>-0.06</v>
      </c>
      <c r="Q387" s="178">
        <f t="shared" si="59"/>
        <v>7820.2</v>
      </c>
      <c r="R387" s="181"/>
    </row>
    <row r="388" spans="1:18" ht="24.75" customHeight="1">
      <c r="A388" s="177">
        <v>8100202</v>
      </c>
      <c r="B388" s="178" t="s">
        <v>404</v>
      </c>
      <c r="C388" s="178"/>
      <c r="D388" s="179" t="s">
        <v>405</v>
      </c>
      <c r="E388" s="381" t="s">
        <v>855</v>
      </c>
      <c r="F388" s="178">
        <v>2842.65</v>
      </c>
      <c r="G388" s="178">
        <v>0</v>
      </c>
      <c r="H388" s="178">
        <v>0</v>
      </c>
      <c r="I388" s="178">
        <v>0</v>
      </c>
      <c r="J388" s="178">
        <v>0</v>
      </c>
      <c r="K388" s="178">
        <v>59.86</v>
      </c>
      <c r="L388" s="178">
        <v>0</v>
      </c>
      <c r="M388" s="178">
        <v>0</v>
      </c>
      <c r="N388" s="178">
        <v>0</v>
      </c>
      <c r="O388" s="178">
        <v>0</v>
      </c>
      <c r="P388" s="178">
        <v>-0.01</v>
      </c>
      <c r="Q388" s="178">
        <f t="shared" si="59"/>
        <v>2782.8</v>
      </c>
      <c r="R388" s="181"/>
    </row>
    <row r="389" spans="1:18" ht="24.75" customHeight="1">
      <c r="A389" s="177">
        <v>8100203</v>
      </c>
      <c r="B389" s="178" t="s">
        <v>406</v>
      </c>
      <c r="C389" s="178"/>
      <c r="D389" s="179" t="s">
        <v>407</v>
      </c>
      <c r="E389" s="179" t="s">
        <v>408</v>
      </c>
      <c r="F389" s="178">
        <v>3783.75</v>
      </c>
      <c r="G389" s="180">
        <v>7315.25</v>
      </c>
      <c r="H389" s="178">
        <v>0</v>
      </c>
      <c r="I389" s="178">
        <v>0</v>
      </c>
      <c r="J389" s="178">
        <v>0</v>
      </c>
      <c r="K389" s="178">
        <v>1297.88</v>
      </c>
      <c r="L389" s="178">
        <v>0</v>
      </c>
      <c r="M389" s="178">
        <v>0</v>
      </c>
      <c r="N389" s="178">
        <v>0</v>
      </c>
      <c r="O389" s="178">
        <v>0</v>
      </c>
      <c r="P389" s="178">
        <v>-0.08</v>
      </c>
      <c r="Q389" s="178">
        <f t="shared" si="59"/>
        <v>9801.199999999999</v>
      </c>
      <c r="R389" s="181"/>
    </row>
    <row r="390" spans="1:18" ht="24.75" customHeight="1">
      <c r="A390" s="177">
        <v>8100210</v>
      </c>
      <c r="B390" s="178" t="s">
        <v>415</v>
      </c>
      <c r="C390" s="178"/>
      <c r="D390" s="179" t="s">
        <v>963</v>
      </c>
      <c r="E390" s="179" t="s">
        <v>416</v>
      </c>
      <c r="F390" s="178">
        <v>2942.1</v>
      </c>
      <c r="G390" s="180">
        <v>1242.22</v>
      </c>
      <c r="H390" s="178">
        <v>0</v>
      </c>
      <c r="I390" s="178">
        <v>0</v>
      </c>
      <c r="J390" s="178">
        <v>0</v>
      </c>
      <c r="K390" s="178">
        <v>70.68</v>
      </c>
      <c r="L390" s="178">
        <v>0</v>
      </c>
      <c r="M390" s="178">
        <v>0</v>
      </c>
      <c r="N390" s="178">
        <v>0</v>
      </c>
      <c r="O390" s="178">
        <v>0</v>
      </c>
      <c r="P390" s="178">
        <v>-0.16</v>
      </c>
      <c r="Q390" s="178">
        <f t="shared" si="59"/>
        <v>4113.799999999999</v>
      </c>
      <c r="R390" s="181"/>
    </row>
    <row r="391" spans="1:18" ht="24.75" customHeight="1">
      <c r="A391" s="177">
        <v>8100211</v>
      </c>
      <c r="B391" s="178" t="s">
        <v>417</v>
      </c>
      <c r="C391" s="178"/>
      <c r="D391" s="179" t="s">
        <v>964</v>
      </c>
      <c r="E391" s="179" t="s">
        <v>416</v>
      </c>
      <c r="F391" s="178">
        <v>2942.1</v>
      </c>
      <c r="G391" s="180">
        <v>1242.22</v>
      </c>
      <c r="H391" s="178">
        <v>0</v>
      </c>
      <c r="I391" s="178">
        <v>0</v>
      </c>
      <c r="J391" s="178">
        <v>0</v>
      </c>
      <c r="K391" s="178">
        <v>70.68</v>
      </c>
      <c r="L391" s="178">
        <v>0</v>
      </c>
      <c r="M391" s="178">
        <v>0</v>
      </c>
      <c r="N391" s="178">
        <v>0</v>
      </c>
      <c r="O391" s="178">
        <v>0</v>
      </c>
      <c r="P391" s="178">
        <v>0.04</v>
      </c>
      <c r="Q391" s="178">
        <f t="shared" si="59"/>
        <v>4113.599999999999</v>
      </c>
      <c r="R391" s="181"/>
    </row>
    <row r="392" spans="1:18" ht="24.75" customHeight="1">
      <c r="A392" s="177">
        <v>8100212</v>
      </c>
      <c r="B392" s="178" t="s">
        <v>418</v>
      </c>
      <c r="C392" s="178"/>
      <c r="D392" s="179" t="s">
        <v>965</v>
      </c>
      <c r="E392" s="179" t="s">
        <v>416</v>
      </c>
      <c r="F392" s="178">
        <v>2942.1</v>
      </c>
      <c r="G392" s="178">
        <v>196.14</v>
      </c>
      <c r="H392" s="178">
        <v>0</v>
      </c>
      <c r="I392" s="178">
        <v>0</v>
      </c>
      <c r="J392" s="178">
        <v>0</v>
      </c>
      <c r="K392" s="178">
        <v>70.68</v>
      </c>
      <c r="L392" s="178">
        <v>0</v>
      </c>
      <c r="M392" s="178">
        <v>0</v>
      </c>
      <c r="N392" s="178">
        <v>0</v>
      </c>
      <c r="O392" s="178">
        <v>0</v>
      </c>
      <c r="P392" s="178">
        <v>-0.04</v>
      </c>
      <c r="Q392" s="178">
        <f t="shared" si="59"/>
        <v>3067.6</v>
      </c>
      <c r="R392" s="181"/>
    </row>
    <row r="393" spans="1:18" ht="24.75" customHeight="1">
      <c r="A393" s="177">
        <v>8100214</v>
      </c>
      <c r="B393" s="178" t="s">
        <v>940</v>
      </c>
      <c r="C393" s="178"/>
      <c r="D393" s="179" t="s">
        <v>941</v>
      </c>
      <c r="E393" s="179" t="s">
        <v>416</v>
      </c>
      <c r="F393" s="178">
        <v>2942.1</v>
      </c>
      <c r="G393" s="178">
        <v>1242.22</v>
      </c>
      <c r="H393" s="178">
        <v>0</v>
      </c>
      <c r="I393" s="178">
        <v>0</v>
      </c>
      <c r="J393" s="178">
        <v>0</v>
      </c>
      <c r="K393" s="178">
        <v>70.68</v>
      </c>
      <c r="L393" s="178">
        <v>0</v>
      </c>
      <c r="M393" s="178">
        <v>0</v>
      </c>
      <c r="N393" s="178">
        <v>0</v>
      </c>
      <c r="O393" s="178">
        <v>0</v>
      </c>
      <c r="P393" s="178">
        <v>-0.16</v>
      </c>
      <c r="Q393" s="178">
        <f t="shared" si="59"/>
        <v>4113.799999999999</v>
      </c>
      <c r="R393" s="181"/>
    </row>
    <row r="394" spans="1:18" ht="24.75" customHeight="1">
      <c r="A394" s="177">
        <v>10100201</v>
      </c>
      <c r="B394" s="178" t="s">
        <v>427</v>
      </c>
      <c r="C394" s="178"/>
      <c r="D394" s="179" t="s">
        <v>428</v>
      </c>
      <c r="E394" s="179" t="s">
        <v>894</v>
      </c>
      <c r="F394" s="178">
        <v>3853.24</v>
      </c>
      <c r="G394" s="178">
        <v>0</v>
      </c>
      <c r="H394" s="178">
        <v>0</v>
      </c>
      <c r="I394" s="178">
        <v>0</v>
      </c>
      <c r="J394" s="178">
        <v>0</v>
      </c>
      <c r="K394" s="178">
        <v>325.56</v>
      </c>
      <c r="L394" s="178">
        <v>0</v>
      </c>
      <c r="M394" s="178">
        <v>0</v>
      </c>
      <c r="N394" s="178">
        <v>0</v>
      </c>
      <c r="O394" s="178">
        <v>0</v>
      </c>
      <c r="P394" s="178">
        <v>-0.12</v>
      </c>
      <c r="Q394" s="178">
        <f t="shared" si="59"/>
        <v>3527.7999999999997</v>
      </c>
      <c r="R394" s="181"/>
    </row>
    <row r="395" spans="1:18" ht="24.75" customHeight="1">
      <c r="A395" s="177">
        <v>10100202</v>
      </c>
      <c r="B395" s="178" t="s">
        <v>429</v>
      </c>
      <c r="C395" s="178"/>
      <c r="D395" s="179" t="s">
        <v>430</v>
      </c>
      <c r="E395" s="179" t="s">
        <v>719</v>
      </c>
      <c r="F395" s="178">
        <v>3596.35</v>
      </c>
      <c r="G395" s="178">
        <v>0</v>
      </c>
      <c r="H395" s="178">
        <v>0</v>
      </c>
      <c r="I395" s="178">
        <v>0</v>
      </c>
      <c r="J395" s="178">
        <v>0</v>
      </c>
      <c r="K395" s="178">
        <v>179.86</v>
      </c>
      <c r="L395" s="178">
        <v>0</v>
      </c>
      <c r="M395" s="178">
        <v>0</v>
      </c>
      <c r="N395" s="178">
        <v>0</v>
      </c>
      <c r="O395" s="178">
        <v>0</v>
      </c>
      <c r="P395" s="178">
        <v>-0.11</v>
      </c>
      <c r="Q395" s="178">
        <f t="shared" si="59"/>
        <v>3416.6</v>
      </c>
      <c r="R395" s="181"/>
    </row>
    <row r="396" spans="1:18" ht="24.75" customHeight="1">
      <c r="A396" s="177">
        <v>11100201</v>
      </c>
      <c r="B396" s="178" t="s">
        <v>437</v>
      </c>
      <c r="C396" s="178"/>
      <c r="D396" s="179" t="s">
        <v>438</v>
      </c>
      <c r="E396" s="179" t="s">
        <v>9</v>
      </c>
      <c r="F396" s="178">
        <v>2514.75</v>
      </c>
      <c r="G396" s="178">
        <v>3855.95</v>
      </c>
      <c r="H396" s="178">
        <v>0</v>
      </c>
      <c r="I396" s="178">
        <v>0</v>
      </c>
      <c r="J396" s="178">
        <v>0</v>
      </c>
      <c r="K396" s="178">
        <v>334.82</v>
      </c>
      <c r="L396" s="178">
        <v>0</v>
      </c>
      <c r="M396" s="178">
        <v>0</v>
      </c>
      <c r="N396" s="178">
        <v>0</v>
      </c>
      <c r="O396" s="178">
        <v>0</v>
      </c>
      <c r="P396" s="178">
        <v>0.08</v>
      </c>
      <c r="Q396" s="178">
        <f t="shared" si="59"/>
        <v>6035.8</v>
      </c>
      <c r="R396" s="181"/>
    </row>
    <row r="397" spans="1:18" ht="24.75" customHeight="1">
      <c r="A397" s="177">
        <v>11100203</v>
      </c>
      <c r="B397" s="180" t="s">
        <v>441</v>
      </c>
      <c r="C397" s="178"/>
      <c r="D397" s="179" t="s">
        <v>442</v>
      </c>
      <c r="E397" s="179" t="s">
        <v>9</v>
      </c>
      <c r="F397" s="178">
        <v>2514.75</v>
      </c>
      <c r="G397" s="178">
        <v>4303.02</v>
      </c>
      <c r="H397" s="178">
        <v>0</v>
      </c>
      <c r="I397" s="178">
        <v>0</v>
      </c>
      <c r="J397" s="178">
        <v>0</v>
      </c>
      <c r="K397" s="178">
        <v>416.33</v>
      </c>
      <c r="L397" s="178">
        <v>0</v>
      </c>
      <c r="M397" s="178">
        <v>0</v>
      </c>
      <c r="N397" s="178">
        <v>0</v>
      </c>
      <c r="O397" s="178">
        <v>0</v>
      </c>
      <c r="P397" s="178">
        <v>0.04</v>
      </c>
      <c r="Q397" s="178">
        <f t="shared" si="59"/>
        <v>6401.400000000001</v>
      </c>
      <c r="R397" s="181"/>
    </row>
    <row r="398" spans="1:18" ht="24.75" customHeight="1">
      <c r="A398" s="177">
        <v>11100209</v>
      </c>
      <c r="B398" s="178" t="s">
        <v>447</v>
      </c>
      <c r="C398" s="178"/>
      <c r="D398" s="179" t="s">
        <v>448</v>
      </c>
      <c r="E398" s="179" t="s">
        <v>9</v>
      </c>
      <c r="F398" s="178">
        <v>3137.7</v>
      </c>
      <c r="G398" s="178">
        <v>0</v>
      </c>
      <c r="H398" s="178">
        <v>0</v>
      </c>
      <c r="I398" s="178">
        <v>0</v>
      </c>
      <c r="J398" s="178">
        <v>0</v>
      </c>
      <c r="K398" s="178">
        <v>112.24</v>
      </c>
      <c r="L398" s="178">
        <v>0</v>
      </c>
      <c r="M398" s="178">
        <v>0</v>
      </c>
      <c r="N398" s="178">
        <v>0</v>
      </c>
      <c r="O398" s="178">
        <v>0</v>
      </c>
      <c r="P398" s="178">
        <v>0.06</v>
      </c>
      <c r="Q398" s="178">
        <f t="shared" si="59"/>
        <v>3025.4</v>
      </c>
      <c r="R398" s="181"/>
    </row>
    <row r="399" spans="1:18" ht="24.75" customHeight="1">
      <c r="A399" s="177">
        <v>11100210</v>
      </c>
      <c r="B399" s="180" t="s">
        <v>449</v>
      </c>
      <c r="C399" s="178"/>
      <c r="D399" s="179" t="s">
        <v>450</v>
      </c>
      <c r="E399" s="179" t="s">
        <v>9</v>
      </c>
      <c r="F399" s="178">
        <v>2514.75</v>
      </c>
      <c r="G399" s="180">
        <v>4135.37</v>
      </c>
      <c r="H399" s="178">
        <v>0</v>
      </c>
      <c r="I399" s="178">
        <v>0</v>
      </c>
      <c r="J399" s="178">
        <v>0</v>
      </c>
      <c r="K399" s="178">
        <v>387.69</v>
      </c>
      <c r="L399" s="178">
        <v>0</v>
      </c>
      <c r="M399" s="178">
        <v>0</v>
      </c>
      <c r="N399" s="178">
        <v>133.78</v>
      </c>
      <c r="O399" s="178">
        <v>0</v>
      </c>
      <c r="P399" s="178">
        <v>-0.15</v>
      </c>
      <c r="Q399" s="178">
        <f t="shared" si="59"/>
        <v>6128.8</v>
      </c>
      <c r="R399" s="181"/>
    </row>
    <row r="400" spans="1:18" ht="24.75" customHeight="1">
      <c r="A400" s="177">
        <v>15100000</v>
      </c>
      <c r="B400" s="178" t="s">
        <v>589</v>
      </c>
      <c r="C400" s="178"/>
      <c r="D400" s="179" t="s">
        <v>590</v>
      </c>
      <c r="E400" s="179" t="s">
        <v>840</v>
      </c>
      <c r="F400" s="178">
        <v>3858.6</v>
      </c>
      <c r="G400" s="178">
        <v>0</v>
      </c>
      <c r="H400" s="178">
        <v>0</v>
      </c>
      <c r="I400" s="178">
        <v>0</v>
      </c>
      <c r="J400" s="178">
        <v>0</v>
      </c>
      <c r="K400" s="178">
        <v>326.42</v>
      </c>
      <c r="L400" s="178">
        <v>0</v>
      </c>
      <c r="M400" s="178">
        <v>0</v>
      </c>
      <c r="N400" s="178">
        <v>0</v>
      </c>
      <c r="O400" s="178">
        <v>0</v>
      </c>
      <c r="P400" s="178">
        <v>-0.02</v>
      </c>
      <c r="Q400" s="178">
        <f t="shared" si="59"/>
        <v>3532.2</v>
      </c>
      <c r="R400" s="181"/>
    </row>
    <row r="401" spans="1:18" ht="15.75" customHeight="1">
      <c r="A401" s="495" t="s">
        <v>144</v>
      </c>
      <c r="B401" s="496"/>
      <c r="C401" s="496"/>
      <c r="D401" s="497"/>
      <c r="E401" s="497"/>
      <c r="F401" s="498">
        <f>SUM(F386:F400)</f>
        <v>46588.63999999999</v>
      </c>
      <c r="G401" s="498">
        <f aca="true" t="shared" si="60" ref="G401:Q401">SUM(G386:G400)</f>
        <v>28873.89</v>
      </c>
      <c r="H401" s="498">
        <f t="shared" si="60"/>
        <v>799.68</v>
      </c>
      <c r="I401" s="498">
        <f t="shared" si="60"/>
        <v>0</v>
      </c>
      <c r="J401" s="498">
        <f t="shared" si="60"/>
        <v>0</v>
      </c>
      <c r="K401" s="498">
        <f>SUM(K386:K400)</f>
        <v>4621.869999999999</v>
      </c>
      <c r="L401" s="498">
        <f>SUM(L386:L400)</f>
        <v>0</v>
      </c>
      <c r="M401" s="498">
        <f t="shared" si="60"/>
        <v>0</v>
      </c>
      <c r="N401" s="498">
        <f t="shared" si="60"/>
        <v>133.78</v>
      </c>
      <c r="O401" s="498">
        <f t="shared" si="60"/>
        <v>0</v>
      </c>
      <c r="P401" s="498">
        <f t="shared" si="60"/>
        <v>-0.64</v>
      </c>
      <c r="Q401" s="498">
        <f t="shared" si="60"/>
        <v>71507.2</v>
      </c>
      <c r="R401" s="499"/>
    </row>
    <row r="402" spans="1:18" s="25" customFormat="1" ht="19.5" customHeight="1">
      <c r="A402" s="65"/>
      <c r="B402" s="284" t="s">
        <v>33</v>
      </c>
      <c r="C402" s="284"/>
      <c r="D402" s="73"/>
      <c r="E402" s="73"/>
      <c r="F402" s="89">
        <f aca="true" t="shared" si="61" ref="F402:Q402">F381+F384+F401</f>
        <v>66459.01999999999</v>
      </c>
      <c r="G402" s="89">
        <f t="shared" si="61"/>
        <v>28873.89</v>
      </c>
      <c r="H402" s="89">
        <f t="shared" si="61"/>
        <v>799.68</v>
      </c>
      <c r="I402" s="89">
        <f t="shared" si="61"/>
        <v>0</v>
      </c>
      <c r="J402" s="89">
        <f t="shared" si="61"/>
        <v>0</v>
      </c>
      <c r="K402" s="89">
        <f>K381+K384+K401</f>
        <v>6657.669999999998</v>
      </c>
      <c r="L402" s="89">
        <f>L381+L384+L401</f>
        <v>0</v>
      </c>
      <c r="M402" s="89">
        <f t="shared" si="61"/>
        <v>500</v>
      </c>
      <c r="N402" s="89">
        <f t="shared" si="61"/>
        <v>133.78</v>
      </c>
      <c r="O402" s="89">
        <f t="shared" si="61"/>
        <v>145</v>
      </c>
      <c r="P402" s="89">
        <f t="shared" si="61"/>
        <v>-0.45999999999999996</v>
      </c>
      <c r="Q402" s="89">
        <f t="shared" si="61"/>
        <v>88696.59999999999</v>
      </c>
      <c r="R402" s="67"/>
    </row>
    <row r="403" spans="1:18" ht="11.25" customHeight="1">
      <c r="A403" s="23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34"/>
    </row>
    <row r="404" spans="1:18" s="291" customFormat="1" ht="14.25" customHeight="1">
      <c r="A404" s="288"/>
      <c r="B404" s="289"/>
      <c r="C404" s="289"/>
      <c r="D404" s="289"/>
      <c r="E404" s="289" t="s">
        <v>44</v>
      </c>
      <c r="F404" s="289"/>
      <c r="G404" s="289"/>
      <c r="H404" s="289"/>
      <c r="I404" s="289"/>
      <c r="J404" s="289"/>
      <c r="K404" s="289"/>
      <c r="L404" s="289"/>
      <c r="M404" s="289" t="s">
        <v>46</v>
      </c>
      <c r="N404" s="289"/>
      <c r="O404" s="289"/>
      <c r="P404" s="289"/>
      <c r="Q404" s="289"/>
      <c r="R404" s="290"/>
    </row>
    <row r="405" spans="1:18" s="291" customFormat="1" ht="12.75" customHeight="1">
      <c r="A405" s="288" t="s">
        <v>45</v>
      </c>
      <c r="B405" s="289"/>
      <c r="C405" s="289"/>
      <c r="D405" s="289"/>
      <c r="E405" s="289" t="s">
        <v>43</v>
      </c>
      <c r="F405" s="289"/>
      <c r="G405" s="289"/>
      <c r="H405" s="289"/>
      <c r="I405" s="289"/>
      <c r="J405" s="289"/>
      <c r="K405" s="289"/>
      <c r="L405" s="289"/>
      <c r="M405" s="289" t="s">
        <v>47</v>
      </c>
      <c r="N405" s="289"/>
      <c r="O405" s="289"/>
      <c r="P405" s="289"/>
      <c r="Q405" s="289"/>
      <c r="R405" s="290"/>
    </row>
    <row r="408" spans="1:18" ht="93" customHeight="1">
      <c r="A408" s="287" t="s">
        <v>0</v>
      </c>
      <c r="B408" s="37"/>
      <c r="C408" s="37"/>
      <c r="D408" s="6"/>
      <c r="E408" s="129" t="s">
        <v>836</v>
      </c>
      <c r="F408" s="6"/>
      <c r="G408" s="6"/>
      <c r="H408" s="6"/>
      <c r="I408" s="6"/>
      <c r="J408" s="6"/>
      <c r="K408" s="6"/>
      <c r="L408" s="6"/>
      <c r="M408" s="6"/>
      <c r="N408" s="7"/>
      <c r="O408" s="6"/>
      <c r="P408" s="6"/>
      <c r="Q408" s="6"/>
      <c r="R408" s="29"/>
    </row>
    <row r="409" spans="1:18" ht="28.5" customHeight="1">
      <c r="A409" s="8"/>
      <c r="B409" s="277" t="s">
        <v>421</v>
      </c>
      <c r="C409" s="277"/>
      <c r="D409" s="9"/>
      <c r="E409" s="9"/>
      <c r="F409" s="9"/>
      <c r="G409" s="9"/>
      <c r="H409" s="9"/>
      <c r="I409" s="9"/>
      <c r="J409" s="10"/>
      <c r="K409" s="9"/>
      <c r="L409" s="9"/>
      <c r="M409" s="10"/>
      <c r="N409" s="11"/>
      <c r="O409" s="9"/>
      <c r="P409" s="9"/>
      <c r="Q409" s="9"/>
      <c r="R409" s="30" t="s">
        <v>908</v>
      </c>
    </row>
    <row r="410" spans="1:18" ht="34.5" customHeight="1">
      <c r="A410" s="12"/>
      <c r="B410" s="49"/>
      <c r="C410" s="49"/>
      <c r="D410" s="13"/>
      <c r="E410" s="130" t="s">
        <v>1187</v>
      </c>
      <c r="F410" s="14"/>
      <c r="G410" s="14"/>
      <c r="H410" s="14"/>
      <c r="I410" s="14"/>
      <c r="J410" s="14"/>
      <c r="K410" s="14"/>
      <c r="L410" s="14"/>
      <c r="M410" s="14"/>
      <c r="N410" s="15"/>
      <c r="O410" s="14"/>
      <c r="P410" s="14"/>
      <c r="Q410" s="14"/>
      <c r="R410" s="31"/>
    </row>
    <row r="411" spans="1:18" s="368" customFormat="1" ht="36.75" customHeight="1" thickBot="1">
      <c r="A411" s="336" t="s">
        <v>1173</v>
      </c>
      <c r="B411" s="337" t="s">
        <v>1174</v>
      </c>
      <c r="C411" s="339" t="s">
        <v>875</v>
      </c>
      <c r="D411" s="343" t="s">
        <v>1</v>
      </c>
      <c r="E411" s="343" t="s">
        <v>1171</v>
      </c>
      <c r="F411" s="338" t="s">
        <v>1167</v>
      </c>
      <c r="G411" s="338" t="s">
        <v>1168</v>
      </c>
      <c r="H411" s="342" t="s">
        <v>1149</v>
      </c>
      <c r="I411" s="338" t="s">
        <v>38</v>
      </c>
      <c r="J411" s="342" t="s">
        <v>1169</v>
      </c>
      <c r="K411" s="344" t="s">
        <v>18</v>
      </c>
      <c r="L411" s="338" t="s">
        <v>19</v>
      </c>
      <c r="M411" s="342" t="s">
        <v>1188</v>
      </c>
      <c r="N411" s="342" t="s">
        <v>1172</v>
      </c>
      <c r="O411" s="28" t="s">
        <v>1170</v>
      </c>
      <c r="P411" s="338" t="s">
        <v>32</v>
      </c>
      <c r="Q411" s="338" t="s">
        <v>1175</v>
      </c>
      <c r="R411" s="347" t="s">
        <v>20</v>
      </c>
    </row>
    <row r="412" spans="1:18" ht="37.5" customHeight="1" thickTop="1">
      <c r="A412" s="139" t="s">
        <v>422</v>
      </c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2"/>
      <c r="O412" s="101"/>
      <c r="P412" s="101"/>
      <c r="Q412" s="101"/>
      <c r="R412" s="100"/>
    </row>
    <row r="413" spans="1:18" ht="50.25" customHeight="1">
      <c r="A413" s="165">
        <v>900001</v>
      </c>
      <c r="B413" s="204" t="s">
        <v>781</v>
      </c>
      <c r="C413" s="217" t="s">
        <v>874</v>
      </c>
      <c r="D413" s="47" t="s">
        <v>782</v>
      </c>
      <c r="E413" s="47" t="s">
        <v>783</v>
      </c>
      <c r="F413" s="71">
        <v>8500.05</v>
      </c>
      <c r="G413" s="71">
        <v>0</v>
      </c>
      <c r="H413" s="71">
        <v>0</v>
      </c>
      <c r="I413" s="71">
        <v>0</v>
      </c>
      <c r="J413" s="71">
        <v>0</v>
      </c>
      <c r="K413" s="71">
        <v>1268.35</v>
      </c>
      <c r="L413" s="71">
        <v>0</v>
      </c>
      <c r="M413" s="71">
        <v>0</v>
      </c>
      <c r="N413" s="71">
        <v>0</v>
      </c>
      <c r="O413" s="71">
        <v>145</v>
      </c>
      <c r="P413" s="71">
        <v>0.1</v>
      </c>
      <c r="Q413" s="71">
        <f>F413+G413+H413+J413-M413-O413-K413-N413+L413-P413</f>
        <v>7086.5999999999985</v>
      </c>
      <c r="R413" s="32"/>
    </row>
    <row r="414" spans="1:18" ht="50.25" customHeight="1">
      <c r="A414" s="165">
        <v>4100000</v>
      </c>
      <c r="B414" s="204" t="s">
        <v>784</v>
      </c>
      <c r="C414" s="217" t="s">
        <v>874</v>
      </c>
      <c r="D414" s="47" t="s">
        <v>966</v>
      </c>
      <c r="E414" s="47" t="s">
        <v>785</v>
      </c>
      <c r="F414" s="71">
        <v>6615</v>
      </c>
      <c r="G414" s="71">
        <v>0</v>
      </c>
      <c r="H414" s="71">
        <v>0</v>
      </c>
      <c r="I414" s="71">
        <v>0</v>
      </c>
      <c r="J414" s="71">
        <v>0</v>
      </c>
      <c r="K414" s="71">
        <v>865.71</v>
      </c>
      <c r="L414" s="71">
        <v>0</v>
      </c>
      <c r="M414" s="71">
        <v>0</v>
      </c>
      <c r="N414" s="71">
        <v>0</v>
      </c>
      <c r="O414" s="71">
        <v>0</v>
      </c>
      <c r="P414" s="71">
        <v>0.09</v>
      </c>
      <c r="Q414" s="71">
        <f>F414+G414+H414+J414-M414-O414-K414-N414+L414-P414</f>
        <v>5749.2</v>
      </c>
      <c r="R414" s="32"/>
    </row>
    <row r="415" spans="1:18" ht="45" customHeight="1">
      <c r="A415" s="262">
        <v>5200210</v>
      </c>
      <c r="B415" s="299" t="s">
        <v>277</v>
      </c>
      <c r="C415" s="303"/>
      <c r="D415" s="302" t="s">
        <v>278</v>
      </c>
      <c r="E415" s="302" t="s">
        <v>101</v>
      </c>
      <c r="F415" s="299">
        <v>4410</v>
      </c>
      <c r="G415" s="299">
        <v>0</v>
      </c>
      <c r="H415" s="299">
        <v>0</v>
      </c>
      <c r="I415" s="299">
        <v>0</v>
      </c>
      <c r="J415" s="299">
        <v>0</v>
      </c>
      <c r="K415" s="299">
        <v>417.82</v>
      </c>
      <c r="L415" s="299">
        <v>0</v>
      </c>
      <c r="M415" s="299">
        <v>0</v>
      </c>
      <c r="N415" s="299">
        <v>0</v>
      </c>
      <c r="O415" s="299">
        <v>0</v>
      </c>
      <c r="P415" s="299">
        <v>-0.02</v>
      </c>
      <c r="Q415" s="299">
        <f>F415+G415+H415+J415-M415-O415-K415-N415+L415-P415</f>
        <v>3992.2</v>
      </c>
      <c r="R415" s="47"/>
    </row>
    <row r="416" spans="1:18" ht="47.25" customHeight="1">
      <c r="A416" s="283" t="s">
        <v>144</v>
      </c>
      <c r="B416" s="60"/>
      <c r="C416" s="60"/>
      <c r="D416" s="61"/>
      <c r="E416" s="61"/>
      <c r="F416" s="84">
        <f>SUM(F413:F415)</f>
        <v>19525.05</v>
      </c>
      <c r="G416" s="84">
        <f aca="true" t="shared" si="62" ref="G416:Q416">SUM(G413:G415)</f>
        <v>0</v>
      </c>
      <c r="H416" s="84">
        <f t="shared" si="62"/>
        <v>0</v>
      </c>
      <c r="I416" s="84">
        <f t="shared" si="62"/>
        <v>0</v>
      </c>
      <c r="J416" s="84">
        <f t="shared" si="62"/>
        <v>0</v>
      </c>
      <c r="K416" s="84">
        <f>SUM(K413:K415)</f>
        <v>2551.88</v>
      </c>
      <c r="L416" s="84">
        <f>SUM(L413:L415)</f>
        <v>0</v>
      </c>
      <c r="M416" s="84">
        <f t="shared" si="62"/>
        <v>0</v>
      </c>
      <c r="N416" s="84">
        <f t="shared" si="62"/>
        <v>0</v>
      </c>
      <c r="O416" s="84">
        <f t="shared" si="62"/>
        <v>145</v>
      </c>
      <c r="P416" s="84">
        <f t="shared" si="62"/>
        <v>0.17</v>
      </c>
      <c r="Q416" s="84">
        <f t="shared" si="62"/>
        <v>16828</v>
      </c>
      <c r="R416" s="32"/>
    </row>
    <row r="417" spans="1:18" ht="18">
      <c r="A417" s="23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24"/>
      <c r="O417" s="10"/>
      <c r="P417" s="10"/>
      <c r="Q417" s="10"/>
      <c r="R417" s="34"/>
    </row>
    <row r="418" spans="1:18" ht="18">
      <c r="A418" s="23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24"/>
      <c r="O418" s="10"/>
      <c r="P418" s="10"/>
      <c r="Q418" s="10"/>
      <c r="R418" s="34"/>
    </row>
    <row r="419" spans="1:18" ht="18">
      <c r="A419" s="23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24"/>
      <c r="O419" s="10"/>
      <c r="P419" s="10"/>
      <c r="Q419" s="10"/>
      <c r="R419" s="34"/>
    </row>
    <row r="420" spans="1:18" ht="18">
      <c r="A420" s="23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24"/>
      <c r="O420" s="10"/>
      <c r="P420" s="10"/>
      <c r="Q420" s="10"/>
      <c r="R420" s="34"/>
    </row>
    <row r="421" spans="1:18" ht="18">
      <c r="A421" s="23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24"/>
      <c r="O421" s="10"/>
      <c r="P421" s="10"/>
      <c r="Q421" s="10"/>
      <c r="R421" s="34"/>
    </row>
    <row r="422" spans="1:18" ht="18">
      <c r="A422" s="23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24"/>
      <c r="O422" s="10"/>
      <c r="P422" s="10"/>
      <c r="Q422" s="10"/>
      <c r="R422" s="34"/>
    </row>
    <row r="424" spans="1:18" s="291" customFormat="1" ht="18.75">
      <c r="A424" s="288"/>
      <c r="B424" s="289"/>
      <c r="C424" s="289"/>
      <c r="D424" s="289"/>
      <c r="E424" s="289" t="s">
        <v>44</v>
      </c>
      <c r="F424" s="289"/>
      <c r="G424" s="289"/>
      <c r="H424" s="289"/>
      <c r="I424" s="289"/>
      <c r="J424" s="289"/>
      <c r="K424" s="289"/>
      <c r="L424" s="289"/>
      <c r="M424" s="289" t="s">
        <v>46</v>
      </c>
      <c r="N424" s="289"/>
      <c r="O424" s="289"/>
      <c r="P424" s="289"/>
      <c r="Q424" s="289"/>
      <c r="R424" s="290"/>
    </row>
    <row r="425" spans="1:18" s="291" customFormat="1" ht="18.75">
      <c r="A425" s="288" t="s">
        <v>45</v>
      </c>
      <c r="B425" s="289"/>
      <c r="C425" s="289"/>
      <c r="D425" s="289"/>
      <c r="E425" s="289" t="s">
        <v>43</v>
      </c>
      <c r="F425" s="289"/>
      <c r="G425" s="289"/>
      <c r="H425" s="289"/>
      <c r="I425" s="289"/>
      <c r="J425" s="289"/>
      <c r="K425" s="289"/>
      <c r="L425" s="289"/>
      <c r="M425" s="289" t="s">
        <v>47</v>
      </c>
      <c r="N425" s="289"/>
      <c r="O425" s="289"/>
      <c r="P425" s="289"/>
      <c r="Q425" s="289"/>
      <c r="R425" s="290"/>
    </row>
    <row r="428" spans="1:18" ht="53.25" customHeight="1">
      <c r="A428" s="287" t="s">
        <v>0</v>
      </c>
      <c r="B428" s="22"/>
      <c r="C428" s="22"/>
      <c r="D428" s="6"/>
      <c r="E428" s="128" t="s">
        <v>836</v>
      </c>
      <c r="F428" s="6"/>
      <c r="G428" s="6"/>
      <c r="H428" s="6"/>
      <c r="I428" s="6"/>
      <c r="J428" s="6"/>
      <c r="K428" s="6"/>
      <c r="L428" s="6"/>
      <c r="M428" s="6"/>
      <c r="N428" s="7"/>
      <c r="O428" s="6"/>
      <c r="P428" s="6"/>
      <c r="Q428" s="6"/>
      <c r="R428" s="29"/>
    </row>
    <row r="429" spans="1:18" ht="20.25">
      <c r="A429" s="8"/>
      <c r="B429" s="277" t="s">
        <v>786</v>
      </c>
      <c r="C429" s="277"/>
      <c r="D429" s="9"/>
      <c r="E429" s="9"/>
      <c r="F429" s="9"/>
      <c r="G429" s="9"/>
      <c r="H429" s="9"/>
      <c r="I429" s="9"/>
      <c r="J429" s="10"/>
      <c r="K429" s="9"/>
      <c r="L429" s="9"/>
      <c r="M429" s="10"/>
      <c r="N429" s="11"/>
      <c r="O429" s="9"/>
      <c r="P429" s="9"/>
      <c r="Q429" s="9"/>
      <c r="R429" s="30" t="s">
        <v>909</v>
      </c>
    </row>
    <row r="430" spans="1:18" ht="24.75">
      <c r="A430" s="12"/>
      <c r="B430" s="49"/>
      <c r="C430" s="49"/>
      <c r="D430" s="13"/>
      <c r="E430" s="130" t="s">
        <v>1187</v>
      </c>
      <c r="F430" s="14"/>
      <c r="G430" s="14"/>
      <c r="H430" s="14"/>
      <c r="I430" s="14"/>
      <c r="J430" s="14"/>
      <c r="K430" s="14"/>
      <c r="L430" s="14"/>
      <c r="M430" s="14"/>
      <c r="N430" s="15"/>
      <c r="O430" s="14"/>
      <c r="P430" s="14"/>
      <c r="Q430" s="14"/>
      <c r="R430" s="31"/>
    </row>
    <row r="431" spans="1:18" s="85" customFormat="1" ht="31.5" customHeight="1" thickBot="1">
      <c r="A431" s="54" t="s">
        <v>1173</v>
      </c>
      <c r="B431" s="74" t="s">
        <v>1174</v>
      </c>
      <c r="C431" s="339" t="s">
        <v>875</v>
      </c>
      <c r="D431" s="74" t="s">
        <v>1</v>
      </c>
      <c r="E431" s="74" t="s">
        <v>1171</v>
      </c>
      <c r="F431" s="28" t="s">
        <v>1167</v>
      </c>
      <c r="G431" s="28" t="s">
        <v>1168</v>
      </c>
      <c r="H431" s="342" t="s">
        <v>1149</v>
      </c>
      <c r="I431" s="28" t="s">
        <v>38</v>
      </c>
      <c r="J431" s="28" t="s">
        <v>1169</v>
      </c>
      <c r="K431" s="28" t="s">
        <v>18</v>
      </c>
      <c r="L431" s="28" t="s">
        <v>19</v>
      </c>
      <c r="M431" s="28" t="s">
        <v>1188</v>
      </c>
      <c r="N431" s="28" t="s">
        <v>1172</v>
      </c>
      <c r="O431" s="28" t="s">
        <v>1170</v>
      </c>
      <c r="P431" s="28" t="s">
        <v>32</v>
      </c>
      <c r="Q431" s="28" t="s">
        <v>1175</v>
      </c>
      <c r="R431" s="75" t="s">
        <v>20</v>
      </c>
    </row>
    <row r="432" spans="1:18" ht="33" customHeight="1" thickTop="1">
      <c r="A432" s="135" t="s">
        <v>423</v>
      </c>
      <c r="B432" s="98"/>
      <c r="C432" s="98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2"/>
      <c r="O432" s="101"/>
      <c r="P432" s="101"/>
      <c r="Q432" s="101"/>
      <c r="R432" s="100"/>
    </row>
    <row r="433" spans="1:18" ht="39" customHeight="1">
      <c r="A433" s="165">
        <v>1000001</v>
      </c>
      <c r="B433" s="71" t="s">
        <v>787</v>
      </c>
      <c r="C433" s="71"/>
      <c r="D433" s="47" t="s">
        <v>788</v>
      </c>
      <c r="E433" s="47" t="s">
        <v>789</v>
      </c>
      <c r="F433" s="43">
        <v>7000</v>
      </c>
      <c r="G433" s="43">
        <v>0</v>
      </c>
      <c r="H433" s="43">
        <v>0</v>
      </c>
      <c r="I433" s="43">
        <v>0</v>
      </c>
      <c r="J433" s="43">
        <v>0</v>
      </c>
      <c r="K433" s="43">
        <v>947.95</v>
      </c>
      <c r="L433" s="43">
        <v>0</v>
      </c>
      <c r="M433" s="43">
        <v>500</v>
      </c>
      <c r="N433" s="43">
        <v>0</v>
      </c>
      <c r="O433" s="43">
        <v>121</v>
      </c>
      <c r="P433" s="43">
        <v>0.05</v>
      </c>
      <c r="Q433" s="43">
        <f>F433+G433+H433+J433-M433-O433-K433-N433+L433-P433</f>
        <v>5431</v>
      </c>
      <c r="R433" s="32"/>
    </row>
    <row r="434" spans="1:18" ht="33" customHeight="1">
      <c r="A434" s="281" t="s">
        <v>144</v>
      </c>
      <c r="B434" s="71"/>
      <c r="C434" s="71"/>
      <c r="D434" s="47"/>
      <c r="E434" s="47"/>
      <c r="F434" s="77">
        <f>F433</f>
        <v>7000</v>
      </c>
      <c r="G434" s="77">
        <f aca="true" t="shared" si="63" ref="G434:O434">G433</f>
        <v>0</v>
      </c>
      <c r="H434" s="77">
        <f t="shared" si="63"/>
        <v>0</v>
      </c>
      <c r="I434" s="77">
        <f t="shared" si="63"/>
        <v>0</v>
      </c>
      <c r="J434" s="77">
        <f t="shared" si="63"/>
        <v>0</v>
      </c>
      <c r="K434" s="77">
        <f>K433</f>
        <v>947.95</v>
      </c>
      <c r="L434" s="77">
        <f>L433</f>
        <v>0</v>
      </c>
      <c r="M434" s="77">
        <f t="shared" si="63"/>
        <v>500</v>
      </c>
      <c r="N434" s="77">
        <f>N433</f>
        <v>0</v>
      </c>
      <c r="O434" s="77">
        <f t="shared" si="63"/>
        <v>121</v>
      </c>
      <c r="P434" s="77">
        <f>P433</f>
        <v>0.05</v>
      </c>
      <c r="Q434" s="77">
        <f>Q433</f>
        <v>5431</v>
      </c>
      <c r="R434" s="32"/>
    </row>
    <row r="435" spans="1:18" ht="33" customHeight="1">
      <c r="A435" s="135" t="s">
        <v>424</v>
      </c>
      <c r="B435" s="98"/>
      <c r="C435" s="98"/>
      <c r="D435" s="99"/>
      <c r="E435" s="99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100"/>
    </row>
    <row r="436" spans="1:18" ht="39" customHeight="1">
      <c r="A436" s="165">
        <v>1010002</v>
      </c>
      <c r="B436" s="71" t="s">
        <v>790</v>
      </c>
      <c r="C436" s="71"/>
      <c r="D436" s="47" t="s">
        <v>967</v>
      </c>
      <c r="E436" s="47" t="s">
        <v>791</v>
      </c>
      <c r="F436" s="71">
        <v>4200</v>
      </c>
      <c r="G436" s="71">
        <v>0</v>
      </c>
      <c r="H436" s="71">
        <v>0</v>
      </c>
      <c r="I436" s="71">
        <v>0</v>
      </c>
      <c r="J436" s="71">
        <v>0</v>
      </c>
      <c r="K436" s="71">
        <v>381.04</v>
      </c>
      <c r="L436" s="71">
        <v>0</v>
      </c>
      <c r="M436" s="71">
        <v>0</v>
      </c>
      <c r="N436" s="71">
        <v>0</v>
      </c>
      <c r="O436" s="71">
        <v>0</v>
      </c>
      <c r="P436" s="71">
        <v>-0.04</v>
      </c>
      <c r="Q436" s="71">
        <f>F436+G436+H436+J436-M436-O436-K436-N436+L436-P436</f>
        <v>3819</v>
      </c>
      <c r="R436" s="32"/>
    </row>
    <row r="437" spans="1:18" ht="39" customHeight="1">
      <c r="A437" s="165">
        <v>10100102</v>
      </c>
      <c r="B437" s="71" t="s">
        <v>425</v>
      </c>
      <c r="C437" s="71"/>
      <c r="D437" s="47" t="s">
        <v>426</v>
      </c>
      <c r="E437" s="47" t="s">
        <v>2</v>
      </c>
      <c r="F437" s="71">
        <v>2464.05</v>
      </c>
      <c r="G437" s="71">
        <v>0</v>
      </c>
      <c r="H437" s="71">
        <v>0</v>
      </c>
      <c r="I437" s="71">
        <v>0</v>
      </c>
      <c r="J437" s="71">
        <v>0</v>
      </c>
      <c r="K437" s="71">
        <v>3.75</v>
      </c>
      <c r="L437" s="71">
        <v>0</v>
      </c>
      <c r="M437" s="71">
        <v>0</v>
      </c>
      <c r="N437" s="71">
        <v>0</v>
      </c>
      <c r="O437" s="71">
        <v>0</v>
      </c>
      <c r="P437" s="71">
        <v>0.1</v>
      </c>
      <c r="Q437" s="71">
        <f>F437+G437+H437+J437-M437-O437-K437-N437+L437-P437</f>
        <v>2460.2000000000003</v>
      </c>
      <c r="R437" s="32"/>
    </row>
    <row r="438" spans="1:18" ht="39" customHeight="1">
      <c r="A438" s="165">
        <v>19300010</v>
      </c>
      <c r="B438" s="71" t="s">
        <v>641</v>
      </c>
      <c r="C438" s="71"/>
      <c r="D438" s="47" t="s">
        <v>968</v>
      </c>
      <c r="E438" s="47" t="s">
        <v>791</v>
      </c>
      <c r="F438" s="71">
        <v>2500.05</v>
      </c>
      <c r="G438" s="71">
        <v>0</v>
      </c>
      <c r="H438" s="71">
        <v>0</v>
      </c>
      <c r="I438" s="71">
        <v>0</v>
      </c>
      <c r="J438" s="71">
        <v>0</v>
      </c>
      <c r="K438" s="71">
        <v>7.66</v>
      </c>
      <c r="L438" s="71">
        <v>0</v>
      </c>
      <c r="M438" s="71">
        <v>0</v>
      </c>
      <c r="N438" s="71">
        <v>0</v>
      </c>
      <c r="O438" s="71">
        <v>0</v>
      </c>
      <c r="P438" s="71">
        <v>-0.01</v>
      </c>
      <c r="Q438" s="71">
        <f>F438+G438+H438+I438+J438-M438-O438-K438-N438+L438-P438</f>
        <v>2492.4000000000005</v>
      </c>
      <c r="R438" s="35"/>
    </row>
    <row r="439" spans="1:18" ht="33" customHeight="1">
      <c r="A439" s="281" t="s">
        <v>144</v>
      </c>
      <c r="B439" s="71"/>
      <c r="C439" s="71"/>
      <c r="D439" s="47"/>
      <c r="E439" s="47"/>
      <c r="F439" s="50">
        <f>SUM(F436:F438)</f>
        <v>9164.1</v>
      </c>
      <c r="G439" s="50">
        <f aca="true" t="shared" si="64" ref="G439:Q439">SUM(G436:G438)</f>
        <v>0</v>
      </c>
      <c r="H439" s="50">
        <f t="shared" si="64"/>
        <v>0</v>
      </c>
      <c r="I439" s="50">
        <f t="shared" si="64"/>
        <v>0</v>
      </c>
      <c r="J439" s="50">
        <f t="shared" si="64"/>
        <v>0</v>
      </c>
      <c r="K439" s="50">
        <f>SUM(K436:K438)</f>
        <v>392.45000000000005</v>
      </c>
      <c r="L439" s="50">
        <f>SUM(L436:L438)</f>
        <v>0</v>
      </c>
      <c r="M439" s="50">
        <f t="shared" si="64"/>
        <v>0</v>
      </c>
      <c r="N439" s="50">
        <f t="shared" si="64"/>
        <v>0</v>
      </c>
      <c r="O439" s="50">
        <f t="shared" si="64"/>
        <v>0</v>
      </c>
      <c r="P439" s="50">
        <f t="shared" si="64"/>
        <v>0.05</v>
      </c>
      <c r="Q439" s="50">
        <f t="shared" si="64"/>
        <v>8771.600000000002</v>
      </c>
      <c r="R439" s="32"/>
    </row>
    <row r="440" spans="1:18" ht="33" customHeight="1">
      <c r="A440" s="135" t="s">
        <v>889</v>
      </c>
      <c r="B440" s="98"/>
      <c r="C440" s="98"/>
      <c r="D440" s="99"/>
      <c r="E440" s="99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100"/>
    </row>
    <row r="441" spans="1:18" ht="39" customHeight="1">
      <c r="A441" s="165">
        <v>1010001</v>
      </c>
      <c r="B441" s="299" t="s">
        <v>827</v>
      </c>
      <c r="C441" s="71"/>
      <c r="D441" s="47" t="s">
        <v>969</v>
      </c>
      <c r="E441" s="47" t="s">
        <v>856</v>
      </c>
      <c r="F441" s="71">
        <v>5500.05</v>
      </c>
      <c r="G441" s="71">
        <v>0</v>
      </c>
      <c r="H441" s="71">
        <v>0</v>
      </c>
      <c r="I441" s="71">
        <v>0</v>
      </c>
      <c r="J441" s="71">
        <v>0</v>
      </c>
      <c r="K441" s="71">
        <v>627.55</v>
      </c>
      <c r="L441" s="71">
        <v>0</v>
      </c>
      <c r="M441" s="71">
        <v>0</v>
      </c>
      <c r="N441" s="71">
        <v>0</v>
      </c>
      <c r="O441" s="71">
        <v>0</v>
      </c>
      <c r="P441" s="71">
        <v>-0.1</v>
      </c>
      <c r="Q441" s="71">
        <f>F441+G441+H441+J441-M441-O441-K441-N441+L441-P441</f>
        <v>4872.6</v>
      </c>
      <c r="R441" s="32"/>
    </row>
    <row r="442" spans="1:18" ht="44.25" customHeight="1">
      <c r="A442" s="313">
        <v>2100103</v>
      </c>
      <c r="B442" s="299" t="s">
        <v>167</v>
      </c>
      <c r="C442" s="302" t="s">
        <v>876</v>
      </c>
      <c r="D442" s="302" t="s">
        <v>970</v>
      </c>
      <c r="E442" s="302" t="s">
        <v>168</v>
      </c>
      <c r="F442" s="78">
        <v>1850.1</v>
      </c>
      <c r="G442" s="78">
        <v>0</v>
      </c>
      <c r="H442" s="78">
        <v>0</v>
      </c>
      <c r="I442" s="78">
        <v>0</v>
      </c>
      <c r="J442" s="78">
        <v>0</v>
      </c>
      <c r="K442" s="78">
        <v>0</v>
      </c>
      <c r="L442" s="78">
        <v>81.28</v>
      </c>
      <c r="M442" s="78">
        <v>0</v>
      </c>
      <c r="N442" s="78">
        <v>0</v>
      </c>
      <c r="O442" s="78">
        <v>0</v>
      </c>
      <c r="P442" s="78">
        <v>-0.02</v>
      </c>
      <c r="Q442" s="78">
        <f>F442+G442+H442+J442-M442-O442-K442-N442+L442-P442</f>
        <v>1931.3999999999999</v>
      </c>
      <c r="R442" s="16"/>
    </row>
    <row r="443" spans="1:18" ht="33" customHeight="1">
      <c r="A443" s="281" t="s">
        <v>144</v>
      </c>
      <c r="B443" s="71"/>
      <c r="C443" s="71"/>
      <c r="D443" s="47"/>
      <c r="E443" s="47"/>
      <c r="F443" s="77">
        <f>SUM(F441:F442)</f>
        <v>7350.15</v>
      </c>
      <c r="G443" s="77">
        <f aca="true" t="shared" si="65" ref="G443:Q443">SUM(G441:G442)</f>
        <v>0</v>
      </c>
      <c r="H443" s="77">
        <f t="shared" si="65"/>
        <v>0</v>
      </c>
      <c r="I443" s="77">
        <f t="shared" si="65"/>
        <v>0</v>
      </c>
      <c r="J443" s="77">
        <f t="shared" si="65"/>
        <v>0</v>
      </c>
      <c r="K443" s="77">
        <f>SUM(K441:K442)</f>
        <v>627.55</v>
      </c>
      <c r="L443" s="77">
        <f>SUM(L441:L442)</f>
        <v>81.28</v>
      </c>
      <c r="M443" s="77">
        <f t="shared" si="65"/>
        <v>0</v>
      </c>
      <c r="N443" s="77">
        <f t="shared" si="65"/>
        <v>0</v>
      </c>
      <c r="O443" s="77">
        <f t="shared" si="65"/>
        <v>0</v>
      </c>
      <c r="P443" s="77">
        <f t="shared" si="65"/>
        <v>-0.12000000000000001</v>
      </c>
      <c r="Q443" s="77">
        <f t="shared" si="65"/>
        <v>6804</v>
      </c>
      <c r="R443" s="32"/>
    </row>
    <row r="444" spans="1:18" s="25" customFormat="1" ht="33" customHeight="1">
      <c r="A444" s="65"/>
      <c r="B444" s="284" t="s">
        <v>33</v>
      </c>
      <c r="C444" s="284"/>
      <c r="D444" s="73"/>
      <c r="E444" s="73"/>
      <c r="F444" s="89">
        <f>F434+F439+F443</f>
        <v>23514.25</v>
      </c>
      <c r="G444" s="89">
        <f aca="true" t="shared" si="66" ref="G444:Q444">G434+G439+G443</f>
        <v>0</v>
      </c>
      <c r="H444" s="89">
        <f t="shared" si="66"/>
        <v>0</v>
      </c>
      <c r="I444" s="89">
        <f t="shared" si="66"/>
        <v>0</v>
      </c>
      <c r="J444" s="89">
        <f t="shared" si="66"/>
        <v>0</v>
      </c>
      <c r="K444" s="89">
        <f>K434+K439+K443</f>
        <v>1967.95</v>
      </c>
      <c r="L444" s="89">
        <f>L434+L439+L443</f>
        <v>81.28</v>
      </c>
      <c r="M444" s="89">
        <f t="shared" si="66"/>
        <v>500</v>
      </c>
      <c r="N444" s="89">
        <f t="shared" si="66"/>
        <v>0</v>
      </c>
      <c r="O444" s="89">
        <f t="shared" si="66"/>
        <v>121</v>
      </c>
      <c r="P444" s="89">
        <f t="shared" si="66"/>
        <v>-0.020000000000000004</v>
      </c>
      <c r="Q444" s="89">
        <f t="shared" si="66"/>
        <v>21006.600000000002</v>
      </c>
      <c r="R444" s="66"/>
    </row>
    <row r="445" ht="18">
      <c r="N445" s="3"/>
    </row>
    <row r="446" ht="18">
      <c r="N446" s="3"/>
    </row>
    <row r="447" spans="1:18" s="291" customFormat="1" ht="18.75">
      <c r="A447" s="288"/>
      <c r="B447" s="289"/>
      <c r="C447" s="289"/>
      <c r="D447" s="289"/>
      <c r="E447" s="289" t="s">
        <v>44</v>
      </c>
      <c r="F447" s="289"/>
      <c r="G447" s="289"/>
      <c r="H447" s="289"/>
      <c r="I447" s="289"/>
      <c r="J447" s="289"/>
      <c r="K447" s="289"/>
      <c r="L447" s="289"/>
      <c r="M447" s="289" t="s">
        <v>46</v>
      </c>
      <c r="N447" s="289"/>
      <c r="O447" s="289"/>
      <c r="P447" s="289"/>
      <c r="Q447" s="289"/>
      <c r="R447" s="290"/>
    </row>
    <row r="448" spans="1:18" s="291" customFormat="1" ht="18.75">
      <c r="A448" s="288" t="s">
        <v>45</v>
      </c>
      <c r="B448" s="289"/>
      <c r="C448" s="289"/>
      <c r="D448" s="289"/>
      <c r="E448" s="289" t="s">
        <v>43</v>
      </c>
      <c r="F448" s="289"/>
      <c r="G448" s="289"/>
      <c r="H448" s="289"/>
      <c r="I448" s="289"/>
      <c r="J448" s="289"/>
      <c r="K448" s="289"/>
      <c r="L448" s="289"/>
      <c r="M448" s="289" t="s">
        <v>47</v>
      </c>
      <c r="N448" s="289"/>
      <c r="O448" s="289"/>
      <c r="P448" s="289"/>
      <c r="Q448" s="289"/>
      <c r="R448" s="290"/>
    </row>
    <row r="451" spans="1:18" ht="27.75" customHeight="1">
      <c r="A451" s="287" t="s">
        <v>0</v>
      </c>
      <c r="B451" s="37"/>
      <c r="C451" s="37"/>
      <c r="D451" s="6"/>
      <c r="E451" s="128" t="s">
        <v>836</v>
      </c>
      <c r="F451" s="6"/>
      <c r="G451" s="6"/>
      <c r="H451" s="6"/>
      <c r="I451" s="6"/>
      <c r="J451" s="6"/>
      <c r="K451" s="6"/>
      <c r="L451" s="6"/>
      <c r="M451" s="6"/>
      <c r="N451" s="7"/>
      <c r="O451" s="6"/>
      <c r="P451" s="6"/>
      <c r="Q451" s="6"/>
      <c r="R451" s="29"/>
    </row>
    <row r="452" spans="1:18" ht="19.5" customHeight="1">
      <c r="A452" s="8"/>
      <c r="B452" s="277" t="s">
        <v>431</v>
      </c>
      <c r="C452" s="277"/>
      <c r="D452" s="9"/>
      <c r="E452" s="9"/>
      <c r="F452" s="9"/>
      <c r="G452" s="9"/>
      <c r="H452" s="9"/>
      <c r="I452" s="9"/>
      <c r="J452" s="10"/>
      <c r="K452" s="9"/>
      <c r="L452" s="9"/>
      <c r="M452" s="10"/>
      <c r="N452" s="11"/>
      <c r="O452" s="9"/>
      <c r="P452" s="9"/>
      <c r="Q452" s="9"/>
      <c r="R452" s="30" t="s">
        <v>910</v>
      </c>
    </row>
    <row r="453" spans="1:18" ht="24.75">
      <c r="A453" s="332"/>
      <c r="B453" s="399"/>
      <c r="C453" s="399"/>
      <c r="D453" s="373"/>
      <c r="E453" s="374" t="s">
        <v>1187</v>
      </c>
      <c r="F453" s="9"/>
      <c r="G453" s="9"/>
      <c r="H453" s="9"/>
      <c r="I453" s="9"/>
      <c r="J453" s="9"/>
      <c r="K453" s="9"/>
      <c r="L453" s="9"/>
      <c r="M453" s="9"/>
      <c r="N453" s="11"/>
      <c r="O453" s="9"/>
      <c r="P453" s="9"/>
      <c r="Q453" s="9"/>
      <c r="R453" s="207"/>
    </row>
    <row r="454" spans="1:18" s="85" customFormat="1" ht="140.25">
      <c r="A454" s="406" t="s">
        <v>1173</v>
      </c>
      <c r="B454" s="400" t="s">
        <v>1174</v>
      </c>
      <c r="C454" s="339" t="s">
        <v>875</v>
      </c>
      <c r="D454" s="400" t="s">
        <v>1</v>
      </c>
      <c r="E454" s="400" t="s">
        <v>1171</v>
      </c>
      <c r="F454" s="376" t="s">
        <v>1167</v>
      </c>
      <c r="G454" s="517" t="s">
        <v>1168</v>
      </c>
      <c r="H454" s="519" t="s">
        <v>1149</v>
      </c>
      <c r="I454" s="520" t="s">
        <v>38</v>
      </c>
      <c r="J454" s="520" t="s">
        <v>1169</v>
      </c>
      <c r="K454" s="518" t="s">
        <v>18</v>
      </c>
      <c r="L454" s="376" t="s">
        <v>19</v>
      </c>
      <c r="M454" s="520" t="s">
        <v>1188</v>
      </c>
      <c r="N454" s="520" t="s">
        <v>1172</v>
      </c>
      <c r="O454" s="520" t="s">
        <v>1170</v>
      </c>
      <c r="P454" s="376" t="s">
        <v>32</v>
      </c>
      <c r="Q454" s="376" t="s">
        <v>1175</v>
      </c>
      <c r="R454" s="407" t="s">
        <v>20</v>
      </c>
    </row>
    <row r="455" spans="1:18" ht="18.75" customHeight="1">
      <c r="A455" s="408" t="s">
        <v>432</v>
      </c>
      <c r="B455" s="351"/>
      <c r="C455" s="351"/>
      <c r="D455" s="351"/>
      <c r="E455" s="351"/>
      <c r="F455" s="351"/>
      <c r="G455" s="351"/>
      <c r="H455" s="174"/>
      <c r="I455" s="174"/>
      <c r="J455" s="174"/>
      <c r="K455" s="351"/>
      <c r="L455" s="351"/>
      <c r="M455" s="174"/>
      <c r="N455" s="175"/>
      <c r="O455" s="174"/>
      <c r="P455" s="351"/>
      <c r="Q455" s="351"/>
      <c r="R455" s="189"/>
    </row>
    <row r="456" spans="1:18" ht="29.25" customHeight="1">
      <c r="A456" s="177">
        <v>3130104</v>
      </c>
      <c r="B456" s="404" t="s">
        <v>212</v>
      </c>
      <c r="C456" s="404"/>
      <c r="D456" s="179" t="s">
        <v>213</v>
      </c>
      <c r="E456" s="179" t="s">
        <v>101</v>
      </c>
      <c r="F456" s="404">
        <v>3858.6</v>
      </c>
      <c r="G456" s="404">
        <v>0</v>
      </c>
      <c r="H456" s="404">
        <v>0</v>
      </c>
      <c r="I456" s="404">
        <v>0</v>
      </c>
      <c r="J456" s="404">
        <v>0</v>
      </c>
      <c r="K456" s="404">
        <v>326.42</v>
      </c>
      <c r="L456" s="404">
        <v>0</v>
      </c>
      <c r="M456" s="404">
        <v>0</v>
      </c>
      <c r="N456" s="404">
        <v>0</v>
      </c>
      <c r="O456" s="404">
        <v>0</v>
      </c>
      <c r="P456" s="404">
        <v>0.18</v>
      </c>
      <c r="Q456" s="404">
        <f>F456+G456+H456+J456-M456-O456-K456-N456+L456-P456</f>
        <v>3532</v>
      </c>
      <c r="R456" s="181"/>
    </row>
    <row r="457" spans="1:18" ht="29.25" customHeight="1">
      <c r="A457" s="177">
        <v>11100101</v>
      </c>
      <c r="B457" s="404" t="s">
        <v>433</v>
      </c>
      <c r="C457" s="404"/>
      <c r="D457" s="179" t="s">
        <v>971</v>
      </c>
      <c r="E457" s="179" t="s">
        <v>101</v>
      </c>
      <c r="F457" s="404">
        <v>2500.05</v>
      </c>
      <c r="G457" s="404">
        <v>0</v>
      </c>
      <c r="H457" s="404">
        <v>0</v>
      </c>
      <c r="I457" s="404">
        <v>0</v>
      </c>
      <c r="J457" s="404">
        <v>0</v>
      </c>
      <c r="K457" s="404">
        <v>7.66</v>
      </c>
      <c r="L457" s="404">
        <v>0</v>
      </c>
      <c r="M457" s="404">
        <v>0</v>
      </c>
      <c r="N457" s="404">
        <v>0</v>
      </c>
      <c r="O457" s="404">
        <v>0</v>
      </c>
      <c r="P457" s="404">
        <v>-0.01</v>
      </c>
      <c r="Q457" s="404">
        <f>F457+G457+H457+J457-M457-O457-K457-N457+L457-P457</f>
        <v>2492.4000000000005</v>
      </c>
      <c r="R457" s="181"/>
    </row>
    <row r="458" spans="1:18" ht="18">
      <c r="A458" s="282" t="s">
        <v>144</v>
      </c>
      <c r="B458" s="208"/>
      <c r="C458" s="208"/>
      <c r="D458" s="179"/>
      <c r="E458" s="179"/>
      <c r="F458" s="380">
        <f>SUM(F456:F457)</f>
        <v>6358.65</v>
      </c>
      <c r="G458" s="380">
        <f aca="true" t="shared" si="67" ref="G458:N458">SUM(G456:G457)</f>
        <v>0</v>
      </c>
      <c r="H458" s="380">
        <f t="shared" si="67"/>
        <v>0</v>
      </c>
      <c r="I458" s="380">
        <f t="shared" si="67"/>
        <v>0</v>
      </c>
      <c r="J458" s="380">
        <f t="shared" si="67"/>
        <v>0</v>
      </c>
      <c r="K458" s="380">
        <f>SUM(K456:K457)</f>
        <v>334.08000000000004</v>
      </c>
      <c r="L458" s="380">
        <f>SUM(L456:L457)</f>
        <v>0</v>
      </c>
      <c r="M458" s="380">
        <f t="shared" si="67"/>
        <v>0</v>
      </c>
      <c r="N458" s="380">
        <f t="shared" si="67"/>
        <v>0</v>
      </c>
      <c r="O458" s="380">
        <f>SUM(O456:O457)</f>
        <v>0</v>
      </c>
      <c r="P458" s="380">
        <f>SUM(P456:P457)</f>
        <v>0.16999999999999998</v>
      </c>
      <c r="Q458" s="380">
        <f>SUM(Q456:Q457)</f>
        <v>6024.400000000001</v>
      </c>
      <c r="R458" s="181"/>
    </row>
    <row r="459" spans="1:18" ht="18.75" customHeight="1">
      <c r="A459" s="408" t="s">
        <v>434</v>
      </c>
      <c r="B459" s="351"/>
      <c r="C459" s="351"/>
      <c r="D459" s="187"/>
      <c r="E459" s="187"/>
      <c r="F459" s="351"/>
      <c r="G459" s="351"/>
      <c r="H459" s="351"/>
      <c r="I459" s="351"/>
      <c r="J459" s="351"/>
      <c r="K459" s="351"/>
      <c r="L459" s="351"/>
      <c r="M459" s="351"/>
      <c r="N459" s="351"/>
      <c r="O459" s="351"/>
      <c r="P459" s="351"/>
      <c r="Q459" s="351"/>
      <c r="R459" s="189"/>
    </row>
    <row r="460" spans="1:18" s="45" customFormat="1" ht="29.25" customHeight="1">
      <c r="A460" s="177">
        <v>1110001</v>
      </c>
      <c r="B460" s="404" t="s">
        <v>792</v>
      </c>
      <c r="C460" s="404"/>
      <c r="D460" s="403" t="s">
        <v>749</v>
      </c>
      <c r="E460" s="179" t="s">
        <v>857</v>
      </c>
      <c r="F460" s="404">
        <v>5500.05</v>
      </c>
      <c r="G460" s="404">
        <v>0</v>
      </c>
      <c r="H460" s="404">
        <v>0</v>
      </c>
      <c r="I460" s="404">
        <v>0</v>
      </c>
      <c r="J460" s="404">
        <v>0</v>
      </c>
      <c r="K460" s="404">
        <v>627.55</v>
      </c>
      <c r="L460" s="404">
        <v>0</v>
      </c>
      <c r="M460" s="404">
        <v>0</v>
      </c>
      <c r="N460" s="404">
        <v>0</v>
      </c>
      <c r="O460" s="404">
        <v>0</v>
      </c>
      <c r="P460" s="404">
        <v>0.1</v>
      </c>
      <c r="Q460" s="404">
        <f aca="true" t="shared" si="68" ref="Q460:Q473">F460+G460+H460+J460-M460-O460-K460-N460+L460-P460</f>
        <v>4872.4</v>
      </c>
      <c r="R460" s="184"/>
    </row>
    <row r="461" spans="1:18" ht="29.25" customHeight="1">
      <c r="A461" s="177">
        <v>8100204</v>
      </c>
      <c r="B461" s="404" t="s">
        <v>409</v>
      </c>
      <c r="C461" s="404"/>
      <c r="D461" s="179" t="s">
        <v>410</v>
      </c>
      <c r="E461" s="179" t="s">
        <v>10</v>
      </c>
      <c r="F461" s="404">
        <v>3070.95</v>
      </c>
      <c r="G461" s="404">
        <v>0</v>
      </c>
      <c r="H461" s="404">
        <v>0</v>
      </c>
      <c r="I461" s="404">
        <v>0</v>
      </c>
      <c r="J461" s="404">
        <v>0</v>
      </c>
      <c r="K461" s="404">
        <v>84.7</v>
      </c>
      <c r="L461" s="404">
        <v>0</v>
      </c>
      <c r="M461" s="404">
        <v>0</v>
      </c>
      <c r="N461" s="404">
        <v>0</v>
      </c>
      <c r="O461" s="404">
        <v>0</v>
      </c>
      <c r="P461" s="404">
        <v>0.05</v>
      </c>
      <c r="Q461" s="404">
        <f t="shared" si="68"/>
        <v>2986.2</v>
      </c>
      <c r="R461" s="181"/>
    </row>
    <row r="462" spans="1:18" ht="29.25" customHeight="1">
      <c r="A462" s="177">
        <v>11100000</v>
      </c>
      <c r="B462" s="404" t="s">
        <v>435</v>
      </c>
      <c r="C462" s="404"/>
      <c r="D462" s="179" t="s">
        <v>436</v>
      </c>
      <c r="E462" s="179" t="s">
        <v>9</v>
      </c>
      <c r="F462" s="404">
        <v>2927.25</v>
      </c>
      <c r="G462" s="404">
        <v>0</v>
      </c>
      <c r="H462" s="404">
        <v>0</v>
      </c>
      <c r="I462" s="404">
        <v>0</v>
      </c>
      <c r="J462" s="404">
        <v>0</v>
      </c>
      <c r="K462" s="404">
        <v>69.06</v>
      </c>
      <c r="L462" s="404">
        <v>0</v>
      </c>
      <c r="M462" s="404">
        <v>0</v>
      </c>
      <c r="N462" s="404">
        <v>0</v>
      </c>
      <c r="O462" s="404">
        <v>0</v>
      </c>
      <c r="P462" s="404">
        <v>0.19</v>
      </c>
      <c r="Q462" s="404">
        <f t="shared" si="68"/>
        <v>2858</v>
      </c>
      <c r="R462" s="181"/>
    </row>
    <row r="463" spans="1:18" ht="29.25" customHeight="1">
      <c r="A463" s="177">
        <v>11100202</v>
      </c>
      <c r="B463" s="404" t="s">
        <v>439</v>
      </c>
      <c r="C463" s="404"/>
      <c r="D463" s="179" t="s">
        <v>440</v>
      </c>
      <c r="E463" s="179" t="s">
        <v>9</v>
      </c>
      <c r="F463" s="404">
        <v>2514.75</v>
      </c>
      <c r="G463" s="404">
        <v>0</v>
      </c>
      <c r="H463" s="404">
        <v>0</v>
      </c>
      <c r="I463" s="404">
        <v>0</v>
      </c>
      <c r="J463" s="404">
        <v>0</v>
      </c>
      <c r="K463" s="404">
        <v>9.26</v>
      </c>
      <c r="L463" s="404">
        <v>0</v>
      </c>
      <c r="M463" s="404">
        <v>0</v>
      </c>
      <c r="N463" s="404">
        <v>357.5</v>
      </c>
      <c r="O463" s="404">
        <v>0</v>
      </c>
      <c r="P463" s="404">
        <v>-0.01</v>
      </c>
      <c r="Q463" s="404">
        <f t="shared" si="68"/>
        <v>2148</v>
      </c>
      <c r="R463" s="181"/>
    </row>
    <row r="464" spans="1:18" ht="29.25" customHeight="1">
      <c r="A464" s="177">
        <v>11100205</v>
      </c>
      <c r="B464" s="404" t="s">
        <v>443</v>
      </c>
      <c r="C464" s="404"/>
      <c r="D464" s="179" t="s">
        <v>444</v>
      </c>
      <c r="E464" s="179" t="s">
        <v>9</v>
      </c>
      <c r="F464" s="404">
        <v>3199.5</v>
      </c>
      <c r="G464" s="404">
        <v>0</v>
      </c>
      <c r="H464" s="404">
        <v>0</v>
      </c>
      <c r="I464" s="404">
        <v>0</v>
      </c>
      <c r="J464" s="404">
        <v>0</v>
      </c>
      <c r="K464" s="404">
        <v>118.96</v>
      </c>
      <c r="L464" s="404">
        <v>0</v>
      </c>
      <c r="M464" s="404">
        <v>0</v>
      </c>
      <c r="N464" s="404">
        <v>0</v>
      </c>
      <c r="O464" s="404">
        <v>0</v>
      </c>
      <c r="P464" s="404">
        <v>-0.06</v>
      </c>
      <c r="Q464" s="404">
        <f t="shared" si="68"/>
        <v>3080.6</v>
      </c>
      <c r="R464" s="181"/>
    </row>
    <row r="465" spans="1:18" ht="29.25" customHeight="1">
      <c r="A465" s="177">
        <v>11100206</v>
      </c>
      <c r="B465" s="404" t="s">
        <v>942</v>
      </c>
      <c r="C465" s="404"/>
      <c r="D465" s="179" t="s">
        <v>943</v>
      </c>
      <c r="E465" s="179" t="s">
        <v>10</v>
      </c>
      <c r="F465" s="404">
        <v>2100</v>
      </c>
      <c r="G465" s="404">
        <v>0</v>
      </c>
      <c r="H465" s="404">
        <v>0</v>
      </c>
      <c r="I465" s="404">
        <v>0</v>
      </c>
      <c r="J465" s="404">
        <v>0</v>
      </c>
      <c r="K465" s="404">
        <v>0</v>
      </c>
      <c r="L465" s="404">
        <v>64.28</v>
      </c>
      <c r="M465" s="404">
        <v>0</v>
      </c>
      <c r="N465" s="404">
        <v>0</v>
      </c>
      <c r="O465" s="404">
        <v>0</v>
      </c>
      <c r="P465" s="404">
        <v>0.08</v>
      </c>
      <c r="Q465" s="404">
        <f t="shared" si="68"/>
        <v>2164.2000000000003</v>
      </c>
      <c r="R465" s="181"/>
    </row>
    <row r="466" spans="1:18" ht="26.25" customHeight="1">
      <c r="A466" s="352">
        <v>11100207</v>
      </c>
      <c r="B466" s="404" t="s">
        <v>84</v>
      </c>
      <c r="C466" s="179" t="s">
        <v>1164</v>
      </c>
      <c r="D466" s="179" t="s">
        <v>1164</v>
      </c>
      <c r="E466" s="403" t="s">
        <v>11</v>
      </c>
      <c r="F466" s="404">
        <v>1800</v>
      </c>
      <c r="G466" s="404">
        <v>0</v>
      </c>
      <c r="H466" s="404">
        <v>0</v>
      </c>
      <c r="I466" s="404">
        <v>0</v>
      </c>
      <c r="J466" s="404">
        <v>0</v>
      </c>
      <c r="K466" s="404">
        <v>0</v>
      </c>
      <c r="L466" s="404">
        <v>84.48</v>
      </c>
      <c r="M466" s="404">
        <v>0</v>
      </c>
      <c r="N466" s="404">
        <v>0</v>
      </c>
      <c r="O466" s="404">
        <v>0</v>
      </c>
      <c r="P466" s="404">
        <v>-0.12</v>
      </c>
      <c r="Q466" s="404">
        <f t="shared" si="68"/>
        <v>1884.6</v>
      </c>
      <c r="R466" s="529"/>
    </row>
    <row r="467" spans="1:18" ht="29.25" customHeight="1">
      <c r="A467" s="177">
        <v>11100208</v>
      </c>
      <c r="B467" s="404" t="s">
        <v>445</v>
      </c>
      <c r="C467" s="404"/>
      <c r="D467" s="179" t="s">
        <v>446</v>
      </c>
      <c r="E467" s="179" t="s">
        <v>9</v>
      </c>
      <c r="F467" s="404">
        <v>2514.75</v>
      </c>
      <c r="G467" s="404">
        <v>0</v>
      </c>
      <c r="H467" s="404">
        <v>0</v>
      </c>
      <c r="I467" s="404">
        <v>0</v>
      </c>
      <c r="J467" s="404">
        <v>0</v>
      </c>
      <c r="K467" s="404">
        <v>9.26</v>
      </c>
      <c r="L467" s="404">
        <v>0</v>
      </c>
      <c r="M467" s="404">
        <v>0</v>
      </c>
      <c r="N467" s="404">
        <v>0</v>
      </c>
      <c r="O467" s="404">
        <v>0</v>
      </c>
      <c r="P467" s="404">
        <v>0.09</v>
      </c>
      <c r="Q467" s="404">
        <f t="shared" si="68"/>
        <v>2505.3999999999996</v>
      </c>
      <c r="R467" s="181"/>
    </row>
    <row r="468" spans="1:18" ht="29.25" customHeight="1">
      <c r="A468" s="177">
        <v>11100301</v>
      </c>
      <c r="B468" s="404" t="s">
        <v>451</v>
      </c>
      <c r="C468" s="404"/>
      <c r="D468" s="179" t="s">
        <v>452</v>
      </c>
      <c r="E468" s="179" t="s">
        <v>9</v>
      </c>
      <c r="F468" s="404">
        <v>2171.85</v>
      </c>
      <c r="G468" s="404">
        <v>0</v>
      </c>
      <c r="H468" s="404">
        <v>0</v>
      </c>
      <c r="I468" s="404">
        <v>0</v>
      </c>
      <c r="J468" s="404">
        <v>0</v>
      </c>
      <c r="K468" s="404">
        <v>0</v>
      </c>
      <c r="L468" s="404">
        <v>56.46</v>
      </c>
      <c r="M468" s="404">
        <v>0</v>
      </c>
      <c r="N468" s="404">
        <v>0</v>
      </c>
      <c r="O468" s="404">
        <v>0</v>
      </c>
      <c r="P468" s="404">
        <v>-0.09</v>
      </c>
      <c r="Q468" s="404">
        <f t="shared" si="68"/>
        <v>2228.4</v>
      </c>
      <c r="R468" s="181"/>
    </row>
    <row r="469" spans="1:18" ht="29.25" customHeight="1">
      <c r="A469" s="177">
        <v>11100303</v>
      </c>
      <c r="B469" s="404" t="s">
        <v>453</v>
      </c>
      <c r="C469" s="404"/>
      <c r="D469" s="179" t="s">
        <v>454</v>
      </c>
      <c r="E469" s="179" t="s">
        <v>11</v>
      </c>
      <c r="F469" s="404">
        <v>1681.8</v>
      </c>
      <c r="G469" s="404">
        <v>0</v>
      </c>
      <c r="H469" s="404">
        <v>0</v>
      </c>
      <c r="I469" s="404">
        <v>0</v>
      </c>
      <c r="J469" s="404">
        <v>0</v>
      </c>
      <c r="K469" s="404">
        <v>0</v>
      </c>
      <c r="L469" s="404">
        <v>103.97</v>
      </c>
      <c r="M469" s="404">
        <v>0</v>
      </c>
      <c r="N469" s="404">
        <v>0</v>
      </c>
      <c r="O469" s="404">
        <v>0</v>
      </c>
      <c r="P469" s="404">
        <v>-0.03</v>
      </c>
      <c r="Q469" s="404">
        <f t="shared" si="68"/>
        <v>1785.8</v>
      </c>
      <c r="R469" s="181"/>
    </row>
    <row r="470" spans="1:18" ht="29.25" customHeight="1">
      <c r="A470" s="177">
        <v>11100305</v>
      </c>
      <c r="B470" s="404" t="s">
        <v>455</v>
      </c>
      <c r="C470" s="404"/>
      <c r="D470" s="179" t="s">
        <v>456</v>
      </c>
      <c r="E470" s="179" t="s">
        <v>10</v>
      </c>
      <c r="F470" s="404">
        <v>1681.8</v>
      </c>
      <c r="G470" s="404">
        <v>0</v>
      </c>
      <c r="H470" s="404">
        <v>0</v>
      </c>
      <c r="I470" s="404">
        <v>0</v>
      </c>
      <c r="J470" s="404">
        <v>0</v>
      </c>
      <c r="K470" s="404">
        <v>0</v>
      </c>
      <c r="L470" s="404">
        <v>103.97</v>
      </c>
      <c r="M470" s="404">
        <v>0</v>
      </c>
      <c r="N470" s="404">
        <v>0</v>
      </c>
      <c r="O470" s="404">
        <v>0</v>
      </c>
      <c r="P470" s="404">
        <v>-0.03</v>
      </c>
      <c r="Q470" s="404">
        <f t="shared" si="68"/>
        <v>1785.8</v>
      </c>
      <c r="R470" s="181"/>
    </row>
    <row r="471" spans="1:18" ht="29.25" customHeight="1">
      <c r="A471" s="177">
        <v>11100306</v>
      </c>
      <c r="B471" s="404" t="s">
        <v>457</v>
      </c>
      <c r="C471" s="404"/>
      <c r="D471" s="179" t="s">
        <v>458</v>
      </c>
      <c r="E471" s="179" t="s">
        <v>9</v>
      </c>
      <c r="F471" s="404">
        <v>1824.6</v>
      </c>
      <c r="G471" s="404">
        <v>0</v>
      </c>
      <c r="H471" s="404">
        <v>0</v>
      </c>
      <c r="I471" s="404">
        <v>0</v>
      </c>
      <c r="J471" s="404">
        <v>0</v>
      </c>
      <c r="K471" s="404">
        <v>0</v>
      </c>
      <c r="L471" s="404">
        <v>82.91</v>
      </c>
      <c r="M471" s="404">
        <v>0</v>
      </c>
      <c r="N471" s="404">
        <v>113.88</v>
      </c>
      <c r="O471" s="404">
        <v>0</v>
      </c>
      <c r="P471" s="404">
        <v>0.03</v>
      </c>
      <c r="Q471" s="404">
        <f t="shared" si="68"/>
        <v>1793.6</v>
      </c>
      <c r="R471" s="181"/>
    </row>
    <row r="472" spans="1:18" ht="29.25" customHeight="1">
      <c r="A472" s="177">
        <v>11100307</v>
      </c>
      <c r="B472" s="404" t="s">
        <v>459</v>
      </c>
      <c r="C472" s="404"/>
      <c r="D472" s="179" t="s">
        <v>460</v>
      </c>
      <c r="E472" s="179" t="s">
        <v>11</v>
      </c>
      <c r="F472" s="404">
        <v>1681.8</v>
      </c>
      <c r="G472" s="404">
        <v>0</v>
      </c>
      <c r="H472" s="404">
        <v>0</v>
      </c>
      <c r="I472" s="404">
        <v>0</v>
      </c>
      <c r="J472" s="404">
        <v>0</v>
      </c>
      <c r="K472" s="404">
        <v>0</v>
      </c>
      <c r="L472" s="404">
        <v>103.97</v>
      </c>
      <c r="M472" s="404">
        <v>0</v>
      </c>
      <c r="N472" s="404">
        <v>0</v>
      </c>
      <c r="O472" s="404">
        <v>0</v>
      </c>
      <c r="P472" s="404">
        <v>-0.03</v>
      </c>
      <c r="Q472" s="404">
        <f t="shared" si="68"/>
        <v>1785.8</v>
      </c>
      <c r="R472" s="181"/>
    </row>
    <row r="473" spans="1:18" ht="29.25" customHeight="1">
      <c r="A473" s="352">
        <v>11100308</v>
      </c>
      <c r="B473" s="178" t="s">
        <v>461</v>
      </c>
      <c r="C473" s="178"/>
      <c r="D473" s="179" t="s">
        <v>462</v>
      </c>
      <c r="E473" s="179" t="s">
        <v>11</v>
      </c>
      <c r="F473" s="178">
        <v>1681.8</v>
      </c>
      <c r="G473" s="178">
        <v>0</v>
      </c>
      <c r="H473" s="178">
        <v>0</v>
      </c>
      <c r="I473" s="178">
        <v>0</v>
      </c>
      <c r="J473" s="178">
        <v>0</v>
      </c>
      <c r="K473" s="178">
        <v>0</v>
      </c>
      <c r="L473" s="178">
        <v>103.97</v>
      </c>
      <c r="M473" s="178">
        <v>0</v>
      </c>
      <c r="N473" s="178">
        <v>0</v>
      </c>
      <c r="O473" s="178">
        <v>0</v>
      </c>
      <c r="P473" s="178">
        <v>-0.03</v>
      </c>
      <c r="Q473" s="178">
        <f t="shared" si="68"/>
        <v>1785.8</v>
      </c>
      <c r="R473" s="353"/>
    </row>
    <row r="474" spans="1:18" ht="25.5" customHeight="1" hidden="1">
      <c r="A474" s="263"/>
      <c r="B474" s="405" t="s">
        <v>835</v>
      </c>
      <c r="C474" s="405"/>
      <c r="D474" s="264"/>
      <c r="E474" s="264"/>
      <c r="F474" s="405">
        <f>SUM(F460:F473)</f>
        <v>34350.899999999994</v>
      </c>
      <c r="G474" s="405">
        <f aca="true" t="shared" si="69" ref="G474:O474">SUM(G460:G473)</f>
        <v>0</v>
      </c>
      <c r="H474" s="405">
        <f t="shared" si="69"/>
        <v>0</v>
      </c>
      <c r="I474" s="405">
        <f t="shared" si="69"/>
        <v>0</v>
      </c>
      <c r="J474" s="405">
        <f t="shared" si="69"/>
        <v>0</v>
      </c>
      <c r="K474" s="405">
        <f>SUM(K460:K473)</f>
        <v>918.79</v>
      </c>
      <c r="L474" s="405">
        <f>SUM(L460:L473)</f>
        <v>704.01</v>
      </c>
      <c r="M474" s="405">
        <f t="shared" si="69"/>
        <v>0</v>
      </c>
      <c r="N474" s="405">
        <f t="shared" si="69"/>
        <v>471.38</v>
      </c>
      <c r="O474" s="405">
        <f t="shared" si="69"/>
        <v>0</v>
      </c>
      <c r="P474" s="405">
        <f>SUM(P460:P473)</f>
        <v>0.14000000000000007</v>
      </c>
      <c r="Q474" s="405">
        <f>SUM(Q460:Q473)</f>
        <v>33664.59999999999</v>
      </c>
      <c r="R474" s="265"/>
    </row>
    <row r="475" spans="1:18" s="350" customFormat="1" ht="21.75">
      <c r="A475" s="358"/>
      <c r="B475" s="359" t="s">
        <v>33</v>
      </c>
      <c r="C475" s="359"/>
      <c r="D475" s="409"/>
      <c r="E475" s="409"/>
      <c r="F475" s="409">
        <f aca="true" t="shared" si="70" ref="F475:Q475">F458+F474</f>
        <v>40709.549999999996</v>
      </c>
      <c r="G475" s="409">
        <f t="shared" si="70"/>
        <v>0</v>
      </c>
      <c r="H475" s="409">
        <f t="shared" si="70"/>
        <v>0</v>
      </c>
      <c r="I475" s="409">
        <f t="shared" si="70"/>
        <v>0</v>
      </c>
      <c r="J475" s="409">
        <f t="shared" si="70"/>
        <v>0</v>
      </c>
      <c r="K475" s="409">
        <f>K458+K474</f>
        <v>1252.87</v>
      </c>
      <c r="L475" s="409">
        <f>L458+L474</f>
        <v>704.01</v>
      </c>
      <c r="M475" s="409">
        <f t="shared" si="70"/>
        <v>0</v>
      </c>
      <c r="N475" s="409">
        <f t="shared" si="70"/>
        <v>471.38</v>
      </c>
      <c r="O475" s="409">
        <f t="shared" si="70"/>
        <v>0</v>
      </c>
      <c r="P475" s="409">
        <f t="shared" si="70"/>
        <v>0.31000000000000005</v>
      </c>
      <c r="Q475" s="409">
        <f t="shared" si="70"/>
        <v>39688.99999999999</v>
      </c>
      <c r="R475" s="362"/>
    </row>
    <row r="476" spans="1:18" ht="20.25" customHeight="1">
      <c r="A476" s="23"/>
      <c r="B476" s="70"/>
      <c r="C476" s="7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34"/>
    </row>
    <row r="477" spans="1:18" s="291" customFormat="1" ht="12.75" customHeight="1">
      <c r="A477" s="288"/>
      <c r="B477" s="289"/>
      <c r="C477" s="289"/>
      <c r="D477" s="289"/>
      <c r="E477" s="289" t="s">
        <v>44</v>
      </c>
      <c r="F477" s="289"/>
      <c r="G477" s="289"/>
      <c r="H477" s="289"/>
      <c r="I477" s="289"/>
      <c r="J477" s="289"/>
      <c r="K477" s="289"/>
      <c r="L477" s="289"/>
      <c r="M477" s="289" t="s">
        <v>46</v>
      </c>
      <c r="N477" s="289"/>
      <c r="O477" s="289"/>
      <c r="P477" s="289"/>
      <c r="Q477" s="289"/>
      <c r="R477" s="290"/>
    </row>
    <row r="478" spans="1:18" s="291" customFormat="1" ht="12.75" customHeight="1">
      <c r="A478" s="288" t="s">
        <v>45</v>
      </c>
      <c r="B478" s="289"/>
      <c r="C478" s="289"/>
      <c r="D478" s="289"/>
      <c r="E478" s="289" t="s">
        <v>43</v>
      </c>
      <c r="F478" s="289"/>
      <c r="G478" s="289"/>
      <c r="H478" s="289"/>
      <c r="I478" s="289"/>
      <c r="J478" s="289"/>
      <c r="K478" s="289"/>
      <c r="L478" s="289"/>
      <c r="M478" s="289" t="s">
        <v>47</v>
      </c>
      <c r="N478" s="289"/>
      <c r="O478" s="289"/>
      <c r="P478" s="289"/>
      <c r="Q478" s="289"/>
      <c r="R478" s="290"/>
    </row>
    <row r="479" spans="2:17" ht="18" customHeight="1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</row>
    <row r="480" spans="1:18" ht="33.75">
      <c r="A480" s="287" t="s">
        <v>0</v>
      </c>
      <c r="B480" s="37"/>
      <c r="C480" s="37"/>
      <c r="D480" s="6"/>
      <c r="E480" s="128" t="s">
        <v>836</v>
      </c>
      <c r="F480" s="6"/>
      <c r="G480" s="6"/>
      <c r="H480" s="6"/>
      <c r="I480" s="6"/>
      <c r="J480" s="6"/>
      <c r="K480" s="6"/>
      <c r="L480" s="6"/>
      <c r="M480" s="6"/>
      <c r="N480" s="7"/>
      <c r="O480" s="6"/>
      <c r="P480" s="6"/>
      <c r="Q480" s="6"/>
      <c r="R480" s="206" t="s">
        <v>911</v>
      </c>
    </row>
    <row r="481" spans="1:18" ht="15.75" customHeight="1">
      <c r="A481" s="8"/>
      <c r="B481" s="277" t="s">
        <v>431</v>
      </c>
      <c r="C481" s="277"/>
      <c r="D481" s="9"/>
      <c r="E481" s="9"/>
      <c r="F481" s="9"/>
      <c r="G481" s="9"/>
      <c r="H481" s="9"/>
      <c r="I481" s="9"/>
      <c r="J481" s="10"/>
      <c r="K481" s="9"/>
      <c r="L481" s="9"/>
      <c r="M481" s="10"/>
      <c r="N481" s="11"/>
      <c r="O481" s="9"/>
      <c r="P481" s="9"/>
      <c r="Q481" s="9"/>
      <c r="R481" s="207"/>
    </row>
    <row r="482" spans="1:18" ht="19.5" customHeight="1">
      <c r="A482" s="332"/>
      <c r="B482" s="399"/>
      <c r="C482" s="399"/>
      <c r="D482" s="373"/>
      <c r="E482" s="374" t="s">
        <v>1187</v>
      </c>
      <c r="F482" s="9"/>
      <c r="G482" s="9"/>
      <c r="H482" s="9"/>
      <c r="I482" s="9"/>
      <c r="J482" s="9"/>
      <c r="K482" s="9"/>
      <c r="L482" s="9"/>
      <c r="M482" s="9"/>
      <c r="N482" s="11"/>
      <c r="O482" s="9"/>
      <c r="P482" s="9"/>
      <c r="Q482" s="9"/>
      <c r="R482" s="207"/>
    </row>
    <row r="483" spans="1:18" s="85" customFormat="1" ht="25.5" customHeight="1">
      <c r="A483" s="375" t="s">
        <v>1173</v>
      </c>
      <c r="B483" s="400" t="s">
        <v>1174</v>
      </c>
      <c r="C483" s="339" t="s">
        <v>875</v>
      </c>
      <c r="D483" s="400" t="s">
        <v>1</v>
      </c>
      <c r="E483" s="400" t="s">
        <v>1171</v>
      </c>
      <c r="F483" s="376" t="s">
        <v>1167</v>
      </c>
      <c r="G483" s="376" t="s">
        <v>1168</v>
      </c>
      <c r="H483" s="525" t="s">
        <v>1149</v>
      </c>
      <c r="I483" s="376" t="s">
        <v>38</v>
      </c>
      <c r="J483" s="376" t="s">
        <v>1169</v>
      </c>
      <c r="K483" s="376" t="s">
        <v>18</v>
      </c>
      <c r="L483" s="376" t="s">
        <v>19</v>
      </c>
      <c r="M483" s="376" t="s">
        <v>17</v>
      </c>
      <c r="N483" s="376" t="s">
        <v>1172</v>
      </c>
      <c r="O483" s="376" t="s">
        <v>1170</v>
      </c>
      <c r="P483" s="376" t="s">
        <v>32</v>
      </c>
      <c r="Q483" s="376" t="s">
        <v>1175</v>
      </c>
      <c r="R483" s="401" t="s">
        <v>20</v>
      </c>
    </row>
    <row r="484" spans="1:18" s="41" customFormat="1" ht="20.25" customHeight="1">
      <c r="A484" s="402" t="s">
        <v>434</v>
      </c>
      <c r="B484" s="410"/>
      <c r="C484" s="410"/>
      <c r="D484" s="411"/>
      <c r="E484" s="411"/>
      <c r="F484" s="412"/>
      <c r="G484" s="521"/>
      <c r="H484" s="522"/>
      <c r="I484" s="522"/>
      <c r="J484" s="523"/>
      <c r="K484" s="524"/>
      <c r="L484" s="414"/>
      <c r="M484" s="523"/>
      <c r="N484" s="523"/>
      <c r="O484" s="522"/>
      <c r="P484" s="414"/>
      <c r="Q484" s="413"/>
      <c r="R484" s="415"/>
    </row>
    <row r="485" spans="1:18" ht="29.25" customHeight="1">
      <c r="A485" s="352">
        <v>11100309</v>
      </c>
      <c r="B485" s="178" t="s">
        <v>463</v>
      </c>
      <c r="C485" s="178"/>
      <c r="D485" s="179" t="s">
        <v>464</v>
      </c>
      <c r="E485" s="179" t="s">
        <v>10</v>
      </c>
      <c r="F485" s="178">
        <v>1681.8</v>
      </c>
      <c r="G485" s="178">
        <v>0</v>
      </c>
      <c r="H485" s="178">
        <v>0</v>
      </c>
      <c r="I485" s="178">
        <v>0</v>
      </c>
      <c r="J485" s="178">
        <v>0</v>
      </c>
      <c r="K485" s="178">
        <v>0</v>
      </c>
      <c r="L485" s="178">
        <v>103.97</v>
      </c>
      <c r="M485" s="178">
        <v>0</v>
      </c>
      <c r="N485" s="178">
        <v>277.7</v>
      </c>
      <c r="O485" s="178">
        <v>0</v>
      </c>
      <c r="P485" s="178">
        <v>0.07</v>
      </c>
      <c r="Q485" s="178">
        <f aca="true" t="shared" si="71" ref="Q485:Q503">F485+G485+H485+J485-M485-O485-K485-N485+L485-P485</f>
        <v>1508</v>
      </c>
      <c r="R485" s="353"/>
    </row>
    <row r="486" spans="1:18" ht="29.25" customHeight="1">
      <c r="A486" s="352">
        <v>11100310</v>
      </c>
      <c r="B486" s="178" t="s">
        <v>465</v>
      </c>
      <c r="C486" s="178"/>
      <c r="D486" s="179" t="s">
        <v>466</v>
      </c>
      <c r="E486" s="179" t="s">
        <v>10</v>
      </c>
      <c r="F486" s="178">
        <v>1935</v>
      </c>
      <c r="G486" s="178">
        <v>0</v>
      </c>
      <c r="H486" s="178">
        <v>0</v>
      </c>
      <c r="I486" s="178">
        <v>0</v>
      </c>
      <c r="J486" s="178">
        <v>0</v>
      </c>
      <c r="K486" s="178">
        <v>0</v>
      </c>
      <c r="L486" s="178">
        <v>75.84</v>
      </c>
      <c r="M486" s="178">
        <v>0</v>
      </c>
      <c r="N486" s="178">
        <v>0</v>
      </c>
      <c r="O486" s="178">
        <v>0</v>
      </c>
      <c r="P486" s="178">
        <v>0.04</v>
      </c>
      <c r="Q486" s="178">
        <f t="shared" si="71"/>
        <v>2010.8</v>
      </c>
      <c r="R486" s="353"/>
    </row>
    <row r="487" spans="1:18" ht="29.25" customHeight="1">
      <c r="A487" s="352">
        <v>11100313</v>
      </c>
      <c r="B487" s="178" t="s">
        <v>467</v>
      </c>
      <c r="C487" s="178"/>
      <c r="D487" s="179" t="s">
        <v>468</v>
      </c>
      <c r="E487" s="179" t="s">
        <v>10</v>
      </c>
      <c r="F487" s="178">
        <v>2129.1</v>
      </c>
      <c r="G487" s="178">
        <v>0</v>
      </c>
      <c r="H487" s="178">
        <v>0</v>
      </c>
      <c r="I487" s="178">
        <v>0</v>
      </c>
      <c r="J487" s="178">
        <v>0</v>
      </c>
      <c r="K487" s="178">
        <v>0</v>
      </c>
      <c r="L487" s="178">
        <v>61.11</v>
      </c>
      <c r="M487" s="178">
        <v>0</v>
      </c>
      <c r="N487" s="178">
        <v>0</v>
      </c>
      <c r="O487" s="178">
        <v>0</v>
      </c>
      <c r="P487" s="178">
        <v>0.01</v>
      </c>
      <c r="Q487" s="178">
        <f t="shared" si="71"/>
        <v>2190.2</v>
      </c>
      <c r="R487" s="353"/>
    </row>
    <row r="488" spans="1:18" ht="29.25" customHeight="1">
      <c r="A488" s="352">
        <v>11100314</v>
      </c>
      <c r="B488" s="178" t="s">
        <v>469</v>
      </c>
      <c r="C488" s="178"/>
      <c r="D488" s="179" t="s">
        <v>470</v>
      </c>
      <c r="E488" s="179" t="s">
        <v>10</v>
      </c>
      <c r="F488" s="178">
        <v>1681.8</v>
      </c>
      <c r="G488" s="178">
        <v>0</v>
      </c>
      <c r="H488" s="178">
        <v>0</v>
      </c>
      <c r="I488" s="178">
        <v>0</v>
      </c>
      <c r="J488" s="178">
        <v>0</v>
      </c>
      <c r="K488" s="178">
        <v>0</v>
      </c>
      <c r="L488" s="178">
        <v>103.97</v>
      </c>
      <c r="M488" s="178">
        <v>0</v>
      </c>
      <c r="N488" s="178">
        <v>0</v>
      </c>
      <c r="O488" s="178">
        <v>0</v>
      </c>
      <c r="P488" s="178">
        <v>-0.03</v>
      </c>
      <c r="Q488" s="178">
        <f t="shared" si="71"/>
        <v>1785.8</v>
      </c>
      <c r="R488" s="353"/>
    </row>
    <row r="489" spans="1:18" ht="29.25" customHeight="1">
      <c r="A489" s="352">
        <v>11100315</v>
      </c>
      <c r="B489" s="178" t="s">
        <v>471</v>
      </c>
      <c r="C489" s="178"/>
      <c r="D489" s="179" t="s">
        <v>472</v>
      </c>
      <c r="E489" s="179" t="s">
        <v>10</v>
      </c>
      <c r="F489" s="178">
        <v>1681.8</v>
      </c>
      <c r="G489" s="178">
        <v>0</v>
      </c>
      <c r="H489" s="178">
        <v>0</v>
      </c>
      <c r="I489" s="178">
        <v>0</v>
      </c>
      <c r="J489" s="178">
        <v>0</v>
      </c>
      <c r="K489" s="178">
        <v>0</v>
      </c>
      <c r="L489" s="178">
        <v>103.97</v>
      </c>
      <c r="M489" s="178">
        <v>0</v>
      </c>
      <c r="N489" s="178">
        <v>0</v>
      </c>
      <c r="O489" s="178">
        <v>0</v>
      </c>
      <c r="P489" s="178">
        <v>-0.03</v>
      </c>
      <c r="Q489" s="178">
        <f t="shared" si="71"/>
        <v>1785.8</v>
      </c>
      <c r="R489" s="353"/>
    </row>
    <row r="490" spans="1:18" ht="29.25" customHeight="1">
      <c r="A490" s="352">
        <v>11100317</v>
      </c>
      <c r="B490" s="178" t="s">
        <v>473</v>
      </c>
      <c r="C490" s="178"/>
      <c r="D490" s="179" t="s">
        <v>474</v>
      </c>
      <c r="E490" s="179" t="s">
        <v>10</v>
      </c>
      <c r="F490" s="178">
        <v>1860</v>
      </c>
      <c r="G490" s="178">
        <v>0</v>
      </c>
      <c r="H490" s="178">
        <v>0</v>
      </c>
      <c r="I490" s="178">
        <v>0</v>
      </c>
      <c r="J490" s="178">
        <v>0</v>
      </c>
      <c r="K490" s="178">
        <v>0</v>
      </c>
      <c r="L490" s="178">
        <v>80.64</v>
      </c>
      <c r="M490" s="178">
        <v>0</v>
      </c>
      <c r="N490" s="178">
        <v>0</v>
      </c>
      <c r="O490" s="178">
        <v>0</v>
      </c>
      <c r="P490" s="178">
        <v>-0.16</v>
      </c>
      <c r="Q490" s="178">
        <f t="shared" si="71"/>
        <v>1940.8000000000002</v>
      </c>
      <c r="R490" s="353"/>
    </row>
    <row r="491" spans="1:18" ht="29.25" customHeight="1">
      <c r="A491" s="352">
        <v>11100318</v>
      </c>
      <c r="B491" s="178" t="s">
        <v>475</v>
      </c>
      <c r="C491" s="178"/>
      <c r="D491" s="179" t="s">
        <v>476</v>
      </c>
      <c r="E491" s="179" t="s">
        <v>10</v>
      </c>
      <c r="F491" s="178">
        <v>1681.8</v>
      </c>
      <c r="G491" s="178">
        <v>0</v>
      </c>
      <c r="H491" s="178">
        <v>0</v>
      </c>
      <c r="I491" s="178">
        <v>0</v>
      </c>
      <c r="J491" s="178">
        <v>0</v>
      </c>
      <c r="K491" s="178">
        <v>0</v>
      </c>
      <c r="L491" s="178">
        <v>103.97</v>
      </c>
      <c r="M491" s="178">
        <v>0</v>
      </c>
      <c r="N491" s="178">
        <v>0</v>
      </c>
      <c r="O491" s="178">
        <v>0</v>
      </c>
      <c r="P491" s="178">
        <v>-0.03</v>
      </c>
      <c r="Q491" s="178">
        <f t="shared" si="71"/>
        <v>1785.8</v>
      </c>
      <c r="R491" s="353"/>
    </row>
    <row r="492" spans="1:18" ht="29.25" customHeight="1">
      <c r="A492" s="352">
        <v>11100319</v>
      </c>
      <c r="B492" s="178" t="s">
        <v>477</v>
      </c>
      <c r="C492" s="178"/>
      <c r="D492" s="179" t="s">
        <v>478</v>
      </c>
      <c r="E492" s="179" t="s">
        <v>11</v>
      </c>
      <c r="F492" s="178">
        <v>2129.1</v>
      </c>
      <c r="G492" s="178">
        <v>0</v>
      </c>
      <c r="H492" s="178">
        <v>0</v>
      </c>
      <c r="I492" s="178">
        <v>0</v>
      </c>
      <c r="J492" s="178">
        <v>0</v>
      </c>
      <c r="K492" s="178">
        <v>0</v>
      </c>
      <c r="L492" s="178">
        <v>61.11</v>
      </c>
      <c r="M492" s="178">
        <v>0</v>
      </c>
      <c r="N492" s="178">
        <v>0</v>
      </c>
      <c r="O492" s="178">
        <v>0</v>
      </c>
      <c r="P492" s="178">
        <v>0.01</v>
      </c>
      <c r="Q492" s="178">
        <f t="shared" si="71"/>
        <v>2190.2</v>
      </c>
      <c r="R492" s="353"/>
    </row>
    <row r="493" spans="1:18" ht="29.25" customHeight="1">
      <c r="A493" s="352">
        <v>11100320</v>
      </c>
      <c r="B493" s="178" t="s">
        <v>479</v>
      </c>
      <c r="C493" s="178"/>
      <c r="D493" s="179" t="s">
        <v>480</v>
      </c>
      <c r="E493" s="179" t="s">
        <v>10</v>
      </c>
      <c r="F493" s="178">
        <v>1681.8</v>
      </c>
      <c r="G493" s="178">
        <v>0</v>
      </c>
      <c r="H493" s="178">
        <v>0</v>
      </c>
      <c r="I493" s="178">
        <v>0</v>
      </c>
      <c r="J493" s="178">
        <v>0</v>
      </c>
      <c r="K493" s="178">
        <v>0</v>
      </c>
      <c r="L493" s="178">
        <v>103.97</v>
      </c>
      <c r="M493" s="178">
        <v>0</v>
      </c>
      <c r="N493" s="178">
        <v>0</v>
      </c>
      <c r="O493" s="178">
        <v>0</v>
      </c>
      <c r="P493" s="178">
        <v>-0.03</v>
      </c>
      <c r="Q493" s="178">
        <f t="shared" si="71"/>
        <v>1785.8</v>
      </c>
      <c r="R493" s="353"/>
    </row>
    <row r="494" spans="1:18" ht="29.25" customHeight="1">
      <c r="A494" s="352">
        <v>11100321</v>
      </c>
      <c r="B494" s="178" t="s">
        <v>481</v>
      </c>
      <c r="C494" s="178"/>
      <c r="D494" s="179" t="s">
        <v>482</v>
      </c>
      <c r="E494" s="179" t="s">
        <v>11</v>
      </c>
      <c r="F494" s="178">
        <v>1681.8</v>
      </c>
      <c r="G494" s="178">
        <v>0</v>
      </c>
      <c r="H494" s="178">
        <v>0</v>
      </c>
      <c r="I494" s="178">
        <v>0</v>
      </c>
      <c r="J494" s="178">
        <v>0</v>
      </c>
      <c r="K494" s="178">
        <v>0</v>
      </c>
      <c r="L494" s="178">
        <v>103.97</v>
      </c>
      <c r="M494" s="178">
        <v>0</v>
      </c>
      <c r="N494" s="178">
        <v>0</v>
      </c>
      <c r="O494" s="178">
        <v>0</v>
      </c>
      <c r="P494" s="178">
        <v>-0.03</v>
      </c>
      <c r="Q494" s="178">
        <f t="shared" si="71"/>
        <v>1785.8</v>
      </c>
      <c r="R494" s="353"/>
    </row>
    <row r="495" spans="1:18" ht="29.25" customHeight="1">
      <c r="A495" s="352">
        <v>11100322</v>
      </c>
      <c r="B495" s="178" t="s">
        <v>483</v>
      </c>
      <c r="C495" s="178"/>
      <c r="D495" s="179" t="s">
        <v>484</v>
      </c>
      <c r="E495" s="179" t="s">
        <v>11</v>
      </c>
      <c r="F495" s="178">
        <v>1681.8</v>
      </c>
      <c r="G495" s="178">
        <v>0</v>
      </c>
      <c r="H495" s="178">
        <v>0</v>
      </c>
      <c r="I495" s="178">
        <v>0</v>
      </c>
      <c r="J495" s="178">
        <v>0</v>
      </c>
      <c r="K495" s="178">
        <v>0</v>
      </c>
      <c r="L495" s="178">
        <v>103.97</v>
      </c>
      <c r="M495" s="178">
        <v>0</v>
      </c>
      <c r="N495" s="178">
        <v>0</v>
      </c>
      <c r="O495" s="178">
        <v>0</v>
      </c>
      <c r="P495" s="178">
        <v>-0.03</v>
      </c>
      <c r="Q495" s="178">
        <f t="shared" si="71"/>
        <v>1785.8</v>
      </c>
      <c r="R495" s="353"/>
    </row>
    <row r="496" spans="1:18" ht="29.25" customHeight="1">
      <c r="A496" s="352">
        <v>11100325</v>
      </c>
      <c r="B496" s="178" t="s">
        <v>487</v>
      </c>
      <c r="C496" s="178"/>
      <c r="D496" s="179" t="s">
        <v>488</v>
      </c>
      <c r="E496" s="179" t="s">
        <v>10</v>
      </c>
      <c r="F496" s="178">
        <v>1681.8</v>
      </c>
      <c r="G496" s="178">
        <v>0</v>
      </c>
      <c r="H496" s="178">
        <v>0</v>
      </c>
      <c r="I496" s="178">
        <v>0</v>
      </c>
      <c r="J496" s="178">
        <v>0</v>
      </c>
      <c r="K496" s="178">
        <v>0</v>
      </c>
      <c r="L496" s="178">
        <v>103.97</v>
      </c>
      <c r="M496" s="178">
        <v>0</v>
      </c>
      <c r="N496" s="178">
        <v>0</v>
      </c>
      <c r="O496" s="178">
        <v>0</v>
      </c>
      <c r="P496" s="178">
        <v>-0.03</v>
      </c>
      <c r="Q496" s="178">
        <f t="shared" si="71"/>
        <v>1785.8</v>
      </c>
      <c r="R496" s="353"/>
    </row>
    <row r="497" spans="1:18" ht="29.25" customHeight="1">
      <c r="A497" s="352">
        <v>11100326</v>
      </c>
      <c r="B497" s="178" t="s">
        <v>489</v>
      </c>
      <c r="C497" s="178"/>
      <c r="D497" s="403" t="s">
        <v>490</v>
      </c>
      <c r="E497" s="209" t="s">
        <v>10</v>
      </c>
      <c r="F497" s="178">
        <v>1681.8</v>
      </c>
      <c r="G497" s="178">
        <v>0</v>
      </c>
      <c r="H497" s="178">
        <v>0</v>
      </c>
      <c r="I497" s="178">
        <v>0</v>
      </c>
      <c r="J497" s="178">
        <v>0</v>
      </c>
      <c r="K497" s="178">
        <v>0</v>
      </c>
      <c r="L497" s="178">
        <v>103.97</v>
      </c>
      <c r="M497" s="178">
        <v>0</v>
      </c>
      <c r="N497" s="178">
        <v>0</v>
      </c>
      <c r="O497" s="178">
        <v>0</v>
      </c>
      <c r="P497" s="178">
        <v>-0.03</v>
      </c>
      <c r="Q497" s="178">
        <f t="shared" si="71"/>
        <v>1785.8</v>
      </c>
      <c r="R497" s="353"/>
    </row>
    <row r="498" spans="1:18" ht="29.25" customHeight="1">
      <c r="A498" s="352">
        <v>11100327</v>
      </c>
      <c r="B498" s="178" t="s">
        <v>491</v>
      </c>
      <c r="C498" s="178"/>
      <c r="D498" s="403" t="s">
        <v>492</v>
      </c>
      <c r="E498" s="209" t="s">
        <v>10</v>
      </c>
      <c r="F498" s="178">
        <v>1681.8</v>
      </c>
      <c r="G498" s="178">
        <v>186.87</v>
      </c>
      <c r="H498" s="178">
        <v>0</v>
      </c>
      <c r="I498" s="178">
        <v>0</v>
      </c>
      <c r="J498" s="178">
        <v>0</v>
      </c>
      <c r="K498" s="178">
        <v>0</v>
      </c>
      <c r="L498" s="178">
        <v>103.97</v>
      </c>
      <c r="M498" s="178">
        <v>0</v>
      </c>
      <c r="N498" s="178">
        <v>0</v>
      </c>
      <c r="O498" s="178">
        <v>0</v>
      </c>
      <c r="P498" s="178">
        <v>0.04</v>
      </c>
      <c r="Q498" s="178">
        <f t="shared" si="71"/>
        <v>1972.6000000000001</v>
      </c>
      <c r="R498" s="353"/>
    </row>
    <row r="499" spans="1:18" ht="29.25" customHeight="1">
      <c r="A499" s="352">
        <v>11100328</v>
      </c>
      <c r="B499" s="178" t="s">
        <v>493</v>
      </c>
      <c r="C499" s="178"/>
      <c r="D499" s="403" t="s">
        <v>972</v>
      </c>
      <c r="E499" s="209" t="s">
        <v>10</v>
      </c>
      <c r="F499" s="178">
        <v>1700.1</v>
      </c>
      <c r="G499" s="178">
        <v>528.92</v>
      </c>
      <c r="H499" s="178">
        <v>0</v>
      </c>
      <c r="I499" s="178">
        <v>0</v>
      </c>
      <c r="J499" s="178">
        <v>0</v>
      </c>
      <c r="K499" s="178">
        <v>0</v>
      </c>
      <c r="L499" s="178">
        <v>70.32</v>
      </c>
      <c r="M499" s="178">
        <v>0</v>
      </c>
      <c r="N499" s="178">
        <v>0</v>
      </c>
      <c r="O499" s="178">
        <v>0</v>
      </c>
      <c r="P499" s="178">
        <v>-0.06</v>
      </c>
      <c r="Q499" s="178">
        <f t="shared" si="71"/>
        <v>2299.4</v>
      </c>
      <c r="R499" s="353"/>
    </row>
    <row r="500" spans="1:18" ht="29.25" customHeight="1">
      <c r="A500" s="352">
        <v>11100402</v>
      </c>
      <c r="B500" s="178" t="s">
        <v>495</v>
      </c>
      <c r="C500" s="178"/>
      <c r="D500" s="403" t="s">
        <v>496</v>
      </c>
      <c r="E500" s="209" t="s">
        <v>11</v>
      </c>
      <c r="F500" s="178">
        <v>1873.2</v>
      </c>
      <c r="G500" s="178">
        <v>0</v>
      </c>
      <c r="H500" s="178">
        <v>0</v>
      </c>
      <c r="I500" s="178">
        <v>0</v>
      </c>
      <c r="J500" s="178">
        <v>0</v>
      </c>
      <c r="K500" s="178">
        <v>0</v>
      </c>
      <c r="L500" s="178">
        <v>79.8</v>
      </c>
      <c r="M500" s="178">
        <v>0</v>
      </c>
      <c r="N500" s="178">
        <v>0</v>
      </c>
      <c r="O500" s="178">
        <v>0</v>
      </c>
      <c r="P500" s="178">
        <v>0</v>
      </c>
      <c r="Q500" s="178">
        <f t="shared" si="71"/>
        <v>1953</v>
      </c>
      <c r="R500" s="353"/>
    </row>
    <row r="501" spans="1:18" ht="29.25" customHeight="1">
      <c r="A501" s="352">
        <v>11100403</v>
      </c>
      <c r="B501" s="178" t="s">
        <v>497</v>
      </c>
      <c r="C501" s="178"/>
      <c r="D501" s="403" t="s">
        <v>498</v>
      </c>
      <c r="E501" s="209" t="s">
        <v>11</v>
      </c>
      <c r="F501" s="178">
        <v>1146</v>
      </c>
      <c r="G501" s="178">
        <v>0</v>
      </c>
      <c r="H501" s="178">
        <v>0</v>
      </c>
      <c r="I501" s="178">
        <v>0</v>
      </c>
      <c r="J501" s="178">
        <v>0</v>
      </c>
      <c r="K501" s="178">
        <v>0</v>
      </c>
      <c r="L501" s="178">
        <v>138.36</v>
      </c>
      <c r="M501" s="178">
        <v>0</v>
      </c>
      <c r="N501" s="178">
        <v>0</v>
      </c>
      <c r="O501" s="178">
        <v>0</v>
      </c>
      <c r="P501" s="178">
        <v>-0.04</v>
      </c>
      <c r="Q501" s="178">
        <f t="shared" si="71"/>
        <v>1284.4</v>
      </c>
      <c r="R501" s="353"/>
    </row>
    <row r="502" spans="1:18" ht="29.25" customHeight="1">
      <c r="A502" s="352">
        <v>11100405</v>
      </c>
      <c r="B502" s="178" t="s">
        <v>499</v>
      </c>
      <c r="C502" s="178"/>
      <c r="D502" s="403" t="s">
        <v>500</v>
      </c>
      <c r="E502" s="209" t="s">
        <v>11</v>
      </c>
      <c r="F502" s="178">
        <v>1558.95</v>
      </c>
      <c r="G502" s="178">
        <v>0</v>
      </c>
      <c r="H502" s="178">
        <v>0</v>
      </c>
      <c r="I502" s="178">
        <v>0</v>
      </c>
      <c r="J502" s="178">
        <v>0</v>
      </c>
      <c r="K502" s="178">
        <v>0</v>
      </c>
      <c r="L502" s="178">
        <v>111.83</v>
      </c>
      <c r="M502" s="178">
        <v>0</v>
      </c>
      <c r="N502" s="178">
        <v>0</v>
      </c>
      <c r="O502" s="178">
        <v>0</v>
      </c>
      <c r="P502" s="178">
        <v>-0.02</v>
      </c>
      <c r="Q502" s="178">
        <f t="shared" si="71"/>
        <v>1670.8</v>
      </c>
      <c r="R502" s="353"/>
    </row>
    <row r="503" spans="1:18" ht="25.5" customHeight="1">
      <c r="A503" s="177">
        <v>11100406</v>
      </c>
      <c r="B503" s="404" t="s">
        <v>501</v>
      </c>
      <c r="C503" s="404"/>
      <c r="D503" s="403" t="s">
        <v>502</v>
      </c>
      <c r="E503" s="403" t="s">
        <v>11</v>
      </c>
      <c r="F503" s="404">
        <v>1146</v>
      </c>
      <c r="G503" s="404">
        <v>0</v>
      </c>
      <c r="H503" s="404">
        <v>0</v>
      </c>
      <c r="I503" s="404">
        <v>0</v>
      </c>
      <c r="J503" s="404">
        <v>0</v>
      </c>
      <c r="K503" s="404">
        <v>0</v>
      </c>
      <c r="L503" s="404">
        <v>138.36</v>
      </c>
      <c r="M503" s="404">
        <v>0</v>
      </c>
      <c r="N503" s="404">
        <v>0</v>
      </c>
      <c r="O503" s="404">
        <v>0</v>
      </c>
      <c r="P503" s="404">
        <v>0.16</v>
      </c>
      <c r="Q503" s="404">
        <f t="shared" si="71"/>
        <v>1284.2</v>
      </c>
      <c r="R503" s="181"/>
    </row>
    <row r="504" spans="1:18" s="191" customFormat="1" ht="25.5" customHeight="1">
      <c r="A504" s="416"/>
      <c r="B504" s="285" t="s">
        <v>33</v>
      </c>
      <c r="C504" s="285"/>
      <c r="D504" s="210"/>
      <c r="E504" s="210"/>
      <c r="F504" s="211">
        <f>SUM(F485:F503)</f>
        <v>32295.449999999997</v>
      </c>
      <c r="G504" s="211">
        <f aca="true" t="shared" si="72" ref="G504:O504">SUM(G485:G503)</f>
        <v>715.79</v>
      </c>
      <c r="H504" s="211">
        <f t="shared" si="72"/>
        <v>0</v>
      </c>
      <c r="I504" s="211">
        <f t="shared" si="72"/>
        <v>0</v>
      </c>
      <c r="J504" s="211">
        <f t="shared" si="72"/>
        <v>0</v>
      </c>
      <c r="K504" s="211">
        <f>SUM(K485:K503)</f>
        <v>0</v>
      </c>
      <c r="L504" s="211">
        <f>SUM(L485:L503)</f>
        <v>1857.0700000000002</v>
      </c>
      <c r="M504" s="211">
        <f t="shared" si="72"/>
        <v>0</v>
      </c>
      <c r="N504" s="211">
        <f t="shared" si="72"/>
        <v>277.7</v>
      </c>
      <c r="O504" s="211">
        <f t="shared" si="72"/>
        <v>0</v>
      </c>
      <c r="P504" s="211">
        <f>SUM(P485:P503)</f>
        <v>-0.19000000000000003</v>
      </c>
      <c r="Q504" s="211">
        <f>SUM(Q485:Q503)</f>
        <v>34590.799999999996</v>
      </c>
      <c r="R504" s="377"/>
    </row>
    <row r="505" spans="1:18" ht="9.75" customHeight="1">
      <c r="A505" s="41"/>
      <c r="B505" s="10"/>
      <c r="C505" s="10"/>
      <c r="D505" s="69"/>
      <c r="E505" s="69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34"/>
    </row>
    <row r="506" spans="1:18" s="291" customFormat="1" ht="15.75" customHeight="1">
      <c r="A506" s="288"/>
      <c r="B506" s="289"/>
      <c r="C506" s="289"/>
      <c r="D506" s="289"/>
      <c r="E506" s="289" t="s">
        <v>44</v>
      </c>
      <c r="F506" s="289"/>
      <c r="G506" s="289"/>
      <c r="H506" s="289"/>
      <c r="I506" s="289"/>
      <c r="J506" s="289"/>
      <c r="L506" s="289"/>
      <c r="N506" s="289"/>
      <c r="O506" s="289"/>
      <c r="P506" s="289" t="s">
        <v>46</v>
      </c>
      <c r="Q506" s="289"/>
      <c r="R506" s="290"/>
    </row>
    <row r="507" spans="1:18" s="291" customFormat="1" ht="15.75" customHeight="1">
      <c r="A507" s="288" t="s">
        <v>45</v>
      </c>
      <c r="B507" s="289"/>
      <c r="C507" s="289"/>
      <c r="D507" s="289"/>
      <c r="E507" s="289" t="s">
        <v>43</v>
      </c>
      <c r="F507" s="289"/>
      <c r="G507" s="289"/>
      <c r="H507" s="289"/>
      <c r="I507" s="289"/>
      <c r="J507" s="289"/>
      <c r="L507" s="289"/>
      <c r="N507" s="289"/>
      <c r="O507" s="289"/>
      <c r="P507" s="289" t="s">
        <v>47</v>
      </c>
      <c r="Q507" s="289"/>
      <c r="R507" s="290"/>
    </row>
    <row r="508" spans="1:18" s="110" customFormat="1" ht="39" customHeight="1">
      <c r="A508" s="23"/>
      <c r="B508" s="90"/>
      <c r="C508" s="90"/>
      <c r="D508" s="171"/>
      <c r="E508" s="69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10"/>
      <c r="R508" s="42"/>
    </row>
    <row r="509" spans="1:18" ht="33.75">
      <c r="A509" s="287" t="s">
        <v>0</v>
      </c>
      <c r="B509" s="37"/>
      <c r="C509" s="37"/>
      <c r="D509" s="6"/>
      <c r="E509" s="128" t="s">
        <v>836</v>
      </c>
      <c r="F509" s="6"/>
      <c r="G509" s="6"/>
      <c r="H509" s="6"/>
      <c r="I509" s="6"/>
      <c r="J509" s="6"/>
      <c r="K509" s="6"/>
      <c r="L509" s="6"/>
      <c r="M509" s="6"/>
      <c r="N509" s="7"/>
      <c r="O509" s="6"/>
      <c r="P509" s="6"/>
      <c r="Q509" s="6"/>
      <c r="R509" s="29"/>
    </row>
    <row r="510" spans="1:18" ht="18" customHeight="1">
      <c r="A510" s="8"/>
      <c r="B510" s="277" t="s">
        <v>26</v>
      </c>
      <c r="C510" s="277"/>
      <c r="D510" s="9"/>
      <c r="E510" s="9"/>
      <c r="F510" s="9"/>
      <c r="G510" s="9"/>
      <c r="H510" s="9"/>
      <c r="I510" s="9"/>
      <c r="J510" s="10"/>
      <c r="K510" s="9"/>
      <c r="L510" s="9"/>
      <c r="M510" s="10"/>
      <c r="N510" s="11"/>
      <c r="O510" s="9"/>
      <c r="P510" s="9"/>
      <c r="Q510" s="9"/>
      <c r="R510" s="30" t="s">
        <v>912</v>
      </c>
    </row>
    <row r="511" spans="1:18" ht="20.25" customHeight="1">
      <c r="A511" s="332"/>
      <c r="B511" s="399"/>
      <c r="C511" s="399"/>
      <c r="D511" s="373"/>
      <c r="E511" s="374" t="s">
        <v>1187</v>
      </c>
      <c r="F511" s="9"/>
      <c r="G511" s="9"/>
      <c r="H511" s="9"/>
      <c r="I511" s="9"/>
      <c r="J511" s="9"/>
      <c r="K511" s="9"/>
      <c r="L511" s="9"/>
      <c r="M511" s="9"/>
      <c r="N511" s="11"/>
      <c r="O511" s="9"/>
      <c r="P511" s="9"/>
      <c r="Q511" s="9"/>
      <c r="R511" s="207"/>
    </row>
    <row r="512" spans="1:18" s="392" customFormat="1" ht="23.25" customHeight="1">
      <c r="A512" s="424" t="s">
        <v>1173</v>
      </c>
      <c r="B512" s="422" t="s">
        <v>1174</v>
      </c>
      <c r="C512" s="339" t="s">
        <v>875</v>
      </c>
      <c r="D512" s="422" t="s">
        <v>1</v>
      </c>
      <c r="E512" s="422" t="s">
        <v>1171</v>
      </c>
      <c r="F512" s="423" t="s">
        <v>1167</v>
      </c>
      <c r="G512" s="423" t="s">
        <v>1168</v>
      </c>
      <c r="H512" s="525" t="s">
        <v>1149</v>
      </c>
      <c r="I512" s="423" t="s">
        <v>38</v>
      </c>
      <c r="J512" s="423" t="s">
        <v>1169</v>
      </c>
      <c r="K512" s="423" t="s">
        <v>18</v>
      </c>
      <c r="L512" s="423" t="s">
        <v>19</v>
      </c>
      <c r="M512" s="423" t="s">
        <v>1188</v>
      </c>
      <c r="N512" s="423" t="s">
        <v>1172</v>
      </c>
      <c r="O512" s="376" t="s">
        <v>1170</v>
      </c>
      <c r="P512" s="423" t="s">
        <v>32</v>
      </c>
      <c r="Q512" s="423" t="s">
        <v>1175</v>
      </c>
      <c r="R512" s="425" t="s">
        <v>20</v>
      </c>
    </row>
    <row r="513" spans="1:18" s="41" customFormat="1" ht="19.5" customHeight="1">
      <c r="A513" s="408" t="s">
        <v>434</v>
      </c>
      <c r="B513" s="410"/>
      <c r="C513" s="410"/>
      <c r="D513" s="411"/>
      <c r="E513" s="411"/>
      <c r="F513" s="412"/>
      <c r="G513" s="521"/>
      <c r="H513" s="522"/>
      <c r="I513" s="522"/>
      <c r="J513" s="523"/>
      <c r="K513" s="524"/>
      <c r="L513" s="414"/>
      <c r="M513" s="523"/>
      <c r="N513" s="523"/>
      <c r="O513" s="522"/>
      <c r="P513" s="414"/>
      <c r="Q513" s="413"/>
      <c r="R513" s="426"/>
    </row>
    <row r="514" spans="1:18" ht="28.5" customHeight="1">
      <c r="A514" s="177">
        <v>11100501</v>
      </c>
      <c r="B514" s="404" t="s">
        <v>506</v>
      </c>
      <c r="C514" s="404"/>
      <c r="D514" s="403" t="s">
        <v>507</v>
      </c>
      <c r="E514" s="403" t="s">
        <v>10</v>
      </c>
      <c r="F514" s="404">
        <v>1915.05</v>
      </c>
      <c r="G514" s="404">
        <v>0</v>
      </c>
      <c r="H514" s="404">
        <v>0</v>
      </c>
      <c r="I514" s="404">
        <v>0</v>
      </c>
      <c r="J514" s="404">
        <v>0</v>
      </c>
      <c r="K514" s="404">
        <v>0</v>
      </c>
      <c r="L514" s="404">
        <v>77.12</v>
      </c>
      <c r="M514" s="404">
        <v>0</v>
      </c>
      <c r="N514" s="404">
        <v>0</v>
      </c>
      <c r="O514" s="404">
        <v>0</v>
      </c>
      <c r="P514" s="404">
        <v>0.17</v>
      </c>
      <c r="Q514" s="404">
        <f aca="true" t="shared" si="73" ref="Q514:Q520">F514+G514+H514+J514-M514-O514-K514-N514+L514-P514</f>
        <v>1992</v>
      </c>
      <c r="R514" s="181"/>
    </row>
    <row r="515" spans="1:18" ht="28.5" customHeight="1">
      <c r="A515" s="177">
        <v>11100503</v>
      </c>
      <c r="B515" s="404" t="s">
        <v>511</v>
      </c>
      <c r="C515" s="404"/>
      <c r="D515" s="403" t="s">
        <v>512</v>
      </c>
      <c r="E515" s="403" t="s">
        <v>11</v>
      </c>
      <c r="F515" s="404">
        <v>1915.05</v>
      </c>
      <c r="G515" s="404">
        <v>0</v>
      </c>
      <c r="H515" s="404">
        <v>0</v>
      </c>
      <c r="I515" s="404">
        <v>0</v>
      </c>
      <c r="J515" s="404">
        <v>0</v>
      </c>
      <c r="K515" s="404">
        <v>0</v>
      </c>
      <c r="L515" s="404">
        <v>77.12</v>
      </c>
      <c r="M515" s="404">
        <v>0</v>
      </c>
      <c r="N515" s="404">
        <v>0</v>
      </c>
      <c r="O515" s="404">
        <v>0</v>
      </c>
      <c r="P515" s="404">
        <v>-0.03</v>
      </c>
      <c r="Q515" s="404">
        <f t="shared" si="73"/>
        <v>1992.2</v>
      </c>
      <c r="R515" s="181"/>
    </row>
    <row r="516" spans="1:18" ht="28.5" customHeight="1">
      <c r="A516" s="177">
        <v>11100504</v>
      </c>
      <c r="B516" s="404" t="s">
        <v>513</v>
      </c>
      <c r="C516" s="404"/>
      <c r="D516" s="403" t="s">
        <v>514</v>
      </c>
      <c r="E516" s="403" t="s">
        <v>508</v>
      </c>
      <c r="F516" s="404">
        <v>1915.05</v>
      </c>
      <c r="G516" s="404">
        <v>0</v>
      </c>
      <c r="H516" s="404">
        <v>0</v>
      </c>
      <c r="I516" s="404">
        <v>0</v>
      </c>
      <c r="J516" s="404">
        <v>0</v>
      </c>
      <c r="K516" s="404">
        <v>0</v>
      </c>
      <c r="L516" s="404">
        <v>77.12</v>
      </c>
      <c r="M516" s="404">
        <v>0</v>
      </c>
      <c r="N516" s="404">
        <v>0</v>
      </c>
      <c r="O516" s="404">
        <v>0</v>
      </c>
      <c r="P516" s="404">
        <v>-0.03</v>
      </c>
      <c r="Q516" s="404">
        <f t="shared" si="73"/>
        <v>1992.2</v>
      </c>
      <c r="R516" s="181"/>
    </row>
    <row r="517" spans="1:18" ht="28.5" customHeight="1">
      <c r="A517" s="177">
        <v>11100509</v>
      </c>
      <c r="B517" s="404" t="s">
        <v>519</v>
      </c>
      <c r="C517" s="404"/>
      <c r="D517" s="403" t="s">
        <v>520</v>
      </c>
      <c r="E517" s="403" t="s">
        <v>10</v>
      </c>
      <c r="F517" s="404">
        <v>1915.05</v>
      </c>
      <c r="G517" s="404">
        <v>0</v>
      </c>
      <c r="H517" s="404">
        <v>0</v>
      </c>
      <c r="I517" s="404">
        <v>0</v>
      </c>
      <c r="J517" s="404">
        <v>0</v>
      </c>
      <c r="K517" s="404">
        <v>0</v>
      </c>
      <c r="L517" s="404">
        <v>77.12</v>
      </c>
      <c r="M517" s="404">
        <v>0</v>
      </c>
      <c r="N517" s="404">
        <v>0</v>
      </c>
      <c r="O517" s="404">
        <v>0</v>
      </c>
      <c r="P517" s="404">
        <v>-0.03</v>
      </c>
      <c r="Q517" s="404">
        <f t="shared" si="73"/>
        <v>1992.2</v>
      </c>
      <c r="R517" s="181"/>
    </row>
    <row r="518" spans="1:18" ht="28.5" customHeight="1">
      <c r="A518" s="177">
        <v>11100510</v>
      </c>
      <c r="B518" s="404" t="s">
        <v>521</v>
      </c>
      <c r="C518" s="404"/>
      <c r="D518" s="403" t="s">
        <v>522</v>
      </c>
      <c r="E518" s="403" t="s">
        <v>523</v>
      </c>
      <c r="F518" s="404">
        <v>1915.05</v>
      </c>
      <c r="G518" s="404">
        <v>595.79</v>
      </c>
      <c r="H518" s="404">
        <v>0</v>
      </c>
      <c r="I518" s="404">
        <v>0</v>
      </c>
      <c r="J518" s="404">
        <v>0</v>
      </c>
      <c r="K518" s="404">
        <v>0</v>
      </c>
      <c r="L518" s="404">
        <v>31.12</v>
      </c>
      <c r="M518" s="404">
        <v>0</v>
      </c>
      <c r="N518" s="404">
        <v>0</v>
      </c>
      <c r="O518" s="404">
        <v>0</v>
      </c>
      <c r="P518" s="404">
        <v>0.16</v>
      </c>
      <c r="Q518" s="404">
        <f t="shared" si="73"/>
        <v>2541.8</v>
      </c>
      <c r="R518" s="181"/>
    </row>
    <row r="519" spans="1:18" ht="28.5" customHeight="1">
      <c r="A519" s="177">
        <v>11100513</v>
      </c>
      <c r="B519" s="404" t="s">
        <v>524</v>
      </c>
      <c r="C519" s="404"/>
      <c r="D519" s="403" t="s">
        <v>525</v>
      </c>
      <c r="E519" s="403" t="s">
        <v>11</v>
      </c>
      <c r="F519" s="404">
        <v>2016.45</v>
      </c>
      <c r="G519" s="404">
        <v>0</v>
      </c>
      <c r="H519" s="404">
        <v>0</v>
      </c>
      <c r="I519" s="404">
        <v>0</v>
      </c>
      <c r="J519" s="404">
        <v>0</v>
      </c>
      <c r="K519" s="404">
        <v>0</v>
      </c>
      <c r="L519" s="404">
        <v>70.63</v>
      </c>
      <c r="M519" s="404">
        <v>0</v>
      </c>
      <c r="N519" s="404">
        <v>0</v>
      </c>
      <c r="O519" s="404">
        <v>0</v>
      </c>
      <c r="P519" s="404">
        <v>0.08</v>
      </c>
      <c r="Q519" s="404">
        <f t="shared" si="73"/>
        <v>2087</v>
      </c>
      <c r="R519" s="181"/>
    </row>
    <row r="520" spans="1:18" ht="30" customHeight="1">
      <c r="A520" s="177">
        <v>15100205</v>
      </c>
      <c r="B520" s="404" t="s">
        <v>600</v>
      </c>
      <c r="C520" s="404"/>
      <c r="D520" s="403" t="s">
        <v>601</v>
      </c>
      <c r="E520" s="403" t="s">
        <v>11</v>
      </c>
      <c r="F520" s="404">
        <v>1249.08</v>
      </c>
      <c r="G520" s="404">
        <v>0</v>
      </c>
      <c r="H520" s="404">
        <v>0</v>
      </c>
      <c r="I520" s="404">
        <v>0</v>
      </c>
      <c r="J520" s="404">
        <v>0</v>
      </c>
      <c r="K520" s="404">
        <v>0</v>
      </c>
      <c r="L520" s="404">
        <v>131.77</v>
      </c>
      <c r="M520" s="404">
        <v>0</v>
      </c>
      <c r="N520" s="404">
        <v>0</v>
      </c>
      <c r="O520" s="404">
        <v>0</v>
      </c>
      <c r="P520" s="404">
        <v>-0.15</v>
      </c>
      <c r="Q520" s="404">
        <f t="shared" si="73"/>
        <v>1381</v>
      </c>
      <c r="R520" s="181"/>
    </row>
    <row r="521" spans="1:18" s="253" customFormat="1" ht="30" customHeight="1" hidden="1">
      <c r="A521" s="390"/>
      <c r="B521" s="379"/>
      <c r="C521" s="379"/>
      <c r="D521" s="379"/>
      <c r="E521" s="379"/>
      <c r="F521" s="379">
        <f>SUM(F514:F520)</f>
        <v>12840.78</v>
      </c>
      <c r="G521" s="379">
        <f aca="true" t="shared" si="74" ref="G521:Q521">SUM(G514:G520)</f>
        <v>595.79</v>
      </c>
      <c r="H521" s="379">
        <f t="shared" si="74"/>
        <v>0</v>
      </c>
      <c r="I521" s="379">
        <f t="shared" si="74"/>
        <v>0</v>
      </c>
      <c r="J521" s="379">
        <f t="shared" si="74"/>
        <v>0</v>
      </c>
      <c r="K521" s="379">
        <f>SUM(K514:K520)</f>
        <v>0</v>
      </c>
      <c r="L521" s="379">
        <f>SUM(L514:L520)</f>
        <v>542</v>
      </c>
      <c r="M521" s="379">
        <f t="shared" si="74"/>
        <v>0</v>
      </c>
      <c r="N521" s="379">
        <f t="shared" si="74"/>
        <v>0</v>
      </c>
      <c r="O521" s="379">
        <f t="shared" si="74"/>
        <v>0</v>
      </c>
      <c r="P521" s="379">
        <f t="shared" si="74"/>
        <v>0.17</v>
      </c>
      <c r="Q521" s="379">
        <f t="shared" si="74"/>
        <v>13978.4</v>
      </c>
      <c r="R521" s="391"/>
    </row>
    <row r="522" spans="1:18" ht="17.25" customHeight="1">
      <c r="A522" s="427" t="s">
        <v>144</v>
      </c>
      <c r="B522" s="417"/>
      <c r="C522" s="417"/>
      <c r="D522" s="418"/>
      <c r="E522" s="418"/>
      <c r="F522" s="419">
        <f aca="true" t="shared" si="75" ref="F522:Q522">F474+F504+F521</f>
        <v>79487.12999999999</v>
      </c>
      <c r="G522" s="419">
        <f t="shared" si="75"/>
        <v>1311.58</v>
      </c>
      <c r="H522" s="419">
        <f t="shared" si="75"/>
        <v>0</v>
      </c>
      <c r="I522" s="419">
        <f t="shared" si="75"/>
        <v>0</v>
      </c>
      <c r="J522" s="419">
        <f t="shared" si="75"/>
        <v>0</v>
      </c>
      <c r="K522" s="419">
        <f>K474+K504+K521</f>
        <v>918.79</v>
      </c>
      <c r="L522" s="419">
        <f>L474+L504+L521</f>
        <v>3103.08</v>
      </c>
      <c r="M522" s="419">
        <f t="shared" si="75"/>
        <v>0</v>
      </c>
      <c r="N522" s="419">
        <f t="shared" si="75"/>
        <v>749.0799999999999</v>
      </c>
      <c r="O522" s="419">
        <f t="shared" si="75"/>
        <v>0</v>
      </c>
      <c r="P522" s="419">
        <f t="shared" si="75"/>
        <v>0.12000000000000005</v>
      </c>
      <c r="Q522" s="419">
        <f t="shared" si="75"/>
        <v>82233.79999999999</v>
      </c>
      <c r="R522" s="428"/>
    </row>
    <row r="523" spans="1:18" ht="19.5" customHeight="1">
      <c r="A523" s="408" t="s">
        <v>505</v>
      </c>
      <c r="B523" s="420"/>
      <c r="C523" s="420"/>
      <c r="D523" s="187"/>
      <c r="E523" s="187"/>
      <c r="F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  <c r="R523" s="189"/>
    </row>
    <row r="524" spans="1:18" ht="28.5" customHeight="1">
      <c r="A524" s="177">
        <v>8100206</v>
      </c>
      <c r="B524" s="178" t="s">
        <v>411</v>
      </c>
      <c r="C524" s="178"/>
      <c r="D524" s="179" t="s">
        <v>412</v>
      </c>
      <c r="E524" s="179" t="s">
        <v>408</v>
      </c>
      <c r="F524" s="178">
        <v>3070.95</v>
      </c>
      <c r="G524" s="178">
        <v>614.19</v>
      </c>
      <c r="H524" s="178">
        <v>0</v>
      </c>
      <c r="I524" s="178">
        <v>0</v>
      </c>
      <c r="J524" s="178">
        <v>0</v>
      </c>
      <c r="K524" s="178">
        <v>142.16</v>
      </c>
      <c r="L524" s="178">
        <v>0</v>
      </c>
      <c r="M524" s="178">
        <v>0</v>
      </c>
      <c r="N524" s="178">
        <v>162.87</v>
      </c>
      <c r="O524" s="178">
        <v>0</v>
      </c>
      <c r="P524" s="178">
        <v>-0.09</v>
      </c>
      <c r="Q524" s="178">
        <f aca="true" t="shared" si="76" ref="Q524:Q533">F524+G524+H524+J524-M524-O524-K524-N524+L524-P524</f>
        <v>3380.2000000000003</v>
      </c>
      <c r="R524" s="181"/>
    </row>
    <row r="525" spans="1:18" ht="28.5" customHeight="1">
      <c r="A525" s="177">
        <v>11100323</v>
      </c>
      <c r="B525" s="178" t="s">
        <v>485</v>
      </c>
      <c r="C525" s="178"/>
      <c r="D525" s="179" t="s">
        <v>486</v>
      </c>
      <c r="E525" s="179" t="s">
        <v>508</v>
      </c>
      <c r="F525" s="178">
        <v>2000.1</v>
      </c>
      <c r="G525" s="178">
        <v>0</v>
      </c>
      <c r="H525" s="178">
        <v>0</v>
      </c>
      <c r="I525" s="178">
        <v>0</v>
      </c>
      <c r="J525" s="178">
        <v>0</v>
      </c>
      <c r="K525" s="178">
        <v>0</v>
      </c>
      <c r="L525" s="178">
        <v>71.68</v>
      </c>
      <c r="M525" s="178">
        <v>0</v>
      </c>
      <c r="N525" s="178">
        <v>0</v>
      </c>
      <c r="O525" s="178">
        <v>0</v>
      </c>
      <c r="P525" s="178">
        <v>-0.02</v>
      </c>
      <c r="Q525" s="178">
        <f t="shared" si="76"/>
        <v>2071.7999999999997</v>
      </c>
      <c r="R525" s="181"/>
    </row>
    <row r="526" spans="1:18" ht="28.5" customHeight="1">
      <c r="A526" s="177">
        <v>11100329</v>
      </c>
      <c r="B526" s="178" t="s">
        <v>494</v>
      </c>
      <c r="C526" s="178"/>
      <c r="D526" s="179" t="s">
        <v>973</v>
      </c>
      <c r="E526" s="179" t="s">
        <v>508</v>
      </c>
      <c r="F526" s="178">
        <v>2743.05</v>
      </c>
      <c r="G526" s="178">
        <v>548.61</v>
      </c>
      <c r="H526" s="178">
        <v>0</v>
      </c>
      <c r="I526" s="178">
        <v>0</v>
      </c>
      <c r="J526" s="178">
        <v>0</v>
      </c>
      <c r="K526" s="178">
        <v>49.02</v>
      </c>
      <c r="L526" s="178">
        <v>0</v>
      </c>
      <c r="M526" s="178">
        <v>0</v>
      </c>
      <c r="N526" s="178">
        <v>0</v>
      </c>
      <c r="O526" s="178">
        <v>0</v>
      </c>
      <c r="P526" s="178">
        <v>0.04</v>
      </c>
      <c r="Q526" s="178">
        <f t="shared" si="76"/>
        <v>3242.6000000000004</v>
      </c>
      <c r="R526" s="181"/>
    </row>
    <row r="527" spans="1:18" ht="28.5" customHeight="1">
      <c r="A527" s="177">
        <v>11100502</v>
      </c>
      <c r="B527" s="178" t="s">
        <v>509</v>
      </c>
      <c r="C527" s="178"/>
      <c r="D527" s="179" t="s">
        <v>510</v>
      </c>
      <c r="E527" s="179" t="s">
        <v>1151</v>
      </c>
      <c r="F527" s="178">
        <v>3000</v>
      </c>
      <c r="G527" s="178">
        <v>933.33</v>
      </c>
      <c r="H527" s="178">
        <v>0</v>
      </c>
      <c r="I527" s="178">
        <v>0</v>
      </c>
      <c r="J527" s="178">
        <v>0</v>
      </c>
      <c r="K527" s="178">
        <v>306.38</v>
      </c>
      <c r="L527" s="178">
        <v>0</v>
      </c>
      <c r="M527" s="178">
        <v>0</v>
      </c>
      <c r="N527" s="178">
        <v>63</v>
      </c>
      <c r="O527" s="178">
        <v>0</v>
      </c>
      <c r="P527" s="178">
        <v>0.15</v>
      </c>
      <c r="Q527" s="178">
        <f t="shared" si="76"/>
        <v>3563.7999999999997</v>
      </c>
      <c r="R527" s="181"/>
    </row>
    <row r="528" spans="1:18" ht="28.5" customHeight="1">
      <c r="A528" s="177">
        <v>11100505</v>
      </c>
      <c r="B528" s="178" t="s">
        <v>515</v>
      </c>
      <c r="C528" s="178"/>
      <c r="D528" s="179" t="s">
        <v>516</v>
      </c>
      <c r="E528" s="179" t="s">
        <v>508</v>
      </c>
      <c r="F528" s="178">
        <v>1915.05</v>
      </c>
      <c r="G528" s="178">
        <v>723.46</v>
      </c>
      <c r="H528" s="178">
        <v>0</v>
      </c>
      <c r="I528" s="178">
        <v>0</v>
      </c>
      <c r="J528" s="178">
        <v>0</v>
      </c>
      <c r="K528" s="178">
        <v>0</v>
      </c>
      <c r="L528" s="178">
        <v>2.74</v>
      </c>
      <c r="M528" s="178">
        <v>0</v>
      </c>
      <c r="N528" s="178">
        <v>0</v>
      </c>
      <c r="O528" s="178">
        <v>0</v>
      </c>
      <c r="P528" s="178">
        <v>0.05</v>
      </c>
      <c r="Q528" s="178">
        <f t="shared" si="76"/>
        <v>2641.2</v>
      </c>
      <c r="R528" s="181"/>
    </row>
    <row r="529" spans="1:18" ht="28.5" customHeight="1">
      <c r="A529" s="177">
        <v>11100506</v>
      </c>
      <c r="B529" s="178" t="s">
        <v>517</v>
      </c>
      <c r="C529" s="178"/>
      <c r="D529" s="179" t="s">
        <v>518</v>
      </c>
      <c r="E529" s="179" t="s">
        <v>508</v>
      </c>
      <c r="F529" s="178">
        <v>1915.05</v>
      </c>
      <c r="G529" s="178">
        <v>0</v>
      </c>
      <c r="H529" s="178">
        <v>0</v>
      </c>
      <c r="I529" s="178">
        <v>0</v>
      </c>
      <c r="J529" s="178">
        <v>0</v>
      </c>
      <c r="K529" s="178">
        <v>0</v>
      </c>
      <c r="L529" s="178">
        <v>77.12</v>
      </c>
      <c r="M529" s="178">
        <v>0</v>
      </c>
      <c r="N529" s="178">
        <v>0</v>
      </c>
      <c r="O529" s="178">
        <v>0</v>
      </c>
      <c r="P529" s="178">
        <v>-0.03</v>
      </c>
      <c r="Q529" s="178">
        <f t="shared" si="76"/>
        <v>1992.2</v>
      </c>
      <c r="R529" s="181"/>
    </row>
    <row r="530" spans="1:18" ht="28.5" customHeight="1">
      <c r="A530" s="177">
        <v>11100514</v>
      </c>
      <c r="B530" s="178" t="s">
        <v>526</v>
      </c>
      <c r="C530" s="178"/>
      <c r="D530" s="179" t="s">
        <v>527</v>
      </c>
      <c r="E530" s="179" t="s">
        <v>508</v>
      </c>
      <c r="F530" s="178">
        <v>2384.7</v>
      </c>
      <c r="G530" s="178">
        <v>741.91</v>
      </c>
      <c r="H530" s="178">
        <v>0</v>
      </c>
      <c r="I530" s="178">
        <v>0</v>
      </c>
      <c r="J530" s="178">
        <v>0</v>
      </c>
      <c r="K530" s="178">
        <v>59.04</v>
      </c>
      <c r="L530" s="178">
        <v>0</v>
      </c>
      <c r="M530" s="178">
        <v>0</v>
      </c>
      <c r="N530" s="178">
        <v>40</v>
      </c>
      <c r="O530" s="178">
        <v>0</v>
      </c>
      <c r="P530" s="178">
        <v>-0.03</v>
      </c>
      <c r="Q530" s="178">
        <f t="shared" si="76"/>
        <v>3027.6</v>
      </c>
      <c r="R530" s="181"/>
    </row>
    <row r="531" spans="1:18" ht="28.5" customHeight="1">
      <c r="A531" s="177">
        <v>11100517</v>
      </c>
      <c r="B531" s="178" t="s">
        <v>503</v>
      </c>
      <c r="C531" s="178"/>
      <c r="D531" s="179" t="s">
        <v>504</v>
      </c>
      <c r="E531" s="179" t="s">
        <v>508</v>
      </c>
      <c r="F531" s="178">
        <v>3024.15</v>
      </c>
      <c r="G531" s="178">
        <v>0</v>
      </c>
      <c r="H531" s="178">
        <v>0</v>
      </c>
      <c r="I531" s="178">
        <v>0</v>
      </c>
      <c r="J531" s="178">
        <v>0</v>
      </c>
      <c r="K531" s="178">
        <v>79.61</v>
      </c>
      <c r="L531" s="178">
        <v>0</v>
      </c>
      <c r="M531" s="178">
        <v>0</v>
      </c>
      <c r="N531" s="178">
        <v>0</v>
      </c>
      <c r="O531" s="178">
        <v>0</v>
      </c>
      <c r="P531" s="178">
        <v>-0.06</v>
      </c>
      <c r="Q531" s="178">
        <f t="shared" si="76"/>
        <v>2944.6</v>
      </c>
      <c r="R531" s="181"/>
    </row>
    <row r="532" spans="1:18" ht="28.5" customHeight="1">
      <c r="A532" s="177">
        <v>11100518</v>
      </c>
      <c r="B532" s="178" t="s">
        <v>528</v>
      </c>
      <c r="C532" s="178"/>
      <c r="D532" s="179" t="s">
        <v>529</v>
      </c>
      <c r="E532" s="179" t="s">
        <v>508</v>
      </c>
      <c r="F532" s="178">
        <v>2100</v>
      </c>
      <c r="G532" s="178">
        <v>0</v>
      </c>
      <c r="H532" s="178">
        <v>0</v>
      </c>
      <c r="I532" s="178">
        <v>0</v>
      </c>
      <c r="J532" s="178">
        <v>0</v>
      </c>
      <c r="K532" s="178">
        <v>0</v>
      </c>
      <c r="L532" s="178">
        <v>64.28</v>
      </c>
      <c r="M532" s="178">
        <v>0</v>
      </c>
      <c r="N532" s="178">
        <v>0</v>
      </c>
      <c r="O532" s="178">
        <v>0</v>
      </c>
      <c r="P532" s="178">
        <v>0.08</v>
      </c>
      <c r="Q532" s="178">
        <f t="shared" si="76"/>
        <v>2164.2000000000003</v>
      </c>
      <c r="R532" s="181"/>
    </row>
    <row r="533" spans="1:18" ht="28.5" customHeight="1">
      <c r="A533" s="177">
        <v>17100202</v>
      </c>
      <c r="B533" s="178" t="s">
        <v>530</v>
      </c>
      <c r="C533" s="178"/>
      <c r="D533" s="179" t="s">
        <v>531</v>
      </c>
      <c r="E533" s="179" t="s">
        <v>508</v>
      </c>
      <c r="F533" s="178">
        <v>2953.65</v>
      </c>
      <c r="G533" s="178">
        <v>0</v>
      </c>
      <c r="H533" s="178">
        <v>0</v>
      </c>
      <c r="I533" s="178">
        <v>0</v>
      </c>
      <c r="J533" s="178">
        <v>0</v>
      </c>
      <c r="K533" s="178">
        <v>71.94</v>
      </c>
      <c r="L533" s="178">
        <v>0</v>
      </c>
      <c r="M533" s="178">
        <v>0</v>
      </c>
      <c r="N533" s="178">
        <v>0</v>
      </c>
      <c r="O533" s="178">
        <v>0</v>
      </c>
      <c r="P533" s="178">
        <v>-0.09</v>
      </c>
      <c r="Q533" s="178">
        <f t="shared" si="76"/>
        <v>2881.8</v>
      </c>
      <c r="R533" s="181"/>
    </row>
    <row r="534" spans="1:18" ht="16.5" customHeight="1">
      <c r="A534" s="427" t="s">
        <v>144</v>
      </c>
      <c r="B534" s="417"/>
      <c r="C534" s="417"/>
      <c r="D534" s="418"/>
      <c r="E534" s="418"/>
      <c r="F534" s="419">
        <f>SUM(F524:F533)</f>
        <v>25106.7</v>
      </c>
      <c r="G534" s="419">
        <f aca="true" t="shared" si="77" ref="G534:O534">SUM(G524:G533)</f>
        <v>3561.5</v>
      </c>
      <c r="H534" s="419">
        <f t="shared" si="77"/>
        <v>0</v>
      </c>
      <c r="I534" s="419">
        <f t="shared" si="77"/>
        <v>0</v>
      </c>
      <c r="J534" s="419">
        <f t="shared" si="77"/>
        <v>0</v>
      </c>
      <c r="K534" s="419">
        <f>SUM(K524:K533)</f>
        <v>708.1500000000001</v>
      </c>
      <c r="L534" s="419">
        <f>SUM(L524:L533)</f>
        <v>215.82000000000002</v>
      </c>
      <c r="M534" s="419">
        <f t="shared" si="77"/>
        <v>0</v>
      </c>
      <c r="N534" s="419">
        <f t="shared" si="77"/>
        <v>265.87</v>
      </c>
      <c r="O534" s="419">
        <f t="shared" si="77"/>
        <v>0</v>
      </c>
      <c r="P534" s="419">
        <f>SUM(P524:P533)</f>
        <v>0</v>
      </c>
      <c r="Q534" s="419">
        <f>SUM(Q524:Q533)</f>
        <v>27909.999999999996</v>
      </c>
      <c r="R534" s="428"/>
    </row>
    <row r="535" spans="1:18" s="191" customFormat="1" ht="20.25" customHeight="1">
      <c r="A535" s="358"/>
      <c r="B535" s="359" t="s">
        <v>33</v>
      </c>
      <c r="C535" s="359"/>
      <c r="D535" s="429"/>
      <c r="E535" s="429"/>
      <c r="F535" s="430">
        <f>F521+F534</f>
        <v>37947.48</v>
      </c>
      <c r="G535" s="430">
        <f aca="true" t="shared" si="78" ref="G535:Q535">G521+G534</f>
        <v>4157.29</v>
      </c>
      <c r="H535" s="430">
        <f t="shared" si="78"/>
        <v>0</v>
      </c>
      <c r="I535" s="430">
        <f t="shared" si="78"/>
        <v>0</v>
      </c>
      <c r="J535" s="430">
        <f t="shared" si="78"/>
        <v>0</v>
      </c>
      <c r="K535" s="430">
        <f>K521+K534</f>
        <v>708.1500000000001</v>
      </c>
      <c r="L535" s="430">
        <f>L521+L534</f>
        <v>757.82</v>
      </c>
      <c r="M535" s="430">
        <f t="shared" si="78"/>
        <v>0</v>
      </c>
      <c r="N535" s="430">
        <f t="shared" si="78"/>
        <v>265.87</v>
      </c>
      <c r="O535" s="430">
        <f t="shared" si="78"/>
        <v>0</v>
      </c>
      <c r="P535" s="430">
        <f t="shared" si="78"/>
        <v>0.17</v>
      </c>
      <c r="Q535" s="430">
        <f t="shared" si="78"/>
        <v>41888.399999999994</v>
      </c>
      <c r="R535" s="389"/>
    </row>
    <row r="536" spans="1:18" s="291" customFormat="1" ht="15.75" customHeight="1">
      <c r="A536" s="288"/>
      <c r="B536" s="289"/>
      <c r="C536" s="289"/>
      <c r="D536" s="289"/>
      <c r="E536" s="289" t="s">
        <v>44</v>
      </c>
      <c r="F536" s="289"/>
      <c r="G536" s="289"/>
      <c r="H536" s="289"/>
      <c r="I536" s="289"/>
      <c r="J536" s="289"/>
      <c r="L536" s="289"/>
      <c r="N536" s="289"/>
      <c r="O536" s="289"/>
      <c r="P536" s="289" t="s">
        <v>46</v>
      </c>
      <c r="Q536" s="289"/>
      <c r="R536" s="290"/>
    </row>
    <row r="537" spans="1:18" s="291" customFormat="1" ht="15.75" customHeight="1">
      <c r="A537" s="288" t="s">
        <v>45</v>
      </c>
      <c r="B537" s="289"/>
      <c r="C537" s="289"/>
      <c r="D537" s="289"/>
      <c r="E537" s="289" t="s">
        <v>43</v>
      </c>
      <c r="F537" s="289"/>
      <c r="G537" s="289"/>
      <c r="H537" s="289"/>
      <c r="I537" s="289"/>
      <c r="J537" s="289"/>
      <c r="L537" s="289"/>
      <c r="N537" s="289"/>
      <c r="O537" s="289"/>
      <c r="P537" s="289" t="s">
        <v>47</v>
      </c>
      <c r="Q537" s="289"/>
      <c r="R537" s="290"/>
    </row>
    <row r="538" spans="2:17" ht="15.75" customHeight="1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</row>
    <row r="539" spans="1:18" s="41" customFormat="1" ht="19.5" customHeight="1">
      <c r="A539" s="26"/>
      <c r="B539" s="164"/>
      <c r="C539" s="164"/>
      <c r="D539" s="69"/>
      <c r="E539" s="69"/>
      <c r="F539" s="214"/>
      <c r="G539" s="214"/>
      <c r="H539" s="214"/>
      <c r="I539" s="214"/>
      <c r="J539" s="214"/>
      <c r="K539" s="214"/>
      <c r="L539" s="214"/>
      <c r="M539" s="214"/>
      <c r="N539" s="214"/>
      <c r="O539" s="214"/>
      <c r="P539" s="214"/>
      <c r="Q539" s="214"/>
      <c r="R539" s="34"/>
    </row>
    <row r="540" spans="1:18" ht="33" customHeight="1">
      <c r="A540" s="287" t="s">
        <v>0</v>
      </c>
      <c r="B540" s="37"/>
      <c r="C540" s="37"/>
      <c r="D540" s="6"/>
      <c r="E540" s="128" t="s">
        <v>836</v>
      </c>
      <c r="F540" s="6"/>
      <c r="G540" s="6"/>
      <c r="H540" s="6"/>
      <c r="I540" s="6"/>
      <c r="J540" s="6"/>
      <c r="K540" s="6"/>
      <c r="L540" s="6"/>
      <c r="M540" s="6"/>
      <c r="N540" s="7"/>
      <c r="O540" s="6"/>
      <c r="P540" s="6"/>
      <c r="Q540" s="6"/>
      <c r="R540" s="29"/>
    </row>
    <row r="541" spans="1:18" ht="19.5" customHeight="1">
      <c r="A541" s="8"/>
      <c r="B541" s="277" t="s">
        <v>26</v>
      </c>
      <c r="C541" s="277"/>
      <c r="D541" s="9"/>
      <c r="E541" s="9"/>
      <c r="F541" s="9"/>
      <c r="G541" s="9"/>
      <c r="H541" s="9"/>
      <c r="I541" s="9"/>
      <c r="J541" s="10"/>
      <c r="K541" s="9"/>
      <c r="L541" s="9"/>
      <c r="M541" s="10"/>
      <c r="N541" s="11"/>
      <c r="O541" s="9"/>
      <c r="P541" s="9"/>
      <c r="Q541" s="9"/>
      <c r="R541" s="30" t="s">
        <v>913</v>
      </c>
    </row>
    <row r="542" spans="1:18" ht="19.5" customHeight="1">
      <c r="A542" s="12"/>
      <c r="B542" s="49"/>
      <c r="C542" s="49"/>
      <c r="D542" s="13"/>
      <c r="E542" s="130" t="s">
        <v>1187</v>
      </c>
      <c r="F542" s="14"/>
      <c r="G542" s="14"/>
      <c r="H542" s="14"/>
      <c r="I542" s="14"/>
      <c r="J542" s="14"/>
      <c r="K542" s="14"/>
      <c r="L542" s="14"/>
      <c r="M542" s="14"/>
      <c r="N542" s="15"/>
      <c r="O542" s="14"/>
      <c r="P542" s="14"/>
      <c r="Q542" s="14"/>
      <c r="R542" s="31"/>
    </row>
    <row r="543" spans="1:18" s="348" customFormat="1" ht="31.5" customHeight="1">
      <c r="A543" s="340" t="s">
        <v>1173</v>
      </c>
      <c r="B543" s="341" t="s">
        <v>1174</v>
      </c>
      <c r="C543" s="339" t="s">
        <v>875</v>
      </c>
      <c r="D543" s="341" t="s">
        <v>1</v>
      </c>
      <c r="E543" s="341" t="s">
        <v>1171</v>
      </c>
      <c r="F543" s="365" t="s">
        <v>1167</v>
      </c>
      <c r="G543" s="515" t="s">
        <v>1168</v>
      </c>
      <c r="H543" s="370" t="s">
        <v>1149</v>
      </c>
      <c r="I543" s="371" t="s">
        <v>38</v>
      </c>
      <c r="J543" s="371" t="s">
        <v>1169</v>
      </c>
      <c r="K543" s="516" t="s">
        <v>18</v>
      </c>
      <c r="L543" s="365" t="s">
        <v>19</v>
      </c>
      <c r="M543" s="371" t="s">
        <v>1188</v>
      </c>
      <c r="N543" s="371" t="s">
        <v>1172</v>
      </c>
      <c r="O543" s="173" t="s">
        <v>1170</v>
      </c>
      <c r="P543" s="365" t="s">
        <v>32</v>
      </c>
      <c r="Q543" s="365" t="s">
        <v>1175</v>
      </c>
      <c r="R543" s="396" t="s">
        <v>20</v>
      </c>
    </row>
    <row r="544" spans="1:18" ht="30" customHeight="1">
      <c r="A544" s="431" t="s">
        <v>532</v>
      </c>
      <c r="B544" s="432"/>
      <c r="C544" s="432"/>
      <c r="D544" s="432"/>
      <c r="E544" s="432"/>
      <c r="F544" s="432"/>
      <c r="G544" s="432"/>
      <c r="H544" s="432"/>
      <c r="I544" s="432"/>
      <c r="J544" s="432"/>
      <c r="K544" s="432"/>
      <c r="L544" s="432"/>
      <c r="M544" s="432"/>
      <c r="N544" s="433"/>
      <c r="O544" s="432"/>
      <c r="P544" s="432"/>
      <c r="Q544" s="432"/>
      <c r="R544" s="434"/>
    </row>
    <row r="545" spans="1:18" ht="35.25" customHeight="1">
      <c r="A545" s="165">
        <v>11100514</v>
      </c>
      <c r="B545" s="215" t="s">
        <v>535</v>
      </c>
      <c r="C545" s="215"/>
      <c r="D545" s="47" t="s">
        <v>536</v>
      </c>
      <c r="E545" s="47" t="s">
        <v>852</v>
      </c>
      <c r="F545" s="71">
        <v>3031.05</v>
      </c>
      <c r="G545" s="71">
        <v>0</v>
      </c>
      <c r="H545" s="71">
        <v>0</v>
      </c>
      <c r="I545" s="71">
        <v>0</v>
      </c>
      <c r="J545" s="71">
        <v>0</v>
      </c>
      <c r="K545" s="71">
        <v>80.36</v>
      </c>
      <c r="L545" s="71">
        <v>0</v>
      </c>
      <c r="M545" s="71">
        <v>0</v>
      </c>
      <c r="N545" s="71">
        <v>0</v>
      </c>
      <c r="O545" s="71">
        <v>0</v>
      </c>
      <c r="P545" s="71">
        <v>-0.11</v>
      </c>
      <c r="Q545" s="71">
        <f>F545+G545+H545+J545-M545-O545-K545-N545+L545-P545</f>
        <v>2950.8</v>
      </c>
      <c r="R545" s="32"/>
    </row>
    <row r="546" spans="1:18" ht="35.25" customHeight="1">
      <c r="A546" s="165">
        <v>13000001</v>
      </c>
      <c r="B546" s="71" t="s">
        <v>537</v>
      </c>
      <c r="C546" s="71"/>
      <c r="D546" s="47" t="s">
        <v>974</v>
      </c>
      <c r="E546" s="47" t="s">
        <v>858</v>
      </c>
      <c r="F546" s="71">
        <v>6615</v>
      </c>
      <c r="G546" s="71">
        <v>0</v>
      </c>
      <c r="H546" s="71">
        <v>0</v>
      </c>
      <c r="I546" s="71">
        <v>0</v>
      </c>
      <c r="J546" s="71">
        <v>0</v>
      </c>
      <c r="K546" s="71">
        <v>865.71</v>
      </c>
      <c r="L546" s="71">
        <v>0</v>
      </c>
      <c r="M546" s="71">
        <v>0</v>
      </c>
      <c r="N546" s="71">
        <v>0</v>
      </c>
      <c r="O546" s="71">
        <v>115</v>
      </c>
      <c r="P546" s="71">
        <v>0.09</v>
      </c>
      <c r="Q546" s="71">
        <f>F546+G546+H546+J546-M546-O546-K546-N546+L546-P546</f>
        <v>5634.2</v>
      </c>
      <c r="R546" s="32"/>
    </row>
    <row r="547" spans="1:18" ht="35.25" customHeight="1">
      <c r="A547" s="165">
        <v>15200202</v>
      </c>
      <c r="B547" s="71" t="s">
        <v>538</v>
      </c>
      <c r="C547" s="71"/>
      <c r="D547" s="47" t="s">
        <v>539</v>
      </c>
      <c r="E547" s="47" t="s">
        <v>540</v>
      </c>
      <c r="F547" s="71">
        <v>1653.75</v>
      </c>
      <c r="G547" s="71">
        <v>0</v>
      </c>
      <c r="H547" s="71">
        <v>0</v>
      </c>
      <c r="I547" s="71">
        <v>0</v>
      </c>
      <c r="J547" s="71">
        <v>0</v>
      </c>
      <c r="K547" s="71">
        <v>0</v>
      </c>
      <c r="L547" s="71">
        <v>105.76</v>
      </c>
      <c r="M547" s="71">
        <v>0</v>
      </c>
      <c r="N547" s="71">
        <v>0</v>
      </c>
      <c r="O547" s="71">
        <v>0</v>
      </c>
      <c r="P547" s="71">
        <v>-0.09</v>
      </c>
      <c r="Q547" s="71">
        <f>F547+G547+H547+J547-M547-O547-K547-N547+L547-P547</f>
        <v>1759.6</v>
      </c>
      <c r="R547" s="32"/>
    </row>
    <row r="548" spans="1:18" ht="35.25" customHeight="1">
      <c r="A548" s="165">
        <v>17100301</v>
      </c>
      <c r="B548" s="71" t="s">
        <v>541</v>
      </c>
      <c r="C548" s="71"/>
      <c r="D548" s="47" t="s">
        <v>542</v>
      </c>
      <c r="E548" s="47" t="s">
        <v>852</v>
      </c>
      <c r="F548" s="71">
        <v>1500</v>
      </c>
      <c r="G548" s="71">
        <v>0</v>
      </c>
      <c r="H548" s="71">
        <v>0</v>
      </c>
      <c r="I548" s="71">
        <v>0</v>
      </c>
      <c r="J548" s="71">
        <v>0</v>
      </c>
      <c r="K548" s="71">
        <v>0</v>
      </c>
      <c r="L548" s="71">
        <v>115.6</v>
      </c>
      <c r="M548" s="71">
        <v>0</v>
      </c>
      <c r="N548" s="71">
        <v>0</v>
      </c>
      <c r="O548" s="71">
        <v>0</v>
      </c>
      <c r="P548" s="71">
        <v>0</v>
      </c>
      <c r="Q548" s="71">
        <f>F548+G548+H548+J548-M548-O548-K548-N548+L548-P548</f>
        <v>1615.6</v>
      </c>
      <c r="R548" s="32"/>
    </row>
    <row r="549" spans="1:18" ht="27.75" customHeight="1">
      <c r="A549" s="281" t="s">
        <v>144</v>
      </c>
      <c r="B549" s="71"/>
      <c r="C549" s="71"/>
      <c r="D549" s="47"/>
      <c r="E549" s="47"/>
      <c r="F549" s="50">
        <f aca="true" t="shared" si="79" ref="F549:Q549">SUM(F545:F548)</f>
        <v>12799.8</v>
      </c>
      <c r="G549" s="77">
        <f t="shared" si="79"/>
        <v>0</v>
      </c>
      <c r="H549" s="77">
        <f t="shared" si="79"/>
        <v>0</v>
      </c>
      <c r="I549" s="77">
        <f t="shared" si="79"/>
        <v>0</v>
      </c>
      <c r="J549" s="77">
        <f t="shared" si="79"/>
        <v>0</v>
      </c>
      <c r="K549" s="77">
        <f>SUM(K545:K548)</f>
        <v>946.07</v>
      </c>
      <c r="L549" s="77">
        <f>SUM(L545:L548)</f>
        <v>221.36</v>
      </c>
      <c r="M549" s="50">
        <f t="shared" si="79"/>
        <v>0</v>
      </c>
      <c r="N549" s="77">
        <f t="shared" si="79"/>
        <v>0</v>
      </c>
      <c r="O549" s="77">
        <f t="shared" si="79"/>
        <v>115</v>
      </c>
      <c r="P549" s="77">
        <f t="shared" si="79"/>
        <v>-0.11</v>
      </c>
      <c r="Q549" s="77">
        <f t="shared" si="79"/>
        <v>11960.2</v>
      </c>
      <c r="R549" s="32"/>
    </row>
    <row r="550" spans="1:18" ht="30" customHeight="1">
      <c r="A550" s="135" t="s">
        <v>543</v>
      </c>
      <c r="B550" s="98"/>
      <c r="C550" s="98"/>
      <c r="D550" s="99"/>
      <c r="E550" s="99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100"/>
    </row>
    <row r="551" spans="1:18" ht="35.25" customHeight="1">
      <c r="A551" s="165">
        <v>13100000</v>
      </c>
      <c r="B551" s="453" t="s">
        <v>544</v>
      </c>
      <c r="C551" s="71"/>
      <c r="D551" s="47" t="s">
        <v>545</v>
      </c>
      <c r="E551" s="47" t="s">
        <v>859</v>
      </c>
      <c r="F551" s="71">
        <v>3858.6</v>
      </c>
      <c r="G551" s="71">
        <v>0</v>
      </c>
      <c r="H551" s="71">
        <v>0</v>
      </c>
      <c r="I551" s="71">
        <v>0</v>
      </c>
      <c r="J551" s="71">
        <v>0</v>
      </c>
      <c r="K551" s="71">
        <v>326.42</v>
      </c>
      <c r="L551" s="71">
        <v>0</v>
      </c>
      <c r="M551" s="71">
        <v>0</v>
      </c>
      <c r="N551" s="71">
        <v>0</v>
      </c>
      <c r="O551" s="71">
        <v>0</v>
      </c>
      <c r="P551" s="71">
        <v>-0.02</v>
      </c>
      <c r="Q551" s="71">
        <f>F551+G551+H551+J551-M551-O551-K551-N551+L551-P551</f>
        <v>3532.2</v>
      </c>
      <c r="R551" s="32"/>
    </row>
    <row r="552" spans="1:18" ht="35.25" customHeight="1">
      <c r="A552" s="165">
        <v>13100201</v>
      </c>
      <c r="B552" s="71" t="s">
        <v>546</v>
      </c>
      <c r="C552" s="71"/>
      <c r="D552" s="47" t="s">
        <v>547</v>
      </c>
      <c r="E552" s="47" t="s">
        <v>842</v>
      </c>
      <c r="F552" s="71">
        <v>4132.23</v>
      </c>
      <c r="G552" s="71">
        <v>0</v>
      </c>
      <c r="H552" s="71">
        <v>0</v>
      </c>
      <c r="I552" s="71">
        <v>0</v>
      </c>
      <c r="J552" s="71">
        <v>0</v>
      </c>
      <c r="K552" s="71">
        <v>370.2</v>
      </c>
      <c r="L552" s="71">
        <v>0</v>
      </c>
      <c r="M552" s="71">
        <v>0</v>
      </c>
      <c r="N552" s="71">
        <v>0</v>
      </c>
      <c r="O552" s="71">
        <v>0</v>
      </c>
      <c r="P552" s="71">
        <v>0.03</v>
      </c>
      <c r="Q552" s="71">
        <f>F552+G552+H552+J552-M552-O552-K552-N552+L552-P552</f>
        <v>3761.9999999999995</v>
      </c>
      <c r="R552" s="32"/>
    </row>
    <row r="553" spans="1:18" ht="35.25" customHeight="1">
      <c r="A553" s="165">
        <v>13100202</v>
      </c>
      <c r="B553" s="71" t="s">
        <v>548</v>
      </c>
      <c r="C553" s="71"/>
      <c r="D553" s="47" t="s">
        <v>549</v>
      </c>
      <c r="E553" s="47" t="s">
        <v>842</v>
      </c>
      <c r="F553" s="71">
        <v>2212.72</v>
      </c>
      <c r="G553" s="71">
        <v>0</v>
      </c>
      <c r="H553" s="71">
        <v>0</v>
      </c>
      <c r="I553" s="71">
        <v>0</v>
      </c>
      <c r="J553" s="71">
        <v>0</v>
      </c>
      <c r="K553" s="71">
        <v>0</v>
      </c>
      <c r="L553" s="71">
        <v>38.09</v>
      </c>
      <c r="M553" s="71">
        <v>0</v>
      </c>
      <c r="N553" s="71">
        <v>0</v>
      </c>
      <c r="O553" s="71">
        <v>0</v>
      </c>
      <c r="P553" s="71">
        <v>0.01</v>
      </c>
      <c r="Q553" s="71">
        <f>F553+G553+H553+J553-M553-O553-K553-N553+L553-P553</f>
        <v>2250.7999999999997</v>
      </c>
      <c r="R553" s="32"/>
    </row>
    <row r="554" spans="1:18" ht="35.25" customHeight="1">
      <c r="A554" s="165">
        <v>13100203</v>
      </c>
      <c r="B554" s="71" t="s">
        <v>550</v>
      </c>
      <c r="C554" s="71"/>
      <c r="D554" s="47" t="s">
        <v>551</v>
      </c>
      <c r="E554" s="47" t="s">
        <v>842</v>
      </c>
      <c r="F554" s="71">
        <v>1991.12</v>
      </c>
      <c r="G554" s="71">
        <v>0</v>
      </c>
      <c r="H554" s="71">
        <v>0</v>
      </c>
      <c r="I554" s="71">
        <v>0</v>
      </c>
      <c r="J554" s="71">
        <v>0</v>
      </c>
      <c r="K554" s="71">
        <v>0</v>
      </c>
      <c r="L554" s="71">
        <v>72.25</v>
      </c>
      <c r="M554" s="71">
        <v>0</v>
      </c>
      <c r="N554" s="71">
        <v>0</v>
      </c>
      <c r="O554" s="71">
        <v>0</v>
      </c>
      <c r="P554" s="71">
        <v>-0.03</v>
      </c>
      <c r="Q554" s="71">
        <f>F554+G554+H554+J554-M554-O554-K554-N554+L554-P554</f>
        <v>2063.4</v>
      </c>
      <c r="R554" s="32"/>
    </row>
    <row r="555" spans="1:18" ht="27.75" customHeight="1">
      <c r="A555" s="281" t="s">
        <v>144</v>
      </c>
      <c r="B555" s="71"/>
      <c r="C555" s="71"/>
      <c r="D555" s="47"/>
      <c r="E555" s="47"/>
      <c r="F555" s="50">
        <f aca="true" t="shared" si="80" ref="F555:Q555">SUM(F551:F554)</f>
        <v>12194.669999999998</v>
      </c>
      <c r="G555" s="50">
        <f t="shared" si="80"/>
        <v>0</v>
      </c>
      <c r="H555" s="77">
        <f t="shared" si="80"/>
        <v>0</v>
      </c>
      <c r="I555" s="77">
        <f t="shared" si="80"/>
        <v>0</v>
      </c>
      <c r="J555" s="77">
        <f t="shared" si="80"/>
        <v>0</v>
      </c>
      <c r="K555" s="77">
        <f>SUM(K551:K554)</f>
        <v>696.62</v>
      </c>
      <c r="L555" s="77">
        <f>SUM(L551:L554)</f>
        <v>110.34</v>
      </c>
      <c r="M555" s="77">
        <f t="shared" si="80"/>
        <v>0</v>
      </c>
      <c r="N555" s="77">
        <f t="shared" si="80"/>
        <v>0</v>
      </c>
      <c r="O555" s="77">
        <f t="shared" si="80"/>
        <v>0</v>
      </c>
      <c r="P555" s="77">
        <f t="shared" si="80"/>
        <v>-0.010000000000000002</v>
      </c>
      <c r="Q555" s="77">
        <f t="shared" si="80"/>
        <v>11608.399999999998</v>
      </c>
      <c r="R555" s="32"/>
    </row>
    <row r="556" spans="1:18" ht="25.5" customHeight="1">
      <c r="A556" s="135" t="s">
        <v>793</v>
      </c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2"/>
      <c r="O556" s="101"/>
      <c r="P556" s="101"/>
      <c r="Q556" s="101"/>
      <c r="R556" s="100"/>
    </row>
    <row r="557" spans="1:18" ht="35.25" customHeight="1">
      <c r="A557" s="165">
        <v>1330001</v>
      </c>
      <c r="B557" s="71" t="s">
        <v>794</v>
      </c>
      <c r="C557" s="71"/>
      <c r="D557" s="47" t="s">
        <v>795</v>
      </c>
      <c r="E557" s="47" t="s">
        <v>796</v>
      </c>
      <c r="F557" s="71">
        <v>2100</v>
      </c>
      <c r="G557" s="71">
        <v>0</v>
      </c>
      <c r="H557" s="71">
        <v>0</v>
      </c>
      <c r="I557" s="71">
        <v>0</v>
      </c>
      <c r="J557" s="71">
        <v>0</v>
      </c>
      <c r="K557" s="71">
        <v>0</v>
      </c>
      <c r="L557" s="71">
        <v>64.28</v>
      </c>
      <c r="M557" s="71">
        <v>0</v>
      </c>
      <c r="N557" s="71">
        <v>0</v>
      </c>
      <c r="O557" s="71">
        <v>0</v>
      </c>
      <c r="P557" s="71">
        <v>-0.12</v>
      </c>
      <c r="Q557" s="71">
        <f>F557+L557-P557</f>
        <v>2164.4</v>
      </c>
      <c r="R557" s="32"/>
    </row>
    <row r="558" spans="1:18" ht="27.75" customHeight="1">
      <c r="A558" s="281" t="s">
        <v>144</v>
      </c>
      <c r="B558" s="71"/>
      <c r="C558" s="71"/>
      <c r="D558" s="47"/>
      <c r="E558" s="47"/>
      <c r="F558" s="50">
        <f>F557</f>
        <v>2100</v>
      </c>
      <c r="G558" s="50">
        <f aca="true" t="shared" si="81" ref="G558:Q558">G557</f>
        <v>0</v>
      </c>
      <c r="H558" s="50">
        <f t="shared" si="81"/>
        <v>0</v>
      </c>
      <c r="I558" s="50">
        <f t="shared" si="81"/>
        <v>0</v>
      </c>
      <c r="J558" s="50">
        <f t="shared" si="81"/>
        <v>0</v>
      </c>
      <c r="K558" s="50">
        <f>K557</f>
        <v>0</v>
      </c>
      <c r="L558" s="50">
        <f>L557</f>
        <v>64.28</v>
      </c>
      <c r="M558" s="50">
        <f t="shared" si="81"/>
        <v>0</v>
      </c>
      <c r="N558" s="50">
        <f t="shared" si="81"/>
        <v>0</v>
      </c>
      <c r="O558" s="50">
        <f t="shared" si="81"/>
        <v>0</v>
      </c>
      <c r="P558" s="50">
        <f t="shared" si="81"/>
        <v>-0.12</v>
      </c>
      <c r="Q558" s="50">
        <f t="shared" si="81"/>
        <v>2164.4</v>
      </c>
      <c r="R558" s="32"/>
    </row>
    <row r="559" spans="1:18" s="25" customFormat="1" ht="24.75" customHeight="1">
      <c r="A559" s="65"/>
      <c r="B559" s="284" t="s">
        <v>33</v>
      </c>
      <c r="C559" s="284"/>
      <c r="D559" s="73"/>
      <c r="E559" s="73"/>
      <c r="F559" s="89">
        <f aca="true" t="shared" si="82" ref="F559:Q559">F549+F555+F558</f>
        <v>27094.469999999998</v>
      </c>
      <c r="G559" s="89">
        <f t="shared" si="82"/>
        <v>0</v>
      </c>
      <c r="H559" s="89">
        <f t="shared" si="82"/>
        <v>0</v>
      </c>
      <c r="I559" s="89">
        <f t="shared" si="82"/>
        <v>0</v>
      </c>
      <c r="J559" s="89">
        <f t="shared" si="82"/>
        <v>0</v>
      </c>
      <c r="K559" s="89">
        <f>K549+K555+K558</f>
        <v>1642.69</v>
      </c>
      <c r="L559" s="89">
        <f>L549+L555+L558</f>
        <v>395.98</v>
      </c>
      <c r="M559" s="89">
        <f t="shared" si="82"/>
        <v>0</v>
      </c>
      <c r="N559" s="89">
        <f t="shared" si="82"/>
        <v>0</v>
      </c>
      <c r="O559" s="89">
        <f t="shared" si="82"/>
        <v>115</v>
      </c>
      <c r="P559" s="89">
        <f t="shared" si="82"/>
        <v>-0.24</v>
      </c>
      <c r="Q559" s="89">
        <f t="shared" si="82"/>
        <v>25733</v>
      </c>
      <c r="R559" s="67"/>
    </row>
    <row r="560" spans="4:14" ht="18">
      <c r="D560" s="216"/>
      <c r="E560" s="216"/>
      <c r="N560" s="3"/>
    </row>
    <row r="561" ht="29.25" customHeight="1"/>
    <row r="562" spans="1:18" s="291" customFormat="1" ht="15" customHeight="1">
      <c r="A562" s="288"/>
      <c r="B562" s="289"/>
      <c r="C562" s="289"/>
      <c r="D562" s="289"/>
      <c r="E562" s="289" t="s">
        <v>44</v>
      </c>
      <c r="F562" s="289"/>
      <c r="G562" s="289"/>
      <c r="H562" s="289"/>
      <c r="I562" s="289"/>
      <c r="J562" s="289"/>
      <c r="L562" s="289"/>
      <c r="N562" s="289"/>
      <c r="O562" s="289"/>
      <c r="P562" s="289" t="s">
        <v>46</v>
      </c>
      <c r="Q562" s="289"/>
      <c r="R562" s="290"/>
    </row>
    <row r="563" spans="1:18" s="291" customFormat="1" ht="15" customHeight="1">
      <c r="A563" s="288" t="s">
        <v>45</v>
      </c>
      <c r="B563" s="289"/>
      <c r="C563" s="289"/>
      <c r="D563" s="289"/>
      <c r="E563" s="289" t="s">
        <v>43</v>
      </c>
      <c r="F563" s="289"/>
      <c r="G563" s="289"/>
      <c r="H563" s="289"/>
      <c r="I563" s="289"/>
      <c r="J563" s="289"/>
      <c r="L563" s="289"/>
      <c r="N563" s="289"/>
      <c r="O563" s="289"/>
      <c r="P563" s="289" t="s">
        <v>47</v>
      </c>
      <c r="Q563" s="289"/>
      <c r="R563" s="290"/>
    </row>
    <row r="564" spans="2:17" ht="15" customHeight="1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</row>
    <row r="565" spans="2:17" ht="15" customHeight="1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</row>
    <row r="566" spans="1:18" ht="18">
      <c r="A566" s="114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6"/>
      <c r="O566" s="115"/>
      <c r="P566" s="115"/>
      <c r="Q566" s="115"/>
      <c r="R566" s="117"/>
    </row>
    <row r="567" spans="1:18" ht="24.75" customHeight="1">
      <c r="A567" s="287" t="s">
        <v>0</v>
      </c>
      <c r="B567" s="37"/>
      <c r="C567" s="37"/>
      <c r="D567" s="6"/>
      <c r="E567" s="128" t="s">
        <v>836</v>
      </c>
      <c r="F567" s="63"/>
      <c r="G567" s="6"/>
      <c r="H567" s="6"/>
      <c r="I567" s="6"/>
      <c r="J567" s="6"/>
      <c r="K567" s="6"/>
      <c r="L567" s="6"/>
      <c r="M567" s="6"/>
      <c r="N567" s="7"/>
      <c r="O567" s="6"/>
      <c r="P567" s="6"/>
      <c r="Q567" s="6"/>
      <c r="R567" s="29"/>
    </row>
    <row r="568" spans="1:18" ht="14.25" customHeight="1">
      <c r="A568" s="8"/>
      <c r="B568" s="131" t="s">
        <v>27</v>
      </c>
      <c r="C568" s="131"/>
      <c r="D568" s="9"/>
      <c r="E568" s="9"/>
      <c r="F568" s="9"/>
      <c r="G568" s="9"/>
      <c r="H568" s="9"/>
      <c r="I568" s="9"/>
      <c r="J568" s="10"/>
      <c r="K568" s="9"/>
      <c r="L568" s="9"/>
      <c r="M568" s="10"/>
      <c r="N568" s="11"/>
      <c r="O568" s="9"/>
      <c r="P568" s="9"/>
      <c r="Q568" s="9"/>
      <c r="R568" s="30" t="s">
        <v>914</v>
      </c>
    </row>
    <row r="569" spans="1:18" ht="21.75" customHeight="1">
      <c r="A569" s="332"/>
      <c r="B569" s="373"/>
      <c r="C569" s="373"/>
      <c r="D569" s="373"/>
      <c r="E569" s="374" t="s">
        <v>1187</v>
      </c>
      <c r="F569" s="9"/>
      <c r="G569" s="9"/>
      <c r="H569" s="9"/>
      <c r="I569" s="9"/>
      <c r="J569" s="9"/>
      <c r="K569" s="9"/>
      <c r="L569" s="9"/>
      <c r="M569" s="9"/>
      <c r="N569" s="11"/>
      <c r="O569" s="9"/>
      <c r="P569" s="9"/>
      <c r="Q569" s="9"/>
      <c r="R569" s="207"/>
    </row>
    <row r="570" spans="1:18" s="392" customFormat="1" ht="23.25" customHeight="1">
      <c r="A570" s="424" t="s">
        <v>1173</v>
      </c>
      <c r="B570" s="422" t="s">
        <v>1174</v>
      </c>
      <c r="C570" s="339" t="s">
        <v>875</v>
      </c>
      <c r="D570" s="422" t="s">
        <v>1</v>
      </c>
      <c r="E570" s="422" t="s">
        <v>1171</v>
      </c>
      <c r="F570" s="423" t="s">
        <v>1167</v>
      </c>
      <c r="G570" s="423" t="s">
        <v>1168</v>
      </c>
      <c r="H570" s="423" t="s">
        <v>923</v>
      </c>
      <c r="I570" s="423" t="s">
        <v>38</v>
      </c>
      <c r="J570" s="423" t="s">
        <v>1169</v>
      </c>
      <c r="K570" s="526" t="s">
        <v>18</v>
      </c>
      <c r="L570" s="423" t="s">
        <v>19</v>
      </c>
      <c r="M570" s="423" t="s">
        <v>1188</v>
      </c>
      <c r="N570" s="423" t="s">
        <v>1172</v>
      </c>
      <c r="O570" s="376" t="s">
        <v>1170</v>
      </c>
      <c r="P570" s="423" t="s">
        <v>32</v>
      </c>
      <c r="Q570" s="423" t="s">
        <v>1175</v>
      </c>
      <c r="R570" s="425" t="s">
        <v>20</v>
      </c>
    </row>
    <row r="571" spans="1:18" ht="18">
      <c r="A571" s="397" t="s">
        <v>552</v>
      </c>
      <c r="B571" s="351"/>
      <c r="C571" s="351"/>
      <c r="D571" s="351"/>
      <c r="E571" s="351"/>
      <c r="F571" s="351"/>
      <c r="G571" s="351"/>
      <c r="H571" s="351"/>
      <c r="I571" s="351"/>
      <c r="J571" s="174"/>
      <c r="K571" s="351"/>
      <c r="L571" s="351"/>
      <c r="M571" s="174"/>
      <c r="N571" s="175"/>
      <c r="O571" s="174"/>
      <c r="P571" s="351"/>
      <c r="Q571" s="351"/>
      <c r="R571" s="189"/>
    </row>
    <row r="572" spans="1:18" ht="24.75" customHeight="1">
      <c r="A572" s="177">
        <v>1400201</v>
      </c>
      <c r="B572" s="178" t="s">
        <v>829</v>
      </c>
      <c r="C572" s="178"/>
      <c r="D572" s="179" t="s">
        <v>975</v>
      </c>
      <c r="E572" s="179" t="s">
        <v>830</v>
      </c>
      <c r="F572" s="178">
        <v>6000</v>
      </c>
      <c r="G572" s="178">
        <v>0</v>
      </c>
      <c r="H572" s="178">
        <v>0</v>
      </c>
      <c r="I572" s="178">
        <v>0</v>
      </c>
      <c r="J572" s="178">
        <v>0</v>
      </c>
      <c r="K572" s="178">
        <v>734.34</v>
      </c>
      <c r="L572" s="178">
        <v>0</v>
      </c>
      <c r="M572" s="178">
        <v>0</v>
      </c>
      <c r="N572" s="178">
        <v>0</v>
      </c>
      <c r="O572" s="178">
        <v>0</v>
      </c>
      <c r="P572" s="178">
        <v>0.06</v>
      </c>
      <c r="Q572" s="178">
        <f>F572+G572+H572+J572-M572-O572-K572-N572+L572-P572</f>
        <v>5265.599999999999</v>
      </c>
      <c r="R572" s="181"/>
    </row>
    <row r="573" spans="1:18" ht="24.75" customHeight="1">
      <c r="A573" s="177">
        <v>4100103</v>
      </c>
      <c r="B573" s="178" t="s">
        <v>221</v>
      </c>
      <c r="C573" s="178"/>
      <c r="D573" s="179" t="s">
        <v>222</v>
      </c>
      <c r="E573" s="208" t="s">
        <v>2</v>
      </c>
      <c r="F573" s="178">
        <v>2430</v>
      </c>
      <c r="G573" s="178">
        <v>0</v>
      </c>
      <c r="H573" s="178">
        <v>0</v>
      </c>
      <c r="I573" s="178">
        <v>0</v>
      </c>
      <c r="J573" s="178">
        <v>0</v>
      </c>
      <c r="K573" s="178">
        <v>0.04</v>
      </c>
      <c r="L573" s="178">
        <v>0</v>
      </c>
      <c r="M573" s="178">
        <v>0</v>
      </c>
      <c r="N573" s="178">
        <v>0</v>
      </c>
      <c r="O573" s="178">
        <v>0</v>
      </c>
      <c r="P573" s="178">
        <v>0.16</v>
      </c>
      <c r="Q573" s="178">
        <f>F573+G573+H573+J573-M573-O573-K573-N573+L573-P573</f>
        <v>2429.8</v>
      </c>
      <c r="R573" s="435"/>
    </row>
    <row r="574" spans="1:18" ht="24.75" customHeight="1">
      <c r="A574" s="177">
        <v>14000000</v>
      </c>
      <c r="B574" s="178" t="s">
        <v>553</v>
      </c>
      <c r="C574" s="178"/>
      <c r="D574" s="179" t="s">
        <v>554</v>
      </c>
      <c r="E574" s="179" t="s">
        <v>555</v>
      </c>
      <c r="F574" s="178">
        <v>7166.19</v>
      </c>
      <c r="G574" s="178">
        <v>0</v>
      </c>
      <c r="H574" s="178">
        <v>0</v>
      </c>
      <c r="I574" s="178">
        <v>0</v>
      </c>
      <c r="J574" s="178">
        <v>0</v>
      </c>
      <c r="K574" s="178">
        <v>983.44</v>
      </c>
      <c r="L574" s="178">
        <v>0</v>
      </c>
      <c r="M574" s="178">
        <v>0</v>
      </c>
      <c r="N574" s="178">
        <v>0</v>
      </c>
      <c r="O574" s="178">
        <v>124</v>
      </c>
      <c r="P574" s="178">
        <v>-0.05</v>
      </c>
      <c r="Q574" s="178">
        <f>F574+G574+H574+J574-M574-O574-K574-N574+L574-P574</f>
        <v>6058.8</v>
      </c>
      <c r="R574" s="181"/>
    </row>
    <row r="575" spans="1:18" ht="24.75" customHeight="1">
      <c r="A575" s="177">
        <v>15100204</v>
      </c>
      <c r="B575" s="178" t="s">
        <v>598</v>
      </c>
      <c r="C575" s="178"/>
      <c r="D575" s="179" t="s">
        <v>599</v>
      </c>
      <c r="E575" s="179" t="s">
        <v>11</v>
      </c>
      <c r="F575" s="178">
        <v>1502.76</v>
      </c>
      <c r="G575" s="178">
        <v>0</v>
      </c>
      <c r="H575" s="178">
        <v>0</v>
      </c>
      <c r="I575" s="178">
        <v>0</v>
      </c>
      <c r="J575" s="178">
        <v>0</v>
      </c>
      <c r="K575" s="178">
        <v>0</v>
      </c>
      <c r="L575" s="178">
        <v>115.43</v>
      </c>
      <c r="M575" s="178">
        <v>0</v>
      </c>
      <c r="N575" s="178">
        <v>0</v>
      </c>
      <c r="O575" s="178">
        <v>0</v>
      </c>
      <c r="P575" s="178">
        <v>0.19</v>
      </c>
      <c r="Q575" s="178">
        <f>F575+G575+H575+J575-M575-O575-K575-N575+L575-P575</f>
        <v>1618</v>
      </c>
      <c r="R575" s="181"/>
    </row>
    <row r="576" spans="1:18" ht="24.75" customHeight="1">
      <c r="A576" s="177">
        <v>15100207</v>
      </c>
      <c r="B576" s="178" t="s">
        <v>604</v>
      </c>
      <c r="C576" s="178"/>
      <c r="D576" s="179" t="s">
        <v>605</v>
      </c>
      <c r="E576" s="179" t="s">
        <v>11</v>
      </c>
      <c r="F576" s="178">
        <v>1380.39</v>
      </c>
      <c r="G576" s="178">
        <v>0</v>
      </c>
      <c r="H576" s="178">
        <v>0</v>
      </c>
      <c r="I576" s="178">
        <v>0</v>
      </c>
      <c r="J576" s="178">
        <v>0</v>
      </c>
      <c r="K576" s="178">
        <v>0</v>
      </c>
      <c r="L576" s="178">
        <v>123.26</v>
      </c>
      <c r="M576" s="178">
        <v>0</v>
      </c>
      <c r="N576" s="178">
        <v>0</v>
      </c>
      <c r="O576" s="178">
        <v>0</v>
      </c>
      <c r="P576" s="178">
        <v>0.05</v>
      </c>
      <c r="Q576" s="178">
        <f>F576+G576+H576+J576-M576-O576-K576-N576+L576-P576</f>
        <v>1503.6000000000001</v>
      </c>
      <c r="R576" s="181"/>
    </row>
    <row r="577" spans="1:18" ht="16.5" customHeight="1">
      <c r="A577" s="427" t="s">
        <v>144</v>
      </c>
      <c r="B577" s="493"/>
      <c r="C577" s="493"/>
      <c r="D577" s="418"/>
      <c r="E577" s="418"/>
      <c r="F577" s="500">
        <f>SUM(F572:F576)</f>
        <v>18479.339999999997</v>
      </c>
      <c r="G577" s="500">
        <f aca="true" t="shared" si="83" ref="G577:Q577">SUM(G572:G576)</f>
        <v>0</v>
      </c>
      <c r="H577" s="500">
        <f t="shared" si="83"/>
        <v>0</v>
      </c>
      <c r="I577" s="500">
        <f t="shared" si="83"/>
        <v>0</v>
      </c>
      <c r="J577" s="500">
        <f t="shared" si="83"/>
        <v>0</v>
      </c>
      <c r="K577" s="500">
        <f>SUM(K572:K576)</f>
        <v>1717.8200000000002</v>
      </c>
      <c r="L577" s="500">
        <f>SUM(L572:L576)</f>
        <v>238.69</v>
      </c>
      <c r="M577" s="500">
        <f t="shared" si="83"/>
        <v>0</v>
      </c>
      <c r="N577" s="500">
        <f t="shared" si="83"/>
        <v>0</v>
      </c>
      <c r="O577" s="500">
        <f t="shared" si="83"/>
        <v>124</v>
      </c>
      <c r="P577" s="500">
        <f t="shared" si="83"/>
        <v>0.41</v>
      </c>
      <c r="Q577" s="500">
        <f t="shared" si="83"/>
        <v>16875.8</v>
      </c>
      <c r="R577" s="428"/>
    </row>
    <row r="578" spans="1:18" ht="18" customHeight="1">
      <c r="A578" s="397" t="s">
        <v>12</v>
      </c>
      <c r="B578" s="186"/>
      <c r="C578" s="186"/>
      <c r="D578" s="187"/>
      <c r="E578" s="187"/>
      <c r="F578" s="351"/>
      <c r="G578" s="351"/>
      <c r="H578" s="351"/>
      <c r="I578" s="351"/>
      <c r="J578" s="351"/>
      <c r="K578" s="351"/>
      <c r="L578" s="351"/>
      <c r="M578" s="351"/>
      <c r="N578" s="351"/>
      <c r="O578" s="351"/>
      <c r="P578" s="351"/>
      <c r="Q578" s="351"/>
      <c r="R578" s="189"/>
    </row>
    <row r="579" spans="1:18" ht="24.75" customHeight="1">
      <c r="A579" s="177">
        <v>14100001</v>
      </c>
      <c r="B579" s="178" t="s">
        <v>556</v>
      </c>
      <c r="C579" s="178"/>
      <c r="D579" s="179" t="s">
        <v>557</v>
      </c>
      <c r="E579" s="179" t="s">
        <v>558</v>
      </c>
      <c r="F579" s="178">
        <v>5812.5</v>
      </c>
      <c r="G579" s="178">
        <v>0</v>
      </c>
      <c r="H579" s="178">
        <v>0</v>
      </c>
      <c r="I579" s="178">
        <v>300</v>
      </c>
      <c r="J579" s="178">
        <v>0</v>
      </c>
      <c r="K579" s="178">
        <v>694.29</v>
      </c>
      <c r="L579" s="178">
        <v>0</v>
      </c>
      <c r="M579" s="178">
        <v>0</v>
      </c>
      <c r="N579" s="178">
        <v>0</v>
      </c>
      <c r="O579" s="178">
        <v>0</v>
      </c>
      <c r="P579" s="178">
        <v>0.01</v>
      </c>
      <c r="Q579" s="178">
        <f aca="true" t="shared" si="84" ref="Q579:Q594">F579+G579+H579+I579+J579-M579-O579-K579-N579+L579-P579</f>
        <v>5418.2</v>
      </c>
      <c r="R579" s="181"/>
    </row>
    <row r="580" spans="1:18" ht="24.75" customHeight="1">
      <c r="A580" s="177">
        <v>14100003</v>
      </c>
      <c r="B580" s="178" t="s">
        <v>559</v>
      </c>
      <c r="C580" s="178"/>
      <c r="D580" s="179" t="s">
        <v>560</v>
      </c>
      <c r="E580" s="179" t="s">
        <v>558</v>
      </c>
      <c r="F580" s="178">
        <v>5812.5</v>
      </c>
      <c r="G580" s="178">
        <v>0</v>
      </c>
      <c r="H580" s="178">
        <v>0</v>
      </c>
      <c r="I580" s="178">
        <v>300</v>
      </c>
      <c r="J580" s="178">
        <v>0</v>
      </c>
      <c r="K580" s="178">
        <v>694.29</v>
      </c>
      <c r="L580" s="178">
        <v>0</v>
      </c>
      <c r="M580" s="178">
        <v>0</v>
      </c>
      <c r="N580" s="178">
        <v>0</v>
      </c>
      <c r="O580" s="178">
        <v>0</v>
      </c>
      <c r="P580" s="178">
        <v>0.01</v>
      </c>
      <c r="Q580" s="178">
        <f t="shared" si="84"/>
        <v>5418.2</v>
      </c>
      <c r="R580" s="181"/>
    </row>
    <row r="581" spans="1:18" ht="24.75" customHeight="1">
      <c r="A581" s="177">
        <v>14100100</v>
      </c>
      <c r="B581" s="178" t="s">
        <v>561</v>
      </c>
      <c r="C581" s="178"/>
      <c r="D581" s="179" t="s">
        <v>562</v>
      </c>
      <c r="E581" s="179" t="s">
        <v>563</v>
      </c>
      <c r="F581" s="178">
        <v>1984.5</v>
      </c>
      <c r="G581" s="178">
        <v>0</v>
      </c>
      <c r="H581" s="178">
        <v>0</v>
      </c>
      <c r="I581" s="178">
        <v>0</v>
      </c>
      <c r="J581" s="178">
        <v>0</v>
      </c>
      <c r="K581" s="178">
        <v>0</v>
      </c>
      <c r="L581" s="178">
        <v>72.67</v>
      </c>
      <c r="M581" s="178">
        <v>0</v>
      </c>
      <c r="N581" s="178">
        <v>0</v>
      </c>
      <c r="O581" s="178">
        <v>0</v>
      </c>
      <c r="P581" s="178">
        <v>-0.03</v>
      </c>
      <c r="Q581" s="178">
        <f t="shared" si="84"/>
        <v>2057.2000000000003</v>
      </c>
      <c r="R581" s="181"/>
    </row>
    <row r="582" spans="1:18" ht="24.75" customHeight="1">
      <c r="A582" s="177">
        <v>14100201</v>
      </c>
      <c r="B582" s="178" t="s">
        <v>564</v>
      </c>
      <c r="C582" s="178"/>
      <c r="D582" s="179" t="s">
        <v>565</v>
      </c>
      <c r="E582" s="179" t="s">
        <v>566</v>
      </c>
      <c r="F582" s="178">
        <v>2327.4</v>
      </c>
      <c r="G582" s="180">
        <v>0</v>
      </c>
      <c r="H582" s="178">
        <v>0</v>
      </c>
      <c r="I582" s="178">
        <v>300</v>
      </c>
      <c r="J582" s="178">
        <v>0</v>
      </c>
      <c r="K582" s="178">
        <v>0</v>
      </c>
      <c r="L582" s="178">
        <v>25.61</v>
      </c>
      <c r="M582" s="178">
        <v>0</v>
      </c>
      <c r="N582" s="178">
        <v>0</v>
      </c>
      <c r="O582" s="178">
        <v>0</v>
      </c>
      <c r="P582" s="178">
        <v>0.01</v>
      </c>
      <c r="Q582" s="178">
        <f t="shared" si="84"/>
        <v>2653</v>
      </c>
      <c r="R582" s="181"/>
    </row>
    <row r="583" spans="1:18" ht="24.75" customHeight="1">
      <c r="A583" s="177">
        <v>14100202</v>
      </c>
      <c r="B583" s="178" t="s">
        <v>567</v>
      </c>
      <c r="C583" s="178"/>
      <c r="D583" s="179" t="s">
        <v>568</v>
      </c>
      <c r="E583" s="179" t="s">
        <v>566</v>
      </c>
      <c r="F583" s="178">
        <v>2327.4</v>
      </c>
      <c r="G583" s="178">
        <v>0</v>
      </c>
      <c r="H583" s="178">
        <v>0</v>
      </c>
      <c r="I583" s="178">
        <v>300</v>
      </c>
      <c r="J583" s="178">
        <v>0</v>
      </c>
      <c r="K583" s="178">
        <v>0</v>
      </c>
      <c r="L583" s="178">
        <v>25.61</v>
      </c>
      <c r="M583" s="178">
        <v>0</v>
      </c>
      <c r="N583" s="178">
        <v>80.68</v>
      </c>
      <c r="O583" s="178">
        <v>0</v>
      </c>
      <c r="P583" s="178">
        <v>-0.07</v>
      </c>
      <c r="Q583" s="178">
        <f t="shared" si="84"/>
        <v>2572.4000000000005</v>
      </c>
      <c r="R583" s="181"/>
    </row>
    <row r="584" spans="1:18" ht="24.75" customHeight="1">
      <c r="A584" s="177">
        <v>14100203</v>
      </c>
      <c r="B584" s="178" t="s">
        <v>569</v>
      </c>
      <c r="C584" s="178"/>
      <c r="D584" s="179" t="s">
        <v>570</v>
      </c>
      <c r="E584" s="179" t="s">
        <v>566</v>
      </c>
      <c r="F584" s="178">
        <v>2327.4</v>
      </c>
      <c r="G584" s="178">
        <v>0</v>
      </c>
      <c r="H584" s="178">
        <v>0</v>
      </c>
      <c r="I584" s="178">
        <v>300</v>
      </c>
      <c r="J584" s="178">
        <v>0</v>
      </c>
      <c r="K584" s="178">
        <v>0</v>
      </c>
      <c r="L584" s="178">
        <v>25.61</v>
      </c>
      <c r="M584" s="178">
        <v>0</v>
      </c>
      <c r="N584" s="178">
        <v>0</v>
      </c>
      <c r="O584" s="178">
        <v>0</v>
      </c>
      <c r="P584" s="178">
        <v>0.01</v>
      </c>
      <c r="Q584" s="178">
        <f t="shared" si="84"/>
        <v>2653</v>
      </c>
      <c r="R584" s="181"/>
    </row>
    <row r="585" spans="1:18" ht="24.75" customHeight="1">
      <c r="A585" s="177">
        <v>14100301</v>
      </c>
      <c r="B585" s="178" t="s">
        <v>571</v>
      </c>
      <c r="C585" s="178"/>
      <c r="D585" s="179" t="s">
        <v>572</v>
      </c>
      <c r="E585" s="179" t="s">
        <v>573</v>
      </c>
      <c r="F585" s="178">
        <v>2327.4</v>
      </c>
      <c r="G585" s="178">
        <v>0</v>
      </c>
      <c r="H585" s="178">
        <v>0</v>
      </c>
      <c r="I585" s="178">
        <v>0</v>
      </c>
      <c r="J585" s="178">
        <v>0</v>
      </c>
      <c r="K585" s="178">
        <v>0</v>
      </c>
      <c r="L585" s="178">
        <v>25.61</v>
      </c>
      <c r="M585" s="178">
        <v>500</v>
      </c>
      <c r="N585" s="178">
        <v>149.55</v>
      </c>
      <c r="O585" s="178">
        <v>0</v>
      </c>
      <c r="P585" s="178">
        <v>-0.14</v>
      </c>
      <c r="Q585" s="178">
        <f t="shared" si="84"/>
        <v>1703.6000000000001</v>
      </c>
      <c r="R585" s="181"/>
    </row>
    <row r="586" spans="1:18" ht="24.75" customHeight="1">
      <c r="A586" s="177">
        <v>14100401</v>
      </c>
      <c r="B586" s="178" t="s">
        <v>574</v>
      </c>
      <c r="C586" s="178"/>
      <c r="D586" s="179" t="s">
        <v>575</v>
      </c>
      <c r="E586" s="179" t="s">
        <v>13</v>
      </c>
      <c r="F586" s="178">
        <v>2500.05</v>
      </c>
      <c r="G586" s="178">
        <v>0</v>
      </c>
      <c r="H586" s="178">
        <v>0</v>
      </c>
      <c r="I586" s="178">
        <v>300</v>
      </c>
      <c r="J586" s="180">
        <v>0</v>
      </c>
      <c r="K586" s="178">
        <v>7.66</v>
      </c>
      <c r="L586" s="178">
        <v>0</v>
      </c>
      <c r="M586" s="178">
        <v>0</v>
      </c>
      <c r="N586" s="178">
        <v>0</v>
      </c>
      <c r="O586" s="178">
        <v>0</v>
      </c>
      <c r="P586" s="178">
        <v>-0.01</v>
      </c>
      <c r="Q586" s="178">
        <f t="shared" si="84"/>
        <v>2792.4000000000005</v>
      </c>
      <c r="R586" s="181"/>
    </row>
    <row r="587" spans="1:18" ht="24.75" customHeight="1">
      <c r="A587" s="177">
        <v>14100402</v>
      </c>
      <c r="B587" s="178" t="s">
        <v>576</v>
      </c>
      <c r="C587" s="178"/>
      <c r="D587" s="179" t="s">
        <v>577</v>
      </c>
      <c r="E587" s="179" t="s">
        <v>13</v>
      </c>
      <c r="F587" s="178">
        <v>2500.05</v>
      </c>
      <c r="G587" s="178">
        <v>0</v>
      </c>
      <c r="H587" s="178">
        <v>0</v>
      </c>
      <c r="I587" s="178">
        <v>300</v>
      </c>
      <c r="J587" s="178">
        <v>0</v>
      </c>
      <c r="K587" s="178">
        <v>7.66</v>
      </c>
      <c r="L587" s="178">
        <v>0</v>
      </c>
      <c r="M587" s="178">
        <v>0</v>
      </c>
      <c r="N587" s="178">
        <v>327.15</v>
      </c>
      <c r="O587" s="178">
        <v>0</v>
      </c>
      <c r="P587" s="178">
        <v>0.04</v>
      </c>
      <c r="Q587" s="178">
        <f t="shared" si="84"/>
        <v>2465.2000000000003</v>
      </c>
      <c r="R587" s="181"/>
    </row>
    <row r="588" spans="1:18" ht="24.75" customHeight="1">
      <c r="A588" s="177">
        <v>14100403</v>
      </c>
      <c r="B588" s="178" t="s">
        <v>578</v>
      </c>
      <c r="C588" s="178"/>
      <c r="D588" s="179" t="s">
        <v>579</v>
      </c>
      <c r="E588" s="179" t="s">
        <v>13</v>
      </c>
      <c r="F588" s="178">
        <v>2500.05</v>
      </c>
      <c r="G588" s="178">
        <v>0</v>
      </c>
      <c r="H588" s="178">
        <v>0</v>
      </c>
      <c r="I588" s="178">
        <v>300</v>
      </c>
      <c r="J588" s="180">
        <v>0</v>
      </c>
      <c r="K588" s="178">
        <v>7.66</v>
      </c>
      <c r="L588" s="178">
        <v>0</v>
      </c>
      <c r="M588" s="178">
        <v>0</v>
      </c>
      <c r="N588" s="178">
        <v>0</v>
      </c>
      <c r="O588" s="178">
        <v>0</v>
      </c>
      <c r="P588" s="178">
        <v>-0.01</v>
      </c>
      <c r="Q588" s="178">
        <f t="shared" si="84"/>
        <v>2792.4000000000005</v>
      </c>
      <c r="R588" s="181"/>
    </row>
    <row r="589" spans="1:18" ht="24.75" customHeight="1">
      <c r="A589" s="177">
        <v>14100404</v>
      </c>
      <c r="B589" s="178" t="s">
        <v>580</v>
      </c>
      <c r="C589" s="178"/>
      <c r="D589" s="179" t="s">
        <v>581</v>
      </c>
      <c r="E589" s="179" t="s">
        <v>13</v>
      </c>
      <c r="F589" s="178">
        <v>2500.05</v>
      </c>
      <c r="G589" s="178">
        <v>0</v>
      </c>
      <c r="H589" s="178">
        <v>0</v>
      </c>
      <c r="I589" s="178">
        <v>300</v>
      </c>
      <c r="J589" s="178">
        <v>0</v>
      </c>
      <c r="K589" s="178">
        <v>7.66</v>
      </c>
      <c r="L589" s="178">
        <v>0</v>
      </c>
      <c r="M589" s="178">
        <v>0</v>
      </c>
      <c r="N589" s="178">
        <v>361.78</v>
      </c>
      <c r="O589" s="178">
        <v>0</v>
      </c>
      <c r="P589" s="178">
        <v>0.01</v>
      </c>
      <c r="Q589" s="178">
        <f t="shared" si="84"/>
        <v>2430.6000000000004</v>
      </c>
      <c r="R589" s="181"/>
    </row>
    <row r="590" spans="1:18" ht="24.75" customHeight="1">
      <c r="A590" s="177">
        <v>14100407</v>
      </c>
      <c r="B590" s="178" t="s">
        <v>582</v>
      </c>
      <c r="C590" s="178"/>
      <c r="D590" s="179" t="s">
        <v>583</v>
      </c>
      <c r="E590" s="179" t="s">
        <v>13</v>
      </c>
      <c r="F590" s="178">
        <v>2500.05</v>
      </c>
      <c r="G590" s="178">
        <v>0</v>
      </c>
      <c r="H590" s="178">
        <v>0</v>
      </c>
      <c r="I590" s="178">
        <v>300</v>
      </c>
      <c r="J590" s="178">
        <v>0</v>
      </c>
      <c r="K590" s="178">
        <v>7.66</v>
      </c>
      <c r="L590" s="178">
        <v>0</v>
      </c>
      <c r="M590" s="178">
        <v>0</v>
      </c>
      <c r="N590" s="178">
        <v>0</v>
      </c>
      <c r="O590" s="178">
        <v>0</v>
      </c>
      <c r="P590" s="178">
        <v>-0.01</v>
      </c>
      <c r="Q590" s="178">
        <f t="shared" si="84"/>
        <v>2792.4000000000005</v>
      </c>
      <c r="R590" s="181"/>
    </row>
    <row r="591" spans="1:18" ht="24.75" customHeight="1">
      <c r="A591" s="177">
        <v>14100408</v>
      </c>
      <c r="B591" s="178" t="s">
        <v>584</v>
      </c>
      <c r="C591" s="178"/>
      <c r="D591" s="179" t="s">
        <v>976</v>
      </c>
      <c r="E591" s="179" t="s">
        <v>558</v>
      </c>
      <c r="F591" s="178">
        <v>5812.5</v>
      </c>
      <c r="G591" s="178">
        <v>0</v>
      </c>
      <c r="H591" s="178">
        <v>0</v>
      </c>
      <c r="I591" s="178">
        <v>300</v>
      </c>
      <c r="J591" s="178">
        <v>0</v>
      </c>
      <c r="K591" s="178">
        <v>694.29</v>
      </c>
      <c r="L591" s="178">
        <v>0</v>
      </c>
      <c r="M591" s="178">
        <v>0</v>
      </c>
      <c r="N591" s="178">
        <v>0</v>
      </c>
      <c r="O591" s="178">
        <v>0</v>
      </c>
      <c r="P591" s="178">
        <v>0.01</v>
      </c>
      <c r="Q591" s="178">
        <f t="shared" si="84"/>
        <v>5418.2</v>
      </c>
      <c r="R591" s="181"/>
    </row>
    <row r="592" spans="1:18" ht="24.75" customHeight="1">
      <c r="A592" s="177">
        <v>14100409</v>
      </c>
      <c r="B592" s="178" t="s">
        <v>585</v>
      </c>
      <c r="C592" s="178"/>
      <c r="D592" s="179" t="s">
        <v>977</v>
      </c>
      <c r="E592" s="179" t="s">
        <v>558</v>
      </c>
      <c r="F592" s="178">
        <v>5812.5</v>
      </c>
      <c r="G592" s="178">
        <v>0</v>
      </c>
      <c r="H592" s="178">
        <v>0</v>
      </c>
      <c r="I592" s="178">
        <v>300</v>
      </c>
      <c r="J592" s="178">
        <v>0</v>
      </c>
      <c r="K592" s="178">
        <v>694.29</v>
      </c>
      <c r="L592" s="178">
        <v>0</v>
      </c>
      <c r="M592" s="178">
        <v>0</v>
      </c>
      <c r="N592" s="178">
        <v>0</v>
      </c>
      <c r="O592" s="178">
        <v>0</v>
      </c>
      <c r="P592" s="178">
        <v>0.01</v>
      </c>
      <c r="Q592" s="178">
        <f t="shared" si="84"/>
        <v>5418.2</v>
      </c>
      <c r="R592" s="181"/>
    </row>
    <row r="593" spans="1:18" ht="24.75" customHeight="1">
      <c r="A593" s="177">
        <v>14100410</v>
      </c>
      <c r="B593" s="178" t="s">
        <v>586</v>
      </c>
      <c r="C593" s="178"/>
      <c r="D593" s="179" t="s">
        <v>978</v>
      </c>
      <c r="E593" s="179" t="s">
        <v>558</v>
      </c>
      <c r="F593" s="178">
        <v>5812.5</v>
      </c>
      <c r="G593" s="178">
        <v>0</v>
      </c>
      <c r="H593" s="178">
        <v>0</v>
      </c>
      <c r="I593" s="178">
        <v>300</v>
      </c>
      <c r="J593" s="178">
        <v>0</v>
      </c>
      <c r="K593" s="178">
        <v>694.29</v>
      </c>
      <c r="L593" s="178">
        <v>0</v>
      </c>
      <c r="M593" s="178">
        <v>0</v>
      </c>
      <c r="N593" s="178">
        <v>714.15</v>
      </c>
      <c r="O593" s="178">
        <v>0</v>
      </c>
      <c r="P593" s="178">
        <v>0.06</v>
      </c>
      <c r="Q593" s="178">
        <f t="shared" si="84"/>
        <v>4704</v>
      </c>
      <c r="R593" s="181"/>
    </row>
    <row r="594" spans="1:18" ht="24.75" customHeight="1">
      <c r="A594" s="177">
        <v>14100412</v>
      </c>
      <c r="B594" s="178" t="s">
        <v>587</v>
      </c>
      <c r="C594" s="178"/>
      <c r="D594" s="179" t="s">
        <v>979</v>
      </c>
      <c r="E594" s="179" t="s">
        <v>558</v>
      </c>
      <c r="F594" s="178">
        <v>5812.5</v>
      </c>
      <c r="G594" s="178">
        <v>0</v>
      </c>
      <c r="H594" s="178">
        <v>0</v>
      </c>
      <c r="I594" s="178">
        <v>300</v>
      </c>
      <c r="J594" s="178">
        <v>0</v>
      </c>
      <c r="K594" s="178">
        <v>694.29</v>
      </c>
      <c r="L594" s="178">
        <v>0</v>
      </c>
      <c r="M594" s="178">
        <v>0</v>
      </c>
      <c r="N594" s="178">
        <v>0</v>
      </c>
      <c r="O594" s="178">
        <v>0</v>
      </c>
      <c r="P594" s="178">
        <v>0.01</v>
      </c>
      <c r="Q594" s="178">
        <f t="shared" si="84"/>
        <v>5418.2</v>
      </c>
      <c r="R594" s="181"/>
    </row>
    <row r="595" spans="1:18" s="25" customFormat="1" ht="16.5" customHeight="1">
      <c r="A595" s="427" t="s">
        <v>144</v>
      </c>
      <c r="B595" s="494"/>
      <c r="C595" s="494"/>
      <c r="D595" s="501"/>
      <c r="E595" s="501"/>
      <c r="F595" s="419">
        <f aca="true" t="shared" si="85" ref="F595:Q595">SUM(F579:F594)</f>
        <v>58669.350000000006</v>
      </c>
      <c r="G595" s="419">
        <f t="shared" si="85"/>
        <v>0</v>
      </c>
      <c r="H595" s="419">
        <f t="shared" si="85"/>
        <v>0</v>
      </c>
      <c r="I595" s="419">
        <f t="shared" si="85"/>
        <v>4200</v>
      </c>
      <c r="J595" s="419">
        <f t="shared" si="85"/>
        <v>0</v>
      </c>
      <c r="K595" s="419">
        <f>SUM(K579:K594)</f>
        <v>4204.04</v>
      </c>
      <c r="L595" s="419">
        <f>SUM(L579:L594)</f>
        <v>175.11</v>
      </c>
      <c r="M595" s="419">
        <f t="shared" si="85"/>
        <v>500</v>
      </c>
      <c r="N595" s="419">
        <f t="shared" si="85"/>
        <v>1633.31</v>
      </c>
      <c r="O595" s="419">
        <f t="shared" si="85"/>
        <v>0</v>
      </c>
      <c r="P595" s="419">
        <f t="shared" si="85"/>
        <v>-0.09000000000000001</v>
      </c>
      <c r="Q595" s="419">
        <f t="shared" si="85"/>
        <v>56707.2</v>
      </c>
      <c r="R595" s="502"/>
    </row>
    <row r="596" spans="1:18" ht="21" customHeight="1">
      <c r="A596" s="436"/>
      <c r="B596" s="359" t="s">
        <v>33</v>
      </c>
      <c r="C596" s="359"/>
      <c r="D596" s="430"/>
      <c r="E596" s="430"/>
      <c r="F596" s="430">
        <f>F577+F595</f>
        <v>77148.69</v>
      </c>
      <c r="G596" s="430">
        <f aca="true" t="shared" si="86" ref="G596:Q596">G577+G595</f>
        <v>0</v>
      </c>
      <c r="H596" s="430">
        <f t="shared" si="86"/>
        <v>0</v>
      </c>
      <c r="I596" s="430">
        <f t="shared" si="86"/>
        <v>4200</v>
      </c>
      <c r="J596" s="430">
        <f t="shared" si="86"/>
        <v>0</v>
      </c>
      <c r="K596" s="430">
        <f>K577+K595</f>
        <v>5921.860000000001</v>
      </c>
      <c r="L596" s="430">
        <f>L577+L595</f>
        <v>413.8</v>
      </c>
      <c r="M596" s="430">
        <f t="shared" si="86"/>
        <v>500</v>
      </c>
      <c r="N596" s="430">
        <f t="shared" si="86"/>
        <v>1633.31</v>
      </c>
      <c r="O596" s="430">
        <f t="shared" si="86"/>
        <v>124</v>
      </c>
      <c r="P596" s="430">
        <f t="shared" si="86"/>
        <v>0.31999999999999995</v>
      </c>
      <c r="Q596" s="430">
        <f t="shared" si="86"/>
        <v>73583</v>
      </c>
      <c r="R596" s="389"/>
    </row>
    <row r="597" spans="1:18" s="291" customFormat="1" ht="15.75" customHeight="1">
      <c r="A597" s="288"/>
      <c r="B597" s="289"/>
      <c r="C597" s="289"/>
      <c r="D597" s="289"/>
      <c r="E597" s="289" t="s">
        <v>44</v>
      </c>
      <c r="F597" s="289"/>
      <c r="G597" s="289"/>
      <c r="H597" s="289"/>
      <c r="I597" s="289"/>
      <c r="J597" s="289"/>
      <c r="K597" s="289"/>
      <c r="L597" s="289"/>
      <c r="M597" s="289" t="s">
        <v>46</v>
      </c>
      <c r="N597" s="289"/>
      <c r="O597" s="289"/>
      <c r="P597" s="289"/>
      <c r="Q597" s="289"/>
      <c r="R597" s="290"/>
    </row>
    <row r="598" spans="1:18" s="291" customFormat="1" ht="15" customHeight="1">
      <c r="A598" s="288" t="s">
        <v>45</v>
      </c>
      <c r="B598" s="289"/>
      <c r="C598" s="289"/>
      <c r="D598" s="289"/>
      <c r="E598" s="289" t="s">
        <v>43</v>
      </c>
      <c r="F598" s="289"/>
      <c r="G598" s="289"/>
      <c r="H598" s="289"/>
      <c r="I598" s="289"/>
      <c r="J598" s="289"/>
      <c r="K598" s="289"/>
      <c r="L598" s="289"/>
      <c r="M598" s="289" t="s">
        <v>47</v>
      </c>
      <c r="N598" s="289"/>
      <c r="O598" s="289"/>
      <c r="P598" s="289"/>
      <c r="Q598" s="289"/>
      <c r="R598" s="290"/>
    </row>
    <row r="599" spans="2:17" ht="15" customHeight="1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</row>
    <row r="600" spans="2:17" ht="15" customHeight="1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</row>
    <row r="602" spans="1:18" ht="66.75" customHeight="1">
      <c r="A602" s="287" t="s">
        <v>0</v>
      </c>
      <c r="B602" s="37"/>
      <c r="C602" s="37"/>
      <c r="D602" s="6"/>
      <c r="E602" s="128" t="s">
        <v>836</v>
      </c>
      <c r="F602" s="6"/>
      <c r="G602" s="6"/>
      <c r="H602" s="6"/>
      <c r="I602" s="6"/>
      <c r="J602" s="6"/>
      <c r="K602" s="6"/>
      <c r="L602" s="6"/>
      <c r="M602" s="6"/>
      <c r="N602" s="7"/>
      <c r="O602" s="6"/>
      <c r="P602" s="6"/>
      <c r="Q602" s="6"/>
      <c r="R602" s="29"/>
    </row>
    <row r="603" spans="1:18" ht="20.25">
      <c r="A603" s="8"/>
      <c r="B603" s="277" t="s">
        <v>28</v>
      </c>
      <c r="C603" s="277"/>
      <c r="D603" s="9"/>
      <c r="E603" s="9"/>
      <c r="F603" s="9"/>
      <c r="G603" s="9"/>
      <c r="H603" s="9"/>
      <c r="I603" s="9"/>
      <c r="J603" s="10"/>
      <c r="K603" s="9"/>
      <c r="L603" s="9"/>
      <c r="M603" s="10"/>
      <c r="N603" s="11"/>
      <c r="O603" s="9"/>
      <c r="P603" s="9"/>
      <c r="Q603" s="9"/>
      <c r="R603" s="30" t="s">
        <v>915</v>
      </c>
    </row>
    <row r="604" spans="1:18" ht="24.75">
      <c r="A604" s="12"/>
      <c r="B604" s="49"/>
      <c r="C604" s="49"/>
      <c r="D604" s="13"/>
      <c r="E604" s="130" t="s">
        <v>1187</v>
      </c>
      <c r="F604" s="14"/>
      <c r="G604" s="14"/>
      <c r="H604" s="14"/>
      <c r="I604" s="14"/>
      <c r="J604" s="14"/>
      <c r="K604" s="14"/>
      <c r="L604" s="14"/>
      <c r="M604" s="14"/>
      <c r="N604" s="15"/>
      <c r="O604" s="14"/>
      <c r="P604" s="14"/>
      <c r="Q604" s="14"/>
      <c r="R604" s="31"/>
    </row>
    <row r="605" spans="1:18" s="392" customFormat="1" ht="33.75" customHeight="1">
      <c r="A605" s="340" t="s">
        <v>1173</v>
      </c>
      <c r="B605" s="341" t="s">
        <v>1174</v>
      </c>
      <c r="C605" s="339" t="s">
        <v>875</v>
      </c>
      <c r="D605" s="341" t="s">
        <v>1</v>
      </c>
      <c r="E605" s="341" t="s">
        <v>1171</v>
      </c>
      <c r="F605" s="371" t="s">
        <v>1167</v>
      </c>
      <c r="G605" s="371" t="s">
        <v>1168</v>
      </c>
      <c r="H605" s="370" t="s">
        <v>1149</v>
      </c>
      <c r="I605" s="371" t="s">
        <v>38</v>
      </c>
      <c r="J605" s="371" t="s">
        <v>1169</v>
      </c>
      <c r="K605" s="371" t="s">
        <v>18</v>
      </c>
      <c r="L605" s="371" t="s">
        <v>19</v>
      </c>
      <c r="M605" s="371" t="s">
        <v>1188</v>
      </c>
      <c r="N605" s="371" t="s">
        <v>1172</v>
      </c>
      <c r="O605" s="173" t="s">
        <v>1170</v>
      </c>
      <c r="P605" s="371" t="s">
        <v>32</v>
      </c>
      <c r="Q605" s="371" t="s">
        <v>1175</v>
      </c>
      <c r="R605" s="396" t="s">
        <v>20</v>
      </c>
    </row>
    <row r="606" spans="1:18" ht="30" customHeight="1">
      <c r="A606" s="431" t="s">
        <v>588</v>
      </c>
      <c r="B606" s="432"/>
      <c r="C606" s="432"/>
      <c r="D606" s="432"/>
      <c r="E606" s="432"/>
      <c r="F606" s="432"/>
      <c r="G606" s="432"/>
      <c r="H606" s="432"/>
      <c r="I606" s="432"/>
      <c r="J606" s="432"/>
      <c r="K606" s="432"/>
      <c r="L606" s="432"/>
      <c r="M606" s="432"/>
      <c r="N606" s="433"/>
      <c r="O606" s="432"/>
      <c r="P606" s="432"/>
      <c r="Q606" s="432"/>
      <c r="R606" s="434"/>
    </row>
    <row r="607" spans="1:18" ht="30" customHeight="1">
      <c r="A607" s="165">
        <v>15100201</v>
      </c>
      <c r="B607" s="71" t="s">
        <v>591</v>
      </c>
      <c r="C607" s="71"/>
      <c r="D607" s="47" t="s">
        <v>592</v>
      </c>
      <c r="E607" s="47" t="s">
        <v>593</v>
      </c>
      <c r="F607" s="71">
        <v>479.59</v>
      </c>
      <c r="G607" s="71">
        <v>0</v>
      </c>
      <c r="H607" s="71">
        <v>0</v>
      </c>
      <c r="I607" s="71">
        <v>0</v>
      </c>
      <c r="J607" s="71">
        <v>0</v>
      </c>
      <c r="K607" s="71">
        <v>0</v>
      </c>
      <c r="L607" s="71">
        <v>181.11</v>
      </c>
      <c r="M607" s="71">
        <v>0</v>
      </c>
      <c r="N607" s="71">
        <v>0</v>
      </c>
      <c r="O607" s="71">
        <v>0</v>
      </c>
      <c r="P607" s="71">
        <v>-0.1</v>
      </c>
      <c r="Q607" s="71">
        <f>F607+G607+H607+J607-M607-O607-K607-N607+L607-P607</f>
        <v>660.8000000000001</v>
      </c>
      <c r="R607" s="32"/>
    </row>
    <row r="608" spans="1:18" ht="30" customHeight="1">
      <c r="A608" s="165">
        <v>15100202</v>
      </c>
      <c r="B608" s="71" t="s">
        <v>594</v>
      </c>
      <c r="C608" s="71"/>
      <c r="D608" s="47" t="s">
        <v>595</v>
      </c>
      <c r="E608" s="47" t="s">
        <v>593</v>
      </c>
      <c r="F608" s="71">
        <v>457.59</v>
      </c>
      <c r="G608" s="71">
        <v>0</v>
      </c>
      <c r="H608" s="71">
        <v>0</v>
      </c>
      <c r="I608" s="71">
        <v>0</v>
      </c>
      <c r="J608" s="71">
        <v>0</v>
      </c>
      <c r="K608" s="71">
        <v>0</v>
      </c>
      <c r="L608" s="71">
        <v>182.51</v>
      </c>
      <c r="M608" s="71">
        <v>0</v>
      </c>
      <c r="N608" s="71">
        <v>0</v>
      </c>
      <c r="O608" s="71">
        <v>0</v>
      </c>
      <c r="P608" s="71">
        <v>0.1</v>
      </c>
      <c r="Q608" s="71">
        <f>F608+G608+H608+J608-M608-O608-K608-N608+L608-P608</f>
        <v>639.9999999999999</v>
      </c>
      <c r="R608" s="32"/>
    </row>
    <row r="609" spans="1:18" ht="33" customHeight="1">
      <c r="A609" s="165">
        <v>15100203</v>
      </c>
      <c r="B609" s="71" t="s">
        <v>596</v>
      </c>
      <c r="C609" s="71"/>
      <c r="D609" s="47" t="s">
        <v>597</v>
      </c>
      <c r="E609" s="47" t="s">
        <v>593</v>
      </c>
      <c r="F609" s="71">
        <v>1502.76</v>
      </c>
      <c r="G609" s="71">
        <v>0</v>
      </c>
      <c r="H609" s="71">
        <v>0</v>
      </c>
      <c r="I609" s="71">
        <v>0</v>
      </c>
      <c r="J609" s="71">
        <v>0</v>
      </c>
      <c r="K609" s="71">
        <v>0</v>
      </c>
      <c r="L609" s="71">
        <v>115.43</v>
      </c>
      <c r="M609" s="71">
        <v>0</v>
      </c>
      <c r="N609" s="71">
        <v>0</v>
      </c>
      <c r="O609" s="71">
        <v>0</v>
      </c>
      <c r="P609" s="71">
        <v>0.19</v>
      </c>
      <c r="Q609" s="71">
        <f>F609+G609+H609+J609-M609-O609-K609-N609+L609-P609</f>
        <v>1618</v>
      </c>
      <c r="R609" s="32"/>
    </row>
    <row r="610" spans="1:18" ht="24.75" customHeight="1">
      <c r="A610" s="281" t="s">
        <v>144</v>
      </c>
      <c r="B610" s="71"/>
      <c r="C610" s="71"/>
      <c r="D610" s="47"/>
      <c r="E610" s="47"/>
      <c r="F610" s="50">
        <f aca="true" t="shared" si="87" ref="F610:Q610">SUM(F607:F609)</f>
        <v>2439.94</v>
      </c>
      <c r="G610" s="77">
        <f t="shared" si="87"/>
        <v>0</v>
      </c>
      <c r="H610" s="77">
        <f t="shared" si="87"/>
        <v>0</v>
      </c>
      <c r="I610" s="77">
        <f t="shared" si="87"/>
        <v>0</v>
      </c>
      <c r="J610" s="77">
        <f t="shared" si="87"/>
        <v>0</v>
      </c>
      <c r="K610" s="50">
        <f>SUM(K607:K609)</f>
        <v>0</v>
      </c>
      <c r="L610" s="77">
        <f>SUM(L607:L609)</f>
        <v>479.05</v>
      </c>
      <c r="M610" s="77">
        <f t="shared" si="87"/>
        <v>0</v>
      </c>
      <c r="N610" s="77">
        <f t="shared" si="87"/>
        <v>0</v>
      </c>
      <c r="O610" s="77">
        <f t="shared" si="87"/>
        <v>0</v>
      </c>
      <c r="P610" s="77">
        <f t="shared" si="87"/>
        <v>0.19</v>
      </c>
      <c r="Q610" s="77">
        <f t="shared" si="87"/>
        <v>2918.8</v>
      </c>
      <c r="R610" s="32"/>
    </row>
    <row r="611" spans="1:18" ht="30" customHeight="1">
      <c r="A611" s="135" t="s">
        <v>797</v>
      </c>
      <c r="B611" s="98"/>
      <c r="C611" s="98"/>
      <c r="D611" s="99"/>
      <c r="E611" s="99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100"/>
    </row>
    <row r="612" spans="1:18" ht="33" customHeight="1">
      <c r="A612" s="260">
        <v>1510001</v>
      </c>
      <c r="B612" s="261" t="s">
        <v>798</v>
      </c>
      <c r="C612" s="261"/>
      <c r="D612" s="47" t="s">
        <v>980</v>
      </c>
      <c r="E612" s="47" t="s">
        <v>780</v>
      </c>
      <c r="F612" s="71">
        <v>5500.05</v>
      </c>
      <c r="G612" s="71">
        <v>0</v>
      </c>
      <c r="H612" s="71">
        <v>0</v>
      </c>
      <c r="I612" s="71">
        <v>0</v>
      </c>
      <c r="J612" s="71">
        <v>0</v>
      </c>
      <c r="K612" s="71">
        <v>627.55</v>
      </c>
      <c r="L612" s="71">
        <v>0</v>
      </c>
      <c r="M612" s="71">
        <v>0</v>
      </c>
      <c r="N612" s="71">
        <v>0</v>
      </c>
      <c r="O612" s="71">
        <v>0</v>
      </c>
      <c r="P612" s="71">
        <v>0.1</v>
      </c>
      <c r="Q612" s="71">
        <f>F612+G612+H612+J612-M612-O612-K612-N612+L612-P612</f>
        <v>4872.4</v>
      </c>
      <c r="R612" s="32"/>
    </row>
    <row r="613" spans="1:18" ht="30" customHeight="1">
      <c r="A613" s="281" t="s">
        <v>144</v>
      </c>
      <c r="B613" s="71"/>
      <c r="C613" s="71"/>
      <c r="D613" s="47"/>
      <c r="E613" s="47"/>
      <c r="F613" s="77">
        <f>F612</f>
        <v>5500.05</v>
      </c>
      <c r="G613" s="77">
        <f aca="true" t="shared" si="88" ref="G613:Q613">G612</f>
        <v>0</v>
      </c>
      <c r="H613" s="77">
        <f t="shared" si="88"/>
        <v>0</v>
      </c>
      <c r="I613" s="77">
        <f t="shared" si="88"/>
        <v>0</v>
      </c>
      <c r="J613" s="77">
        <f t="shared" si="88"/>
        <v>0</v>
      </c>
      <c r="K613" s="77">
        <f>K612</f>
        <v>627.55</v>
      </c>
      <c r="L613" s="77">
        <f>L612</f>
        <v>0</v>
      </c>
      <c r="M613" s="77">
        <f t="shared" si="88"/>
        <v>0</v>
      </c>
      <c r="N613" s="77">
        <f t="shared" si="88"/>
        <v>0</v>
      </c>
      <c r="O613" s="77">
        <f t="shared" si="88"/>
        <v>0</v>
      </c>
      <c r="P613" s="77">
        <f t="shared" si="88"/>
        <v>0.1</v>
      </c>
      <c r="Q613" s="77">
        <f t="shared" si="88"/>
        <v>4872.4</v>
      </c>
      <c r="R613" s="32"/>
    </row>
    <row r="614" spans="1:18" ht="30" customHeight="1">
      <c r="A614" s="135" t="s">
        <v>799</v>
      </c>
      <c r="B614" s="98"/>
      <c r="C614" s="98"/>
      <c r="D614" s="99"/>
      <c r="E614" s="99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100"/>
    </row>
    <row r="615" spans="1:18" ht="33.75" customHeight="1">
      <c r="A615" s="260">
        <v>1520001</v>
      </c>
      <c r="B615" s="261" t="s">
        <v>800</v>
      </c>
      <c r="C615" s="261"/>
      <c r="D615" s="40" t="s">
        <v>981</v>
      </c>
      <c r="E615" s="300" t="s">
        <v>801</v>
      </c>
      <c r="F615" s="71">
        <v>5500.05</v>
      </c>
      <c r="G615" s="71">
        <v>0</v>
      </c>
      <c r="H615" s="71">
        <v>0</v>
      </c>
      <c r="I615" s="71">
        <v>0</v>
      </c>
      <c r="J615" s="71">
        <v>0</v>
      </c>
      <c r="K615" s="71">
        <v>627.55</v>
      </c>
      <c r="L615" s="71">
        <v>0</v>
      </c>
      <c r="M615" s="71">
        <v>0</v>
      </c>
      <c r="N615" s="71">
        <v>0</v>
      </c>
      <c r="O615" s="71">
        <v>0</v>
      </c>
      <c r="P615" s="71">
        <v>0.1</v>
      </c>
      <c r="Q615" s="71">
        <f>F615+G615+H615+J615-M615-O615-K615-N615+L615-P615</f>
        <v>4872.4</v>
      </c>
      <c r="R615" s="32"/>
    </row>
    <row r="616" spans="1:18" ht="33.75" customHeight="1">
      <c r="A616" s="165">
        <v>15100100</v>
      </c>
      <c r="B616" s="71" t="s">
        <v>609</v>
      </c>
      <c r="C616" s="71"/>
      <c r="D616" s="40" t="s">
        <v>610</v>
      </c>
      <c r="E616" s="47" t="s">
        <v>611</v>
      </c>
      <c r="F616" s="71">
        <v>6500.1</v>
      </c>
      <c r="G616" s="71">
        <v>0</v>
      </c>
      <c r="H616" s="71">
        <v>0</v>
      </c>
      <c r="I616" s="71">
        <v>0</v>
      </c>
      <c r="J616" s="71">
        <v>0</v>
      </c>
      <c r="K616" s="71">
        <v>841.16</v>
      </c>
      <c r="L616" s="71">
        <v>0</v>
      </c>
      <c r="M616" s="71">
        <v>0</v>
      </c>
      <c r="N616" s="82">
        <v>0</v>
      </c>
      <c r="O616" s="71">
        <v>113</v>
      </c>
      <c r="P616" s="71">
        <v>-0.06</v>
      </c>
      <c r="Q616" s="71">
        <f>F616+G616+H616+J616-M616-O616-K616-N616+L616-P616</f>
        <v>5546.000000000001</v>
      </c>
      <c r="R616" s="32"/>
    </row>
    <row r="617" spans="1:18" ht="33.75" customHeight="1">
      <c r="A617" s="165">
        <v>15100206</v>
      </c>
      <c r="B617" s="71" t="s">
        <v>602</v>
      </c>
      <c r="C617" s="71"/>
      <c r="D617" s="40" t="s">
        <v>603</v>
      </c>
      <c r="E617" s="47" t="s">
        <v>101</v>
      </c>
      <c r="F617" s="71">
        <v>1248.09</v>
      </c>
      <c r="G617" s="71">
        <v>0</v>
      </c>
      <c r="H617" s="71">
        <v>0</v>
      </c>
      <c r="I617" s="71">
        <v>0</v>
      </c>
      <c r="J617" s="71">
        <v>0</v>
      </c>
      <c r="K617" s="71">
        <v>0</v>
      </c>
      <c r="L617" s="71">
        <v>131.83</v>
      </c>
      <c r="M617" s="71">
        <v>0</v>
      </c>
      <c r="N617" s="71">
        <v>0</v>
      </c>
      <c r="O617" s="71">
        <v>0</v>
      </c>
      <c r="P617" s="71">
        <v>-0.08</v>
      </c>
      <c r="Q617" s="71">
        <f>F617+G617+H617+J617-M617-O617-K617-N617+L617-P617</f>
        <v>1379.9999999999998</v>
      </c>
      <c r="R617" s="32"/>
    </row>
    <row r="618" spans="1:18" ht="33.75" customHeight="1">
      <c r="A618" s="165">
        <v>15200301</v>
      </c>
      <c r="B618" s="71" t="s">
        <v>606</v>
      </c>
      <c r="C618" s="71"/>
      <c r="D618" s="40" t="s">
        <v>607</v>
      </c>
      <c r="E618" s="47" t="s">
        <v>608</v>
      </c>
      <c r="F618" s="71">
        <v>1788.2</v>
      </c>
      <c r="G618" s="71">
        <v>0</v>
      </c>
      <c r="H618" s="71">
        <v>0</v>
      </c>
      <c r="I618" s="71">
        <v>0</v>
      </c>
      <c r="J618" s="71">
        <v>0</v>
      </c>
      <c r="K618" s="71">
        <v>0</v>
      </c>
      <c r="L618" s="71">
        <v>85.24</v>
      </c>
      <c r="M618" s="71">
        <v>0</v>
      </c>
      <c r="N618" s="71">
        <v>0</v>
      </c>
      <c r="O618" s="71">
        <v>0</v>
      </c>
      <c r="P618" s="71">
        <v>-0.16</v>
      </c>
      <c r="Q618" s="71">
        <f>F618+G618+H618+J618-M618-O618-K618-N618+L618-P618</f>
        <v>1873.6000000000001</v>
      </c>
      <c r="R618" s="32"/>
    </row>
    <row r="619" spans="1:18" ht="30" customHeight="1">
      <c r="A619" s="281" t="s">
        <v>144</v>
      </c>
      <c r="B619" s="71"/>
      <c r="C619" s="71"/>
      <c r="D619" s="47"/>
      <c r="E619" s="47"/>
      <c r="F619" s="50">
        <f>SUM(F615:F618)</f>
        <v>15036.440000000002</v>
      </c>
      <c r="G619" s="50">
        <f aca="true" t="shared" si="89" ref="G619:Q619">SUM(G615:G618)</f>
        <v>0</v>
      </c>
      <c r="H619" s="50">
        <f t="shared" si="89"/>
        <v>0</v>
      </c>
      <c r="I619" s="50">
        <f t="shared" si="89"/>
        <v>0</v>
      </c>
      <c r="J619" s="50">
        <f t="shared" si="89"/>
        <v>0</v>
      </c>
      <c r="K619" s="50">
        <f>SUM(K615:K618)</f>
        <v>1468.71</v>
      </c>
      <c r="L619" s="50">
        <f>SUM(L615:L618)</f>
        <v>217.07</v>
      </c>
      <c r="M619" s="50">
        <f t="shared" si="89"/>
        <v>0</v>
      </c>
      <c r="N619" s="50">
        <f t="shared" si="89"/>
        <v>0</v>
      </c>
      <c r="O619" s="50">
        <f t="shared" si="89"/>
        <v>113</v>
      </c>
      <c r="P619" s="50">
        <f t="shared" si="89"/>
        <v>-0.2</v>
      </c>
      <c r="Q619" s="50">
        <f t="shared" si="89"/>
        <v>13672.000000000002</v>
      </c>
      <c r="R619" s="32"/>
    </row>
    <row r="620" spans="1:18" ht="30" customHeight="1">
      <c r="A620" s="65"/>
      <c r="B620" s="284" t="s">
        <v>33</v>
      </c>
      <c r="C620" s="284"/>
      <c r="D620" s="83"/>
      <c r="E620" s="83"/>
      <c r="F620" s="84">
        <f>F610+F613+F619</f>
        <v>22976.43</v>
      </c>
      <c r="G620" s="84">
        <f aca="true" t="shared" si="90" ref="G620:Q620">G610+G613+G619</f>
        <v>0</v>
      </c>
      <c r="H620" s="84">
        <f t="shared" si="90"/>
        <v>0</v>
      </c>
      <c r="I620" s="84">
        <f t="shared" si="90"/>
        <v>0</v>
      </c>
      <c r="J620" s="84">
        <f t="shared" si="90"/>
        <v>0</v>
      </c>
      <c r="K620" s="84">
        <f>K610+K613+K619</f>
        <v>2096.26</v>
      </c>
      <c r="L620" s="84">
        <f>L610+L613+L619</f>
        <v>696.12</v>
      </c>
      <c r="M620" s="84">
        <f t="shared" si="90"/>
        <v>0</v>
      </c>
      <c r="N620" s="84">
        <f t="shared" si="90"/>
        <v>0</v>
      </c>
      <c r="O620" s="84">
        <f t="shared" si="90"/>
        <v>113</v>
      </c>
      <c r="P620" s="84">
        <f t="shared" si="90"/>
        <v>0.09000000000000002</v>
      </c>
      <c r="Q620" s="84">
        <f t="shared" si="90"/>
        <v>21463.2</v>
      </c>
      <c r="R620" s="67"/>
    </row>
    <row r="622" spans="1:18" s="291" customFormat="1" ht="18.75">
      <c r="A622" s="288"/>
      <c r="B622" s="289"/>
      <c r="C622" s="289"/>
      <c r="D622" s="289"/>
      <c r="E622" s="289" t="s">
        <v>44</v>
      </c>
      <c r="F622" s="289"/>
      <c r="G622" s="289"/>
      <c r="H622" s="289"/>
      <c r="I622" s="289"/>
      <c r="J622" s="289"/>
      <c r="K622" s="289"/>
      <c r="L622" s="289"/>
      <c r="M622" s="289" t="s">
        <v>46</v>
      </c>
      <c r="N622" s="289"/>
      <c r="O622" s="289"/>
      <c r="P622" s="289"/>
      <c r="Q622" s="289"/>
      <c r="R622" s="290"/>
    </row>
    <row r="623" spans="1:18" s="291" customFormat="1" ht="18.75">
      <c r="A623" s="288" t="s">
        <v>45</v>
      </c>
      <c r="B623" s="289"/>
      <c r="C623" s="289"/>
      <c r="D623" s="289"/>
      <c r="E623" s="289" t="s">
        <v>43</v>
      </c>
      <c r="F623" s="289"/>
      <c r="G623" s="289"/>
      <c r="H623" s="289"/>
      <c r="I623" s="289"/>
      <c r="J623" s="289"/>
      <c r="K623" s="289"/>
      <c r="L623" s="289"/>
      <c r="M623" s="289" t="s">
        <v>47</v>
      </c>
      <c r="N623" s="289"/>
      <c r="O623" s="289"/>
      <c r="P623" s="289"/>
      <c r="Q623" s="289"/>
      <c r="R623" s="290"/>
    </row>
    <row r="624" spans="2:17" ht="18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</row>
    <row r="626" spans="1:18" ht="78.75" customHeight="1">
      <c r="A626" s="287" t="s">
        <v>0</v>
      </c>
      <c r="B626" s="37"/>
      <c r="C626" s="37"/>
      <c r="D626" s="6"/>
      <c r="E626" s="128" t="s">
        <v>836</v>
      </c>
      <c r="F626" s="6"/>
      <c r="G626" s="6"/>
      <c r="H626" s="6"/>
      <c r="I626" s="6"/>
      <c r="J626" s="6"/>
      <c r="K626" s="7"/>
      <c r="L626" s="6"/>
      <c r="M626" s="6"/>
      <c r="N626" s="6"/>
      <c r="O626" s="6"/>
      <c r="P626" s="6"/>
      <c r="Q626" s="6"/>
      <c r="R626" s="29"/>
    </row>
    <row r="627" spans="1:18" ht="20.25">
      <c r="A627" s="8"/>
      <c r="B627" s="277" t="s">
        <v>612</v>
      </c>
      <c r="C627" s="277"/>
      <c r="D627" s="9"/>
      <c r="E627" s="9"/>
      <c r="F627" s="9"/>
      <c r="G627" s="9"/>
      <c r="H627" s="9"/>
      <c r="I627" s="9"/>
      <c r="J627" s="10"/>
      <c r="K627" s="11"/>
      <c r="L627" s="9"/>
      <c r="M627" s="10"/>
      <c r="N627" s="9"/>
      <c r="O627" s="9"/>
      <c r="P627" s="9"/>
      <c r="Q627" s="9"/>
      <c r="R627" s="30" t="s">
        <v>916</v>
      </c>
    </row>
    <row r="628" spans="1:18" ht="24.75">
      <c r="A628" s="332"/>
      <c r="B628" s="399"/>
      <c r="C628" s="399"/>
      <c r="D628" s="373"/>
      <c r="E628" s="374" t="s">
        <v>1187</v>
      </c>
      <c r="F628" s="9"/>
      <c r="G628" s="9"/>
      <c r="H628" s="9"/>
      <c r="I628" s="9"/>
      <c r="J628" s="9"/>
      <c r="K628" s="11"/>
      <c r="L628" s="9"/>
      <c r="M628" s="9"/>
      <c r="N628" s="9"/>
      <c r="O628" s="9"/>
      <c r="P628" s="9"/>
      <c r="Q628" s="9"/>
      <c r="R628" s="207"/>
    </row>
    <row r="629" spans="1:18" s="19" customFormat="1" ht="37.5" customHeight="1">
      <c r="A629" s="437" t="s">
        <v>1173</v>
      </c>
      <c r="B629" s="438" t="s">
        <v>1174</v>
      </c>
      <c r="C629" s="396" t="s">
        <v>875</v>
      </c>
      <c r="D629" s="438" t="s">
        <v>1</v>
      </c>
      <c r="E629" s="438" t="s">
        <v>1171</v>
      </c>
      <c r="F629" s="439" t="s">
        <v>1167</v>
      </c>
      <c r="G629" s="439" t="s">
        <v>1168</v>
      </c>
      <c r="H629" s="173" t="s">
        <v>1149</v>
      </c>
      <c r="I629" s="173" t="s">
        <v>38</v>
      </c>
      <c r="J629" s="439" t="s">
        <v>1169</v>
      </c>
      <c r="K629" s="439" t="s">
        <v>613</v>
      </c>
      <c r="L629" s="173" t="s">
        <v>19</v>
      </c>
      <c r="M629" s="173" t="s">
        <v>1177</v>
      </c>
      <c r="N629" s="173" t="s">
        <v>1172</v>
      </c>
      <c r="O629" s="173" t="s">
        <v>1170</v>
      </c>
      <c r="P629" s="173" t="s">
        <v>32</v>
      </c>
      <c r="Q629" s="439" t="s">
        <v>1175</v>
      </c>
      <c r="R629" s="440" t="s">
        <v>20</v>
      </c>
    </row>
    <row r="630" spans="1:18" ht="33" customHeight="1">
      <c r="A630" s="280" t="s">
        <v>614</v>
      </c>
      <c r="B630" s="273"/>
      <c r="C630" s="273"/>
      <c r="D630" s="274"/>
      <c r="E630" s="274"/>
      <c r="F630" s="274"/>
      <c r="G630" s="274"/>
      <c r="H630" s="274"/>
      <c r="I630" s="274"/>
      <c r="J630" s="274"/>
      <c r="K630" s="275"/>
      <c r="L630" s="274"/>
      <c r="M630" s="274"/>
      <c r="N630" s="274"/>
      <c r="O630" s="274"/>
      <c r="P630" s="274"/>
      <c r="Q630" s="276"/>
      <c r="R630" s="441"/>
    </row>
    <row r="631" spans="1:18" ht="45" customHeight="1">
      <c r="A631" s="217">
        <v>1620001</v>
      </c>
      <c r="B631" s="261" t="s">
        <v>802</v>
      </c>
      <c r="C631" s="261"/>
      <c r="D631" s="47" t="s">
        <v>982</v>
      </c>
      <c r="E631" s="47" t="s">
        <v>860</v>
      </c>
      <c r="F631" s="71">
        <v>5500.05</v>
      </c>
      <c r="G631" s="71">
        <v>0</v>
      </c>
      <c r="H631" s="71">
        <v>0</v>
      </c>
      <c r="I631" s="71">
        <v>0</v>
      </c>
      <c r="J631" s="71">
        <v>0</v>
      </c>
      <c r="K631" s="71">
        <v>627.55</v>
      </c>
      <c r="L631" s="71">
        <v>0</v>
      </c>
      <c r="M631" s="71">
        <v>0</v>
      </c>
      <c r="N631" s="71">
        <v>0</v>
      </c>
      <c r="O631" s="71">
        <v>0</v>
      </c>
      <c r="P631" s="71">
        <v>0.1</v>
      </c>
      <c r="Q631" s="71">
        <f>F631+G631+H631+J631-M631-N631-O631-K631+L631-P631</f>
        <v>4872.4</v>
      </c>
      <c r="R631" s="35"/>
    </row>
    <row r="632" spans="1:18" ht="30" customHeight="1">
      <c r="A632" s="281" t="s">
        <v>144</v>
      </c>
      <c r="B632" s="71"/>
      <c r="C632" s="71"/>
      <c r="D632" s="47"/>
      <c r="E632" s="47"/>
      <c r="F632" s="50">
        <f aca="true" t="shared" si="91" ref="F632:Q632">SUM(F628:F631)</f>
        <v>5500.05</v>
      </c>
      <c r="G632" s="50">
        <f t="shared" si="91"/>
        <v>0</v>
      </c>
      <c r="H632" s="50">
        <f t="shared" si="91"/>
        <v>0</v>
      </c>
      <c r="I632" s="50">
        <f t="shared" si="91"/>
        <v>0</v>
      </c>
      <c r="J632" s="50">
        <f t="shared" si="91"/>
        <v>0</v>
      </c>
      <c r="K632" s="50">
        <f>SUM(K628:K631)</f>
        <v>627.55</v>
      </c>
      <c r="L632" s="50">
        <f>SUM(L628:L631)</f>
        <v>0</v>
      </c>
      <c r="M632" s="50">
        <f t="shared" si="91"/>
        <v>0</v>
      </c>
      <c r="N632" s="50">
        <f t="shared" si="91"/>
        <v>0</v>
      </c>
      <c r="O632" s="50">
        <f t="shared" si="91"/>
        <v>0</v>
      </c>
      <c r="P632" s="50">
        <f t="shared" si="91"/>
        <v>0.1</v>
      </c>
      <c r="Q632" s="50">
        <f t="shared" si="91"/>
        <v>4872.4</v>
      </c>
      <c r="R632" s="32"/>
    </row>
    <row r="633" spans="1:18" ht="33" customHeight="1">
      <c r="A633" s="280" t="s">
        <v>803</v>
      </c>
      <c r="B633" s="273"/>
      <c r="C633" s="273"/>
      <c r="D633" s="274"/>
      <c r="E633" s="274"/>
      <c r="F633" s="274"/>
      <c r="G633" s="274"/>
      <c r="H633" s="274"/>
      <c r="I633" s="274"/>
      <c r="J633" s="274"/>
      <c r="K633" s="275"/>
      <c r="L633" s="274"/>
      <c r="M633" s="274"/>
      <c r="N633" s="274"/>
      <c r="O633" s="274"/>
      <c r="P633" s="274"/>
      <c r="Q633" s="276"/>
      <c r="R633" s="441"/>
    </row>
    <row r="634" spans="1:18" ht="45" customHeight="1">
      <c r="A634" s="217">
        <v>3140002</v>
      </c>
      <c r="B634" s="71" t="s">
        <v>615</v>
      </c>
      <c r="C634" s="71"/>
      <c r="D634" s="47" t="s">
        <v>616</v>
      </c>
      <c r="E634" s="47" t="s">
        <v>804</v>
      </c>
      <c r="F634" s="71">
        <v>5500.05</v>
      </c>
      <c r="G634" s="71">
        <v>0</v>
      </c>
      <c r="H634" s="71">
        <v>0</v>
      </c>
      <c r="I634" s="71">
        <v>0</v>
      </c>
      <c r="J634" s="71">
        <v>0</v>
      </c>
      <c r="K634" s="71">
        <v>627.55</v>
      </c>
      <c r="L634" s="71">
        <v>0</v>
      </c>
      <c r="M634" s="71">
        <v>0</v>
      </c>
      <c r="N634" s="71">
        <v>0</v>
      </c>
      <c r="O634" s="71">
        <v>0</v>
      </c>
      <c r="P634" s="71">
        <v>0.1</v>
      </c>
      <c r="Q634" s="71">
        <f>F634+G634+H634+J634-M634-N634-O634-K634+L634-P634</f>
        <v>4872.4</v>
      </c>
      <c r="R634" s="35"/>
    </row>
    <row r="635" spans="1:18" ht="30" customHeight="1">
      <c r="A635" s="281" t="s">
        <v>144</v>
      </c>
      <c r="B635" s="71"/>
      <c r="C635" s="71"/>
      <c r="D635" s="47"/>
      <c r="E635" s="47"/>
      <c r="F635" s="50">
        <f>F634</f>
        <v>5500.05</v>
      </c>
      <c r="G635" s="50">
        <f aca="true" t="shared" si="92" ref="G635:Q635">G634</f>
        <v>0</v>
      </c>
      <c r="H635" s="50">
        <f t="shared" si="92"/>
        <v>0</v>
      </c>
      <c r="I635" s="50">
        <f t="shared" si="92"/>
        <v>0</v>
      </c>
      <c r="J635" s="50">
        <f t="shared" si="92"/>
        <v>0</v>
      </c>
      <c r="K635" s="50">
        <f>K634</f>
        <v>627.55</v>
      </c>
      <c r="L635" s="50">
        <f>L634</f>
        <v>0</v>
      </c>
      <c r="M635" s="50">
        <f t="shared" si="92"/>
        <v>0</v>
      </c>
      <c r="N635" s="50">
        <f t="shared" si="92"/>
        <v>0</v>
      </c>
      <c r="O635" s="50">
        <f t="shared" si="92"/>
        <v>0</v>
      </c>
      <c r="P635" s="50">
        <f t="shared" si="92"/>
        <v>0.1</v>
      </c>
      <c r="Q635" s="50">
        <f t="shared" si="92"/>
        <v>4872.4</v>
      </c>
      <c r="R635" s="32"/>
    </row>
    <row r="636" spans="1:18" ht="33" customHeight="1">
      <c r="A636" s="218"/>
      <c r="B636" s="286" t="s">
        <v>33</v>
      </c>
      <c r="C636" s="286"/>
      <c r="D636" s="61"/>
      <c r="E636" s="61"/>
      <c r="F636" s="84">
        <f>F632+F635</f>
        <v>11000.1</v>
      </c>
      <c r="G636" s="84">
        <f aca="true" t="shared" si="93" ref="G636:Q636">G632+G635</f>
        <v>0</v>
      </c>
      <c r="H636" s="84">
        <f t="shared" si="93"/>
        <v>0</v>
      </c>
      <c r="I636" s="84">
        <f t="shared" si="93"/>
        <v>0</v>
      </c>
      <c r="J636" s="84">
        <f t="shared" si="93"/>
        <v>0</v>
      </c>
      <c r="K636" s="84">
        <f>K632+K635</f>
        <v>1255.1</v>
      </c>
      <c r="L636" s="84">
        <f>L632+L635</f>
        <v>0</v>
      </c>
      <c r="M636" s="84">
        <f t="shared" si="93"/>
        <v>0</v>
      </c>
      <c r="N636" s="84">
        <f t="shared" si="93"/>
        <v>0</v>
      </c>
      <c r="O636" s="84">
        <f t="shared" si="93"/>
        <v>0</v>
      </c>
      <c r="P636" s="84">
        <f t="shared" si="93"/>
        <v>0.2</v>
      </c>
      <c r="Q636" s="84">
        <f t="shared" si="93"/>
        <v>9744.8</v>
      </c>
      <c r="R636" s="68"/>
    </row>
    <row r="637" spans="1:18" ht="30" customHeight="1">
      <c r="A637" s="219"/>
      <c r="B637" s="10"/>
      <c r="C637" s="10"/>
      <c r="D637" s="10"/>
      <c r="E637" s="10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34"/>
    </row>
    <row r="638" spans="1:18" ht="30" customHeight="1">
      <c r="A638" s="219"/>
      <c r="B638" s="10"/>
      <c r="C638" s="10"/>
      <c r="D638" s="10"/>
      <c r="E638" s="10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34"/>
    </row>
    <row r="639" spans="1:18" ht="30" customHeight="1">
      <c r="A639" s="219"/>
      <c r="B639" s="10"/>
      <c r="C639" s="10"/>
      <c r="D639" s="10"/>
      <c r="E639" s="10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34"/>
    </row>
    <row r="640" spans="1:18" ht="30" customHeight="1">
      <c r="A640" s="219"/>
      <c r="B640" s="10"/>
      <c r="C640" s="10"/>
      <c r="D640" s="10"/>
      <c r="E640" s="10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34"/>
    </row>
    <row r="641" spans="11:14" ht="18">
      <c r="K641" s="21"/>
      <c r="N641" s="3"/>
    </row>
    <row r="642" spans="11:14" ht="18">
      <c r="K642" s="21"/>
      <c r="N642" s="3"/>
    </row>
    <row r="643" spans="1:18" s="291" customFormat="1" ht="18.75">
      <c r="A643" s="288"/>
      <c r="B643" s="289"/>
      <c r="C643" s="289"/>
      <c r="D643" s="289"/>
      <c r="E643" s="289" t="s">
        <v>44</v>
      </c>
      <c r="F643" s="289"/>
      <c r="G643" s="289"/>
      <c r="H643" s="289"/>
      <c r="I643" s="289"/>
      <c r="J643" s="289"/>
      <c r="K643" s="289"/>
      <c r="L643" s="289"/>
      <c r="M643" s="289" t="s">
        <v>46</v>
      </c>
      <c r="N643" s="289"/>
      <c r="O643" s="289"/>
      <c r="P643" s="289"/>
      <c r="Q643" s="289"/>
      <c r="R643" s="290"/>
    </row>
    <row r="644" spans="1:18" s="291" customFormat="1" ht="18.75">
      <c r="A644" s="288" t="s">
        <v>45</v>
      </c>
      <c r="B644" s="289"/>
      <c r="C644" s="289"/>
      <c r="D644" s="289"/>
      <c r="E644" s="289" t="s">
        <v>43</v>
      </c>
      <c r="F644" s="289"/>
      <c r="G644" s="289"/>
      <c r="H644" s="289"/>
      <c r="I644" s="289"/>
      <c r="J644" s="289"/>
      <c r="K644" s="289"/>
      <c r="L644" s="289"/>
      <c r="M644" s="289" t="s">
        <v>47</v>
      </c>
      <c r="N644" s="289"/>
      <c r="O644" s="289"/>
      <c r="P644" s="289"/>
      <c r="Q644" s="289"/>
      <c r="R644" s="290"/>
    </row>
    <row r="646" spans="1:18" ht="56.25" customHeight="1">
      <c r="A646" s="287" t="s">
        <v>0</v>
      </c>
      <c r="B646" s="37"/>
      <c r="C646" s="37"/>
      <c r="D646" s="6"/>
      <c r="E646" s="128" t="s">
        <v>836</v>
      </c>
      <c r="F646" s="6"/>
      <c r="G646" s="6"/>
      <c r="H646" s="6"/>
      <c r="I646" s="6"/>
      <c r="J646" s="6"/>
      <c r="K646" s="6"/>
      <c r="L646" s="6"/>
      <c r="M646" s="6"/>
      <c r="N646" s="7"/>
      <c r="O646" s="6"/>
      <c r="P646" s="6"/>
      <c r="Q646" s="6"/>
      <c r="R646" s="29"/>
    </row>
    <row r="647" spans="1:18" ht="20.25">
      <c r="A647" s="8"/>
      <c r="B647" s="131" t="s">
        <v>619</v>
      </c>
      <c r="C647" s="131"/>
      <c r="D647" s="9"/>
      <c r="E647" s="9"/>
      <c r="F647" s="9"/>
      <c r="G647" s="9"/>
      <c r="H647" s="9"/>
      <c r="I647" s="9"/>
      <c r="J647" s="10"/>
      <c r="K647" s="9"/>
      <c r="L647" s="9"/>
      <c r="M647" s="10"/>
      <c r="N647" s="11"/>
      <c r="O647" s="9"/>
      <c r="P647" s="9"/>
      <c r="Q647" s="9"/>
      <c r="R647" s="30" t="s">
        <v>917</v>
      </c>
    </row>
    <row r="648" spans="1:18" ht="24.75">
      <c r="A648" s="12"/>
      <c r="B648" s="13"/>
      <c r="C648" s="13"/>
      <c r="D648" s="13"/>
      <c r="E648" s="130" t="s">
        <v>1187</v>
      </c>
      <c r="F648" s="14"/>
      <c r="G648" s="14"/>
      <c r="H648" s="14"/>
      <c r="I648" s="14"/>
      <c r="J648" s="14"/>
      <c r="K648" s="14"/>
      <c r="L648" s="14"/>
      <c r="M648" s="14"/>
      <c r="N648" s="15"/>
      <c r="O648" s="14"/>
      <c r="P648" s="14"/>
      <c r="Q648" s="14"/>
      <c r="R648" s="31"/>
    </row>
    <row r="649" spans="1:18" s="392" customFormat="1" ht="35.25" customHeight="1">
      <c r="A649" s="340" t="s">
        <v>1173</v>
      </c>
      <c r="B649" s="341" t="s">
        <v>1174</v>
      </c>
      <c r="C649" s="339" t="s">
        <v>875</v>
      </c>
      <c r="D649" s="341" t="s">
        <v>1</v>
      </c>
      <c r="E649" s="341" t="s">
        <v>1171</v>
      </c>
      <c r="F649" s="365" t="s">
        <v>1167</v>
      </c>
      <c r="G649" s="365" t="s">
        <v>1168</v>
      </c>
      <c r="H649" s="365" t="s">
        <v>1149</v>
      </c>
      <c r="I649" s="365" t="s">
        <v>38</v>
      </c>
      <c r="J649" s="365" t="s">
        <v>1169</v>
      </c>
      <c r="K649" s="516" t="s">
        <v>18</v>
      </c>
      <c r="L649" s="365" t="s">
        <v>19</v>
      </c>
      <c r="M649" s="365" t="s">
        <v>1188</v>
      </c>
      <c r="N649" s="515" t="s">
        <v>1172</v>
      </c>
      <c r="O649" s="173" t="s">
        <v>1170</v>
      </c>
      <c r="P649" s="365" t="s">
        <v>32</v>
      </c>
      <c r="Q649" s="365" t="s">
        <v>1175</v>
      </c>
      <c r="R649" s="396" t="s">
        <v>20</v>
      </c>
    </row>
    <row r="650" spans="1:18" ht="36" customHeight="1">
      <c r="A650" s="442" t="s">
        <v>805</v>
      </c>
      <c r="B650" s="432"/>
      <c r="C650" s="432"/>
      <c r="D650" s="432"/>
      <c r="E650" s="432"/>
      <c r="F650" s="432"/>
      <c r="G650" s="432"/>
      <c r="H650" s="432"/>
      <c r="I650" s="432"/>
      <c r="J650" s="432"/>
      <c r="K650" s="432"/>
      <c r="L650" s="432"/>
      <c r="M650" s="432"/>
      <c r="N650" s="433"/>
      <c r="O650" s="432"/>
      <c r="P650" s="432"/>
      <c r="Q650" s="432"/>
      <c r="R650" s="434"/>
    </row>
    <row r="651" spans="1:18" ht="45" customHeight="1">
      <c r="A651" s="165">
        <v>1700001</v>
      </c>
      <c r="B651" s="71" t="s">
        <v>806</v>
      </c>
      <c r="C651" s="71"/>
      <c r="D651" s="47" t="s">
        <v>807</v>
      </c>
      <c r="E651" s="47" t="s">
        <v>621</v>
      </c>
      <c r="F651" s="71">
        <v>6615</v>
      </c>
      <c r="G651" s="71">
        <v>0</v>
      </c>
      <c r="H651" s="71">
        <v>0</v>
      </c>
      <c r="I651" s="71">
        <v>0</v>
      </c>
      <c r="J651" s="71">
        <v>0</v>
      </c>
      <c r="K651" s="71">
        <v>865.71</v>
      </c>
      <c r="L651" s="71">
        <v>0</v>
      </c>
      <c r="M651" s="71">
        <v>0</v>
      </c>
      <c r="N651" s="71">
        <v>0</v>
      </c>
      <c r="O651" s="71">
        <v>115</v>
      </c>
      <c r="P651" s="71">
        <v>0.09</v>
      </c>
      <c r="Q651" s="71">
        <f>F651+G651+H651+J651-M651-O651-K651-N651+L651-P651</f>
        <v>5634.2</v>
      </c>
      <c r="R651" s="32"/>
    </row>
    <row r="652" spans="1:18" ht="45" customHeight="1">
      <c r="A652" s="165">
        <v>1700002</v>
      </c>
      <c r="B652" s="71" t="s">
        <v>808</v>
      </c>
      <c r="C652" s="71"/>
      <c r="D652" s="47" t="s">
        <v>983</v>
      </c>
      <c r="E652" s="47" t="s">
        <v>2</v>
      </c>
      <c r="F652" s="71">
        <v>3675</v>
      </c>
      <c r="G652" s="71">
        <v>0</v>
      </c>
      <c r="H652" s="71">
        <v>0</v>
      </c>
      <c r="I652" s="71">
        <v>0</v>
      </c>
      <c r="J652" s="71">
        <v>0</v>
      </c>
      <c r="K652" s="71">
        <v>297.04</v>
      </c>
      <c r="L652" s="71">
        <v>0</v>
      </c>
      <c r="M652" s="71">
        <v>0</v>
      </c>
      <c r="N652" s="71">
        <v>0</v>
      </c>
      <c r="O652" s="71">
        <v>0</v>
      </c>
      <c r="P652" s="71">
        <v>-0.04</v>
      </c>
      <c r="Q652" s="71">
        <f>F652+G652+H652+J652-M652-O652-K652-N652+L652-P652</f>
        <v>3378</v>
      </c>
      <c r="R652" s="32"/>
    </row>
    <row r="653" spans="1:18" ht="36" customHeight="1">
      <c r="A653" s="281" t="s">
        <v>144</v>
      </c>
      <c r="B653" s="71"/>
      <c r="C653" s="71"/>
      <c r="D653" s="47"/>
      <c r="E653" s="47"/>
      <c r="F653" s="50">
        <f>SUM(F651:F652)</f>
        <v>10290</v>
      </c>
      <c r="G653" s="50">
        <f aca="true" t="shared" si="94" ref="G653:Q653">SUM(G651:G652)</f>
        <v>0</v>
      </c>
      <c r="H653" s="50">
        <f t="shared" si="94"/>
        <v>0</v>
      </c>
      <c r="I653" s="50">
        <f t="shared" si="94"/>
        <v>0</v>
      </c>
      <c r="J653" s="50">
        <f t="shared" si="94"/>
        <v>0</v>
      </c>
      <c r="K653" s="50">
        <f>SUM(K651:K652)</f>
        <v>1162.75</v>
      </c>
      <c r="L653" s="50">
        <f>SUM(L651:L652)</f>
        <v>0</v>
      </c>
      <c r="M653" s="50">
        <f t="shared" si="94"/>
        <v>0</v>
      </c>
      <c r="N653" s="50">
        <f t="shared" si="94"/>
        <v>0</v>
      </c>
      <c r="O653" s="50">
        <f t="shared" si="94"/>
        <v>115</v>
      </c>
      <c r="P653" s="50">
        <f t="shared" si="94"/>
        <v>0.049999999999999996</v>
      </c>
      <c r="Q653" s="50">
        <f t="shared" si="94"/>
        <v>9012.2</v>
      </c>
      <c r="R653" s="32"/>
    </row>
    <row r="654" spans="1:18" ht="36" customHeight="1">
      <c r="A654" s="139" t="s">
        <v>14</v>
      </c>
      <c r="B654" s="98"/>
      <c r="C654" s="98"/>
      <c r="D654" s="99"/>
      <c r="E654" s="99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100"/>
    </row>
    <row r="655" spans="1:18" ht="45" customHeight="1">
      <c r="A655" s="165">
        <v>17100201</v>
      </c>
      <c r="B655" s="71" t="s">
        <v>622</v>
      </c>
      <c r="C655" s="71"/>
      <c r="D655" s="47" t="s">
        <v>623</v>
      </c>
      <c r="E655" s="47" t="s">
        <v>837</v>
      </c>
      <c r="F655" s="71">
        <v>4183.65</v>
      </c>
      <c r="G655" s="71">
        <v>0</v>
      </c>
      <c r="H655" s="71">
        <v>0</v>
      </c>
      <c r="I655" s="71">
        <v>0</v>
      </c>
      <c r="J655" s="71">
        <v>0</v>
      </c>
      <c r="K655" s="71">
        <v>378.43</v>
      </c>
      <c r="L655" s="71">
        <v>0</v>
      </c>
      <c r="M655" s="71">
        <v>0</v>
      </c>
      <c r="N655" s="71">
        <v>0</v>
      </c>
      <c r="O655" s="71">
        <v>0</v>
      </c>
      <c r="P655" s="71">
        <v>0.02</v>
      </c>
      <c r="Q655" s="71">
        <f>F655+G655+H655+J655-M655-O655-K655-N655+L655-P655</f>
        <v>3805.2</v>
      </c>
      <c r="R655" s="32"/>
    </row>
    <row r="656" spans="1:18" ht="45" customHeight="1">
      <c r="A656" s="165">
        <v>17100401</v>
      </c>
      <c r="B656" s="71" t="s">
        <v>624</v>
      </c>
      <c r="C656" s="71"/>
      <c r="D656" s="47" t="s">
        <v>625</v>
      </c>
      <c r="E656" s="47" t="s">
        <v>11</v>
      </c>
      <c r="F656" s="71">
        <v>1622.82</v>
      </c>
      <c r="G656" s="71">
        <v>0</v>
      </c>
      <c r="H656" s="71">
        <v>0</v>
      </c>
      <c r="I656" s="71">
        <v>0</v>
      </c>
      <c r="J656" s="71">
        <v>0</v>
      </c>
      <c r="K656" s="71">
        <v>0</v>
      </c>
      <c r="L656" s="71">
        <v>107.74</v>
      </c>
      <c r="M656" s="71">
        <v>0</v>
      </c>
      <c r="N656" s="71">
        <v>0</v>
      </c>
      <c r="O656" s="71">
        <v>0</v>
      </c>
      <c r="P656" s="71">
        <v>-0.04</v>
      </c>
      <c r="Q656" s="71">
        <f>F656+G656+H656+J656-M656-O656-K656-N656+L656-P656</f>
        <v>1730.6</v>
      </c>
      <c r="R656" s="32"/>
    </row>
    <row r="657" spans="1:18" ht="36" customHeight="1">
      <c r="A657" s="281" t="s">
        <v>144</v>
      </c>
      <c r="B657" s="1"/>
      <c r="C657" s="1"/>
      <c r="D657" s="47"/>
      <c r="E657" s="47"/>
      <c r="F657" s="77">
        <f aca="true" t="shared" si="95" ref="F657:Q657">SUM(F655:F656)</f>
        <v>5806.469999999999</v>
      </c>
      <c r="G657" s="77">
        <f t="shared" si="95"/>
        <v>0</v>
      </c>
      <c r="H657" s="77">
        <f t="shared" si="95"/>
        <v>0</v>
      </c>
      <c r="I657" s="77">
        <f t="shared" si="95"/>
        <v>0</v>
      </c>
      <c r="J657" s="77">
        <f t="shared" si="95"/>
        <v>0</v>
      </c>
      <c r="K657" s="77">
        <f>SUM(K655:K656)</f>
        <v>378.43</v>
      </c>
      <c r="L657" s="77">
        <f>SUM(L655:L656)</f>
        <v>107.74</v>
      </c>
      <c r="M657" s="77">
        <f t="shared" si="95"/>
        <v>0</v>
      </c>
      <c r="N657" s="77">
        <f t="shared" si="95"/>
        <v>0</v>
      </c>
      <c r="O657" s="77">
        <f t="shared" si="95"/>
        <v>0</v>
      </c>
      <c r="P657" s="77">
        <f t="shared" si="95"/>
        <v>-0.02</v>
      </c>
      <c r="Q657" s="77">
        <f t="shared" si="95"/>
        <v>5535.799999999999</v>
      </c>
      <c r="R657" s="32"/>
    </row>
    <row r="658" spans="1:18" s="25" customFormat="1" ht="36" customHeight="1">
      <c r="A658" s="65"/>
      <c r="B658" s="284" t="s">
        <v>33</v>
      </c>
      <c r="C658" s="284"/>
      <c r="D658" s="66"/>
      <c r="E658" s="66"/>
      <c r="F658" s="89">
        <f>F653+F657</f>
        <v>16096.47</v>
      </c>
      <c r="G658" s="89">
        <f aca="true" t="shared" si="96" ref="G658:Q658">G653+G657</f>
        <v>0</v>
      </c>
      <c r="H658" s="89">
        <f t="shared" si="96"/>
        <v>0</v>
      </c>
      <c r="I658" s="89">
        <f t="shared" si="96"/>
        <v>0</v>
      </c>
      <c r="J658" s="89">
        <f t="shared" si="96"/>
        <v>0</v>
      </c>
      <c r="K658" s="89">
        <f>K653+K657</f>
        <v>1541.18</v>
      </c>
      <c r="L658" s="89">
        <f>L653+L657</f>
        <v>107.74</v>
      </c>
      <c r="M658" s="89">
        <f t="shared" si="96"/>
        <v>0</v>
      </c>
      <c r="N658" s="89">
        <f t="shared" si="96"/>
        <v>0</v>
      </c>
      <c r="O658" s="89">
        <f t="shared" si="96"/>
        <v>115</v>
      </c>
      <c r="P658" s="89">
        <f t="shared" si="96"/>
        <v>0.029999999999999995</v>
      </c>
      <c r="Q658" s="89">
        <f t="shared" si="96"/>
        <v>14548</v>
      </c>
      <c r="R658" s="67"/>
    </row>
    <row r="659" spans="1:18" ht="18">
      <c r="A659" s="26"/>
      <c r="B659" s="10"/>
      <c r="C659" s="10"/>
      <c r="D659" s="10"/>
      <c r="E659" s="10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34"/>
    </row>
    <row r="660" spans="1:18" ht="18">
      <c r="A660" s="26"/>
      <c r="B660" s="10"/>
      <c r="C660" s="10"/>
      <c r="D660" s="10"/>
      <c r="E660" s="10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34"/>
    </row>
    <row r="661" spans="1:18" ht="18">
      <c r="A661" s="26"/>
      <c r="B661" s="10"/>
      <c r="C661" s="10"/>
      <c r="D661" s="10"/>
      <c r="E661" s="10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34"/>
    </row>
    <row r="662" spans="1:18" ht="18">
      <c r="A662" s="26"/>
      <c r="B662" s="10"/>
      <c r="C662" s="10"/>
      <c r="D662" s="10"/>
      <c r="E662" s="10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34"/>
    </row>
    <row r="663" spans="1:18" ht="18">
      <c r="A663" s="26"/>
      <c r="B663" s="10"/>
      <c r="C663" s="10"/>
      <c r="D663" s="10"/>
      <c r="E663" s="10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34"/>
    </row>
    <row r="664" spans="1:18" s="291" customFormat="1" ht="18.75">
      <c r="A664" s="288"/>
      <c r="B664" s="289"/>
      <c r="C664" s="289"/>
      <c r="D664" s="289"/>
      <c r="E664" s="289" t="s">
        <v>44</v>
      </c>
      <c r="F664" s="289"/>
      <c r="G664" s="289"/>
      <c r="H664" s="289"/>
      <c r="I664" s="289"/>
      <c r="J664" s="289"/>
      <c r="K664" s="289"/>
      <c r="L664" s="289"/>
      <c r="M664" s="289" t="s">
        <v>46</v>
      </c>
      <c r="N664" s="289"/>
      <c r="O664" s="289"/>
      <c r="P664" s="289"/>
      <c r="Q664" s="289"/>
      <c r="R664" s="290"/>
    </row>
    <row r="665" spans="1:18" s="291" customFormat="1" ht="18.75">
      <c r="A665" s="288" t="s">
        <v>45</v>
      </c>
      <c r="B665" s="289"/>
      <c r="C665" s="289"/>
      <c r="D665" s="289"/>
      <c r="E665" s="289" t="s">
        <v>43</v>
      </c>
      <c r="F665" s="289"/>
      <c r="G665" s="289"/>
      <c r="H665" s="289"/>
      <c r="I665" s="289"/>
      <c r="J665" s="289"/>
      <c r="K665" s="289"/>
      <c r="L665" s="289"/>
      <c r="M665" s="289" t="s">
        <v>47</v>
      </c>
      <c r="N665" s="289"/>
      <c r="O665" s="289"/>
      <c r="P665" s="289"/>
      <c r="Q665" s="289"/>
      <c r="R665" s="290"/>
    </row>
    <row r="666" spans="1:18" s="153" customFormat="1" ht="18">
      <c r="A666" s="114"/>
      <c r="B666" s="203"/>
      <c r="C666" s="203"/>
      <c r="D666" s="203"/>
      <c r="E666" s="203"/>
      <c r="F666" s="203"/>
      <c r="G666" s="203"/>
      <c r="H666" s="203"/>
      <c r="I666" s="203"/>
      <c r="J666" s="203"/>
      <c r="K666" s="203"/>
      <c r="L666" s="203"/>
      <c r="M666" s="203"/>
      <c r="N666" s="203"/>
      <c r="O666" s="203"/>
      <c r="P666" s="203"/>
      <c r="Q666" s="203"/>
      <c r="R666" s="117"/>
    </row>
    <row r="667" spans="1:18" ht="33.75">
      <c r="A667" s="287" t="s">
        <v>0</v>
      </c>
      <c r="B667" s="22"/>
      <c r="C667" s="22"/>
      <c r="D667" s="6"/>
      <c r="E667" s="128" t="s">
        <v>836</v>
      </c>
      <c r="F667" s="6"/>
      <c r="G667" s="6"/>
      <c r="H667" s="6"/>
      <c r="I667" s="6"/>
      <c r="J667" s="6"/>
      <c r="K667" s="6"/>
      <c r="L667" s="6"/>
      <c r="M667" s="6"/>
      <c r="N667" s="7"/>
      <c r="O667" s="6"/>
      <c r="P667" s="6"/>
      <c r="Q667" s="6"/>
      <c r="R667" s="29"/>
    </row>
    <row r="668" spans="1:18" ht="20.25">
      <c r="A668" s="8"/>
      <c r="B668" s="131" t="s">
        <v>626</v>
      </c>
      <c r="C668" s="131"/>
      <c r="D668" s="9"/>
      <c r="E668" s="9"/>
      <c r="F668" s="9"/>
      <c r="G668" s="9"/>
      <c r="H668" s="9"/>
      <c r="I668" s="9"/>
      <c r="J668" s="10"/>
      <c r="K668" s="9"/>
      <c r="L668" s="9"/>
      <c r="M668" s="10"/>
      <c r="N668" s="11"/>
      <c r="O668" s="9"/>
      <c r="P668" s="9"/>
      <c r="Q668" s="9"/>
      <c r="R668" s="30" t="s">
        <v>918</v>
      </c>
    </row>
    <row r="669" spans="1:18" ht="24.75">
      <c r="A669" s="12"/>
      <c r="B669" s="49"/>
      <c r="C669" s="49"/>
      <c r="D669" s="13"/>
      <c r="E669" s="130" t="s">
        <v>1187</v>
      </c>
      <c r="F669" s="14"/>
      <c r="G669" s="14"/>
      <c r="H669" s="14"/>
      <c r="I669" s="14"/>
      <c r="J669" s="14"/>
      <c r="K669" s="14"/>
      <c r="L669" s="14"/>
      <c r="M669" s="14"/>
      <c r="N669" s="15"/>
      <c r="O669" s="14"/>
      <c r="P669" s="14"/>
      <c r="Q669" s="14"/>
      <c r="R669" s="31"/>
    </row>
    <row r="670" spans="1:18" s="392" customFormat="1" ht="27.75" customHeight="1">
      <c r="A670" s="340" t="s">
        <v>1173</v>
      </c>
      <c r="B670" s="341" t="s">
        <v>1174</v>
      </c>
      <c r="C670" s="339" t="s">
        <v>875</v>
      </c>
      <c r="D670" s="341" t="s">
        <v>1</v>
      </c>
      <c r="E670" s="341" t="s">
        <v>1171</v>
      </c>
      <c r="F670" s="365" t="s">
        <v>1167</v>
      </c>
      <c r="G670" s="365" t="s">
        <v>1168</v>
      </c>
      <c r="H670" s="365" t="s">
        <v>923</v>
      </c>
      <c r="I670" s="365" t="s">
        <v>38</v>
      </c>
      <c r="J670" s="365" t="s">
        <v>1169</v>
      </c>
      <c r="K670" s="516" t="s">
        <v>18</v>
      </c>
      <c r="L670" s="365" t="s">
        <v>19</v>
      </c>
      <c r="M670" s="365" t="s">
        <v>1188</v>
      </c>
      <c r="N670" s="515" t="s">
        <v>1172</v>
      </c>
      <c r="O670" s="173" t="s">
        <v>1170</v>
      </c>
      <c r="P670" s="365" t="s">
        <v>32</v>
      </c>
      <c r="Q670" s="365" t="s">
        <v>1175</v>
      </c>
      <c r="R670" s="396" t="s">
        <v>20</v>
      </c>
    </row>
    <row r="671" spans="1:18" ht="27.75" customHeight="1">
      <c r="A671" s="442" t="s">
        <v>809</v>
      </c>
      <c r="B671" s="432"/>
      <c r="C671" s="432"/>
      <c r="D671" s="432"/>
      <c r="E671" s="432"/>
      <c r="F671" s="432"/>
      <c r="G671" s="432"/>
      <c r="H671" s="432"/>
      <c r="I671" s="432"/>
      <c r="J671" s="432"/>
      <c r="K671" s="432"/>
      <c r="L671" s="432"/>
      <c r="M671" s="432"/>
      <c r="N671" s="433"/>
      <c r="O671" s="432"/>
      <c r="P671" s="432"/>
      <c r="Q671" s="432"/>
      <c r="R671" s="434"/>
    </row>
    <row r="672" spans="1:18" ht="40.5" customHeight="1">
      <c r="A672" s="165">
        <v>1900201</v>
      </c>
      <c r="B672" s="71" t="s">
        <v>810</v>
      </c>
      <c r="C672" s="71"/>
      <c r="D672" s="47" t="s">
        <v>811</v>
      </c>
      <c r="E672" s="47" t="s">
        <v>812</v>
      </c>
      <c r="F672" s="71">
        <v>6615</v>
      </c>
      <c r="G672" s="71">
        <v>0</v>
      </c>
      <c r="H672" s="71">
        <v>0</v>
      </c>
      <c r="I672" s="71">
        <v>0</v>
      </c>
      <c r="J672" s="71">
        <v>0</v>
      </c>
      <c r="K672" s="71">
        <v>865.71</v>
      </c>
      <c r="L672" s="71">
        <v>0</v>
      </c>
      <c r="M672" s="71">
        <v>0</v>
      </c>
      <c r="N672" s="71">
        <v>0</v>
      </c>
      <c r="O672" s="71">
        <v>115</v>
      </c>
      <c r="P672" s="71">
        <v>0.09</v>
      </c>
      <c r="Q672" s="71">
        <f>F672+G672+H672+J672-M672-O672-K672-N672+L672-P672</f>
        <v>5634.2</v>
      </c>
      <c r="R672" s="35"/>
    </row>
    <row r="673" spans="1:18" ht="40.5" customHeight="1">
      <c r="A673" s="165">
        <v>19000101</v>
      </c>
      <c r="B673" s="71" t="s">
        <v>627</v>
      </c>
      <c r="C673" s="71"/>
      <c r="D673" s="47" t="s">
        <v>628</v>
      </c>
      <c r="E673" s="47" t="s">
        <v>2</v>
      </c>
      <c r="F673" s="71">
        <v>2583.16</v>
      </c>
      <c r="G673" s="71">
        <v>0</v>
      </c>
      <c r="H673" s="71">
        <v>0</v>
      </c>
      <c r="I673" s="71">
        <v>0</v>
      </c>
      <c r="J673" s="71">
        <v>0</v>
      </c>
      <c r="K673" s="71">
        <v>16.71</v>
      </c>
      <c r="L673" s="71">
        <v>0</v>
      </c>
      <c r="M673" s="71">
        <v>0</v>
      </c>
      <c r="N673" s="71">
        <v>0</v>
      </c>
      <c r="O673" s="71">
        <v>0</v>
      </c>
      <c r="P673" s="71">
        <v>0.05</v>
      </c>
      <c r="Q673" s="71">
        <f>F673+G673+H673+J673-M673-O673-K673-N673+L673-P673</f>
        <v>2566.3999999999996</v>
      </c>
      <c r="R673" s="35"/>
    </row>
    <row r="674" spans="1:18" ht="21.75" customHeight="1">
      <c r="A674" s="281" t="s">
        <v>144</v>
      </c>
      <c r="B674" s="71"/>
      <c r="C674" s="71"/>
      <c r="D674" s="47"/>
      <c r="E674" s="47"/>
      <c r="F674" s="77">
        <f>SUM(F672:F673)</f>
        <v>9198.16</v>
      </c>
      <c r="G674" s="77">
        <f aca="true" t="shared" si="97" ref="G674:O674">SUM(G672:G673)</f>
        <v>0</v>
      </c>
      <c r="H674" s="77">
        <f t="shared" si="97"/>
        <v>0</v>
      </c>
      <c r="I674" s="77">
        <f t="shared" si="97"/>
        <v>0</v>
      </c>
      <c r="J674" s="77">
        <f t="shared" si="97"/>
        <v>0</v>
      </c>
      <c r="K674" s="77">
        <f>SUM(K672:K673)</f>
        <v>882.4200000000001</v>
      </c>
      <c r="L674" s="77">
        <f>SUM(L672:L673)</f>
        <v>0</v>
      </c>
      <c r="M674" s="77">
        <f t="shared" si="97"/>
        <v>0</v>
      </c>
      <c r="N674" s="77">
        <f t="shared" si="97"/>
        <v>0</v>
      </c>
      <c r="O674" s="77">
        <f t="shared" si="97"/>
        <v>115</v>
      </c>
      <c r="P674" s="77">
        <f>SUM(P672:P673)</f>
        <v>0.14</v>
      </c>
      <c r="Q674" s="77">
        <f>SUM(Q672:Q673)</f>
        <v>8200.599999999999</v>
      </c>
      <c r="R674" s="35"/>
    </row>
    <row r="675" spans="1:18" ht="27" customHeight="1">
      <c r="A675" s="139" t="s">
        <v>629</v>
      </c>
      <c r="B675" s="98"/>
      <c r="C675" s="98"/>
      <c r="D675" s="99"/>
      <c r="E675" s="99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104"/>
    </row>
    <row r="676" spans="1:18" ht="40.5" customHeight="1">
      <c r="A676" s="165">
        <v>19100001</v>
      </c>
      <c r="B676" s="43" t="s">
        <v>630</v>
      </c>
      <c r="C676" s="71"/>
      <c r="D676" s="47" t="s">
        <v>631</v>
      </c>
      <c r="E676" s="47" t="s">
        <v>861</v>
      </c>
      <c r="F676" s="71">
        <v>4158.75</v>
      </c>
      <c r="G676" s="71">
        <v>0</v>
      </c>
      <c r="H676" s="71">
        <v>0</v>
      </c>
      <c r="I676" s="71">
        <v>300</v>
      </c>
      <c r="J676" s="71">
        <v>0</v>
      </c>
      <c r="K676" s="71">
        <v>374.44</v>
      </c>
      <c r="L676" s="71">
        <v>0</v>
      </c>
      <c r="M676" s="71">
        <v>0</v>
      </c>
      <c r="N676" s="71">
        <v>333</v>
      </c>
      <c r="O676" s="71">
        <v>0</v>
      </c>
      <c r="P676" s="71">
        <v>-0.09</v>
      </c>
      <c r="Q676" s="71">
        <f>F676+G676+I676+H676+J676-M676-O676-K676-N676+L676-P676</f>
        <v>3751.4</v>
      </c>
      <c r="R676" s="35"/>
    </row>
    <row r="677" spans="1:18" ht="21.75" customHeight="1">
      <c r="A677" s="281" t="s">
        <v>144</v>
      </c>
      <c r="B677" s="71"/>
      <c r="C677" s="71"/>
      <c r="D677" s="47"/>
      <c r="E677" s="47"/>
      <c r="F677" s="77">
        <f aca="true" t="shared" si="98" ref="F677:Q677">F676</f>
        <v>4158.75</v>
      </c>
      <c r="G677" s="77">
        <f t="shared" si="98"/>
        <v>0</v>
      </c>
      <c r="H677" s="77">
        <f t="shared" si="98"/>
        <v>0</v>
      </c>
      <c r="I677" s="77">
        <f t="shared" si="98"/>
        <v>300</v>
      </c>
      <c r="J677" s="77">
        <f t="shared" si="98"/>
        <v>0</v>
      </c>
      <c r="K677" s="77">
        <f>K676</f>
        <v>374.44</v>
      </c>
      <c r="L677" s="77">
        <f>L676</f>
        <v>0</v>
      </c>
      <c r="M677" s="77">
        <f t="shared" si="98"/>
        <v>0</v>
      </c>
      <c r="N677" s="77">
        <f t="shared" si="98"/>
        <v>333</v>
      </c>
      <c r="O677" s="77">
        <f t="shared" si="98"/>
        <v>0</v>
      </c>
      <c r="P677" s="77">
        <f t="shared" si="98"/>
        <v>-0.09</v>
      </c>
      <c r="Q677" s="77">
        <f t="shared" si="98"/>
        <v>3751.4</v>
      </c>
      <c r="R677" s="35"/>
    </row>
    <row r="678" spans="1:18" ht="27.75" customHeight="1">
      <c r="A678" s="139" t="s">
        <v>632</v>
      </c>
      <c r="B678" s="98"/>
      <c r="C678" s="98"/>
      <c r="D678" s="99"/>
      <c r="E678" s="99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104"/>
    </row>
    <row r="679" spans="1:18" ht="40.5" customHeight="1">
      <c r="A679" s="165">
        <v>19200001</v>
      </c>
      <c r="B679" s="71" t="s">
        <v>633</v>
      </c>
      <c r="C679" s="71"/>
      <c r="D679" s="47" t="s">
        <v>634</v>
      </c>
      <c r="E679" s="47" t="s">
        <v>862</v>
      </c>
      <c r="F679" s="71">
        <v>4158.75</v>
      </c>
      <c r="G679" s="71">
        <v>0</v>
      </c>
      <c r="H679" s="71">
        <v>0</v>
      </c>
      <c r="I679" s="71">
        <v>300</v>
      </c>
      <c r="J679" s="71">
        <v>0</v>
      </c>
      <c r="K679" s="71">
        <v>374.44</v>
      </c>
      <c r="L679" s="71">
        <v>0</v>
      </c>
      <c r="M679" s="71">
        <v>0</v>
      </c>
      <c r="N679" s="71">
        <v>0</v>
      </c>
      <c r="O679" s="71">
        <v>0</v>
      </c>
      <c r="P679" s="71">
        <v>0.11</v>
      </c>
      <c r="Q679" s="71">
        <f aca="true" t="shared" si="99" ref="Q679:Q684">F679+G679+H679+I679+J679-M679-O679-K679-N679+L679-P679</f>
        <v>4084.2</v>
      </c>
      <c r="R679" s="35"/>
    </row>
    <row r="680" spans="1:18" ht="40.5" customHeight="1">
      <c r="A680" s="165">
        <v>19300006</v>
      </c>
      <c r="B680" s="71" t="s">
        <v>635</v>
      </c>
      <c r="C680" s="71"/>
      <c r="D680" s="47" t="s">
        <v>636</v>
      </c>
      <c r="E680" s="47" t="s">
        <v>842</v>
      </c>
      <c r="F680" s="71">
        <v>2500.05</v>
      </c>
      <c r="G680" s="71">
        <v>0</v>
      </c>
      <c r="H680" s="71">
        <v>0</v>
      </c>
      <c r="I680" s="71">
        <v>300</v>
      </c>
      <c r="J680" s="71">
        <v>0</v>
      </c>
      <c r="K680" s="71">
        <v>7.66</v>
      </c>
      <c r="L680" s="71">
        <v>0</v>
      </c>
      <c r="M680" s="71">
        <v>0</v>
      </c>
      <c r="N680" s="71">
        <v>0</v>
      </c>
      <c r="O680" s="71">
        <v>0</v>
      </c>
      <c r="P680" s="71">
        <v>-0.01</v>
      </c>
      <c r="Q680" s="71">
        <f t="shared" si="99"/>
        <v>2792.4000000000005</v>
      </c>
      <c r="R680" s="333"/>
    </row>
    <row r="681" spans="1:18" ht="40.5" customHeight="1">
      <c r="A681" s="165">
        <v>19300007</v>
      </c>
      <c r="B681" s="71" t="s">
        <v>637</v>
      </c>
      <c r="C681" s="71"/>
      <c r="D681" s="47" t="s">
        <v>638</v>
      </c>
      <c r="E681" s="47" t="s">
        <v>842</v>
      </c>
      <c r="F681" s="71">
        <v>2500.05</v>
      </c>
      <c r="G681" s="71">
        <v>0</v>
      </c>
      <c r="H681" s="71">
        <v>0</v>
      </c>
      <c r="I681" s="71">
        <v>300</v>
      </c>
      <c r="J681" s="71">
        <v>0</v>
      </c>
      <c r="K681" s="71">
        <v>7.66</v>
      </c>
      <c r="L681" s="71">
        <v>0</v>
      </c>
      <c r="M681" s="71">
        <v>0</v>
      </c>
      <c r="N681" s="71">
        <v>205.28</v>
      </c>
      <c r="O681" s="71">
        <v>0</v>
      </c>
      <c r="P681" s="71">
        <v>0.11</v>
      </c>
      <c r="Q681" s="71">
        <f t="shared" si="99"/>
        <v>2587</v>
      </c>
      <c r="R681" s="32"/>
    </row>
    <row r="682" spans="1:18" ht="40.5" customHeight="1">
      <c r="A682" s="165">
        <v>19300009</v>
      </c>
      <c r="B682" s="71" t="s">
        <v>639</v>
      </c>
      <c r="C682" s="71"/>
      <c r="D682" s="47" t="s">
        <v>640</v>
      </c>
      <c r="E682" s="47" t="s">
        <v>842</v>
      </c>
      <c r="F682" s="71">
        <v>2500.05</v>
      </c>
      <c r="G682" s="71">
        <v>0</v>
      </c>
      <c r="H682" s="71">
        <v>0</v>
      </c>
      <c r="I682" s="71">
        <v>300</v>
      </c>
      <c r="J682" s="71">
        <v>0</v>
      </c>
      <c r="K682" s="71">
        <v>7.66</v>
      </c>
      <c r="L682" s="71">
        <v>0</v>
      </c>
      <c r="M682" s="71">
        <v>0</v>
      </c>
      <c r="N682" s="71">
        <v>278.57</v>
      </c>
      <c r="O682" s="71">
        <v>0</v>
      </c>
      <c r="P682" s="71">
        <v>-0.18</v>
      </c>
      <c r="Q682" s="71">
        <f t="shared" si="99"/>
        <v>2514</v>
      </c>
      <c r="R682" s="32"/>
    </row>
    <row r="683" spans="1:18" ht="40.5" customHeight="1">
      <c r="A683" s="165">
        <v>19300012</v>
      </c>
      <c r="B683" s="71" t="s">
        <v>642</v>
      </c>
      <c r="C683" s="71"/>
      <c r="D683" s="47" t="s">
        <v>643</v>
      </c>
      <c r="E683" s="47" t="s">
        <v>15</v>
      </c>
      <c r="F683" s="71">
        <v>2500.05</v>
      </c>
      <c r="G683" s="71">
        <v>0</v>
      </c>
      <c r="H683" s="71">
        <v>0</v>
      </c>
      <c r="I683" s="71">
        <v>300</v>
      </c>
      <c r="J683" s="71">
        <v>0</v>
      </c>
      <c r="K683" s="71">
        <v>7.66</v>
      </c>
      <c r="L683" s="71">
        <v>0</v>
      </c>
      <c r="M683" s="71">
        <v>0</v>
      </c>
      <c r="N683" s="71">
        <v>0</v>
      </c>
      <c r="O683" s="71">
        <v>0</v>
      </c>
      <c r="P683" s="71">
        <v>-0.01</v>
      </c>
      <c r="Q683" s="71">
        <f t="shared" si="99"/>
        <v>2792.4000000000005</v>
      </c>
      <c r="R683" s="35"/>
    </row>
    <row r="684" spans="1:18" ht="40.5" customHeight="1">
      <c r="A684" s="165">
        <v>19300013</v>
      </c>
      <c r="B684" s="71" t="s">
        <v>644</v>
      </c>
      <c r="C684" s="71"/>
      <c r="D684" s="47" t="s">
        <v>645</v>
      </c>
      <c r="E684" s="47" t="s">
        <v>15</v>
      </c>
      <c r="F684" s="71">
        <v>2500.05</v>
      </c>
      <c r="G684" s="71">
        <v>0</v>
      </c>
      <c r="H684" s="71">
        <v>0</v>
      </c>
      <c r="I684" s="71">
        <v>300</v>
      </c>
      <c r="J684" s="71">
        <v>0</v>
      </c>
      <c r="K684" s="71">
        <v>7.66</v>
      </c>
      <c r="L684" s="71">
        <v>0</v>
      </c>
      <c r="M684" s="71">
        <v>0</v>
      </c>
      <c r="N684" s="71">
        <v>0</v>
      </c>
      <c r="O684" s="71">
        <v>0</v>
      </c>
      <c r="P684" s="71">
        <v>0.19</v>
      </c>
      <c r="Q684" s="71">
        <f t="shared" si="99"/>
        <v>2792.2000000000003</v>
      </c>
      <c r="R684" s="35"/>
    </row>
    <row r="685" spans="1:18" ht="21.75" customHeight="1">
      <c r="A685" s="281" t="s">
        <v>144</v>
      </c>
      <c r="B685" s="71"/>
      <c r="C685" s="71"/>
      <c r="D685" s="47"/>
      <c r="E685" s="47"/>
      <c r="F685" s="50">
        <f aca="true" t="shared" si="100" ref="F685:Q685">SUM(F679:F684)</f>
        <v>16659</v>
      </c>
      <c r="G685" s="50">
        <f t="shared" si="100"/>
        <v>0</v>
      </c>
      <c r="H685" s="77">
        <f t="shared" si="100"/>
        <v>0</v>
      </c>
      <c r="I685" s="50">
        <f t="shared" si="100"/>
        <v>1800</v>
      </c>
      <c r="J685" s="77">
        <f t="shared" si="100"/>
        <v>0</v>
      </c>
      <c r="K685" s="77">
        <f>SUM(K679:K684)</f>
        <v>412.7400000000001</v>
      </c>
      <c r="L685" s="77">
        <f>SUM(L679:L684)</f>
        <v>0</v>
      </c>
      <c r="M685" s="77">
        <f t="shared" si="100"/>
        <v>0</v>
      </c>
      <c r="N685" s="50">
        <f t="shared" si="100"/>
        <v>483.85</v>
      </c>
      <c r="O685" s="77">
        <f t="shared" si="100"/>
        <v>0</v>
      </c>
      <c r="P685" s="77">
        <f t="shared" si="100"/>
        <v>0.21000000000000002</v>
      </c>
      <c r="Q685" s="77">
        <f t="shared" si="100"/>
        <v>17562.2</v>
      </c>
      <c r="R685" s="35"/>
    </row>
    <row r="686" spans="1:18" ht="21" customHeight="1">
      <c r="A686" s="65"/>
      <c r="B686" s="284" t="s">
        <v>33</v>
      </c>
      <c r="C686" s="284"/>
      <c r="D686" s="66"/>
      <c r="E686" s="66"/>
      <c r="F686" s="84">
        <f>F674+F677+F685</f>
        <v>30015.91</v>
      </c>
      <c r="G686" s="84">
        <f aca="true" t="shared" si="101" ref="G686:Q686">G674+G677+G685</f>
        <v>0</v>
      </c>
      <c r="H686" s="84">
        <f t="shared" si="101"/>
        <v>0</v>
      </c>
      <c r="I686" s="84">
        <f t="shared" si="101"/>
        <v>2100</v>
      </c>
      <c r="J686" s="84">
        <f t="shared" si="101"/>
        <v>0</v>
      </c>
      <c r="K686" s="84">
        <f>K674+K677+K685</f>
        <v>1669.6000000000004</v>
      </c>
      <c r="L686" s="84">
        <f>L674+L677+L685</f>
        <v>0</v>
      </c>
      <c r="M686" s="84">
        <f t="shared" si="101"/>
        <v>0</v>
      </c>
      <c r="N686" s="84">
        <f t="shared" si="101"/>
        <v>816.85</v>
      </c>
      <c r="O686" s="84">
        <f t="shared" si="101"/>
        <v>115</v>
      </c>
      <c r="P686" s="84">
        <f t="shared" si="101"/>
        <v>0.26</v>
      </c>
      <c r="Q686" s="84">
        <f t="shared" si="101"/>
        <v>29514.199999999997</v>
      </c>
      <c r="R686" s="67"/>
    </row>
    <row r="687" ht="13.5" customHeight="1">
      <c r="N687" s="3"/>
    </row>
    <row r="688" spans="1:18" s="291" customFormat="1" ht="17.25" customHeight="1">
      <c r="A688" s="288"/>
      <c r="B688" s="289"/>
      <c r="C688" s="289"/>
      <c r="D688" s="289"/>
      <c r="E688" s="289" t="s">
        <v>44</v>
      </c>
      <c r="F688" s="289"/>
      <c r="G688" s="289"/>
      <c r="H688" s="289"/>
      <c r="I688" s="289"/>
      <c r="J688" s="289"/>
      <c r="K688" s="289"/>
      <c r="L688" s="289"/>
      <c r="N688" s="289"/>
      <c r="O688" s="289"/>
      <c r="P688" s="289" t="s">
        <v>46</v>
      </c>
      <c r="Q688" s="289"/>
      <c r="R688" s="290"/>
    </row>
    <row r="689" spans="1:18" s="291" customFormat="1" ht="13.5" customHeight="1">
      <c r="A689" s="288" t="s">
        <v>45</v>
      </c>
      <c r="B689" s="289"/>
      <c r="C689" s="289"/>
      <c r="D689" s="289"/>
      <c r="E689" s="289" t="s">
        <v>43</v>
      </c>
      <c r="F689" s="289"/>
      <c r="G689" s="289"/>
      <c r="H689" s="289"/>
      <c r="I689" s="289"/>
      <c r="J689" s="289"/>
      <c r="K689" s="289"/>
      <c r="L689" s="289"/>
      <c r="N689" s="289"/>
      <c r="O689" s="289"/>
      <c r="P689" s="289" t="s">
        <v>47</v>
      </c>
      <c r="Q689" s="289"/>
      <c r="R689" s="290"/>
    </row>
    <row r="690" spans="2:17" ht="18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</row>
    <row r="691" spans="2:17" ht="18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</row>
    <row r="692" spans="1:18" ht="48.75" customHeight="1">
      <c r="A692" s="287" t="s">
        <v>0</v>
      </c>
      <c r="B692" s="37"/>
      <c r="C692" s="37"/>
      <c r="D692" s="6"/>
      <c r="E692" s="128" t="s">
        <v>836</v>
      </c>
      <c r="F692" s="6"/>
      <c r="G692" s="6"/>
      <c r="H692" s="6"/>
      <c r="I692" s="6"/>
      <c r="J692" s="6"/>
      <c r="K692" s="6"/>
      <c r="L692" s="6"/>
      <c r="M692" s="6"/>
      <c r="N692" s="7"/>
      <c r="O692" s="6"/>
      <c r="P692" s="6"/>
      <c r="Q692" s="6"/>
      <c r="R692" s="29"/>
    </row>
    <row r="693" spans="1:18" ht="20.25">
      <c r="A693" s="8"/>
      <c r="B693" s="131" t="s">
        <v>29</v>
      </c>
      <c r="C693" s="131"/>
      <c r="D693" s="9"/>
      <c r="E693" s="9"/>
      <c r="F693" s="9"/>
      <c r="G693" s="9"/>
      <c r="H693" s="9"/>
      <c r="I693" s="9"/>
      <c r="J693" s="10"/>
      <c r="K693" s="9"/>
      <c r="L693" s="9"/>
      <c r="M693" s="10"/>
      <c r="N693" s="11"/>
      <c r="O693" s="9"/>
      <c r="P693" s="9"/>
      <c r="Q693" s="9"/>
      <c r="R693" s="30" t="s">
        <v>919</v>
      </c>
    </row>
    <row r="694" spans="1:18" ht="24.75">
      <c r="A694" s="12"/>
      <c r="B694" s="49"/>
      <c r="C694" s="49"/>
      <c r="D694" s="13"/>
      <c r="E694" s="130" t="s">
        <v>1187</v>
      </c>
      <c r="F694" s="14"/>
      <c r="G694" s="14"/>
      <c r="H694" s="14"/>
      <c r="I694" s="14"/>
      <c r="J694" s="14"/>
      <c r="K694" s="14"/>
      <c r="L694" s="14"/>
      <c r="M694" s="14"/>
      <c r="N694" s="15"/>
      <c r="O694" s="14"/>
      <c r="P694" s="14"/>
      <c r="Q694" s="14"/>
      <c r="R694" s="31"/>
    </row>
    <row r="695" spans="1:18" s="85" customFormat="1" ht="35.25" customHeight="1">
      <c r="A695" s="172" t="s">
        <v>1173</v>
      </c>
      <c r="B695" s="212" t="s">
        <v>1174</v>
      </c>
      <c r="C695" s="339" t="s">
        <v>875</v>
      </c>
      <c r="D695" s="212" t="s">
        <v>1</v>
      </c>
      <c r="E695" s="212" t="s">
        <v>1171</v>
      </c>
      <c r="F695" s="194" t="s">
        <v>1167</v>
      </c>
      <c r="G695" s="194" t="s">
        <v>1168</v>
      </c>
      <c r="H695" s="194" t="s">
        <v>16</v>
      </c>
      <c r="I695" s="194" t="s">
        <v>38</v>
      </c>
      <c r="J695" s="194" t="s">
        <v>1169</v>
      </c>
      <c r="K695" s="528" t="s">
        <v>18</v>
      </c>
      <c r="L695" s="194" t="s">
        <v>19</v>
      </c>
      <c r="M695" s="194" t="s">
        <v>1188</v>
      </c>
      <c r="N695" s="527" t="s">
        <v>1172</v>
      </c>
      <c r="O695" s="173" t="s">
        <v>1170</v>
      </c>
      <c r="P695" s="194" t="s">
        <v>32</v>
      </c>
      <c r="Q695" s="194" t="s">
        <v>1175</v>
      </c>
      <c r="R695" s="213" t="s">
        <v>20</v>
      </c>
    </row>
    <row r="696" spans="1:18" ht="42" customHeight="1">
      <c r="A696" s="443" t="s">
        <v>132</v>
      </c>
      <c r="B696" s="444"/>
      <c r="C696" s="444"/>
      <c r="D696" s="444"/>
      <c r="E696" s="444"/>
      <c r="F696" s="444"/>
      <c r="G696" s="444"/>
      <c r="H696" s="444"/>
      <c r="I696" s="444"/>
      <c r="J696" s="444"/>
      <c r="K696" s="444"/>
      <c r="L696" s="444"/>
      <c r="M696" s="444"/>
      <c r="N696" s="445"/>
      <c r="O696" s="444"/>
      <c r="P696" s="444"/>
      <c r="Q696" s="444"/>
      <c r="R696" s="446"/>
    </row>
    <row r="697" spans="1:18" ht="42" customHeight="1">
      <c r="A697" s="165">
        <v>2300001</v>
      </c>
      <c r="B697" s="78" t="s">
        <v>813</v>
      </c>
      <c r="C697" s="78"/>
      <c r="D697" s="40" t="s">
        <v>814</v>
      </c>
      <c r="E697" s="40" t="s">
        <v>750</v>
      </c>
      <c r="F697" s="78">
        <v>7166.25</v>
      </c>
      <c r="G697" s="78">
        <v>0</v>
      </c>
      <c r="H697" s="78">
        <v>0</v>
      </c>
      <c r="I697" s="78">
        <v>0</v>
      </c>
      <c r="J697" s="78">
        <v>0</v>
      </c>
      <c r="K697" s="78">
        <v>983.45</v>
      </c>
      <c r="L697" s="78">
        <v>0</v>
      </c>
      <c r="M697" s="78">
        <v>0</v>
      </c>
      <c r="N697" s="78">
        <v>0</v>
      </c>
      <c r="O697" s="78">
        <v>124</v>
      </c>
      <c r="P697" s="78">
        <v>0</v>
      </c>
      <c r="Q697" s="78">
        <f aca="true" t="shared" si="102" ref="Q697:Q702">F697+G697+H697+J697-M697-O697-K697-N697+L697-P697</f>
        <v>6058.8</v>
      </c>
      <c r="R697" s="47"/>
    </row>
    <row r="698" spans="1:18" ht="42" customHeight="1">
      <c r="A698" s="165">
        <v>2300002</v>
      </c>
      <c r="B698" s="78" t="s">
        <v>815</v>
      </c>
      <c r="C698" s="78"/>
      <c r="D698" s="40" t="s">
        <v>984</v>
      </c>
      <c r="E698" s="40" t="s">
        <v>816</v>
      </c>
      <c r="F698" s="78">
        <v>5500.05</v>
      </c>
      <c r="G698" s="78">
        <v>0</v>
      </c>
      <c r="H698" s="78">
        <v>0</v>
      </c>
      <c r="I698" s="78">
        <v>0</v>
      </c>
      <c r="J698" s="78">
        <v>0</v>
      </c>
      <c r="K698" s="78">
        <v>627.55</v>
      </c>
      <c r="L698" s="78">
        <v>0</v>
      </c>
      <c r="M698" s="78">
        <v>700</v>
      </c>
      <c r="N698" s="78">
        <v>0</v>
      </c>
      <c r="O698" s="78">
        <v>0</v>
      </c>
      <c r="P698" s="78">
        <v>0.1</v>
      </c>
      <c r="Q698" s="78">
        <f t="shared" si="102"/>
        <v>4172.4</v>
      </c>
      <c r="R698" s="47"/>
    </row>
    <row r="699" spans="1:18" ht="42" customHeight="1">
      <c r="A699" s="165">
        <v>2300002</v>
      </c>
      <c r="B699" s="78" t="s">
        <v>817</v>
      </c>
      <c r="C699" s="78"/>
      <c r="D699" s="40" t="s">
        <v>818</v>
      </c>
      <c r="E699" s="40" t="s">
        <v>6</v>
      </c>
      <c r="F699" s="78">
        <v>2901.9</v>
      </c>
      <c r="G699" s="78">
        <v>0</v>
      </c>
      <c r="H699" s="78">
        <v>0</v>
      </c>
      <c r="I699" s="78">
        <v>0</v>
      </c>
      <c r="J699" s="78">
        <v>0</v>
      </c>
      <c r="K699" s="78">
        <v>66.31</v>
      </c>
      <c r="L699" s="78">
        <v>0</v>
      </c>
      <c r="M699" s="78">
        <v>0</v>
      </c>
      <c r="N699" s="78">
        <v>0</v>
      </c>
      <c r="O699" s="78">
        <v>0</v>
      </c>
      <c r="P699" s="78">
        <v>-0.01</v>
      </c>
      <c r="Q699" s="78">
        <f t="shared" si="102"/>
        <v>2835.6000000000004</v>
      </c>
      <c r="R699" s="47"/>
    </row>
    <row r="700" spans="1:18" ht="42" customHeight="1">
      <c r="A700" s="165">
        <v>5400204</v>
      </c>
      <c r="B700" s="78" t="s">
        <v>646</v>
      </c>
      <c r="C700" s="78"/>
      <c r="D700" s="40" t="s">
        <v>647</v>
      </c>
      <c r="E700" s="40" t="s">
        <v>6</v>
      </c>
      <c r="F700" s="78">
        <v>2708.38</v>
      </c>
      <c r="G700" s="78">
        <v>0</v>
      </c>
      <c r="H700" s="78">
        <v>0</v>
      </c>
      <c r="I700" s="78">
        <v>0</v>
      </c>
      <c r="J700" s="78">
        <v>0</v>
      </c>
      <c r="K700" s="78">
        <v>45.25</v>
      </c>
      <c r="L700" s="78">
        <v>0</v>
      </c>
      <c r="M700" s="78">
        <v>0</v>
      </c>
      <c r="N700" s="78">
        <v>0</v>
      </c>
      <c r="O700" s="78">
        <v>0</v>
      </c>
      <c r="P700" s="78">
        <v>0.13</v>
      </c>
      <c r="Q700" s="78">
        <f t="shared" si="102"/>
        <v>2663</v>
      </c>
      <c r="R700" s="47"/>
    </row>
    <row r="701" spans="1:18" ht="42" customHeight="1">
      <c r="A701" s="165">
        <v>8100208</v>
      </c>
      <c r="B701" s="78" t="s">
        <v>648</v>
      </c>
      <c r="C701" s="78"/>
      <c r="D701" s="40" t="s">
        <v>649</v>
      </c>
      <c r="E701" s="40" t="s">
        <v>863</v>
      </c>
      <c r="F701" s="78">
        <v>3206.13</v>
      </c>
      <c r="G701" s="78">
        <v>0</v>
      </c>
      <c r="H701" s="78">
        <v>0</v>
      </c>
      <c r="I701" s="78">
        <v>0</v>
      </c>
      <c r="J701" s="78">
        <v>0</v>
      </c>
      <c r="K701" s="78">
        <v>119.68</v>
      </c>
      <c r="L701" s="78">
        <v>0</v>
      </c>
      <c r="M701" s="78">
        <v>0</v>
      </c>
      <c r="N701" s="78">
        <v>0</v>
      </c>
      <c r="O701" s="78">
        <v>0</v>
      </c>
      <c r="P701" s="78">
        <v>0.05</v>
      </c>
      <c r="Q701" s="78">
        <f t="shared" si="102"/>
        <v>3086.4</v>
      </c>
      <c r="R701" s="78"/>
    </row>
    <row r="702" spans="1:18" ht="42" customHeight="1">
      <c r="A702" s="165">
        <v>20000300</v>
      </c>
      <c r="B702" s="78" t="s">
        <v>650</v>
      </c>
      <c r="C702" s="78"/>
      <c r="D702" s="40" t="s">
        <v>985</v>
      </c>
      <c r="E702" s="40" t="s">
        <v>864</v>
      </c>
      <c r="F702" s="78">
        <v>2901.9</v>
      </c>
      <c r="G702" s="78">
        <v>0</v>
      </c>
      <c r="H702" s="78">
        <v>0</v>
      </c>
      <c r="I702" s="78">
        <v>0</v>
      </c>
      <c r="J702" s="78">
        <v>0</v>
      </c>
      <c r="K702" s="78">
        <v>66.31</v>
      </c>
      <c r="L702" s="78">
        <v>0</v>
      </c>
      <c r="M702" s="78">
        <v>0</v>
      </c>
      <c r="N702" s="78">
        <v>0</v>
      </c>
      <c r="O702" s="78">
        <v>0</v>
      </c>
      <c r="P702" s="78">
        <v>-0.01</v>
      </c>
      <c r="Q702" s="78">
        <f t="shared" si="102"/>
        <v>2835.6000000000004</v>
      </c>
      <c r="R702" s="78"/>
    </row>
    <row r="703" spans="1:18" ht="33" customHeight="1">
      <c r="A703" s="281" t="s">
        <v>144</v>
      </c>
      <c r="B703" s="71"/>
      <c r="C703" s="71"/>
      <c r="D703" s="47"/>
      <c r="E703" s="47"/>
      <c r="F703" s="50">
        <f>SUM(F697:F702)</f>
        <v>24384.61</v>
      </c>
      <c r="G703" s="50">
        <f aca="true" t="shared" si="103" ref="G703:Q703">SUM(G697:G702)</f>
        <v>0</v>
      </c>
      <c r="H703" s="50">
        <f t="shared" si="103"/>
        <v>0</v>
      </c>
      <c r="I703" s="50">
        <f t="shared" si="103"/>
        <v>0</v>
      </c>
      <c r="J703" s="50">
        <f t="shared" si="103"/>
        <v>0</v>
      </c>
      <c r="K703" s="50">
        <f>SUM(K697:K702)</f>
        <v>1908.55</v>
      </c>
      <c r="L703" s="50">
        <f>SUM(L697:L702)</f>
        <v>0</v>
      </c>
      <c r="M703" s="50">
        <f t="shared" si="103"/>
        <v>700</v>
      </c>
      <c r="N703" s="50">
        <f t="shared" si="103"/>
        <v>0</v>
      </c>
      <c r="O703" s="50">
        <f t="shared" si="103"/>
        <v>124</v>
      </c>
      <c r="P703" s="50">
        <f t="shared" si="103"/>
        <v>0.26</v>
      </c>
      <c r="Q703" s="50">
        <f t="shared" si="103"/>
        <v>21651.800000000003</v>
      </c>
      <c r="R703" s="32"/>
    </row>
    <row r="704" spans="1:18" ht="33" customHeight="1">
      <c r="A704" s="286" t="s">
        <v>33</v>
      </c>
      <c r="B704" s="91"/>
      <c r="C704" s="91"/>
      <c r="D704" s="61"/>
      <c r="E704" s="61"/>
      <c r="F704" s="89">
        <f>F703</f>
        <v>24384.61</v>
      </c>
      <c r="G704" s="89">
        <f aca="true" t="shared" si="104" ref="G704:O704">G703</f>
        <v>0</v>
      </c>
      <c r="H704" s="89">
        <f t="shared" si="104"/>
        <v>0</v>
      </c>
      <c r="I704" s="89">
        <f t="shared" si="104"/>
        <v>0</v>
      </c>
      <c r="J704" s="89">
        <f t="shared" si="104"/>
        <v>0</v>
      </c>
      <c r="K704" s="89">
        <f>K703</f>
        <v>1908.55</v>
      </c>
      <c r="L704" s="89">
        <f>L703</f>
        <v>0</v>
      </c>
      <c r="M704" s="89">
        <f t="shared" si="104"/>
        <v>700</v>
      </c>
      <c r="N704" s="89">
        <f t="shared" si="104"/>
        <v>0</v>
      </c>
      <c r="O704" s="89">
        <f t="shared" si="104"/>
        <v>124</v>
      </c>
      <c r="P704" s="89">
        <f>P703</f>
        <v>0.26</v>
      </c>
      <c r="Q704" s="89">
        <f>Q703</f>
        <v>21651.800000000003</v>
      </c>
      <c r="R704" s="78"/>
    </row>
    <row r="705" spans="2:17" ht="54.75" customHeight="1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</row>
    <row r="706" spans="1:18" s="291" customFormat="1" ht="18.75">
      <c r="A706" s="295"/>
      <c r="B706" s="296"/>
      <c r="C706" s="296"/>
      <c r="D706" s="296"/>
      <c r="E706" s="296" t="s">
        <v>44</v>
      </c>
      <c r="F706" s="296"/>
      <c r="G706" s="296"/>
      <c r="H706" s="296"/>
      <c r="I706" s="296"/>
      <c r="J706" s="296"/>
      <c r="K706" s="296"/>
      <c r="L706" s="296"/>
      <c r="M706" s="296" t="s">
        <v>46</v>
      </c>
      <c r="N706" s="296"/>
      <c r="O706" s="296"/>
      <c r="P706" s="296"/>
      <c r="Q706" s="296"/>
      <c r="R706" s="297"/>
    </row>
    <row r="707" spans="1:18" s="291" customFormat="1" ht="18.75">
      <c r="A707" s="295" t="s">
        <v>45</v>
      </c>
      <c r="B707" s="296"/>
      <c r="C707" s="296"/>
      <c r="D707" s="296"/>
      <c r="E707" s="289" t="s">
        <v>43</v>
      </c>
      <c r="F707" s="296"/>
      <c r="G707" s="296"/>
      <c r="H707" s="296"/>
      <c r="I707" s="296"/>
      <c r="J707" s="296"/>
      <c r="K707" s="296"/>
      <c r="L707" s="296"/>
      <c r="M707" s="296" t="s">
        <v>47</v>
      </c>
      <c r="N707" s="296"/>
      <c r="O707" s="296"/>
      <c r="P707" s="296"/>
      <c r="Q707" s="296"/>
      <c r="R707" s="297"/>
    </row>
    <row r="708" spans="2:17" ht="18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</row>
    <row r="709" spans="1:18" ht="70.5" customHeight="1">
      <c r="A709" s="287" t="s">
        <v>0</v>
      </c>
      <c r="B709" s="37"/>
      <c r="C709" s="37"/>
      <c r="D709" s="6"/>
      <c r="E709" s="128" t="s">
        <v>651</v>
      </c>
      <c r="F709" s="6"/>
      <c r="G709" s="6"/>
      <c r="H709" s="6"/>
      <c r="I709" s="6"/>
      <c r="J709" s="6"/>
      <c r="K709" s="6"/>
      <c r="L709" s="6"/>
      <c r="M709" s="6"/>
      <c r="N709" s="7"/>
      <c r="O709" s="6"/>
      <c r="P709" s="6"/>
      <c r="Q709" s="6"/>
      <c r="R709" s="29"/>
    </row>
    <row r="710" spans="1:18" ht="20.25">
      <c r="A710" s="8"/>
      <c r="B710" s="131" t="s">
        <v>34</v>
      </c>
      <c r="C710" s="131"/>
      <c r="D710" s="9"/>
      <c r="E710" s="9"/>
      <c r="F710" s="9"/>
      <c r="G710" s="9"/>
      <c r="H710" s="9"/>
      <c r="I710" s="9"/>
      <c r="J710" s="10"/>
      <c r="K710" s="9"/>
      <c r="L710" s="9"/>
      <c r="M710" s="10"/>
      <c r="N710" s="11"/>
      <c r="O710" s="9"/>
      <c r="P710" s="9"/>
      <c r="Q710" s="9"/>
      <c r="R710" s="30" t="s">
        <v>920</v>
      </c>
    </row>
    <row r="711" spans="1:18" ht="24.75">
      <c r="A711" s="12"/>
      <c r="B711" s="49"/>
      <c r="C711" s="49"/>
      <c r="D711" s="13"/>
      <c r="E711" s="130" t="s">
        <v>1187</v>
      </c>
      <c r="F711" s="14"/>
      <c r="G711" s="14"/>
      <c r="H711" s="14"/>
      <c r="I711" s="14"/>
      <c r="J711" s="14"/>
      <c r="K711" s="14"/>
      <c r="L711" s="14"/>
      <c r="M711" s="14"/>
      <c r="N711" s="15"/>
      <c r="O711" s="14"/>
      <c r="P711" s="14"/>
      <c r="Q711" s="14"/>
      <c r="R711" s="31"/>
    </row>
    <row r="712" spans="1:18" s="348" customFormat="1" ht="34.5" customHeight="1">
      <c r="A712" s="340" t="s">
        <v>1173</v>
      </c>
      <c r="B712" s="341" t="s">
        <v>1174</v>
      </c>
      <c r="C712" s="339" t="s">
        <v>875</v>
      </c>
      <c r="D712" s="341" t="s">
        <v>1</v>
      </c>
      <c r="E712" s="341" t="s">
        <v>1171</v>
      </c>
      <c r="F712" s="371" t="s">
        <v>1167</v>
      </c>
      <c r="G712" s="371" t="s">
        <v>1168</v>
      </c>
      <c r="H712" s="371" t="s">
        <v>16</v>
      </c>
      <c r="I712" s="371" t="s">
        <v>38</v>
      </c>
      <c r="J712" s="371" t="s">
        <v>1169</v>
      </c>
      <c r="K712" s="371" t="s">
        <v>18</v>
      </c>
      <c r="L712" s="371" t="s">
        <v>19</v>
      </c>
      <c r="M712" s="371" t="s">
        <v>1188</v>
      </c>
      <c r="N712" s="371" t="s">
        <v>1172</v>
      </c>
      <c r="O712" s="173" t="s">
        <v>1170</v>
      </c>
      <c r="P712" s="371" t="s">
        <v>32</v>
      </c>
      <c r="Q712" s="371" t="s">
        <v>1175</v>
      </c>
      <c r="R712" s="396" t="s">
        <v>20</v>
      </c>
    </row>
    <row r="713" spans="1:18" s="45" customFormat="1" ht="36" customHeight="1">
      <c r="A713" s="442" t="s">
        <v>819</v>
      </c>
      <c r="B713" s="447"/>
      <c r="C713" s="447"/>
      <c r="D713" s="448"/>
      <c r="E713" s="448"/>
      <c r="F713" s="448"/>
      <c r="G713" s="448"/>
      <c r="H713" s="448"/>
      <c r="I713" s="448"/>
      <c r="J713" s="448"/>
      <c r="K713" s="448"/>
      <c r="L713" s="448"/>
      <c r="M713" s="448"/>
      <c r="N713" s="449"/>
      <c r="O713" s="448"/>
      <c r="P713" s="448"/>
      <c r="Q713" s="448"/>
      <c r="R713" s="448"/>
    </row>
    <row r="714" spans="1:18" ht="53.25" customHeight="1">
      <c r="A714" s="165">
        <v>3000001</v>
      </c>
      <c r="B714" s="111" t="s">
        <v>820</v>
      </c>
      <c r="C714" s="111"/>
      <c r="D714" s="40" t="s">
        <v>821</v>
      </c>
      <c r="E714" s="40" t="s">
        <v>652</v>
      </c>
      <c r="F714" s="78">
        <v>5000.1</v>
      </c>
      <c r="G714" s="78">
        <v>0</v>
      </c>
      <c r="H714" s="78">
        <v>0</v>
      </c>
      <c r="I714" s="78">
        <v>0</v>
      </c>
      <c r="J714" s="78">
        <v>0</v>
      </c>
      <c r="K714" s="78">
        <v>523.56</v>
      </c>
      <c r="L714" s="78">
        <v>0</v>
      </c>
      <c r="M714" s="78">
        <v>0</v>
      </c>
      <c r="N714" s="78">
        <v>0</v>
      </c>
      <c r="O714" s="78">
        <v>0</v>
      </c>
      <c r="P714" s="78">
        <v>0.14</v>
      </c>
      <c r="Q714" s="78">
        <f>F714+G714+H714+J714-M714-O714-K714-N714+L714-P714</f>
        <v>4476.400000000001</v>
      </c>
      <c r="R714" s="78"/>
    </row>
    <row r="715" spans="1:18" ht="53.25" customHeight="1">
      <c r="A715" s="165">
        <v>3000002</v>
      </c>
      <c r="B715" s="111" t="s">
        <v>831</v>
      </c>
      <c r="C715" s="111"/>
      <c r="D715" s="40" t="s">
        <v>986</v>
      </c>
      <c r="E715" s="40" t="s">
        <v>839</v>
      </c>
      <c r="F715" s="78">
        <v>3675</v>
      </c>
      <c r="G715" s="78">
        <v>0</v>
      </c>
      <c r="H715" s="78">
        <v>0</v>
      </c>
      <c r="I715" s="78">
        <v>0</v>
      </c>
      <c r="J715" s="78">
        <v>0</v>
      </c>
      <c r="K715" s="78">
        <v>297.04</v>
      </c>
      <c r="L715" s="78">
        <v>0</v>
      </c>
      <c r="M715" s="78">
        <v>0</v>
      </c>
      <c r="N715" s="78">
        <v>0</v>
      </c>
      <c r="O715" s="78">
        <v>0</v>
      </c>
      <c r="P715" s="78">
        <v>0.16</v>
      </c>
      <c r="Q715" s="78">
        <f>F715+G715+H715+J715-M715-O715-K715-N715+L715-P715</f>
        <v>3377.8</v>
      </c>
      <c r="R715" s="78"/>
    </row>
    <row r="716" spans="1:18" ht="38.25" customHeight="1">
      <c r="A716" s="283" t="s">
        <v>144</v>
      </c>
      <c r="B716" s="91"/>
      <c r="C716" s="91"/>
      <c r="D716" s="61"/>
      <c r="E716" s="61"/>
      <c r="F716" s="89">
        <f>SUM(F714:F715)</f>
        <v>8675.1</v>
      </c>
      <c r="G716" s="89">
        <f aca="true" t="shared" si="105" ref="G716:Q716">SUM(G714:G715)</f>
        <v>0</v>
      </c>
      <c r="H716" s="89">
        <f t="shared" si="105"/>
        <v>0</v>
      </c>
      <c r="I716" s="89">
        <f t="shared" si="105"/>
        <v>0</v>
      </c>
      <c r="J716" s="89">
        <f t="shared" si="105"/>
        <v>0</v>
      </c>
      <c r="K716" s="89">
        <f>SUM(K714:K715)</f>
        <v>820.5999999999999</v>
      </c>
      <c r="L716" s="89">
        <f>SUM(L714:L715)</f>
        <v>0</v>
      </c>
      <c r="M716" s="89">
        <f t="shared" si="105"/>
        <v>0</v>
      </c>
      <c r="N716" s="89">
        <f t="shared" si="105"/>
        <v>0</v>
      </c>
      <c r="O716" s="89">
        <f t="shared" si="105"/>
        <v>0</v>
      </c>
      <c r="P716" s="89">
        <f t="shared" si="105"/>
        <v>0.30000000000000004</v>
      </c>
      <c r="Q716" s="89">
        <f t="shared" si="105"/>
        <v>7854.200000000001</v>
      </c>
      <c r="R716" s="78"/>
    </row>
    <row r="717" spans="1:18" s="41" customFormat="1" ht="46.5" customHeight="1">
      <c r="A717" s="26"/>
      <c r="B717" s="90"/>
      <c r="C717" s="90"/>
      <c r="D717" s="10"/>
      <c r="E717" s="10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34"/>
    </row>
    <row r="718" spans="1:18" s="291" customFormat="1" ht="18.75">
      <c r="A718" s="295"/>
      <c r="B718" s="296"/>
      <c r="C718" s="296"/>
      <c r="D718" s="296"/>
      <c r="E718" s="296" t="s">
        <v>44</v>
      </c>
      <c r="F718" s="296"/>
      <c r="G718" s="296"/>
      <c r="H718" s="296"/>
      <c r="I718" s="296"/>
      <c r="J718" s="296"/>
      <c r="K718" s="296"/>
      <c r="L718" s="296"/>
      <c r="M718" s="296" t="s">
        <v>46</v>
      </c>
      <c r="N718" s="296"/>
      <c r="O718" s="296"/>
      <c r="P718" s="296"/>
      <c r="Q718" s="296"/>
      <c r="R718" s="297"/>
    </row>
    <row r="719" spans="1:18" s="291" customFormat="1" ht="18.75">
      <c r="A719" s="295" t="s">
        <v>45</v>
      </c>
      <c r="B719" s="296"/>
      <c r="C719" s="296"/>
      <c r="D719" s="296"/>
      <c r="E719" s="289" t="s">
        <v>43</v>
      </c>
      <c r="F719" s="296"/>
      <c r="G719" s="296"/>
      <c r="H719" s="296"/>
      <c r="I719" s="296"/>
      <c r="J719" s="296"/>
      <c r="K719" s="296"/>
      <c r="L719" s="296"/>
      <c r="M719" s="296" t="s">
        <v>47</v>
      </c>
      <c r="N719" s="296"/>
      <c r="O719" s="296"/>
      <c r="P719" s="296"/>
      <c r="Q719" s="296"/>
      <c r="R719" s="297"/>
    </row>
    <row r="720" spans="1:18" ht="18">
      <c r="A720" s="23"/>
      <c r="B720" s="171"/>
      <c r="C720" s="171"/>
      <c r="D720" s="171"/>
      <c r="E720" s="20"/>
      <c r="F720" s="171"/>
      <c r="G720" s="171"/>
      <c r="H720" s="171"/>
      <c r="I720" s="171"/>
      <c r="J720" s="171"/>
      <c r="K720" s="171"/>
      <c r="L720" s="171"/>
      <c r="M720" s="171"/>
      <c r="N720" s="171"/>
      <c r="O720" s="171"/>
      <c r="P720" s="171"/>
      <c r="Q720" s="171"/>
      <c r="R720" s="34"/>
    </row>
    <row r="721" spans="1:18" ht="60" customHeight="1">
      <c r="A721" s="287" t="s">
        <v>0</v>
      </c>
      <c r="B721" s="37"/>
      <c r="C721" s="37"/>
      <c r="D721" s="6"/>
      <c r="E721" s="128" t="s">
        <v>35</v>
      </c>
      <c r="F721" s="6"/>
      <c r="G721" s="6"/>
      <c r="H721" s="6"/>
      <c r="I721" s="6"/>
      <c r="J721" s="6"/>
      <c r="K721" s="6"/>
      <c r="L721" s="6"/>
      <c r="M721" s="6"/>
      <c r="N721" s="7"/>
      <c r="O721" s="6"/>
      <c r="P721" s="6"/>
      <c r="Q721" s="6"/>
      <c r="R721" s="29"/>
    </row>
    <row r="722" spans="1:18" ht="20.25">
      <c r="A722" s="8"/>
      <c r="B722" s="131" t="s">
        <v>34</v>
      </c>
      <c r="C722" s="131"/>
      <c r="D722" s="9"/>
      <c r="E722" s="9"/>
      <c r="F722" s="9"/>
      <c r="G722" s="9"/>
      <c r="H722" s="9"/>
      <c r="I722" s="9"/>
      <c r="J722" s="10"/>
      <c r="K722" s="9"/>
      <c r="L722" s="9"/>
      <c r="M722" s="10"/>
      <c r="N722" s="11"/>
      <c r="O722" s="9"/>
      <c r="P722" s="9"/>
      <c r="Q722" s="9"/>
      <c r="R722" s="30" t="s">
        <v>921</v>
      </c>
    </row>
    <row r="723" spans="1:18" ht="24.75">
      <c r="A723" s="12"/>
      <c r="B723" s="49"/>
      <c r="C723" s="49"/>
      <c r="D723" s="13"/>
      <c r="E723" s="130" t="s">
        <v>1187</v>
      </c>
      <c r="F723" s="14"/>
      <c r="G723" s="14"/>
      <c r="H723" s="14"/>
      <c r="I723" s="14"/>
      <c r="J723" s="14"/>
      <c r="K723" s="14"/>
      <c r="L723" s="14"/>
      <c r="M723" s="14"/>
      <c r="N723" s="15"/>
      <c r="O723" s="14"/>
      <c r="P723" s="14"/>
      <c r="Q723" s="14"/>
      <c r="R723" s="31"/>
    </row>
    <row r="724" spans="1:18" s="348" customFormat="1" ht="43.5" customHeight="1" thickBot="1">
      <c r="A724" s="336" t="s">
        <v>1173</v>
      </c>
      <c r="B724" s="337" t="s">
        <v>1174</v>
      </c>
      <c r="C724" s="339" t="s">
        <v>875</v>
      </c>
      <c r="D724" s="337" t="s">
        <v>1</v>
      </c>
      <c r="E724" s="337" t="s">
        <v>1171</v>
      </c>
      <c r="F724" s="338" t="s">
        <v>1167</v>
      </c>
      <c r="G724" s="338" t="s">
        <v>1168</v>
      </c>
      <c r="H724" s="338" t="s">
        <v>16</v>
      </c>
      <c r="I724" s="338" t="s">
        <v>38</v>
      </c>
      <c r="J724" s="338" t="s">
        <v>1169</v>
      </c>
      <c r="K724" s="338" t="s">
        <v>18</v>
      </c>
      <c r="L724" s="338" t="s">
        <v>19</v>
      </c>
      <c r="M724" s="338" t="s">
        <v>1188</v>
      </c>
      <c r="N724" s="338" t="s">
        <v>1172</v>
      </c>
      <c r="O724" s="28" t="s">
        <v>1170</v>
      </c>
      <c r="P724" s="338" t="s">
        <v>32</v>
      </c>
      <c r="Q724" s="338" t="s">
        <v>1175</v>
      </c>
      <c r="R724" s="339" t="s">
        <v>20</v>
      </c>
    </row>
    <row r="725" spans="1:18" ht="33" customHeight="1" thickTop="1">
      <c r="A725" s="139" t="s">
        <v>930</v>
      </c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2"/>
      <c r="O725" s="101"/>
      <c r="P725" s="101"/>
      <c r="Q725" s="101"/>
      <c r="R725" s="100"/>
    </row>
    <row r="726" spans="1:18" ht="51.75" customHeight="1">
      <c r="A726" s="165">
        <v>1100600</v>
      </c>
      <c r="B726" s="78" t="s">
        <v>653</v>
      </c>
      <c r="C726" s="78"/>
      <c r="D726" s="40" t="s">
        <v>987</v>
      </c>
      <c r="E726" s="40" t="s">
        <v>1161</v>
      </c>
      <c r="F726" s="78">
        <v>5500.05</v>
      </c>
      <c r="G726" s="78">
        <v>0</v>
      </c>
      <c r="H726" s="78">
        <v>0</v>
      </c>
      <c r="I726" s="78">
        <v>0</v>
      </c>
      <c r="J726" s="78">
        <v>0</v>
      </c>
      <c r="K726" s="78">
        <v>627.55</v>
      </c>
      <c r="L726" s="78">
        <v>0</v>
      </c>
      <c r="M726" s="78">
        <v>0</v>
      </c>
      <c r="N726" s="78">
        <v>0</v>
      </c>
      <c r="O726" s="78">
        <v>0</v>
      </c>
      <c r="P726" s="78">
        <v>-0.1</v>
      </c>
      <c r="Q726" s="78">
        <f>F726+G726+H726+J726-M726-O726-K726-N726+L726-P726</f>
        <v>4872.6</v>
      </c>
      <c r="R726" s="78"/>
    </row>
    <row r="727" spans="1:18" ht="28.5" customHeight="1">
      <c r="A727" s="283" t="s">
        <v>144</v>
      </c>
      <c r="B727" s="91"/>
      <c r="C727" s="91"/>
      <c r="D727" s="61"/>
      <c r="E727" s="61"/>
      <c r="F727" s="89">
        <f aca="true" t="shared" si="106" ref="F727:Q727">SUM(F726:F726)</f>
        <v>5500.05</v>
      </c>
      <c r="G727" s="169">
        <f t="shared" si="106"/>
        <v>0</v>
      </c>
      <c r="H727" s="169">
        <f t="shared" si="106"/>
        <v>0</v>
      </c>
      <c r="I727" s="169">
        <f t="shared" si="106"/>
        <v>0</v>
      </c>
      <c r="J727" s="169">
        <f t="shared" si="106"/>
        <v>0</v>
      </c>
      <c r="K727" s="89">
        <f>SUM(K726:K726)</f>
        <v>627.55</v>
      </c>
      <c r="L727" s="169">
        <f>SUM(L726:L726)</f>
        <v>0</v>
      </c>
      <c r="M727" s="169">
        <f t="shared" si="106"/>
        <v>0</v>
      </c>
      <c r="N727" s="169">
        <f t="shared" si="106"/>
        <v>0</v>
      </c>
      <c r="O727" s="169">
        <f t="shared" si="106"/>
        <v>0</v>
      </c>
      <c r="P727" s="169">
        <f t="shared" si="106"/>
        <v>-0.1</v>
      </c>
      <c r="Q727" s="169">
        <f t="shared" si="106"/>
        <v>4872.6</v>
      </c>
      <c r="R727" s="78"/>
    </row>
    <row r="728" spans="1:18" s="41" customFormat="1" ht="18">
      <c r="A728" s="26"/>
      <c r="B728" s="90"/>
      <c r="C728" s="90"/>
      <c r="D728" s="10"/>
      <c r="E728" s="10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34"/>
    </row>
    <row r="729" spans="1:18" s="41" customFormat="1" ht="18">
      <c r="A729" s="26"/>
      <c r="B729" s="90"/>
      <c r="C729" s="90"/>
      <c r="D729" s="10"/>
      <c r="E729" s="10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34"/>
    </row>
    <row r="730" spans="1:18" s="41" customFormat="1" ht="18">
      <c r="A730" s="26"/>
      <c r="B730" s="90"/>
      <c r="C730" s="90"/>
      <c r="D730" s="10"/>
      <c r="E730" s="10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34"/>
    </row>
    <row r="731" spans="1:18" s="41" customFormat="1" ht="18">
      <c r="A731" s="26"/>
      <c r="B731" s="90"/>
      <c r="C731" s="90"/>
      <c r="D731" s="10"/>
      <c r="E731" s="10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34"/>
    </row>
    <row r="732" spans="1:18" s="41" customFormat="1" ht="18">
      <c r="A732" s="26"/>
      <c r="B732" s="90"/>
      <c r="C732" s="90"/>
      <c r="D732" s="10"/>
      <c r="E732" s="10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34"/>
    </row>
    <row r="733" spans="1:18" s="272" customFormat="1" ht="26.25" customHeight="1">
      <c r="A733" s="270"/>
      <c r="B733" s="121" t="s">
        <v>40</v>
      </c>
      <c r="C733" s="121"/>
      <c r="D733" s="121"/>
      <c r="E733" s="271"/>
      <c r="F733" s="504">
        <f aca="true" t="shared" si="107" ref="F733:Q733">F23+F41+F59+F96+F126+F148+F165+F200+F232+F249+F282+F312+F340+F368+F402+F416+F444+F475+F504+F535+F559+F596+F620+F636+F658+F686+F704+F716+F727</f>
        <v>1057660.6210000003</v>
      </c>
      <c r="G733" s="450">
        <f t="shared" si="107"/>
        <v>37108.12</v>
      </c>
      <c r="H733" s="450">
        <f t="shared" si="107"/>
        <v>799.68</v>
      </c>
      <c r="I733" s="450">
        <f t="shared" si="107"/>
        <v>23700</v>
      </c>
      <c r="J733" s="450">
        <f t="shared" si="107"/>
        <v>0</v>
      </c>
      <c r="K733" s="450">
        <f t="shared" si="107"/>
        <v>88164.1</v>
      </c>
      <c r="L733" s="450">
        <f t="shared" si="107"/>
        <v>8287.279999999999</v>
      </c>
      <c r="M733" s="450">
        <f t="shared" si="107"/>
        <v>18340</v>
      </c>
      <c r="N733" s="450">
        <f t="shared" si="107"/>
        <v>7250.5</v>
      </c>
      <c r="O733" s="450">
        <f t="shared" si="107"/>
        <v>8441</v>
      </c>
      <c r="P733" s="450">
        <f t="shared" si="107"/>
        <v>1.4999999999999998</v>
      </c>
      <c r="Q733" s="450">
        <f t="shared" si="107"/>
        <v>1005358.6009999999</v>
      </c>
      <c r="R733" s="271"/>
    </row>
    <row r="734" spans="1:18" s="41" customFormat="1" ht="18">
      <c r="A734" s="23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24"/>
      <c r="O734" s="10"/>
      <c r="P734" s="10"/>
      <c r="Q734" s="10"/>
      <c r="R734" s="34"/>
    </row>
    <row r="736" spans="1:18" s="45" customFormat="1" ht="24.75" customHeight="1">
      <c r="A736" s="220"/>
      <c r="B736" s="65" t="s">
        <v>832</v>
      </c>
      <c r="C736" s="65"/>
      <c r="D736" s="221"/>
      <c r="E736" s="221"/>
      <c r="F736" s="66">
        <f aca="true" t="shared" si="108" ref="F736:Q736">F23+F41+F59+F96+F126+F148+F165+F200+F232+F249+F402+F416+F444+F475+F504+F535+F559+F620+F636+F658+F704+F716+F727</f>
        <v>720381.651</v>
      </c>
      <c r="G736" s="66">
        <f t="shared" si="108"/>
        <v>37108.12</v>
      </c>
      <c r="H736" s="66">
        <f t="shared" si="108"/>
        <v>799.68</v>
      </c>
      <c r="I736" s="66">
        <f t="shared" si="108"/>
        <v>0</v>
      </c>
      <c r="J736" s="66">
        <f t="shared" si="108"/>
        <v>0</v>
      </c>
      <c r="K736" s="66">
        <f t="shared" si="108"/>
        <v>67513.65000000001</v>
      </c>
      <c r="L736" s="66">
        <f t="shared" si="108"/>
        <v>7578.039999999998</v>
      </c>
      <c r="M736" s="66">
        <f t="shared" si="108"/>
        <v>16840</v>
      </c>
      <c r="N736" s="66">
        <f t="shared" si="108"/>
        <v>1148.73</v>
      </c>
      <c r="O736" s="66">
        <f t="shared" si="108"/>
        <v>7995</v>
      </c>
      <c r="P736" s="66">
        <f t="shared" si="108"/>
        <v>1.9099999999999997</v>
      </c>
      <c r="Q736" s="66">
        <f t="shared" si="108"/>
        <v>672368.201</v>
      </c>
      <c r="R736" s="221"/>
    </row>
    <row r="737" spans="1:18" s="45" customFormat="1" ht="24.75" customHeight="1">
      <c r="A737" s="220"/>
      <c r="B737" s="65" t="s">
        <v>888</v>
      </c>
      <c r="C737" s="65"/>
      <c r="D737" s="221"/>
      <c r="E737" s="221"/>
      <c r="F737" s="66">
        <f aca="true" t="shared" si="109" ref="F737:Q737">F282+F312+F340+F368+F596+F686</f>
        <v>337278.97000000003</v>
      </c>
      <c r="G737" s="66">
        <f t="shared" si="109"/>
        <v>0</v>
      </c>
      <c r="H737" s="66">
        <f t="shared" si="109"/>
        <v>0</v>
      </c>
      <c r="I737" s="66">
        <f t="shared" si="109"/>
        <v>23700</v>
      </c>
      <c r="J737" s="66">
        <f t="shared" si="109"/>
        <v>0</v>
      </c>
      <c r="K737" s="66">
        <f t="shared" si="109"/>
        <v>20650.449999999997</v>
      </c>
      <c r="L737" s="66">
        <f t="shared" si="109"/>
        <v>709.24</v>
      </c>
      <c r="M737" s="66">
        <f t="shared" si="109"/>
        <v>1500</v>
      </c>
      <c r="N737" s="66">
        <f t="shared" si="109"/>
        <v>6101.77</v>
      </c>
      <c r="O737" s="66">
        <f t="shared" si="109"/>
        <v>446</v>
      </c>
      <c r="P737" s="66">
        <f t="shared" si="109"/>
        <v>-0.41000000000000003</v>
      </c>
      <c r="Q737" s="66">
        <f t="shared" si="109"/>
        <v>332990.4</v>
      </c>
      <c r="R737" s="221"/>
    </row>
    <row r="743" spans="1:18" s="291" customFormat="1" ht="18.75">
      <c r="A743" s="288"/>
      <c r="B743" s="289"/>
      <c r="C743" s="289"/>
      <c r="D743" s="289"/>
      <c r="E743" s="289" t="s">
        <v>44</v>
      </c>
      <c r="F743" s="289"/>
      <c r="G743" s="289"/>
      <c r="H743" s="289"/>
      <c r="I743" s="289"/>
      <c r="J743" s="289"/>
      <c r="K743" s="289"/>
      <c r="L743" s="289"/>
      <c r="M743" s="289" t="s">
        <v>46</v>
      </c>
      <c r="N743" s="289"/>
      <c r="O743" s="289"/>
      <c r="P743" s="289"/>
      <c r="Q743" s="289"/>
      <c r="R743" s="290"/>
    </row>
    <row r="744" spans="1:18" s="291" customFormat="1" ht="18.75">
      <c r="A744" s="288" t="s">
        <v>45</v>
      </c>
      <c r="B744" s="289"/>
      <c r="C744" s="289"/>
      <c r="D744" s="289"/>
      <c r="E744" s="289" t="s">
        <v>43</v>
      </c>
      <c r="F744" s="289"/>
      <c r="G744" s="289"/>
      <c r="H744" s="289"/>
      <c r="I744" s="289"/>
      <c r="J744" s="289"/>
      <c r="K744" s="289"/>
      <c r="L744" s="289"/>
      <c r="M744" s="289" t="s">
        <v>47</v>
      </c>
      <c r="N744" s="289"/>
      <c r="O744" s="289"/>
      <c r="P744" s="289"/>
      <c r="Q744" s="289"/>
      <c r="R744" s="290"/>
    </row>
    <row r="745" spans="2:17" ht="18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</row>
    <row r="747" spans="1:18" s="93" customFormat="1" ht="18">
      <c r="A747" s="222"/>
      <c r="B747" s="92" t="s">
        <v>833</v>
      </c>
      <c r="C747" s="92"/>
      <c r="D747" s="92"/>
      <c r="E747" s="92"/>
      <c r="F747" s="223">
        <f>F736+F737</f>
        <v>1057660.621</v>
      </c>
      <c r="G747" s="223">
        <f aca="true" t="shared" si="110" ref="G747:O747">G736+G737</f>
        <v>37108.12</v>
      </c>
      <c r="H747" s="223">
        <f t="shared" si="110"/>
        <v>799.68</v>
      </c>
      <c r="I747" s="223">
        <f t="shared" si="110"/>
        <v>23700</v>
      </c>
      <c r="J747" s="223">
        <f>J736+J737</f>
        <v>0</v>
      </c>
      <c r="K747" s="223">
        <f>K736+K737</f>
        <v>88164.1</v>
      </c>
      <c r="L747" s="223">
        <f>L736+L737</f>
        <v>8287.279999999999</v>
      </c>
      <c r="M747" s="223">
        <f t="shared" si="110"/>
        <v>18340</v>
      </c>
      <c r="N747" s="223">
        <f t="shared" si="110"/>
        <v>7250.5</v>
      </c>
      <c r="O747" s="223">
        <f t="shared" si="110"/>
        <v>8441</v>
      </c>
      <c r="P747" s="223">
        <f>P736+P737</f>
        <v>1.4999999999999996</v>
      </c>
      <c r="Q747" s="223">
        <f>Q736+Q737</f>
        <v>1005358.601</v>
      </c>
      <c r="R747" s="224"/>
    </row>
    <row r="748" spans="1:18" ht="18">
      <c r="A748" s="454"/>
      <c r="B748" s="455" t="s">
        <v>834</v>
      </c>
      <c r="C748" s="455"/>
      <c r="D748" s="455"/>
      <c r="E748" s="455"/>
      <c r="F748" s="455">
        <f>F733-F747</f>
        <v>0</v>
      </c>
      <c r="G748" s="455">
        <f aca="true" t="shared" si="111" ref="G748:O748">G733-G747</f>
        <v>0</v>
      </c>
      <c r="H748" s="455">
        <f t="shared" si="111"/>
        <v>0</v>
      </c>
      <c r="I748" s="455">
        <f t="shared" si="111"/>
        <v>0</v>
      </c>
      <c r="J748" s="455">
        <f>J733-J747</f>
        <v>0</v>
      </c>
      <c r="K748" s="455">
        <f>K733-K747</f>
        <v>0</v>
      </c>
      <c r="L748" s="455">
        <f>L733-L747</f>
        <v>0</v>
      </c>
      <c r="M748" s="455">
        <f t="shared" si="111"/>
        <v>0</v>
      </c>
      <c r="N748" s="455">
        <f t="shared" si="111"/>
        <v>0</v>
      </c>
      <c r="O748" s="455">
        <f t="shared" si="111"/>
        <v>0</v>
      </c>
      <c r="P748" s="455">
        <f>P733-P747</f>
        <v>0</v>
      </c>
      <c r="Q748" s="455">
        <f>Q733-Q747</f>
        <v>0</v>
      </c>
      <c r="R748" s="456"/>
    </row>
  </sheetData>
  <printOptions/>
  <pageMargins left="0.984251968503937" right="0.5905511811023623" top="0.5905511811023623" bottom="0.3937007874015748" header="0" footer="0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5"/>
  <sheetViews>
    <sheetView workbookViewId="0" topLeftCell="D440">
      <selection activeCell="L444" sqref="L444"/>
    </sheetView>
  </sheetViews>
  <sheetFormatPr defaultColWidth="11.421875" defaultRowHeight="12.75"/>
  <cols>
    <col min="1" max="1" width="7.28125" style="19" customWidth="1"/>
    <col min="2" max="2" width="34.28125" style="3" customWidth="1"/>
    <col min="3" max="3" width="13.140625" style="3" customWidth="1"/>
    <col min="4" max="4" width="13.7109375" style="3" customWidth="1"/>
    <col min="5" max="5" width="13.421875" style="3" bestFit="1" customWidth="1"/>
    <col min="6" max="6" width="11.8515625" style="3" customWidth="1"/>
    <col min="7" max="7" width="11.57421875" style="3" customWidth="1"/>
    <col min="8" max="8" width="10.28125" style="3" customWidth="1"/>
    <col min="9" max="9" width="11.28125" style="3" hidden="1" customWidth="1"/>
    <col min="10" max="10" width="12.421875" style="3" customWidth="1"/>
    <col min="11" max="11" width="13.00390625" style="3" customWidth="1"/>
    <col min="12" max="12" width="11.00390625" style="3" customWidth="1"/>
    <col min="13" max="13" width="9.140625" style="21" customWidth="1"/>
    <col min="14" max="14" width="11.57421875" style="3" customWidth="1"/>
    <col min="15" max="15" width="12.421875" style="3" customWidth="1"/>
    <col min="16" max="16" width="8.421875" style="3" customWidth="1"/>
    <col min="17" max="17" width="13.421875" style="3" customWidth="1"/>
    <col min="18" max="18" width="35.00390625" style="33" customWidth="1"/>
    <col min="19" max="16384" width="11.421875" style="4" customWidth="1"/>
  </cols>
  <sheetData>
    <row r="1" spans="1:18" s="141" customFormat="1" ht="33.75">
      <c r="A1" s="5" t="s">
        <v>0</v>
      </c>
      <c r="B1" s="37"/>
      <c r="C1" s="6"/>
      <c r="D1" s="128" t="s">
        <v>143</v>
      </c>
      <c r="E1" s="6"/>
      <c r="F1" s="6"/>
      <c r="G1" s="6"/>
      <c r="H1" s="6"/>
      <c r="I1" s="6"/>
      <c r="J1" s="6"/>
      <c r="K1" s="6"/>
      <c r="L1" s="6"/>
      <c r="M1" s="7"/>
      <c r="N1" s="6"/>
      <c r="O1" s="6"/>
      <c r="P1" s="6"/>
      <c r="Q1" s="6"/>
      <c r="R1" s="29"/>
    </row>
    <row r="2" spans="1:18" s="141" customFormat="1" ht="19.5">
      <c r="A2" s="8"/>
      <c r="B2" s="133" t="s">
        <v>152</v>
      </c>
      <c r="C2" s="9"/>
      <c r="D2" s="9"/>
      <c r="E2" s="9"/>
      <c r="F2" s="9"/>
      <c r="G2" s="9"/>
      <c r="H2" s="9"/>
      <c r="I2" s="10"/>
      <c r="J2" s="10"/>
      <c r="K2" s="9"/>
      <c r="L2" s="9"/>
      <c r="M2" s="11"/>
      <c r="N2" s="9"/>
      <c r="O2" s="9"/>
      <c r="P2" s="9"/>
      <c r="Q2" s="9"/>
      <c r="R2" s="30" t="s">
        <v>1190</v>
      </c>
    </row>
    <row r="3" spans="1:18" s="141" customFormat="1" ht="24.75">
      <c r="A3" s="12"/>
      <c r="B3" s="49"/>
      <c r="C3" s="13"/>
      <c r="D3" s="130" t="s">
        <v>1186</v>
      </c>
      <c r="E3" s="14"/>
      <c r="F3" s="14"/>
      <c r="G3" s="14"/>
      <c r="H3" s="14"/>
      <c r="I3" s="14"/>
      <c r="J3" s="14"/>
      <c r="K3" s="14"/>
      <c r="L3" s="14"/>
      <c r="M3" s="15"/>
      <c r="N3" s="14"/>
      <c r="O3" s="14"/>
      <c r="P3" s="14"/>
      <c r="Q3" s="14"/>
      <c r="R3" s="31"/>
    </row>
    <row r="4" spans="1:18" s="141" customFormat="1" ht="30.75" customHeight="1" thickBot="1">
      <c r="A4" s="54" t="s">
        <v>1173</v>
      </c>
      <c r="B4" s="74" t="s">
        <v>1174</v>
      </c>
      <c r="C4" s="74" t="s">
        <v>1</v>
      </c>
      <c r="D4" s="74" t="s">
        <v>1171</v>
      </c>
      <c r="E4" s="28" t="s">
        <v>1167</v>
      </c>
      <c r="F4" s="28" t="s">
        <v>1168</v>
      </c>
      <c r="G4" s="28" t="s">
        <v>16</v>
      </c>
      <c r="H4" s="28" t="s">
        <v>38</v>
      </c>
      <c r="I4" s="28" t="s">
        <v>36</v>
      </c>
      <c r="J4" s="28" t="s">
        <v>712</v>
      </c>
      <c r="K4" s="28" t="s">
        <v>18</v>
      </c>
      <c r="L4" s="28" t="s">
        <v>19</v>
      </c>
      <c r="M4" s="28" t="s">
        <v>1172</v>
      </c>
      <c r="N4" s="28" t="s">
        <v>22</v>
      </c>
      <c r="O4" s="28" t="s">
        <v>1188</v>
      </c>
      <c r="P4" s="28" t="s">
        <v>32</v>
      </c>
      <c r="Q4" s="28" t="s">
        <v>31</v>
      </c>
      <c r="R4" s="75" t="s">
        <v>20</v>
      </c>
    </row>
    <row r="5" spans="1:18" s="141" customFormat="1" ht="36.75" customHeight="1" thickTop="1">
      <c r="A5" s="138" t="s">
        <v>1189</v>
      </c>
      <c r="B5" s="80"/>
      <c r="C5" s="64"/>
      <c r="D5" s="64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62"/>
    </row>
    <row r="6" spans="1:18" s="141" customFormat="1" ht="42" customHeight="1">
      <c r="A6" s="149">
        <v>99</v>
      </c>
      <c r="B6" s="71" t="s">
        <v>1120</v>
      </c>
      <c r="C6" s="47" t="s">
        <v>1121</v>
      </c>
      <c r="D6" s="47" t="s">
        <v>2</v>
      </c>
      <c r="E6" s="71">
        <v>1500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115.6</v>
      </c>
      <c r="M6" s="82">
        <v>0</v>
      </c>
      <c r="N6" s="71">
        <v>0</v>
      </c>
      <c r="O6" s="71">
        <v>0</v>
      </c>
      <c r="P6" s="71">
        <v>0</v>
      </c>
      <c r="Q6" s="71">
        <f>E6+F6+G6+I6-J6-N6-K6-M6+L6-P6</f>
        <v>1615.6</v>
      </c>
      <c r="R6" s="32"/>
    </row>
    <row r="7" spans="1:18" s="141" customFormat="1" ht="30.75" customHeight="1">
      <c r="A7" s="140" t="s">
        <v>144</v>
      </c>
      <c r="B7" s="71"/>
      <c r="C7" s="47"/>
      <c r="D7" s="47"/>
      <c r="E7" s="77">
        <f aca="true" t="shared" si="0" ref="E7:Q8">E6</f>
        <v>1500</v>
      </c>
      <c r="F7" s="77">
        <f t="shared" si="0"/>
        <v>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115.6</v>
      </c>
      <c r="M7" s="77">
        <f t="shared" si="0"/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1615.6</v>
      </c>
      <c r="R7" s="32"/>
    </row>
    <row r="8" spans="1:18" s="141" customFormat="1" ht="47.25" customHeight="1">
      <c r="A8" s="65"/>
      <c r="B8" s="60" t="s">
        <v>33</v>
      </c>
      <c r="C8" s="83"/>
      <c r="D8" s="83"/>
      <c r="E8" s="84">
        <f t="shared" si="0"/>
        <v>1500</v>
      </c>
      <c r="F8" s="84">
        <f t="shared" si="0"/>
        <v>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115.6</v>
      </c>
      <c r="M8" s="84">
        <f t="shared" si="0"/>
        <v>0</v>
      </c>
      <c r="N8" s="84">
        <f t="shared" si="0"/>
        <v>0</v>
      </c>
      <c r="O8" s="84">
        <f t="shared" si="0"/>
        <v>0</v>
      </c>
      <c r="P8" s="84">
        <f t="shared" si="0"/>
        <v>0</v>
      </c>
      <c r="Q8" s="84">
        <f t="shared" si="0"/>
        <v>1615.6</v>
      </c>
      <c r="R8" s="67"/>
    </row>
    <row r="9" spans="1:18" s="141" customFormat="1" ht="19.5">
      <c r="A9" s="1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1"/>
      <c r="N9" s="3"/>
      <c r="O9" s="3"/>
      <c r="P9" s="3"/>
      <c r="Q9" s="3"/>
      <c r="R9" s="33"/>
    </row>
    <row r="10" spans="1:18" s="141" customFormat="1" ht="19.5">
      <c r="A10" s="1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1"/>
      <c r="N10" s="3"/>
      <c r="O10" s="3"/>
      <c r="P10" s="3"/>
      <c r="Q10" s="3"/>
      <c r="R10" s="33"/>
    </row>
    <row r="11" spans="1:18" s="141" customFormat="1" ht="19.5">
      <c r="A11" s="1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21"/>
      <c r="N11" s="3"/>
      <c r="O11" s="3"/>
      <c r="P11" s="3"/>
      <c r="Q11" s="3"/>
      <c r="R11" s="33"/>
    </row>
    <row r="12" spans="1:18" s="141" customFormat="1" ht="19.5">
      <c r="A12" s="1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1"/>
      <c r="N12" s="3"/>
      <c r="O12" s="3"/>
      <c r="P12" s="3"/>
      <c r="Q12" s="3"/>
      <c r="R12" s="33"/>
    </row>
    <row r="13" spans="1:18" s="141" customFormat="1" ht="19.5">
      <c r="A13" s="1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1"/>
      <c r="N13" s="3"/>
      <c r="O13" s="3"/>
      <c r="P13" s="3"/>
      <c r="Q13" s="3"/>
      <c r="R13" s="33"/>
    </row>
    <row r="14" spans="1:18" s="141" customFormat="1" ht="19.5">
      <c r="A14" s="1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21"/>
      <c r="N14" s="3"/>
      <c r="O14" s="3"/>
      <c r="P14" s="3"/>
      <c r="Q14" s="3"/>
      <c r="R14" s="33"/>
    </row>
    <row r="15" spans="2:18" s="141" customFormat="1" ht="15.75">
      <c r="B15" s="144"/>
      <c r="C15" s="144"/>
      <c r="D15" s="144" t="s">
        <v>44</v>
      </c>
      <c r="E15" s="144"/>
      <c r="F15" s="144"/>
      <c r="G15" s="144"/>
      <c r="H15" s="144"/>
      <c r="I15" s="144"/>
      <c r="J15" s="144"/>
      <c r="L15" s="144"/>
      <c r="M15" s="144"/>
      <c r="N15" s="144"/>
      <c r="O15" s="144" t="s">
        <v>46</v>
      </c>
      <c r="P15" s="144"/>
      <c r="Q15" s="144"/>
      <c r="R15" s="144"/>
    </row>
    <row r="16" spans="1:18" s="141" customFormat="1" ht="15.75">
      <c r="A16" s="141" t="s">
        <v>45</v>
      </c>
      <c r="B16" s="144"/>
      <c r="C16" s="144"/>
      <c r="D16" s="144" t="s">
        <v>43</v>
      </c>
      <c r="E16" s="144"/>
      <c r="F16" s="144"/>
      <c r="G16" s="144"/>
      <c r="H16" s="144"/>
      <c r="I16" s="144"/>
      <c r="J16" s="144"/>
      <c r="L16" s="144"/>
      <c r="M16" s="144"/>
      <c r="N16" s="144"/>
      <c r="O16" s="144" t="s">
        <v>47</v>
      </c>
      <c r="P16" s="144"/>
      <c r="Q16" s="144"/>
      <c r="R16" s="144"/>
    </row>
    <row r="19" spans="1:18" ht="33.75">
      <c r="A19" s="5" t="s">
        <v>0</v>
      </c>
      <c r="B19" s="37"/>
      <c r="C19" s="6"/>
      <c r="D19" s="128" t="s">
        <v>143</v>
      </c>
      <c r="E19" s="6"/>
      <c r="F19" s="6"/>
      <c r="G19" s="6"/>
      <c r="H19" s="6"/>
      <c r="I19" s="6"/>
      <c r="J19" s="6"/>
      <c r="K19" s="6"/>
      <c r="L19" s="6"/>
      <c r="M19" s="7"/>
      <c r="N19" s="6"/>
      <c r="O19" s="6"/>
      <c r="P19" s="6"/>
      <c r="Q19" s="6"/>
      <c r="R19" s="29"/>
    </row>
    <row r="20" spans="1:18" ht="17.25" customHeight="1">
      <c r="A20" s="8"/>
      <c r="B20" s="131" t="s">
        <v>21</v>
      </c>
      <c r="C20" s="9"/>
      <c r="D20" s="9"/>
      <c r="E20" s="9"/>
      <c r="F20" s="9"/>
      <c r="G20" s="9"/>
      <c r="H20" s="9"/>
      <c r="I20" s="10"/>
      <c r="J20" s="10"/>
      <c r="K20" s="9"/>
      <c r="L20" s="9"/>
      <c r="M20" s="11"/>
      <c r="N20" s="9"/>
      <c r="O20" s="9"/>
      <c r="P20" s="9"/>
      <c r="Q20" s="9"/>
      <c r="R20" s="30" t="s">
        <v>1207</v>
      </c>
    </row>
    <row r="21" spans="1:18" ht="18.75" customHeight="1">
      <c r="A21" s="12"/>
      <c r="B21" s="13"/>
      <c r="C21" s="13"/>
      <c r="D21" s="130" t="s">
        <v>1186</v>
      </c>
      <c r="E21" s="14"/>
      <c r="F21" s="14"/>
      <c r="G21" s="14"/>
      <c r="H21" s="14"/>
      <c r="I21" s="14"/>
      <c r="J21" s="14"/>
      <c r="K21" s="14"/>
      <c r="L21" s="14"/>
      <c r="M21" s="15"/>
      <c r="N21" s="14"/>
      <c r="O21" s="14"/>
      <c r="P21" s="14"/>
      <c r="Q21" s="14"/>
      <c r="R21" s="31"/>
    </row>
    <row r="22" spans="1:18" s="76" customFormat="1" ht="23.25" thickBot="1">
      <c r="A22" s="54" t="s">
        <v>1173</v>
      </c>
      <c r="B22" s="74" t="s">
        <v>1174</v>
      </c>
      <c r="C22" s="74" t="s">
        <v>1</v>
      </c>
      <c r="D22" s="74" t="s">
        <v>1171</v>
      </c>
      <c r="E22" s="28" t="s">
        <v>1167</v>
      </c>
      <c r="F22" s="28" t="s">
        <v>1168</v>
      </c>
      <c r="G22" s="28" t="s">
        <v>16</v>
      </c>
      <c r="H22" s="28" t="s">
        <v>38</v>
      </c>
      <c r="I22" s="28" t="s">
        <v>36</v>
      </c>
      <c r="J22" s="28" t="s">
        <v>712</v>
      </c>
      <c r="K22" s="28" t="s">
        <v>18</v>
      </c>
      <c r="L22" s="28" t="s">
        <v>19</v>
      </c>
      <c r="M22" s="28" t="s">
        <v>1172</v>
      </c>
      <c r="N22" s="28" t="s">
        <v>22</v>
      </c>
      <c r="O22" s="28" t="s">
        <v>1188</v>
      </c>
      <c r="P22" s="28" t="s">
        <v>32</v>
      </c>
      <c r="Q22" s="28" t="s">
        <v>31</v>
      </c>
      <c r="R22" s="75" t="s">
        <v>20</v>
      </c>
    </row>
    <row r="23" spans="1:18" ht="18" customHeight="1" thickTop="1">
      <c r="A23" s="134" t="s">
        <v>3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  <c r="N23" s="101"/>
      <c r="O23" s="101"/>
      <c r="P23" s="101"/>
      <c r="Q23" s="101"/>
      <c r="R23" s="100"/>
    </row>
    <row r="24" spans="1:18" s="45" customFormat="1" ht="22.5" customHeight="1">
      <c r="A24" s="17">
        <v>67</v>
      </c>
      <c r="B24" s="16" t="s">
        <v>49</v>
      </c>
      <c r="C24" s="40" t="s">
        <v>870</v>
      </c>
      <c r="D24" s="40" t="s">
        <v>50</v>
      </c>
      <c r="E24" s="16">
        <v>3150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113.57</v>
      </c>
      <c r="L24" s="16">
        <v>0</v>
      </c>
      <c r="M24" s="16">
        <v>0</v>
      </c>
      <c r="N24" s="16">
        <v>0</v>
      </c>
      <c r="O24" s="16">
        <v>0</v>
      </c>
      <c r="P24" s="16">
        <v>0.03</v>
      </c>
      <c r="Q24" s="16">
        <f>E24+F24+G24+I24-J24-N24-K24-M24+L24-P24-O24</f>
        <v>3036.3999999999996</v>
      </c>
      <c r="R24" s="142"/>
    </row>
    <row r="25" spans="1:18" s="45" customFormat="1" ht="22.5" customHeight="1">
      <c r="A25" s="17">
        <v>105</v>
      </c>
      <c r="B25" s="16" t="s">
        <v>1118</v>
      </c>
      <c r="C25" s="40" t="s">
        <v>1119</v>
      </c>
      <c r="D25" s="40" t="s">
        <v>2</v>
      </c>
      <c r="E25" s="16">
        <v>1543.36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112.83</v>
      </c>
      <c r="M25" s="16">
        <v>0</v>
      </c>
      <c r="N25" s="16">
        <v>0</v>
      </c>
      <c r="O25" s="16">
        <v>0</v>
      </c>
      <c r="P25" s="16">
        <v>0.19</v>
      </c>
      <c r="Q25" s="16">
        <f>E25+F25+G25+I25-J25-N25-K25-M25+L25-P25-O25</f>
        <v>1655.9999999999998</v>
      </c>
      <c r="R25" s="142"/>
    </row>
    <row r="26" spans="1:18" ht="18" customHeight="1">
      <c r="A26" s="140" t="s">
        <v>144</v>
      </c>
      <c r="B26" s="1"/>
      <c r="C26" s="47"/>
      <c r="D26" s="47"/>
      <c r="E26" s="2">
        <f>SUM(E24:E25)</f>
        <v>4693.36</v>
      </c>
      <c r="F26" s="2">
        <f aca="true" t="shared" si="1" ref="F26:Q26">SUM(F24:F25)</f>
        <v>0</v>
      </c>
      <c r="G26" s="2">
        <f t="shared" si="1"/>
        <v>0</v>
      </c>
      <c r="H26" s="2">
        <f t="shared" si="1"/>
        <v>0</v>
      </c>
      <c r="I26" s="2">
        <f t="shared" si="1"/>
        <v>0</v>
      </c>
      <c r="J26" s="2">
        <f t="shared" si="1"/>
        <v>0</v>
      </c>
      <c r="K26" s="2">
        <f t="shared" si="1"/>
        <v>113.57</v>
      </c>
      <c r="L26" s="2">
        <f t="shared" si="1"/>
        <v>112.83</v>
      </c>
      <c r="M26" s="2">
        <f t="shared" si="1"/>
        <v>0</v>
      </c>
      <c r="N26" s="2">
        <f t="shared" si="1"/>
        <v>0</v>
      </c>
      <c r="O26" s="2">
        <f t="shared" si="1"/>
        <v>0</v>
      </c>
      <c r="P26" s="2">
        <f t="shared" si="1"/>
        <v>0.22</v>
      </c>
      <c r="Q26" s="2">
        <f t="shared" si="1"/>
        <v>4692.4</v>
      </c>
      <c r="R26" s="32"/>
    </row>
    <row r="27" spans="1:18" ht="18" customHeight="1">
      <c r="A27" s="134" t="s">
        <v>30</v>
      </c>
      <c r="B27" s="101"/>
      <c r="C27" s="99"/>
      <c r="D27" s="99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0"/>
    </row>
    <row r="28" spans="1:18" s="45" customFormat="1" ht="22.5" customHeight="1">
      <c r="A28" s="17">
        <v>24</v>
      </c>
      <c r="B28" s="16" t="s">
        <v>51</v>
      </c>
      <c r="C28" s="40" t="s">
        <v>1008</v>
      </c>
      <c r="D28" s="40" t="s">
        <v>1160</v>
      </c>
      <c r="E28" s="16">
        <v>892.55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154.58</v>
      </c>
      <c r="M28" s="16">
        <v>0</v>
      </c>
      <c r="N28" s="16">
        <v>0</v>
      </c>
      <c r="O28" s="16">
        <v>0</v>
      </c>
      <c r="P28" s="16">
        <v>-0.07</v>
      </c>
      <c r="Q28" s="16">
        <f aca="true" t="shared" si="2" ref="Q28:Q33">E28+F28+G28+I28+J28-N28-K28-M28+L28-P28-O28</f>
        <v>1047.1999999999998</v>
      </c>
      <c r="R28" s="142"/>
    </row>
    <row r="29" spans="1:18" s="45" customFormat="1" ht="22.5" customHeight="1">
      <c r="A29" s="17">
        <v>25</v>
      </c>
      <c r="B29" s="16" t="s">
        <v>52</v>
      </c>
      <c r="C29" s="40" t="s">
        <v>1009</v>
      </c>
      <c r="D29" s="40" t="s">
        <v>1160</v>
      </c>
      <c r="E29" s="16">
        <v>892.65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154.58</v>
      </c>
      <c r="M29" s="16">
        <v>0</v>
      </c>
      <c r="N29" s="16">
        <v>0</v>
      </c>
      <c r="O29" s="16">
        <v>0</v>
      </c>
      <c r="P29" s="16">
        <v>0.03</v>
      </c>
      <c r="Q29" s="16">
        <f t="shared" si="2"/>
        <v>1047.2</v>
      </c>
      <c r="R29" s="40"/>
    </row>
    <row r="30" spans="1:18" ht="22.5" customHeight="1">
      <c r="A30" s="248">
        <v>79</v>
      </c>
      <c r="B30" s="464" t="s">
        <v>887</v>
      </c>
      <c r="C30" s="86" t="s">
        <v>1010</v>
      </c>
      <c r="D30" s="86" t="s">
        <v>508</v>
      </c>
      <c r="E30" s="464">
        <v>2700</v>
      </c>
      <c r="F30" s="464">
        <v>0</v>
      </c>
      <c r="G30" s="464">
        <v>0</v>
      </c>
      <c r="H30" s="464">
        <v>0</v>
      </c>
      <c r="I30" s="464">
        <v>0</v>
      </c>
      <c r="J30" s="464">
        <v>0</v>
      </c>
      <c r="K30" s="464">
        <v>44.34</v>
      </c>
      <c r="L30" s="464">
        <v>0</v>
      </c>
      <c r="M30" s="464">
        <v>0</v>
      </c>
      <c r="N30" s="464">
        <v>0</v>
      </c>
      <c r="O30" s="464">
        <v>0</v>
      </c>
      <c r="P30" s="464">
        <v>0.06</v>
      </c>
      <c r="Q30" s="16">
        <f t="shared" si="2"/>
        <v>2655.6</v>
      </c>
      <c r="R30" s="87"/>
    </row>
    <row r="31" spans="1:18" s="45" customFormat="1" ht="22.5" customHeight="1">
      <c r="A31" s="17">
        <v>80</v>
      </c>
      <c r="B31" s="16" t="s">
        <v>880</v>
      </c>
      <c r="C31" s="40" t="s">
        <v>1011</v>
      </c>
      <c r="D31" s="40" t="s">
        <v>881</v>
      </c>
      <c r="E31" s="16">
        <v>2000.1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71.68</v>
      </c>
      <c r="M31" s="16">
        <v>0</v>
      </c>
      <c r="N31" s="16">
        <v>0</v>
      </c>
      <c r="O31" s="16">
        <v>0</v>
      </c>
      <c r="P31" s="16">
        <v>-0.02</v>
      </c>
      <c r="Q31" s="16">
        <f t="shared" si="2"/>
        <v>2071.7999999999997</v>
      </c>
      <c r="R31" s="40"/>
    </row>
    <row r="32" spans="1:18" s="45" customFormat="1" ht="22.5" customHeight="1">
      <c r="A32" s="17">
        <v>137</v>
      </c>
      <c r="B32" s="16" t="s">
        <v>53</v>
      </c>
      <c r="C32" s="40" t="s">
        <v>1012</v>
      </c>
      <c r="D32" s="40" t="s">
        <v>145</v>
      </c>
      <c r="E32" s="16">
        <v>600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173.4</v>
      </c>
      <c r="M32" s="16">
        <v>0</v>
      </c>
      <c r="N32" s="16">
        <v>0</v>
      </c>
      <c r="O32" s="16">
        <v>0</v>
      </c>
      <c r="P32" s="16">
        <v>0</v>
      </c>
      <c r="Q32" s="16">
        <f t="shared" si="2"/>
        <v>773.4</v>
      </c>
      <c r="R32" s="142"/>
    </row>
    <row r="33" spans="1:18" s="45" customFormat="1" ht="22.5" customHeight="1">
      <c r="A33" s="17">
        <v>138</v>
      </c>
      <c r="B33" s="16" t="s">
        <v>76</v>
      </c>
      <c r="C33" s="40" t="s">
        <v>1013</v>
      </c>
      <c r="D33" s="40" t="s">
        <v>146</v>
      </c>
      <c r="E33" s="16">
        <v>1200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134.91</v>
      </c>
      <c r="M33" s="16">
        <v>0</v>
      </c>
      <c r="N33" s="16">
        <v>0</v>
      </c>
      <c r="O33" s="16">
        <v>0</v>
      </c>
      <c r="P33" s="16">
        <v>0.11</v>
      </c>
      <c r="Q33" s="16">
        <f t="shared" si="2"/>
        <v>1334.8000000000002</v>
      </c>
      <c r="R33" s="142"/>
    </row>
    <row r="34" spans="1:18" ht="18" customHeight="1">
      <c r="A34" s="140" t="s">
        <v>144</v>
      </c>
      <c r="B34" s="1"/>
      <c r="C34" s="47"/>
      <c r="D34" s="47"/>
      <c r="E34" s="2">
        <f>SUM(E28:E33)</f>
        <v>8285.3</v>
      </c>
      <c r="F34" s="2">
        <f aca="true" t="shared" si="3" ref="F34:Q34">SUM(F28:F33)</f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44.34</v>
      </c>
      <c r="L34" s="2">
        <f t="shared" si="3"/>
        <v>689.15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0.10999999999999999</v>
      </c>
      <c r="Q34" s="2">
        <f t="shared" si="3"/>
        <v>8930</v>
      </c>
      <c r="R34" s="32"/>
    </row>
    <row r="35" spans="1:18" ht="18" customHeight="1">
      <c r="A35" s="134" t="s">
        <v>4</v>
      </c>
      <c r="B35" s="101"/>
      <c r="C35" s="99"/>
      <c r="D35" s="99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0"/>
    </row>
    <row r="36" spans="1:18" ht="22.5" customHeight="1">
      <c r="A36" s="17">
        <v>112</v>
      </c>
      <c r="B36" s="16" t="s">
        <v>74</v>
      </c>
      <c r="C36" s="47" t="s">
        <v>1014</v>
      </c>
      <c r="D36" s="47" t="s">
        <v>865</v>
      </c>
      <c r="E36" s="43">
        <v>2000.1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71.68</v>
      </c>
      <c r="M36" s="43">
        <v>0</v>
      </c>
      <c r="N36" s="43">
        <v>0</v>
      </c>
      <c r="O36" s="43">
        <v>0</v>
      </c>
      <c r="P36" s="43">
        <v>0.18</v>
      </c>
      <c r="Q36" s="43">
        <f>E36+F36+G36+I36-J36-N36-K36-M36+L36-P36-O36</f>
        <v>2071.6</v>
      </c>
      <c r="R36" s="32"/>
    </row>
    <row r="37" spans="1:18" ht="22.5" customHeight="1">
      <c r="A37" s="17">
        <v>114</v>
      </c>
      <c r="B37" s="16" t="s">
        <v>98</v>
      </c>
      <c r="C37" s="47" t="s">
        <v>1015</v>
      </c>
      <c r="D37" s="47" t="s">
        <v>147</v>
      </c>
      <c r="E37" s="43">
        <v>2000.1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71.68</v>
      </c>
      <c r="M37" s="43">
        <v>0</v>
      </c>
      <c r="N37" s="43">
        <v>0</v>
      </c>
      <c r="O37" s="43">
        <v>0</v>
      </c>
      <c r="P37" s="43">
        <v>0.18</v>
      </c>
      <c r="Q37" s="43">
        <f>E37+F37+G37+I37-J37-N37-K37-M37+L37-P37-O37</f>
        <v>2071.6</v>
      </c>
      <c r="R37" s="32"/>
    </row>
    <row r="38" spans="1:18" ht="22.5" customHeight="1">
      <c r="A38" s="17">
        <v>135</v>
      </c>
      <c r="B38" s="16" t="s">
        <v>69</v>
      </c>
      <c r="C38" s="47" t="s">
        <v>1016</v>
      </c>
      <c r="D38" s="47" t="s">
        <v>147</v>
      </c>
      <c r="E38" s="43">
        <v>1194.3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135.27</v>
      </c>
      <c r="M38" s="43">
        <v>0</v>
      </c>
      <c r="N38" s="43">
        <v>0</v>
      </c>
      <c r="O38" s="43">
        <v>500</v>
      </c>
      <c r="P38" s="43">
        <v>-0.03</v>
      </c>
      <c r="Q38" s="43">
        <f>E38+F38+G38+I38-J38-N38-K38-M38+L38-P38-O38</f>
        <v>829.5999999999999</v>
      </c>
      <c r="R38" s="32"/>
    </row>
    <row r="39" spans="1:18" ht="18" customHeight="1">
      <c r="A39" s="140" t="s">
        <v>144</v>
      </c>
      <c r="B39" s="1"/>
      <c r="C39" s="47"/>
      <c r="D39" s="47"/>
      <c r="E39" s="2">
        <f>SUM(E36:E38)</f>
        <v>5194.5</v>
      </c>
      <c r="F39" s="2">
        <f aca="true" t="shared" si="4" ref="F39:Q39">SUM(F36:F38)</f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>SUM(K36:K38)</f>
        <v>0</v>
      </c>
      <c r="L39" s="2">
        <f>SUM(L36:L38)</f>
        <v>278.63</v>
      </c>
      <c r="M39" s="2">
        <f t="shared" si="4"/>
        <v>0</v>
      </c>
      <c r="N39" s="2">
        <f t="shared" si="4"/>
        <v>0</v>
      </c>
      <c r="O39" s="2">
        <f>SUM(O36:O38)</f>
        <v>500</v>
      </c>
      <c r="P39" s="2">
        <f>SUM(P36:P38)</f>
        <v>0.32999999999999996</v>
      </c>
      <c r="Q39" s="2">
        <f t="shared" si="4"/>
        <v>4972.799999999999</v>
      </c>
      <c r="R39" s="32"/>
    </row>
    <row r="40" spans="1:18" ht="18" customHeight="1">
      <c r="A40" s="134" t="s">
        <v>1191</v>
      </c>
      <c r="B40" s="101"/>
      <c r="C40" s="99"/>
      <c r="D40" s="99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0"/>
    </row>
    <row r="41" spans="1:18" ht="22.5" customHeight="1">
      <c r="A41" s="17">
        <v>119</v>
      </c>
      <c r="B41" s="16" t="s">
        <v>1192</v>
      </c>
      <c r="C41" s="47" t="s">
        <v>1193</v>
      </c>
      <c r="D41" s="47" t="s">
        <v>10</v>
      </c>
      <c r="E41" s="43">
        <v>1200</v>
      </c>
      <c r="F41" s="43">
        <v>0</v>
      </c>
      <c r="G41" s="43">
        <v>0</v>
      </c>
      <c r="H41" s="43">
        <v>0</v>
      </c>
      <c r="I41" s="43">
        <v>0</v>
      </c>
      <c r="J41" s="43">
        <v>2400</v>
      </c>
      <c r="K41" s="43">
        <v>0</v>
      </c>
      <c r="L41" s="43">
        <v>404.73</v>
      </c>
      <c r="M41" s="43">
        <v>0</v>
      </c>
      <c r="N41" s="43">
        <v>0</v>
      </c>
      <c r="O41" s="43">
        <v>0</v>
      </c>
      <c r="P41" s="43">
        <v>-0.07</v>
      </c>
      <c r="Q41" s="43">
        <f>E41+F41+G41+I41+J41-N41-K41-M41+L41-P41</f>
        <v>4004.8</v>
      </c>
      <c r="R41" s="32"/>
    </row>
    <row r="42" spans="1:18" ht="18" customHeight="1">
      <c r="A42" s="140" t="s">
        <v>144</v>
      </c>
      <c r="B42" s="1"/>
      <c r="C42" s="47"/>
      <c r="D42" s="47"/>
      <c r="E42" s="2">
        <f aca="true" t="shared" si="5" ref="E42:Q42">E41</f>
        <v>1200</v>
      </c>
      <c r="F42" s="2">
        <f t="shared" si="5"/>
        <v>0</v>
      </c>
      <c r="G42" s="2">
        <f t="shared" si="5"/>
        <v>0</v>
      </c>
      <c r="H42" s="2">
        <f t="shared" si="5"/>
        <v>0</v>
      </c>
      <c r="I42" s="2">
        <f t="shared" si="5"/>
        <v>0</v>
      </c>
      <c r="J42" s="2">
        <f t="shared" si="5"/>
        <v>2400</v>
      </c>
      <c r="K42" s="2">
        <f>K41</f>
        <v>0</v>
      </c>
      <c r="L42" s="2">
        <f>L41</f>
        <v>404.73</v>
      </c>
      <c r="M42" s="2">
        <f t="shared" si="5"/>
        <v>0</v>
      </c>
      <c r="N42" s="2">
        <f t="shared" si="5"/>
        <v>0</v>
      </c>
      <c r="O42" s="2">
        <f t="shared" si="5"/>
        <v>0</v>
      </c>
      <c r="P42" s="2">
        <f t="shared" si="5"/>
        <v>-0.07</v>
      </c>
      <c r="Q42" s="2">
        <f t="shared" si="5"/>
        <v>4004.8</v>
      </c>
      <c r="R42" s="32"/>
    </row>
    <row r="43" spans="1:18" ht="18" customHeight="1">
      <c r="A43" s="134" t="s">
        <v>199</v>
      </c>
      <c r="B43" s="101"/>
      <c r="C43" s="99"/>
      <c r="D43" s="99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0"/>
    </row>
    <row r="44" spans="1:18" ht="22.5" customHeight="1">
      <c r="A44" s="17">
        <v>82</v>
      </c>
      <c r="B44" s="16" t="s">
        <v>988</v>
      </c>
      <c r="C44" s="47" t="s">
        <v>989</v>
      </c>
      <c r="D44" s="47" t="s">
        <v>990</v>
      </c>
      <c r="E44" s="43">
        <v>880.05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155.38</v>
      </c>
      <c r="M44" s="43">
        <v>0</v>
      </c>
      <c r="N44" s="43">
        <v>0</v>
      </c>
      <c r="O44" s="43">
        <v>0</v>
      </c>
      <c r="P44" s="43">
        <v>0.03</v>
      </c>
      <c r="Q44" s="43">
        <f>E44+F44+G44+I44+J44-N44-K44-M44+L44-P44</f>
        <v>1035.3999999999999</v>
      </c>
      <c r="R44" s="32"/>
    </row>
    <row r="45" spans="1:18" ht="18" customHeight="1">
      <c r="A45" s="140" t="s">
        <v>144</v>
      </c>
      <c r="B45" s="1"/>
      <c r="C45" s="47"/>
      <c r="D45" s="47"/>
      <c r="E45" s="2">
        <f>E44</f>
        <v>880.05</v>
      </c>
      <c r="F45" s="2">
        <f aca="true" t="shared" si="6" ref="F45:Q45">F44</f>
        <v>0</v>
      </c>
      <c r="G45" s="2">
        <f t="shared" si="6"/>
        <v>0</v>
      </c>
      <c r="H45" s="2">
        <f t="shared" si="6"/>
        <v>0</v>
      </c>
      <c r="I45" s="2">
        <f t="shared" si="6"/>
        <v>0</v>
      </c>
      <c r="J45" s="2">
        <f t="shared" si="6"/>
        <v>0</v>
      </c>
      <c r="K45" s="2">
        <f>K44</f>
        <v>0</v>
      </c>
      <c r="L45" s="2">
        <f>L44</f>
        <v>155.38</v>
      </c>
      <c r="M45" s="2">
        <f t="shared" si="6"/>
        <v>0</v>
      </c>
      <c r="N45" s="2">
        <f t="shared" si="6"/>
        <v>0</v>
      </c>
      <c r="O45" s="2">
        <f t="shared" si="6"/>
        <v>0</v>
      </c>
      <c r="P45" s="2">
        <f t="shared" si="6"/>
        <v>0.03</v>
      </c>
      <c r="Q45" s="2">
        <f t="shared" si="6"/>
        <v>1035.3999999999999</v>
      </c>
      <c r="R45" s="32"/>
    </row>
    <row r="46" spans="1:18" ht="23.25" customHeight="1">
      <c r="A46" s="59"/>
      <c r="B46" s="60" t="s">
        <v>33</v>
      </c>
      <c r="C46" s="64"/>
      <c r="D46" s="61"/>
      <c r="E46" s="89">
        <f>E26+E34+E39+E42+E45</f>
        <v>20253.21</v>
      </c>
      <c r="F46" s="89">
        <f aca="true" t="shared" si="7" ref="F46:Q46">F26+F34+F39+F42+F45</f>
        <v>0</v>
      </c>
      <c r="G46" s="89">
        <f t="shared" si="7"/>
        <v>0</v>
      </c>
      <c r="H46" s="89">
        <f t="shared" si="7"/>
        <v>0</v>
      </c>
      <c r="I46" s="89">
        <f t="shared" si="7"/>
        <v>0</v>
      </c>
      <c r="J46" s="89">
        <f t="shared" si="7"/>
        <v>2400</v>
      </c>
      <c r="K46" s="89">
        <f t="shared" si="7"/>
        <v>157.91</v>
      </c>
      <c r="L46" s="89">
        <f t="shared" si="7"/>
        <v>1640.7200000000003</v>
      </c>
      <c r="M46" s="89">
        <f t="shared" si="7"/>
        <v>0</v>
      </c>
      <c r="N46" s="89">
        <f t="shared" si="7"/>
        <v>0</v>
      </c>
      <c r="O46" s="89">
        <f t="shared" si="7"/>
        <v>500</v>
      </c>
      <c r="P46" s="89">
        <f t="shared" si="7"/>
        <v>0.6199999999999999</v>
      </c>
      <c r="Q46" s="89">
        <f t="shared" si="7"/>
        <v>23635.399999999998</v>
      </c>
      <c r="R46" s="62"/>
    </row>
    <row r="47" spans="1:18" ht="13.5" customHeight="1">
      <c r="A47" s="23"/>
      <c r="B47" s="70"/>
      <c r="C47" s="6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34"/>
    </row>
    <row r="48" spans="2:18" s="141" customFormat="1" ht="15.75">
      <c r="B48" s="144"/>
      <c r="C48" s="144"/>
      <c r="D48" s="144" t="s">
        <v>44</v>
      </c>
      <c r="E48" s="144"/>
      <c r="F48" s="144"/>
      <c r="G48" s="144"/>
      <c r="H48" s="144"/>
      <c r="I48" s="144"/>
      <c r="M48" s="144"/>
      <c r="N48" s="144"/>
      <c r="P48" s="144" t="s">
        <v>46</v>
      </c>
      <c r="Q48" s="144"/>
      <c r="R48" s="144"/>
    </row>
    <row r="49" spans="1:18" s="141" customFormat="1" ht="15.75">
      <c r="A49" s="141" t="s">
        <v>45</v>
      </c>
      <c r="B49" s="144"/>
      <c r="C49" s="144"/>
      <c r="D49" s="144" t="s">
        <v>43</v>
      </c>
      <c r="E49" s="144"/>
      <c r="F49" s="144"/>
      <c r="G49" s="144"/>
      <c r="H49" s="144"/>
      <c r="I49" s="144"/>
      <c r="M49" s="144"/>
      <c r="N49" s="144"/>
      <c r="P49" s="144" t="s">
        <v>47</v>
      </c>
      <c r="Q49" s="144"/>
      <c r="R49" s="144"/>
    </row>
    <row r="53" spans="1:18" ht="33.75">
      <c r="A53" s="5" t="s">
        <v>0</v>
      </c>
      <c r="B53" s="22"/>
      <c r="C53" s="6"/>
      <c r="D53" s="128" t="s">
        <v>143</v>
      </c>
      <c r="E53" s="63"/>
      <c r="F53" s="6"/>
      <c r="G53" s="6"/>
      <c r="H53" s="6"/>
      <c r="I53" s="6"/>
      <c r="J53" s="6"/>
      <c r="K53" s="6"/>
      <c r="L53" s="6"/>
      <c r="M53" s="7"/>
      <c r="N53" s="6"/>
      <c r="O53" s="6"/>
      <c r="P53" s="6"/>
      <c r="Q53" s="6"/>
      <c r="R53" s="29"/>
    </row>
    <row r="54" spans="1:18" ht="18.75">
      <c r="A54" s="8"/>
      <c r="B54" s="132" t="s">
        <v>21</v>
      </c>
      <c r="C54" s="9"/>
      <c r="D54" s="9"/>
      <c r="E54" s="9"/>
      <c r="F54" s="9"/>
      <c r="G54" s="9"/>
      <c r="H54" s="9"/>
      <c r="I54" s="10"/>
      <c r="J54" s="10"/>
      <c r="K54" s="9"/>
      <c r="L54" s="9"/>
      <c r="M54" s="11"/>
      <c r="N54" s="9"/>
      <c r="O54" s="9"/>
      <c r="P54" s="9"/>
      <c r="Q54" s="9"/>
      <c r="R54" s="30" t="s">
        <v>1208</v>
      </c>
    </row>
    <row r="55" spans="1:18" ht="24.75">
      <c r="A55" s="12"/>
      <c r="B55" s="49"/>
      <c r="C55" s="13"/>
      <c r="D55" s="130" t="s">
        <v>1186</v>
      </c>
      <c r="E55" s="14"/>
      <c r="F55" s="14"/>
      <c r="G55" s="14"/>
      <c r="H55" s="14"/>
      <c r="I55" s="14"/>
      <c r="J55" s="14"/>
      <c r="K55" s="14"/>
      <c r="L55" s="14"/>
      <c r="M55" s="15"/>
      <c r="N55" s="14"/>
      <c r="O55" s="14"/>
      <c r="P55" s="14"/>
      <c r="Q55" s="14"/>
      <c r="R55" s="31"/>
    </row>
    <row r="56" spans="1:18" s="76" customFormat="1" ht="23.25" thickBot="1">
      <c r="A56" s="54" t="s">
        <v>1173</v>
      </c>
      <c r="B56" s="74" t="s">
        <v>1174</v>
      </c>
      <c r="C56" s="74" t="s">
        <v>1</v>
      </c>
      <c r="D56" s="74" t="s">
        <v>1171</v>
      </c>
      <c r="E56" s="28" t="s">
        <v>1167</v>
      </c>
      <c r="F56" s="28" t="s">
        <v>1168</v>
      </c>
      <c r="G56" s="28" t="s">
        <v>16</v>
      </c>
      <c r="H56" s="28" t="s">
        <v>38</v>
      </c>
      <c r="I56" s="28" t="s">
        <v>36</v>
      </c>
      <c r="J56" s="28" t="s">
        <v>712</v>
      </c>
      <c r="K56" s="28" t="s">
        <v>18</v>
      </c>
      <c r="L56" s="28" t="s">
        <v>19</v>
      </c>
      <c r="M56" s="28" t="s">
        <v>1172</v>
      </c>
      <c r="N56" s="28" t="s">
        <v>22</v>
      </c>
      <c r="O56" s="28" t="s">
        <v>1188</v>
      </c>
      <c r="P56" s="28" t="s">
        <v>32</v>
      </c>
      <c r="Q56" s="28" t="s">
        <v>31</v>
      </c>
      <c r="R56" s="75" t="s">
        <v>20</v>
      </c>
    </row>
    <row r="57" spans="1:18" ht="33" customHeight="1" thickTop="1">
      <c r="A57" s="135" t="s">
        <v>5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2"/>
      <c r="N57" s="101"/>
      <c r="O57" s="101"/>
      <c r="P57" s="101"/>
      <c r="Q57" s="101"/>
      <c r="R57" s="104"/>
    </row>
    <row r="58" spans="1:18" ht="34.5" customHeight="1">
      <c r="A58" s="149">
        <v>122</v>
      </c>
      <c r="B58" s="71" t="s">
        <v>1194</v>
      </c>
      <c r="C58" s="47" t="s">
        <v>1195</v>
      </c>
      <c r="D58" s="47" t="s">
        <v>719</v>
      </c>
      <c r="E58" s="71">
        <v>2200.05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39.46</v>
      </c>
      <c r="M58" s="71">
        <v>0</v>
      </c>
      <c r="N58" s="71">
        <v>0</v>
      </c>
      <c r="O58" s="71">
        <v>0</v>
      </c>
      <c r="P58" s="71">
        <v>-0.09</v>
      </c>
      <c r="Q58" s="71">
        <f>E58+F58+G58+I58-J58-N58-K58-M58+L58-P58-O58</f>
        <v>2239.6000000000004</v>
      </c>
      <c r="R58" s="109"/>
    </row>
    <row r="59" spans="1:18" ht="34.5" customHeight="1">
      <c r="A59" s="149">
        <v>123</v>
      </c>
      <c r="B59" s="71" t="s">
        <v>1196</v>
      </c>
      <c r="C59" s="47" t="s">
        <v>1197</v>
      </c>
      <c r="D59" s="47" t="s">
        <v>719</v>
      </c>
      <c r="E59" s="71">
        <v>2200.05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39.46</v>
      </c>
      <c r="M59" s="71">
        <v>0</v>
      </c>
      <c r="N59" s="71">
        <v>0</v>
      </c>
      <c r="O59" s="71">
        <v>0</v>
      </c>
      <c r="P59" s="71">
        <v>-0.09</v>
      </c>
      <c r="Q59" s="71">
        <f>E59+F59+G59+I59+J59-N59-K59-M59+L59-P59-O59</f>
        <v>2239.6000000000004</v>
      </c>
      <c r="R59" s="109"/>
    </row>
    <row r="60" spans="1:18" ht="27" customHeight="1">
      <c r="A60" s="140" t="s">
        <v>144</v>
      </c>
      <c r="B60" s="43"/>
      <c r="C60" s="47"/>
      <c r="D60" s="47"/>
      <c r="E60" s="50">
        <f>SUM(E58:E59)</f>
        <v>4400.1</v>
      </c>
      <c r="F60" s="50">
        <f aca="true" t="shared" si="8" ref="F60:Q60">SUM(F58:F59)</f>
        <v>0</v>
      </c>
      <c r="G60" s="50">
        <f t="shared" si="8"/>
        <v>0</v>
      </c>
      <c r="H60" s="50">
        <f t="shared" si="8"/>
        <v>0</v>
      </c>
      <c r="I60" s="50">
        <f t="shared" si="8"/>
        <v>0</v>
      </c>
      <c r="J60" s="50">
        <f t="shared" si="8"/>
        <v>0</v>
      </c>
      <c r="K60" s="50">
        <f t="shared" si="8"/>
        <v>0</v>
      </c>
      <c r="L60" s="50">
        <f t="shared" si="8"/>
        <v>78.92</v>
      </c>
      <c r="M60" s="50">
        <f t="shared" si="8"/>
        <v>0</v>
      </c>
      <c r="N60" s="50">
        <f t="shared" si="8"/>
        <v>0</v>
      </c>
      <c r="O60" s="50">
        <f t="shared" si="8"/>
        <v>0</v>
      </c>
      <c r="P60" s="50">
        <f t="shared" si="8"/>
        <v>-0.18</v>
      </c>
      <c r="Q60" s="50">
        <f t="shared" si="8"/>
        <v>4479.200000000001</v>
      </c>
      <c r="R60" s="35"/>
    </row>
    <row r="61" spans="1:18" ht="33" customHeight="1">
      <c r="A61" s="135" t="s">
        <v>42</v>
      </c>
      <c r="B61" s="103"/>
      <c r="C61" s="105"/>
      <c r="D61" s="106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0"/>
    </row>
    <row r="62" spans="1:18" ht="33" customHeight="1">
      <c r="A62" s="17">
        <v>20</v>
      </c>
      <c r="B62" s="111" t="s">
        <v>57</v>
      </c>
      <c r="C62" s="40" t="s">
        <v>1017</v>
      </c>
      <c r="D62" s="40" t="s">
        <v>58</v>
      </c>
      <c r="E62" s="78">
        <v>2901.9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66.31</v>
      </c>
      <c r="L62" s="78">
        <v>0</v>
      </c>
      <c r="M62" s="78">
        <v>0</v>
      </c>
      <c r="N62" s="78">
        <v>0</v>
      </c>
      <c r="O62" s="78">
        <v>0</v>
      </c>
      <c r="P62" s="78">
        <v>0.19</v>
      </c>
      <c r="Q62" s="78">
        <f>E62+F62+G62+I62-J62-N62-K62-M62+L62-P62</f>
        <v>2835.4</v>
      </c>
      <c r="R62" s="32"/>
    </row>
    <row r="63" spans="1:18" ht="33" customHeight="1">
      <c r="A63" s="17">
        <v>21</v>
      </c>
      <c r="B63" s="111" t="s">
        <v>63</v>
      </c>
      <c r="C63" s="40" t="s">
        <v>1018</v>
      </c>
      <c r="D63" s="40" t="s">
        <v>99</v>
      </c>
      <c r="E63" s="78">
        <v>2901.9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66.31</v>
      </c>
      <c r="L63" s="78">
        <v>0</v>
      </c>
      <c r="M63" s="78">
        <v>0</v>
      </c>
      <c r="N63" s="78">
        <v>0</v>
      </c>
      <c r="O63" s="78">
        <v>0</v>
      </c>
      <c r="P63" s="78">
        <v>-0.01</v>
      </c>
      <c r="Q63" s="78">
        <f>E63+F63+G63+I63-J63-N63-K63-M63+L63-P63</f>
        <v>2835.6000000000004</v>
      </c>
      <c r="R63" s="32"/>
    </row>
    <row r="64" spans="1:18" ht="33" customHeight="1">
      <c r="A64" s="17">
        <v>22</v>
      </c>
      <c r="B64" s="111" t="s">
        <v>92</v>
      </c>
      <c r="C64" s="40" t="s">
        <v>1019</v>
      </c>
      <c r="D64" s="40" t="s">
        <v>100</v>
      </c>
      <c r="E64" s="78">
        <v>2901.9</v>
      </c>
      <c r="F64" s="78">
        <v>0</v>
      </c>
      <c r="G64" s="78">
        <v>0</v>
      </c>
      <c r="H64" s="78">
        <v>0</v>
      </c>
      <c r="I64" s="78">
        <v>0</v>
      </c>
      <c r="J64" s="78">
        <v>0</v>
      </c>
      <c r="K64" s="78">
        <v>66.31</v>
      </c>
      <c r="L64" s="78">
        <v>0</v>
      </c>
      <c r="M64" s="78">
        <v>0</v>
      </c>
      <c r="N64" s="78">
        <v>0</v>
      </c>
      <c r="O64" s="78">
        <v>0</v>
      </c>
      <c r="P64" s="78">
        <v>-0.01</v>
      </c>
      <c r="Q64" s="78">
        <f>E64+F64+G64+I64-J64-N64-K64-M64+L64-P64</f>
        <v>2835.6000000000004</v>
      </c>
      <c r="R64" s="32"/>
    </row>
    <row r="65" spans="1:18" ht="33" customHeight="1">
      <c r="A65" s="140" t="s">
        <v>144</v>
      </c>
      <c r="B65" s="78"/>
      <c r="C65" s="16"/>
      <c r="D65" s="16"/>
      <c r="E65" s="79">
        <f>SUM(E62:E64)</f>
        <v>8705.7</v>
      </c>
      <c r="F65" s="79">
        <f aca="true" t="shared" si="9" ref="F65:N65">SUM(F62:F64)</f>
        <v>0</v>
      </c>
      <c r="G65" s="79">
        <f t="shared" si="9"/>
        <v>0</v>
      </c>
      <c r="H65" s="79">
        <f t="shared" si="9"/>
        <v>0</v>
      </c>
      <c r="I65" s="79">
        <f t="shared" si="9"/>
        <v>0</v>
      </c>
      <c r="J65" s="79">
        <f t="shared" si="9"/>
        <v>0</v>
      </c>
      <c r="K65" s="79">
        <f>SUM(K62:K64)</f>
        <v>198.93</v>
      </c>
      <c r="L65" s="79">
        <f>SUM(L62:L64)</f>
        <v>0</v>
      </c>
      <c r="M65" s="79">
        <f t="shared" si="9"/>
        <v>0</v>
      </c>
      <c r="N65" s="79">
        <f t="shared" si="9"/>
        <v>0</v>
      </c>
      <c r="O65" s="79">
        <f>SUM(O62:O64)</f>
        <v>0</v>
      </c>
      <c r="P65" s="79">
        <f>SUM(P62:P64)</f>
        <v>0.16999999999999998</v>
      </c>
      <c r="Q65" s="79">
        <f>SUM(Q62:Q64)</f>
        <v>8506.6</v>
      </c>
      <c r="R65" s="32"/>
    </row>
    <row r="66" spans="1:18" ht="33" customHeight="1">
      <c r="A66" s="135" t="s">
        <v>695</v>
      </c>
      <c r="B66" s="103"/>
      <c r="C66" s="105"/>
      <c r="D66" s="106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0"/>
    </row>
    <row r="67" spans="1:18" ht="33" customHeight="1">
      <c r="A67" s="149">
        <v>90</v>
      </c>
      <c r="B67" s="71" t="s">
        <v>991</v>
      </c>
      <c r="C67" s="47" t="s">
        <v>992</v>
      </c>
      <c r="D67" s="47" t="s">
        <v>6</v>
      </c>
      <c r="E67" s="71">
        <v>2200.05</v>
      </c>
      <c r="F67" s="71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39.46</v>
      </c>
      <c r="M67" s="71">
        <v>0</v>
      </c>
      <c r="N67" s="71">
        <v>0</v>
      </c>
      <c r="O67" s="71">
        <v>0</v>
      </c>
      <c r="P67" s="71">
        <v>0.11</v>
      </c>
      <c r="Q67" s="71">
        <f>E67+F67+G67+I67+J67-N67-K67-M67+L67-P67</f>
        <v>2239.4</v>
      </c>
      <c r="R67" s="32"/>
    </row>
    <row r="68" spans="1:18" ht="33" customHeight="1">
      <c r="A68" s="149">
        <v>101</v>
      </c>
      <c r="B68" s="71" t="s">
        <v>1122</v>
      </c>
      <c r="C68" s="47" t="s">
        <v>1123</v>
      </c>
      <c r="D68" s="47" t="s">
        <v>6</v>
      </c>
      <c r="E68" s="71">
        <v>1906.71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77.65</v>
      </c>
      <c r="M68" s="71">
        <v>0</v>
      </c>
      <c r="N68" s="71">
        <v>0</v>
      </c>
      <c r="O68" s="71">
        <v>0</v>
      </c>
      <c r="P68" s="71">
        <v>-0.04</v>
      </c>
      <c r="Q68" s="71">
        <f>E68+F68+G68+I68+J68-N68-K68-M68+L68-P68</f>
        <v>1984.4</v>
      </c>
      <c r="R68" s="32"/>
    </row>
    <row r="69" spans="1:18" ht="33" customHeight="1">
      <c r="A69" s="149">
        <v>116</v>
      </c>
      <c r="B69" s="71" t="s">
        <v>111</v>
      </c>
      <c r="C69" s="47" t="s">
        <v>731</v>
      </c>
      <c r="D69" s="47" t="s">
        <v>6</v>
      </c>
      <c r="E69" s="71">
        <v>2500.05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7.66</v>
      </c>
      <c r="L69" s="71">
        <v>0</v>
      </c>
      <c r="M69" s="71">
        <v>0</v>
      </c>
      <c r="N69" s="71">
        <v>0</v>
      </c>
      <c r="O69" s="71">
        <v>0</v>
      </c>
      <c r="P69" s="71">
        <v>-0.01</v>
      </c>
      <c r="Q69" s="71">
        <f>E69+F69+G69+I69-J69-N69-K69-M69+L69-P69</f>
        <v>2492.4000000000005</v>
      </c>
      <c r="R69" s="32"/>
    </row>
    <row r="70" spans="1:18" ht="33" customHeight="1">
      <c r="A70" s="140" t="s">
        <v>144</v>
      </c>
      <c r="B70" s="78"/>
      <c r="C70" s="16"/>
      <c r="D70" s="16"/>
      <c r="E70" s="79">
        <f>SUM(E67:E69)</f>
        <v>6606.81</v>
      </c>
      <c r="F70" s="79">
        <f aca="true" t="shared" si="10" ref="F70:Q70">SUM(F67:F69)</f>
        <v>0</v>
      </c>
      <c r="G70" s="79">
        <f t="shared" si="10"/>
        <v>0</v>
      </c>
      <c r="H70" s="79">
        <f t="shared" si="10"/>
        <v>0</v>
      </c>
      <c r="I70" s="79">
        <f t="shared" si="10"/>
        <v>0</v>
      </c>
      <c r="J70" s="79">
        <f t="shared" si="10"/>
        <v>0</v>
      </c>
      <c r="K70" s="79">
        <f>SUM(K67:K69)</f>
        <v>7.66</v>
      </c>
      <c r="L70" s="79">
        <f>SUM(L67:L69)</f>
        <v>117.11000000000001</v>
      </c>
      <c r="M70" s="79">
        <f t="shared" si="10"/>
        <v>0</v>
      </c>
      <c r="N70" s="79">
        <f t="shared" si="10"/>
        <v>0</v>
      </c>
      <c r="O70" s="79">
        <f t="shared" si="10"/>
        <v>0</v>
      </c>
      <c r="P70" s="79">
        <f t="shared" si="10"/>
        <v>0.060000000000000005</v>
      </c>
      <c r="Q70" s="79">
        <f t="shared" si="10"/>
        <v>6716.200000000001</v>
      </c>
      <c r="R70" s="32"/>
    </row>
    <row r="71" spans="1:18" s="25" customFormat="1" ht="33" customHeight="1">
      <c r="A71" s="125"/>
      <c r="B71" s="60" t="s">
        <v>33</v>
      </c>
      <c r="C71" s="89"/>
      <c r="D71" s="89"/>
      <c r="E71" s="89">
        <f>E60+E65+E70</f>
        <v>19712.61</v>
      </c>
      <c r="F71" s="89">
        <f aca="true" t="shared" si="11" ref="F71:Q71">F60+F65+F70</f>
        <v>0</v>
      </c>
      <c r="G71" s="89">
        <f t="shared" si="11"/>
        <v>0</v>
      </c>
      <c r="H71" s="89">
        <f t="shared" si="11"/>
        <v>0</v>
      </c>
      <c r="I71" s="89">
        <f t="shared" si="11"/>
        <v>0</v>
      </c>
      <c r="J71" s="89">
        <f t="shared" si="11"/>
        <v>0</v>
      </c>
      <c r="K71" s="89">
        <f t="shared" si="11"/>
        <v>206.59</v>
      </c>
      <c r="L71" s="89">
        <f t="shared" si="11"/>
        <v>196.03000000000003</v>
      </c>
      <c r="M71" s="89">
        <f t="shared" si="11"/>
        <v>0</v>
      </c>
      <c r="N71" s="89">
        <f t="shared" si="11"/>
        <v>0</v>
      </c>
      <c r="O71" s="89">
        <f t="shared" si="11"/>
        <v>0</v>
      </c>
      <c r="P71" s="89">
        <f t="shared" si="11"/>
        <v>0.049999999999999996</v>
      </c>
      <c r="Q71" s="89">
        <f t="shared" si="11"/>
        <v>19702</v>
      </c>
      <c r="R71" s="67"/>
    </row>
    <row r="72" spans="1:17" ht="15" customHeigh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44"/>
      <c r="M72" s="39"/>
      <c r="N72" s="39"/>
      <c r="O72" s="44"/>
      <c r="P72" s="44"/>
      <c r="Q72" s="39"/>
    </row>
    <row r="73" spans="2:18" s="141" customFormat="1" ht="27" customHeight="1">
      <c r="B73" s="144"/>
      <c r="C73" s="144"/>
      <c r="D73" s="144" t="s">
        <v>44</v>
      </c>
      <c r="E73" s="144"/>
      <c r="F73" s="144"/>
      <c r="G73" s="144"/>
      <c r="H73" s="144"/>
      <c r="I73" s="144"/>
      <c r="J73" s="144"/>
      <c r="L73" s="144"/>
      <c r="M73" s="144"/>
      <c r="N73" s="144"/>
      <c r="O73" s="144"/>
      <c r="P73" s="144" t="s">
        <v>46</v>
      </c>
      <c r="Q73" s="144"/>
      <c r="R73" s="144"/>
    </row>
    <row r="74" spans="1:18" s="141" customFormat="1" ht="19.5" customHeight="1">
      <c r="A74" s="141" t="s">
        <v>45</v>
      </c>
      <c r="B74" s="144"/>
      <c r="C74" s="144"/>
      <c r="D74" s="144" t="s">
        <v>43</v>
      </c>
      <c r="E74" s="144"/>
      <c r="F74" s="144"/>
      <c r="G74" s="144"/>
      <c r="H74" s="144"/>
      <c r="I74" s="144"/>
      <c r="J74" s="144"/>
      <c r="L74" s="144"/>
      <c r="M74" s="144"/>
      <c r="N74" s="144"/>
      <c r="O74" s="144"/>
      <c r="P74" s="144" t="s">
        <v>47</v>
      </c>
      <c r="Q74" s="144"/>
      <c r="R74" s="144"/>
    </row>
    <row r="77" spans="1:18" ht="33.75">
      <c r="A77" s="5" t="s">
        <v>0</v>
      </c>
      <c r="B77" s="37"/>
      <c r="C77" s="6"/>
      <c r="D77" s="129" t="s">
        <v>143</v>
      </c>
      <c r="E77" s="6"/>
      <c r="F77" s="6"/>
      <c r="G77" s="6"/>
      <c r="H77" s="6"/>
      <c r="I77" s="6"/>
      <c r="J77" s="6"/>
      <c r="K77" s="6"/>
      <c r="L77" s="6"/>
      <c r="M77" s="7"/>
      <c r="N77" s="6"/>
      <c r="O77" s="6"/>
      <c r="P77" s="6"/>
      <c r="Q77" s="6"/>
      <c r="R77" s="29"/>
    </row>
    <row r="78" spans="1:18" ht="27" customHeight="1">
      <c r="A78" s="8"/>
      <c r="B78" s="132" t="s">
        <v>23</v>
      </c>
      <c r="C78" s="9"/>
      <c r="D78" s="9"/>
      <c r="E78" s="9"/>
      <c r="F78" s="9"/>
      <c r="G78" s="9"/>
      <c r="H78" s="9"/>
      <c r="I78" s="10"/>
      <c r="J78" s="10"/>
      <c r="K78" s="9"/>
      <c r="L78" s="9"/>
      <c r="M78" s="11"/>
      <c r="N78" s="9"/>
      <c r="O78" s="9"/>
      <c r="P78" s="9"/>
      <c r="Q78" s="9"/>
      <c r="R78" s="30" t="s">
        <v>1209</v>
      </c>
    </row>
    <row r="79" spans="1:18" ht="24.75">
      <c r="A79" s="12"/>
      <c r="B79" s="13"/>
      <c r="C79" s="13"/>
      <c r="D79" s="130" t="s">
        <v>1186</v>
      </c>
      <c r="E79" s="14"/>
      <c r="F79" s="14"/>
      <c r="G79" s="14"/>
      <c r="H79" s="14"/>
      <c r="I79" s="14"/>
      <c r="J79" s="14"/>
      <c r="K79" s="14"/>
      <c r="L79" s="14"/>
      <c r="M79" s="15"/>
      <c r="N79" s="14"/>
      <c r="O79" s="14"/>
      <c r="P79" s="14"/>
      <c r="Q79" s="14"/>
      <c r="R79" s="31"/>
    </row>
    <row r="80" spans="1:18" s="76" customFormat="1" ht="38.25" customHeight="1" thickBot="1">
      <c r="A80" s="530" t="s">
        <v>1173</v>
      </c>
      <c r="B80" s="74" t="s">
        <v>1174</v>
      </c>
      <c r="C80" s="74" t="s">
        <v>1</v>
      </c>
      <c r="D80" s="74" t="s">
        <v>1171</v>
      </c>
      <c r="E80" s="28" t="s">
        <v>1167</v>
      </c>
      <c r="F80" s="28" t="s">
        <v>1168</v>
      </c>
      <c r="G80" s="28" t="s">
        <v>1149</v>
      </c>
      <c r="H80" s="28" t="s">
        <v>38</v>
      </c>
      <c r="I80" s="28" t="s">
        <v>36</v>
      </c>
      <c r="J80" s="28" t="s">
        <v>712</v>
      </c>
      <c r="K80" s="28" t="s">
        <v>18</v>
      </c>
      <c r="L80" s="28" t="s">
        <v>19</v>
      </c>
      <c r="M80" s="28" t="s">
        <v>1172</v>
      </c>
      <c r="N80" s="28" t="s">
        <v>1170</v>
      </c>
      <c r="O80" s="28" t="s">
        <v>1188</v>
      </c>
      <c r="P80" s="28" t="s">
        <v>32</v>
      </c>
      <c r="Q80" s="28" t="s">
        <v>31</v>
      </c>
      <c r="R80" s="75" t="s">
        <v>20</v>
      </c>
    </row>
    <row r="81" spans="1:18" ht="33" customHeight="1" thickTop="1">
      <c r="A81" s="136" t="s">
        <v>7</v>
      </c>
      <c r="B81" s="98"/>
      <c r="C81" s="101"/>
      <c r="D81" s="101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100"/>
    </row>
    <row r="82" spans="1:18" ht="33" customHeight="1">
      <c r="A82" s="149">
        <v>44</v>
      </c>
      <c r="B82" s="71" t="s">
        <v>71</v>
      </c>
      <c r="C82" s="47" t="s">
        <v>1020</v>
      </c>
      <c r="D82" s="1" t="s">
        <v>41</v>
      </c>
      <c r="E82" s="71">
        <v>2340</v>
      </c>
      <c r="F82" s="71">
        <v>0</v>
      </c>
      <c r="G82" s="71">
        <v>0</v>
      </c>
      <c r="H82" s="71">
        <v>0</v>
      </c>
      <c r="I82" s="71">
        <v>0</v>
      </c>
      <c r="J82" s="71">
        <v>0</v>
      </c>
      <c r="K82" s="71">
        <v>0</v>
      </c>
      <c r="L82" s="71">
        <v>9.75</v>
      </c>
      <c r="M82" s="71">
        <v>0</v>
      </c>
      <c r="N82" s="71">
        <v>0</v>
      </c>
      <c r="O82" s="71">
        <v>0</v>
      </c>
      <c r="P82" s="71">
        <v>-0.05</v>
      </c>
      <c r="Q82" s="71">
        <f>E82+F82+G82+I82+J82-N82-K82-M82+L82-P82-O82</f>
        <v>2349.8</v>
      </c>
      <c r="R82" s="32"/>
    </row>
    <row r="83" spans="1:18" ht="33" customHeight="1">
      <c r="A83" s="149">
        <v>53</v>
      </c>
      <c r="B83" s="453" t="s">
        <v>37</v>
      </c>
      <c r="C83" s="47" t="s">
        <v>1021</v>
      </c>
      <c r="D83" s="1" t="s">
        <v>41</v>
      </c>
      <c r="E83" s="71">
        <v>5500.05</v>
      </c>
      <c r="F83" s="71">
        <v>0</v>
      </c>
      <c r="G83" s="71">
        <v>0</v>
      </c>
      <c r="H83" s="71">
        <v>0</v>
      </c>
      <c r="I83" s="71">
        <v>0</v>
      </c>
      <c r="J83" s="71">
        <v>0</v>
      </c>
      <c r="K83" s="71">
        <v>627.55</v>
      </c>
      <c r="L83" s="71">
        <v>0</v>
      </c>
      <c r="M83" s="71">
        <v>0</v>
      </c>
      <c r="N83" s="71">
        <v>0</v>
      </c>
      <c r="O83" s="43">
        <v>0</v>
      </c>
      <c r="P83" s="71">
        <v>0.1</v>
      </c>
      <c r="Q83" s="71">
        <f>E83+F83+G83+I83+J83-N83-K83-M83+L83-P83-O83</f>
        <v>4872.4</v>
      </c>
      <c r="R83" s="32"/>
    </row>
    <row r="84" spans="1:18" ht="33" customHeight="1">
      <c r="A84" s="149">
        <v>61</v>
      </c>
      <c r="B84" s="453" t="s">
        <v>141</v>
      </c>
      <c r="C84" s="47" t="s">
        <v>1022</v>
      </c>
      <c r="D84" s="1" t="s">
        <v>41</v>
      </c>
      <c r="E84" s="71">
        <v>8000.1</v>
      </c>
      <c r="F84" s="71">
        <v>0</v>
      </c>
      <c r="G84" s="71">
        <v>0</v>
      </c>
      <c r="H84" s="71">
        <v>0</v>
      </c>
      <c r="I84" s="71">
        <v>0</v>
      </c>
      <c r="J84" s="71">
        <v>0</v>
      </c>
      <c r="K84" s="71">
        <v>1161.56</v>
      </c>
      <c r="L84" s="71">
        <v>0</v>
      </c>
      <c r="M84" s="71">
        <v>0</v>
      </c>
      <c r="N84" s="71">
        <v>137</v>
      </c>
      <c r="O84" s="71">
        <v>0</v>
      </c>
      <c r="P84" s="71">
        <v>-0.06</v>
      </c>
      <c r="Q84" s="71">
        <f>E84+F84+G84+I84+J84-N84-K84-M84+L84-P84-O84</f>
        <v>6701.600000000001</v>
      </c>
      <c r="R84" s="32"/>
    </row>
    <row r="85" spans="1:18" ht="33" customHeight="1">
      <c r="A85" s="149">
        <v>120</v>
      </c>
      <c r="B85" s="78" t="s">
        <v>1198</v>
      </c>
      <c r="C85" s="47" t="s">
        <v>1199</v>
      </c>
      <c r="D85" s="1" t="s">
        <v>1200</v>
      </c>
      <c r="E85" s="71">
        <v>1500</v>
      </c>
      <c r="F85" s="71">
        <v>0</v>
      </c>
      <c r="G85" s="71">
        <v>0</v>
      </c>
      <c r="H85" s="71">
        <v>0</v>
      </c>
      <c r="I85" s="71">
        <v>0</v>
      </c>
      <c r="J85" s="71">
        <v>1400</v>
      </c>
      <c r="K85" s="71">
        <v>0</v>
      </c>
      <c r="L85" s="71">
        <v>223.54</v>
      </c>
      <c r="M85" s="71">
        <v>0</v>
      </c>
      <c r="N85" s="71">
        <v>0</v>
      </c>
      <c r="O85" s="71">
        <v>0</v>
      </c>
      <c r="P85" s="71">
        <v>-0.06</v>
      </c>
      <c r="Q85" s="71">
        <f>E85+F85+G85+I85+J85-N85-K85-M85+L85-P85-O85</f>
        <v>3123.6</v>
      </c>
      <c r="R85" s="32"/>
    </row>
    <row r="86" spans="1:18" ht="33" customHeight="1">
      <c r="A86" s="140" t="s">
        <v>144</v>
      </c>
      <c r="B86" s="71"/>
      <c r="C86" s="1"/>
      <c r="D86" s="1"/>
      <c r="E86" s="50">
        <f aca="true" t="shared" si="12" ref="E86:Q86">SUM(E82:E85)</f>
        <v>17340.15</v>
      </c>
      <c r="F86" s="50">
        <f t="shared" si="12"/>
        <v>0</v>
      </c>
      <c r="G86" s="50">
        <f t="shared" si="12"/>
        <v>0</v>
      </c>
      <c r="H86" s="50">
        <f t="shared" si="12"/>
        <v>0</v>
      </c>
      <c r="I86" s="50">
        <f t="shared" si="12"/>
        <v>0</v>
      </c>
      <c r="J86" s="50">
        <f t="shared" si="12"/>
        <v>1400</v>
      </c>
      <c r="K86" s="50">
        <f t="shared" si="12"/>
        <v>1789.11</v>
      </c>
      <c r="L86" s="50">
        <f t="shared" si="12"/>
        <v>233.29</v>
      </c>
      <c r="M86" s="50">
        <f t="shared" si="12"/>
        <v>0</v>
      </c>
      <c r="N86" s="50">
        <f t="shared" si="12"/>
        <v>137</v>
      </c>
      <c r="O86" s="50">
        <f t="shared" si="12"/>
        <v>0</v>
      </c>
      <c r="P86" s="50">
        <f t="shared" si="12"/>
        <v>-0.06999999999999999</v>
      </c>
      <c r="Q86" s="50">
        <f t="shared" si="12"/>
        <v>17047.4</v>
      </c>
      <c r="R86" s="32"/>
    </row>
    <row r="87" spans="1:18" ht="33" customHeight="1">
      <c r="A87" s="136" t="s">
        <v>8</v>
      </c>
      <c r="B87" s="98"/>
      <c r="C87" s="101"/>
      <c r="D87" s="101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100"/>
    </row>
    <row r="88" spans="1:18" ht="33" customHeight="1">
      <c r="A88" s="149">
        <v>92</v>
      </c>
      <c r="B88" s="453" t="s">
        <v>96</v>
      </c>
      <c r="C88" s="47" t="s">
        <v>1023</v>
      </c>
      <c r="D88" s="1" t="s">
        <v>102</v>
      </c>
      <c r="E88" s="71">
        <v>3150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  <c r="K88" s="71">
        <v>113.57</v>
      </c>
      <c r="L88" s="71">
        <v>0</v>
      </c>
      <c r="M88" s="71">
        <v>0</v>
      </c>
      <c r="N88" s="71">
        <v>0</v>
      </c>
      <c r="O88" s="71">
        <v>0</v>
      </c>
      <c r="P88" s="71">
        <v>0.03</v>
      </c>
      <c r="Q88" s="71">
        <f>E88+F88+G88+I88-J88-N88-K88-M88+L88-P88</f>
        <v>3036.3999999999996</v>
      </c>
      <c r="R88" s="32"/>
    </row>
    <row r="89" spans="1:18" ht="33" customHeight="1">
      <c r="A89" s="140" t="s">
        <v>144</v>
      </c>
      <c r="B89" s="71"/>
      <c r="C89" s="1"/>
      <c r="D89" s="1"/>
      <c r="E89" s="77">
        <f aca="true" t="shared" si="13" ref="E89:Q89">SUM(E88:E88)</f>
        <v>3150</v>
      </c>
      <c r="F89" s="77">
        <f t="shared" si="13"/>
        <v>0</v>
      </c>
      <c r="G89" s="77">
        <f t="shared" si="13"/>
        <v>0</v>
      </c>
      <c r="H89" s="77">
        <f t="shared" si="13"/>
        <v>0</v>
      </c>
      <c r="I89" s="77">
        <f t="shared" si="13"/>
        <v>0</v>
      </c>
      <c r="J89" s="77">
        <f t="shared" si="13"/>
        <v>0</v>
      </c>
      <c r="K89" s="77">
        <f>SUM(K88:K88)</f>
        <v>113.57</v>
      </c>
      <c r="L89" s="77">
        <f>SUM(L88:L88)</f>
        <v>0</v>
      </c>
      <c r="M89" s="77">
        <f t="shared" si="13"/>
        <v>0</v>
      </c>
      <c r="N89" s="77">
        <f t="shared" si="13"/>
        <v>0</v>
      </c>
      <c r="O89" s="77">
        <v>0</v>
      </c>
      <c r="P89" s="77">
        <f t="shared" si="13"/>
        <v>0.03</v>
      </c>
      <c r="Q89" s="77">
        <f t="shared" si="13"/>
        <v>3036.3999999999996</v>
      </c>
      <c r="R89" s="32"/>
    </row>
    <row r="90" spans="1:18" s="25" customFormat="1" ht="33" customHeight="1">
      <c r="A90" s="65"/>
      <c r="B90" s="60" t="s">
        <v>33</v>
      </c>
      <c r="C90" s="66"/>
      <c r="D90" s="66"/>
      <c r="E90" s="89">
        <f>E86+E89</f>
        <v>20490.15</v>
      </c>
      <c r="F90" s="89">
        <f aca="true" t="shared" si="14" ref="F90:Q90">F86+F89</f>
        <v>0</v>
      </c>
      <c r="G90" s="89">
        <f t="shared" si="14"/>
        <v>0</v>
      </c>
      <c r="H90" s="89">
        <f t="shared" si="14"/>
        <v>0</v>
      </c>
      <c r="I90" s="89">
        <f t="shared" si="14"/>
        <v>0</v>
      </c>
      <c r="J90" s="89">
        <f t="shared" si="14"/>
        <v>1400</v>
      </c>
      <c r="K90" s="89">
        <f t="shared" si="14"/>
        <v>1902.6799999999998</v>
      </c>
      <c r="L90" s="89">
        <f t="shared" si="14"/>
        <v>233.29</v>
      </c>
      <c r="M90" s="89">
        <f t="shared" si="14"/>
        <v>0</v>
      </c>
      <c r="N90" s="89">
        <f t="shared" si="14"/>
        <v>137</v>
      </c>
      <c r="O90" s="89">
        <f t="shared" si="14"/>
        <v>0</v>
      </c>
      <c r="P90" s="89">
        <f t="shared" si="14"/>
        <v>-0.039999999999999994</v>
      </c>
      <c r="Q90" s="89">
        <f t="shared" si="14"/>
        <v>20083.800000000003</v>
      </c>
      <c r="R90" s="67"/>
    </row>
    <row r="91" spans="12:16" ht="18">
      <c r="L91" s="52"/>
      <c r="M91" s="3"/>
      <c r="O91" s="52"/>
      <c r="P91" s="52"/>
    </row>
    <row r="92" spans="12:16" ht="18">
      <c r="L92" s="52"/>
      <c r="O92" s="52"/>
      <c r="P92" s="52"/>
    </row>
    <row r="93" spans="2:18" s="141" customFormat="1" ht="15.75">
      <c r="B93" s="144"/>
      <c r="C93" s="144"/>
      <c r="D93" s="144" t="s">
        <v>44</v>
      </c>
      <c r="E93" s="144"/>
      <c r="F93" s="144"/>
      <c r="G93" s="144"/>
      <c r="H93" s="144"/>
      <c r="I93" s="144"/>
      <c r="J93" s="144"/>
      <c r="L93" s="144"/>
      <c r="M93" s="144"/>
      <c r="N93" s="144"/>
      <c r="O93" s="144"/>
      <c r="P93" s="144" t="s">
        <v>46</v>
      </c>
      <c r="Q93" s="144"/>
      <c r="R93" s="144"/>
    </row>
    <row r="94" spans="1:18" s="141" customFormat="1" ht="15.75">
      <c r="A94" s="141" t="s">
        <v>45</v>
      </c>
      <c r="B94" s="144"/>
      <c r="C94" s="144"/>
      <c r="D94" s="144" t="s">
        <v>43</v>
      </c>
      <c r="E94" s="144"/>
      <c r="F94" s="144"/>
      <c r="G94" s="144"/>
      <c r="H94" s="144"/>
      <c r="I94" s="144"/>
      <c r="J94" s="144"/>
      <c r="L94" s="144"/>
      <c r="M94" s="144"/>
      <c r="N94" s="144"/>
      <c r="O94" s="144"/>
      <c r="P94" s="144" t="s">
        <v>47</v>
      </c>
      <c r="Q94" s="144"/>
      <c r="R94" s="144"/>
    </row>
    <row r="97" spans="1:18" ht="33.75">
      <c r="A97" s="5" t="s">
        <v>0</v>
      </c>
      <c r="B97" s="22"/>
      <c r="C97" s="6"/>
      <c r="D97" s="128" t="s">
        <v>143</v>
      </c>
      <c r="E97" s="6"/>
      <c r="F97" s="6"/>
      <c r="G97" s="6"/>
      <c r="H97" s="6"/>
      <c r="I97" s="6"/>
      <c r="J97" s="6"/>
      <c r="K97" s="6"/>
      <c r="L97" s="6"/>
      <c r="M97" s="7"/>
      <c r="N97" s="6"/>
      <c r="O97" s="6"/>
      <c r="P97" s="6"/>
      <c r="Q97" s="6"/>
      <c r="R97" s="29"/>
    </row>
    <row r="98" spans="1:18" ht="18.75">
      <c r="A98" s="8"/>
      <c r="B98" s="132" t="s">
        <v>24</v>
      </c>
      <c r="C98" s="9"/>
      <c r="D98" s="9"/>
      <c r="E98" s="9"/>
      <c r="F98" s="9"/>
      <c r="G98" s="9"/>
      <c r="H98" s="9"/>
      <c r="I98" s="10"/>
      <c r="J98" s="10"/>
      <c r="K98" s="9"/>
      <c r="L98" s="9"/>
      <c r="M98" s="11"/>
      <c r="N98" s="9"/>
      <c r="O98" s="9"/>
      <c r="P98" s="9"/>
      <c r="Q98" s="9"/>
      <c r="R98" s="30" t="s">
        <v>1210</v>
      </c>
    </row>
    <row r="99" spans="1:18" ht="24.75">
      <c r="A99" s="12"/>
      <c r="B99" s="13"/>
      <c r="C99" s="13"/>
      <c r="D99" s="130" t="s">
        <v>1186</v>
      </c>
      <c r="E99" s="14"/>
      <c r="F99" s="14"/>
      <c r="G99" s="14"/>
      <c r="H99" s="14"/>
      <c r="I99" s="14"/>
      <c r="J99" s="14"/>
      <c r="K99" s="14"/>
      <c r="L99" s="14"/>
      <c r="M99" s="15"/>
      <c r="N99" s="14"/>
      <c r="O99" s="14"/>
      <c r="P99" s="14"/>
      <c r="Q99" s="14"/>
      <c r="R99" s="31"/>
    </row>
    <row r="100" spans="1:18" s="58" customFormat="1" ht="30" customHeight="1" thickBot="1">
      <c r="A100" s="54" t="s">
        <v>1173</v>
      </c>
      <c r="B100" s="74" t="s">
        <v>1174</v>
      </c>
      <c r="C100" s="55" t="s">
        <v>1</v>
      </c>
      <c r="D100" s="55" t="s">
        <v>1171</v>
      </c>
      <c r="E100" s="28" t="s">
        <v>1167</v>
      </c>
      <c r="F100" s="28" t="s">
        <v>1168</v>
      </c>
      <c r="G100" s="28" t="s">
        <v>16</v>
      </c>
      <c r="H100" s="28" t="s">
        <v>38</v>
      </c>
      <c r="I100" s="46" t="s">
        <v>36</v>
      </c>
      <c r="J100" s="46" t="s">
        <v>712</v>
      </c>
      <c r="K100" s="56" t="s">
        <v>18</v>
      </c>
      <c r="L100" s="28" t="s">
        <v>19</v>
      </c>
      <c r="M100" s="46" t="s">
        <v>1172</v>
      </c>
      <c r="N100" s="28" t="s">
        <v>1170</v>
      </c>
      <c r="O100" s="28" t="s">
        <v>1188</v>
      </c>
      <c r="P100" s="28" t="s">
        <v>32</v>
      </c>
      <c r="Q100" s="28" t="s">
        <v>31</v>
      </c>
      <c r="R100" s="57" t="s">
        <v>20</v>
      </c>
    </row>
    <row r="101" spans="1:18" ht="18.75" thickTop="1">
      <c r="A101" s="136" t="s">
        <v>1124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2"/>
      <c r="N101" s="101"/>
      <c r="O101" s="101"/>
      <c r="P101" s="101"/>
      <c r="Q101" s="101"/>
      <c r="R101" s="104"/>
    </row>
    <row r="102" spans="1:18" ht="34.5" customHeight="1">
      <c r="A102" s="149">
        <v>97</v>
      </c>
      <c r="B102" s="71" t="s">
        <v>1125</v>
      </c>
      <c r="C102" s="47" t="s">
        <v>1126</v>
      </c>
      <c r="D102" s="47" t="s">
        <v>1127</v>
      </c>
      <c r="E102" s="71">
        <v>1653.6</v>
      </c>
      <c r="F102" s="71">
        <v>0</v>
      </c>
      <c r="G102" s="71">
        <v>0</v>
      </c>
      <c r="H102" s="71">
        <v>0</v>
      </c>
      <c r="I102" s="71">
        <v>0</v>
      </c>
      <c r="J102" s="71">
        <v>0</v>
      </c>
      <c r="K102" s="71">
        <v>0</v>
      </c>
      <c r="L102" s="71">
        <v>105.77</v>
      </c>
      <c r="M102" s="71">
        <v>0</v>
      </c>
      <c r="N102" s="71">
        <v>0</v>
      </c>
      <c r="O102" s="71">
        <v>0</v>
      </c>
      <c r="P102" s="71">
        <v>-0.03</v>
      </c>
      <c r="Q102" s="71">
        <f>E102+F102+G102+I102+J102-N102-K102-M102+L102-P102-O102</f>
        <v>1759.3999999999999</v>
      </c>
      <c r="R102" s="109"/>
    </row>
    <row r="103" spans="1:18" ht="34.5" customHeight="1">
      <c r="A103" s="149">
        <v>111</v>
      </c>
      <c r="B103" s="43" t="s">
        <v>1179</v>
      </c>
      <c r="C103" s="47" t="s">
        <v>1180</v>
      </c>
      <c r="D103" s="47" t="s">
        <v>11</v>
      </c>
      <c r="E103" s="71">
        <v>2160</v>
      </c>
      <c r="F103" s="71">
        <v>0</v>
      </c>
      <c r="G103" s="71">
        <v>0</v>
      </c>
      <c r="H103" s="71">
        <v>0</v>
      </c>
      <c r="I103" s="71">
        <v>0</v>
      </c>
      <c r="J103" s="71">
        <v>0</v>
      </c>
      <c r="K103" s="71">
        <v>0</v>
      </c>
      <c r="L103" s="71">
        <v>57.75</v>
      </c>
      <c r="M103" s="71">
        <v>0</v>
      </c>
      <c r="N103" s="71">
        <v>0</v>
      </c>
      <c r="O103" s="71">
        <v>0</v>
      </c>
      <c r="P103" s="71">
        <v>-0.05</v>
      </c>
      <c r="Q103" s="71">
        <f>E103+F103+G103+I103+J103-N103-K103-M103+L103-P103-O103</f>
        <v>2217.8</v>
      </c>
      <c r="R103" s="109"/>
    </row>
    <row r="104" spans="1:18" ht="18">
      <c r="A104" s="140" t="s">
        <v>144</v>
      </c>
      <c r="B104" s="43"/>
      <c r="C104" s="47"/>
      <c r="D104" s="47"/>
      <c r="E104" s="50">
        <f aca="true" t="shared" si="15" ref="E104:Q104">SUM(E102:E103)</f>
        <v>3813.6</v>
      </c>
      <c r="F104" s="50">
        <f t="shared" si="15"/>
        <v>0</v>
      </c>
      <c r="G104" s="50">
        <f t="shared" si="15"/>
        <v>0</v>
      </c>
      <c r="H104" s="50">
        <f t="shared" si="15"/>
        <v>0</v>
      </c>
      <c r="I104" s="50">
        <f t="shared" si="15"/>
        <v>0</v>
      </c>
      <c r="J104" s="50">
        <f t="shared" si="15"/>
        <v>0</v>
      </c>
      <c r="K104" s="50">
        <f t="shared" si="15"/>
        <v>0</v>
      </c>
      <c r="L104" s="50">
        <f t="shared" si="15"/>
        <v>163.51999999999998</v>
      </c>
      <c r="M104" s="50">
        <f t="shared" si="15"/>
        <v>0</v>
      </c>
      <c r="N104" s="50">
        <f t="shared" si="15"/>
        <v>0</v>
      </c>
      <c r="O104" s="50">
        <f t="shared" si="15"/>
        <v>0</v>
      </c>
      <c r="P104" s="50">
        <f t="shared" si="15"/>
        <v>-0.08</v>
      </c>
      <c r="Q104" s="50">
        <f t="shared" si="15"/>
        <v>3977.2</v>
      </c>
      <c r="R104" s="35"/>
    </row>
    <row r="105" spans="1:18" ht="18">
      <c r="A105" s="136" t="s">
        <v>924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2"/>
      <c r="N105" s="101"/>
      <c r="O105" s="101"/>
      <c r="P105" s="101"/>
      <c r="Q105" s="101"/>
      <c r="R105" s="104"/>
    </row>
    <row r="106" spans="1:18" ht="34.5" customHeight="1">
      <c r="A106" s="149">
        <v>47</v>
      </c>
      <c r="B106" s="71" t="s">
        <v>105</v>
      </c>
      <c r="C106" s="47" t="s">
        <v>1024</v>
      </c>
      <c r="D106" s="47" t="s">
        <v>101</v>
      </c>
      <c r="E106" s="71">
        <v>3250.05</v>
      </c>
      <c r="F106" s="71">
        <v>0</v>
      </c>
      <c r="G106" s="71">
        <v>0</v>
      </c>
      <c r="H106" s="71">
        <v>0</v>
      </c>
      <c r="I106" s="71">
        <v>0</v>
      </c>
      <c r="J106" s="71">
        <v>0</v>
      </c>
      <c r="K106" s="71">
        <v>124.46</v>
      </c>
      <c r="L106" s="71">
        <v>0</v>
      </c>
      <c r="M106" s="71">
        <v>0</v>
      </c>
      <c r="N106" s="71">
        <v>0</v>
      </c>
      <c r="O106" s="71">
        <v>0</v>
      </c>
      <c r="P106" s="71">
        <v>-0.01</v>
      </c>
      <c r="Q106" s="71">
        <f>E106+F106+G106+I106-J106-N106-K106-M106+L106-P106-O106</f>
        <v>3125.6000000000004</v>
      </c>
      <c r="R106" s="32"/>
    </row>
    <row r="107" spans="1:18" ht="18">
      <c r="A107" s="140" t="s">
        <v>144</v>
      </c>
      <c r="B107" s="43"/>
      <c r="C107" s="47"/>
      <c r="D107" s="47"/>
      <c r="E107" s="50">
        <f aca="true" t="shared" si="16" ref="E107:Q107">SUM(E106:E106)</f>
        <v>3250.05</v>
      </c>
      <c r="F107" s="50">
        <f t="shared" si="16"/>
        <v>0</v>
      </c>
      <c r="G107" s="50">
        <f t="shared" si="16"/>
        <v>0</v>
      </c>
      <c r="H107" s="50">
        <f t="shared" si="16"/>
        <v>0</v>
      </c>
      <c r="I107" s="50">
        <f t="shared" si="16"/>
        <v>0</v>
      </c>
      <c r="J107" s="50">
        <f t="shared" si="16"/>
        <v>0</v>
      </c>
      <c r="K107" s="50">
        <f>SUM(K106:K106)</f>
        <v>124.46</v>
      </c>
      <c r="L107" s="50">
        <f>SUM(L106:L106)</f>
        <v>0</v>
      </c>
      <c r="M107" s="50">
        <f t="shared" si="16"/>
        <v>0</v>
      </c>
      <c r="N107" s="50">
        <f t="shared" si="16"/>
        <v>0</v>
      </c>
      <c r="O107" s="50">
        <f t="shared" si="16"/>
        <v>0</v>
      </c>
      <c r="P107" s="50">
        <f t="shared" si="16"/>
        <v>-0.01</v>
      </c>
      <c r="Q107" s="50">
        <f t="shared" si="16"/>
        <v>3125.6000000000004</v>
      </c>
      <c r="R107" s="35"/>
    </row>
    <row r="108" spans="1:18" ht="18">
      <c r="A108" s="136" t="s">
        <v>103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2"/>
      <c r="N108" s="101"/>
      <c r="O108" s="101"/>
      <c r="P108" s="101"/>
      <c r="Q108" s="101"/>
      <c r="R108" s="104"/>
    </row>
    <row r="109" spans="1:18" ht="34.5" customHeight="1">
      <c r="A109" s="149">
        <v>1</v>
      </c>
      <c r="B109" s="71" t="s">
        <v>68</v>
      </c>
      <c r="C109" s="47" t="s">
        <v>1025</v>
      </c>
      <c r="D109" s="47" t="s">
        <v>104</v>
      </c>
      <c r="E109" s="71">
        <v>5500.05</v>
      </c>
      <c r="F109" s="71">
        <v>0</v>
      </c>
      <c r="G109" s="71">
        <v>0</v>
      </c>
      <c r="H109" s="71">
        <v>0</v>
      </c>
      <c r="I109" s="71">
        <v>0</v>
      </c>
      <c r="J109" s="71">
        <v>0</v>
      </c>
      <c r="K109" s="71">
        <v>627.55</v>
      </c>
      <c r="L109" s="71">
        <v>0</v>
      </c>
      <c r="M109" s="71">
        <v>0</v>
      </c>
      <c r="N109" s="71">
        <v>0</v>
      </c>
      <c r="O109" s="71">
        <v>0</v>
      </c>
      <c r="P109" s="71">
        <v>0.1</v>
      </c>
      <c r="Q109" s="71">
        <f>E109+F109+G109+I109-J109-N109-K109-M109+L109-P109-O109</f>
        <v>4872.4</v>
      </c>
      <c r="R109" s="109"/>
    </row>
    <row r="110" spans="1:18" ht="34.5" customHeight="1">
      <c r="A110" s="149">
        <v>84</v>
      </c>
      <c r="B110" s="71" t="s">
        <v>993</v>
      </c>
      <c r="C110" s="47" t="s">
        <v>994</v>
      </c>
      <c r="D110" s="47" t="s">
        <v>719</v>
      </c>
      <c r="E110" s="71">
        <v>2200.05</v>
      </c>
      <c r="F110" s="71">
        <v>0</v>
      </c>
      <c r="G110" s="71">
        <v>0</v>
      </c>
      <c r="H110" s="71">
        <v>0</v>
      </c>
      <c r="I110" s="71">
        <v>0</v>
      </c>
      <c r="J110" s="71">
        <v>0</v>
      </c>
      <c r="K110" s="71">
        <v>0</v>
      </c>
      <c r="L110" s="71">
        <v>39.46</v>
      </c>
      <c r="M110" s="71">
        <v>0</v>
      </c>
      <c r="N110" s="71">
        <v>0</v>
      </c>
      <c r="O110" s="71">
        <v>0</v>
      </c>
      <c r="P110" s="71">
        <v>-0.09</v>
      </c>
      <c r="Q110" s="71">
        <f>E110+F110+G110+I110+J110-N110-K110-M110+L110-P110-O110</f>
        <v>2239.6000000000004</v>
      </c>
      <c r="R110" s="109"/>
    </row>
    <row r="111" spans="1:18" ht="18">
      <c r="A111" s="140" t="s">
        <v>144</v>
      </c>
      <c r="B111" s="43"/>
      <c r="C111" s="47"/>
      <c r="D111" s="47"/>
      <c r="E111" s="50">
        <f aca="true" t="shared" si="17" ref="E111:Q111">E109+E110</f>
        <v>7700.1</v>
      </c>
      <c r="F111" s="50">
        <f t="shared" si="17"/>
        <v>0</v>
      </c>
      <c r="G111" s="50">
        <f t="shared" si="17"/>
        <v>0</v>
      </c>
      <c r="H111" s="50">
        <f t="shared" si="17"/>
        <v>0</v>
      </c>
      <c r="I111" s="50">
        <f t="shared" si="17"/>
        <v>0</v>
      </c>
      <c r="J111" s="50">
        <f t="shared" si="17"/>
        <v>0</v>
      </c>
      <c r="K111" s="50">
        <f t="shared" si="17"/>
        <v>627.55</v>
      </c>
      <c r="L111" s="50">
        <f t="shared" si="17"/>
        <v>39.46</v>
      </c>
      <c r="M111" s="50">
        <f t="shared" si="17"/>
        <v>0</v>
      </c>
      <c r="N111" s="50">
        <f t="shared" si="17"/>
        <v>0</v>
      </c>
      <c r="O111" s="50">
        <f t="shared" si="17"/>
        <v>0</v>
      </c>
      <c r="P111" s="50">
        <f t="shared" si="17"/>
        <v>0.010000000000000009</v>
      </c>
      <c r="Q111" s="50">
        <f t="shared" si="17"/>
        <v>7112</v>
      </c>
      <c r="R111" s="35"/>
    </row>
    <row r="112" spans="1:18" ht="18">
      <c r="A112" s="136" t="s">
        <v>1201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2"/>
      <c r="N112" s="101"/>
      <c r="O112" s="101"/>
      <c r="P112" s="101"/>
      <c r="Q112" s="101"/>
      <c r="R112" s="104"/>
    </row>
    <row r="113" spans="1:18" ht="34.5" customHeight="1">
      <c r="A113" s="149">
        <v>100</v>
      </c>
      <c r="B113" s="43" t="s">
        <v>1128</v>
      </c>
      <c r="C113" s="47" t="s">
        <v>1129</v>
      </c>
      <c r="D113" s="47" t="s">
        <v>1130</v>
      </c>
      <c r="E113" s="71">
        <v>2150.1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58.83</v>
      </c>
      <c r="M113" s="71">
        <v>0</v>
      </c>
      <c r="N113" s="71">
        <v>0</v>
      </c>
      <c r="O113" s="71">
        <v>500</v>
      </c>
      <c r="P113" s="71">
        <v>-0.07</v>
      </c>
      <c r="Q113" s="71">
        <f>E113+F113+G113+I113+J113-N113-K113-M113+L113-P113-O113</f>
        <v>1709</v>
      </c>
      <c r="R113" s="109"/>
    </row>
    <row r="114" spans="1:18" ht="18">
      <c r="A114" s="140" t="s">
        <v>144</v>
      </c>
      <c r="B114" s="43"/>
      <c r="C114" s="47"/>
      <c r="D114" s="47"/>
      <c r="E114" s="50">
        <f>E113</f>
        <v>2150.1</v>
      </c>
      <c r="F114" s="50">
        <f aca="true" t="shared" si="18" ref="F114:Q114">F113</f>
        <v>0</v>
      </c>
      <c r="G114" s="50">
        <f t="shared" si="18"/>
        <v>0</v>
      </c>
      <c r="H114" s="50">
        <f t="shared" si="18"/>
        <v>0</v>
      </c>
      <c r="I114" s="50">
        <f t="shared" si="18"/>
        <v>0</v>
      </c>
      <c r="J114" s="50">
        <f t="shared" si="18"/>
        <v>0</v>
      </c>
      <c r="K114" s="50">
        <f t="shared" si="18"/>
        <v>0</v>
      </c>
      <c r="L114" s="50">
        <f t="shared" si="18"/>
        <v>58.83</v>
      </c>
      <c r="M114" s="50">
        <f t="shared" si="18"/>
        <v>0</v>
      </c>
      <c r="N114" s="50">
        <f t="shared" si="18"/>
        <v>0</v>
      </c>
      <c r="O114" s="50">
        <f t="shared" si="18"/>
        <v>500</v>
      </c>
      <c r="P114" s="50">
        <f t="shared" si="18"/>
        <v>-0.07</v>
      </c>
      <c r="Q114" s="50">
        <f t="shared" si="18"/>
        <v>1709</v>
      </c>
      <c r="R114" s="35"/>
    </row>
    <row r="115" spans="1:18" ht="18">
      <c r="A115" s="136" t="s">
        <v>1131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2"/>
      <c r="N115" s="101"/>
      <c r="O115" s="101"/>
      <c r="P115" s="101"/>
      <c r="Q115" s="101"/>
      <c r="R115" s="100"/>
    </row>
    <row r="116" spans="1:18" s="45" customFormat="1" ht="34.5" customHeight="1">
      <c r="A116" s="149">
        <v>96</v>
      </c>
      <c r="B116" s="78" t="s">
        <v>1088</v>
      </c>
      <c r="C116" s="40" t="s">
        <v>1089</v>
      </c>
      <c r="D116" s="18" t="s">
        <v>997</v>
      </c>
      <c r="E116" s="78">
        <v>4417.95</v>
      </c>
      <c r="F116" s="78">
        <v>0</v>
      </c>
      <c r="G116" s="78">
        <v>0</v>
      </c>
      <c r="H116" s="78">
        <v>0</v>
      </c>
      <c r="I116" s="78">
        <v>0</v>
      </c>
      <c r="J116" s="78">
        <v>0</v>
      </c>
      <c r="K116" s="78">
        <v>419.24</v>
      </c>
      <c r="L116" s="78">
        <v>0</v>
      </c>
      <c r="M116" s="81">
        <v>0</v>
      </c>
      <c r="N116" s="78">
        <v>0</v>
      </c>
      <c r="O116" s="78">
        <v>0</v>
      </c>
      <c r="P116" s="78">
        <v>0.11</v>
      </c>
      <c r="Q116" s="78">
        <f>E116+F116+G116+I116-J116-N116-K116-M116+L116-P116-O116</f>
        <v>3998.6</v>
      </c>
      <c r="R116" s="72"/>
    </row>
    <row r="117" spans="1:18" ht="18">
      <c r="A117" s="140" t="s">
        <v>144</v>
      </c>
      <c r="B117" s="78"/>
      <c r="C117" s="40"/>
      <c r="D117" s="1"/>
      <c r="E117" s="36">
        <f aca="true" t="shared" si="19" ref="E117:Q117">SUM(E116:E116)</f>
        <v>4417.95</v>
      </c>
      <c r="F117" s="79">
        <f t="shared" si="19"/>
        <v>0</v>
      </c>
      <c r="G117" s="79">
        <f t="shared" si="19"/>
        <v>0</v>
      </c>
      <c r="H117" s="79">
        <f t="shared" si="19"/>
        <v>0</v>
      </c>
      <c r="I117" s="79">
        <f t="shared" si="19"/>
        <v>0</v>
      </c>
      <c r="J117" s="36">
        <f t="shared" si="19"/>
        <v>0</v>
      </c>
      <c r="K117" s="36">
        <f>SUM(K116:K116)</f>
        <v>419.24</v>
      </c>
      <c r="L117" s="79">
        <f>SUM(L116:L116)</f>
        <v>0</v>
      </c>
      <c r="M117" s="79">
        <f t="shared" si="19"/>
        <v>0</v>
      </c>
      <c r="N117" s="79">
        <f t="shared" si="19"/>
        <v>0</v>
      </c>
      <c r="O117" s="79">
        <f t="shared" si="19"/>
        <v>0</v>
      </c>
      <c r="P117" s="79">
        <f t="shared" si="19"/>
        <v>0.11</v>
      </c>
      <c r="Q117" s="79">
        <f t="shared" si="19"/>
        <v>3998.6</v>
      </c>
      <c r="R117" s="32"/>
    </row>
    <row r="118" spans="1:18" ht="18">
      <c r="A118" s="136" t="s">
        <v>148</v>
      </c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2"/>
      <c r="N118" s="101"/>
      <c r="O118" s="101"/>
      <c r="P118" s="101"/>
      <c r="Q118" s="101"/>
      <c r="R118" s="104"/>
    </row>
    <row r="119" spans="1:18" ht="34.5" customHeight="1">
      <c r="A119" s="149">
        <v>8</v>
      </c>
      <c r="B119" s="78" t="s">
        <v>78</v>
      </c>
      <c r="C119" s="47" t="s">
        <v>1026</v>
      </c>
      <c r="D119" s="1" t="s">
        <v>696</v>
      </c>
      <c r="E119" s="78">
        <v>2200.05</v>
      </c>
      <c r="F119" s="78">
        <v>1026.69</v>
      </c>
      <c r="G119" s="78">
        <v>0</v>
      </c>
      <c r="H119" s="78">
        <v>0</v>
      </c>
      <c r="I119" s="78">
        <v>0</v>
      </c>
      <c r="J119" s="78">
        <v>0</v>
      </c>
      <c r="K119" s="78">
        <v>53.77</v>
      </c>
      <c r="L119" s="78">
        <v>0</v>
      </c>
      <c r="M119" s="78">
        <v>0</v>
      </c>
      <c r="N119" s="78">
        <v>0</v>
      </c>
      <c r="O119" s="78">
        <v>0</v>
      </c>
      <c r="P119" s="78">
        <v>-0.03</v>
      </c>
      <c r="Q119" s="71">
        <f>E119+F119+G119+I119-J119-N119-K119-M119+L119-P119-O119</f>
        <v>3173.0000000000005</v>
      </c>
      <c r="R119" s="32"/>
    </row>
    <row r="120" spans="1:18" ht="18">
      <c r="A120" s="140" t="s">
        <v>144</v>
      </c>
      <c r="B120" s="43"/>
      <c r="C120" s="47"/>
      <c r="D120" s="47"/>
      <c r="E120" s="50">
        <f aca="true" t="shared" si="20" ref="E120:Q120">SUM(E119:E119)</f>
        <v>2200.05</v>
      </c>
      <c r="F120" s="50">
        <f t="shared" si="20"/>
        <v>1026.69</v>
      </c>
      <c r="G120" s="50">
        <f t="shared" si="20"/>
        <v>0</v>
      </c>
      <c r="H120" s="50">
        <f t="shared" si="20"/>
        <v>0</v>
      </c>
      <c r="I120" s="50">
        <f t="shared" si="20"/>
        <v>0</v>
      </c>
      <c r="J120" s="50">
        <f t="shared" si="20"/>
        <v>0</v>
      </c>
      <c r="K120" s="50">
        <f>SUM(K119:K119)</f>
        <v>53.77</v>
      </c>
      <c r="L120" s="50">
        <f>SUM(L119:L119)</f>
        <v>0</v>
      </c>
      <c r="M120" s="50">
        <f t="shared" si="20"/>
        <v>0</v>
      </c>
      <c r="N120" s="50">
        <f t="shared" si="20"/>
        <v>0</v>
      </c>
      <c r="O120" s="50">
        <f t="shared" si="20"/>
        <v>0</v>
      </c>
      <c r="P120" s="50">
        <f t="shared" si="20"/>
        <v>-0.03</v>
      </c>
      <c r="Q120" s="50">
        <f t="shared" si="20"/>
        <v>3173.0000000000005</v>
      </c>
      <c r="R120" s="35"/>
    </row>
    <row r="121" spans="1:18" s="25" customFormat="1" ht="30" customHeight="1">
      <c r="A121" s="65"/>
      <c r="B121" s="60" t="s">
        <v>33</v>
      </c>
      <c r="C121" s="73"/>
      <c r="D121" s="73"/>
      <c r="E121" s="89">
        <f>E104+E107+E111+E114+E117+E120</f>
        <v>23531.85</v>
      </c>
      <c r="F121" s="89">
        <f aca="true" t="shared" si="21" ref="F121:Q121">F104+F107+F111+F114+F117+F120</f>
        <v>1026.69</v>
      </c>
      <c r="G121" s="89">
        <f t="shared" si="21"/>
        <v>0</v>
      </c>
      <c r="H121" s="89">
        <f t="shared" si="21"/>
        <v>0</v>
      </c>
      <c r="I121" s="89">
        <f t="shared" si="21"/>
        <v>0</v>
      </c>
      <c r="J121" s="89">
        <f t="shared" si="21"/>
        <v>0</v>
      </c>
      <c r="K121" s="89">
        <f t="shared" si="21"/>
        <v>1225.02</v>
      </c>
      <c r="L121" s="89">
        <f t="shared" si="21"/>
        <v>261.81</v>
      </c>
      <c r="M121" s="89">
        <f t="shared" si="21"/>
        <v>0</v>
      </c>
      <c r="N121" s="89">
        <f t="shared" si="21"/>
        <v>0</v>
      </c>
      <c r="O121" s="89">
        <f t="shared" si="21"/>
        <v>500</v>
      </c>
      <c r="P121" s="89">
        <f t="shared" si="21"/>
        <v>-0.06999999999999999</v>
      </c>
      <c r="Q121" s="89">
        <f t="shared" si="21"/>
        <v>23095.399999999998</v>
      </c>
      <c r="R121" s="66"/>
    </row>
    <row r="122" ht="28.5" customHeight="1">
      <c r="M122" s="3"/>
    </row>
    <row r="123" spans="2:18" s="141" customFormat="1" ht="15.75">
      <c r="B123" s="144"/>
      <c r="C123" s="144"/>
      <c r="D123" s="144" t="s">
        <v>44</v>
      </c>
      <c r="E123" s="144"/>
      <c r="F123" s="144"/>
      <c r="G123" s="144"/>
      <c r="H123" s="144"/>
      <c r="I123" s="144"/>
      <c r="J123" s="144"/>
      <c r="K123" s="144" t="s">
        <v>46</v>
      </c>
      <c r="L123" s="144"/>
      <c r="M123" s="144"/>
      <c r="N123" s="144"/>
      <c r="O123" s="144"/>
      <c r="P123" s="144"/>
      <c r="Q123" s="144"/>
      <c r="R123" s="144"/>
    </row>
    <row r="124" spans="1:18" s="141" customFormat="1" ht="15.75">
      <c r="A124" s="141" t="s">
        <v>45</v>
      </c>
      <c r="B124" s="144"/>
      <c r="C124" s="144"/>
      <c r="D124" s="144" t="s">
        <v>43</v>
      </c>
      <c r="E124" s="144"/>
      <c r="F124" s="144"/>
      <c r="G124" s="144"/>
      <c r="H124" s="144"/>
      <c r="I124" s="144"/>
      <c r="J124" s="144"/>
      <c r="K124" s="144" t="s">
        <v>47</v>
      </c>
      <c r="L124" s="144"/>
      <c r="M124" s="144"/>
      <c r="N124" s="144"/>
      <c r="O124" s="144"/>
      <c r="P124" s="144"/>
      <c r="Q124" s="144"/>
      <c r="R124" s="144"/>
    </row>
    <row r="125" spans="2:17" ht="18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2:17" ht="18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8" spans="1:18" ht="26.25" customHeight="1">
      <c r="A128" s="5" t="s">
        <v>0</v>
      </c>
      <c r="B128" s="37"/>
      <c r="C128" s="6"/>
      <c r="D128" s="129" t="s">
        <v>143</v>
      </c>
      <c r="E128" s="6"/>
      <c r="F128" s="6"/>
      <c r="G128" s="6"/>
      <c r="H128" s="6"/>
      <c r="I128" s="6"/>
      <c r="J128" s="6"/>
      <c r="K128" s="6"/>
      <c r="L128" s="6"/>
      <c r="M128" s="7"/>
      <c r="N128" s="6"/>
      <c r="O128" s="6"/>
      <c r="P128" s="6"/>
      <c r="Q128" s="6"/>
      <c r="R128" s="29"/>
    </row>
    <row r="129" spans="1:18" ht="25.5" customHeight="1">
      <c r="A129" s="8"/>
      <c r="B129" s="133" t="s">
        <v>25</v>
      </c>
      <c r="C129" s="9"/>
      <c r="D129" s="9"/>
      <c r="E129" s="9"/>
      <c r="F129" s="9"/>
      <c r="G129" s="9"/>
      <c r="H129" s="9"/>
      <c r="I129" s="10"/>
      <c r="J129" s="10"/>
      <c r="K129" s="9"/>
      <c r="L129" s="9"/>
      <c r="M129" s="11"/>
      <c r="N129" s="9"/>
      <c r="O129" s="9"/>
      <c r="P129" s="9"/>
      <c r="Q129" s="9"/>
      <c r="R129" s="30" t="s">
        <v>1211</v>
      </c>
    </row>
    <row r="130" spans="1:18" ht="23.25" customHeight="1">
      <c r="A130" s="12"/>
      <c r="B130" s="49"/>
      <c r="C130" s="13"/>
      <c r="D130" s="130" t="s">
        <v>1186</v>
      </c>
      <c r="E130" s="14"/>
      <c r="F130" s="14"/>
      <c r="G130" s="14"/>
      <c r="H130" s="14"/>
      <c r="I130" s="14"/>
      <c r="J130" s="14"/>
      <c r="K130" s="14"/>
      <c r="L130" s="14"/>
      <c r="M130" s="15"/>
      <c r="N130" s="14"/>
      <c r="O130" s="14"/>
      <c r="P130" s="14"/>
      <c r="Q130" s="14"/>
      <c r="R130" s="31"/>
    </row>
    <row r="131" spans="1:18" s="58" customFormat="1" ht="30" customHeight="1" thickBot="1">
      <c r="A131" s="54" t="s">
        <v>1173</v>
      </c>
      <c r="B131" s="74" t="s">
        <v>1174</v>
      </c>
      <c r="C131" s="55" t="s">
        <v>1</v>
      </c>
      <c r="D131" s="55" t="s">
        <v>1171</v>
      </c>
      <c r="E131" s="28" t="s">
        <v>1167</v>
      </c>
      <c r="F131" s="28" t="s">
        <v>1168</v>
      </c>
      <c r="G131" s="28" t="s">
        <v>16</v>
      </c>
      <c r="H131" s="28" t="s">
        <v>38</v>
      </c>
      <c r="I131" s="46" t="s">
        <v>36</v>
      </c>
      <c r="J131" s="46" t="s">
        <v>712</v>
      </c>
      <c r="K131" s="56" t="s">
        <v>18</v>
      </c>
      <c r="L131" s="28" t="s">
        <v>19</v>
      </c>
      <c r="M131" s="46" t="s">
        <v>1172</v>
      </c>
      <c r="N131" s="28" t="s">
        <v>22</v>
      </c>
      <c r="O131" s="28" t="s">
        <v>1188</v>
      </c>
      <c r="P131" s="28" t="s">
        <v>32</v>
      </c>
      <c r="Q131" s="28" t="s">
        <v>31</v>
      </c>
      <c r="R131" s="57" t="s">
        <v>20</v>
      </c>
    </row>
    <row r="132" spans="1:18" ht="28.5" customHeight="1" thickTop="1">
      <c r="A132" s="136" t="s">
        <v>274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2"/>
      <c r="N132" s="101"/>
      <c r="O132" s="101"/>
      <c r="P132" s="101"/>
      <c r="Q132" s="101"/>
      <c r="R132" s="100"/>
    </row>
    <row r="133" spans="1:18" s="45" customFormat="1" ht="39" customHeight="1">
      <c r="A133" s="149">
        <v>83</v>
      </c>
      <c r="B133" s="78" t="s">
        <v>995</v>
      </c>
      <c r="C133" s="40" t="s">
        <v>996</v>
      </c>
      <c r="D133" s="18" t="s">
        <v>101</v>
      </c>
      <c r="E133" s="78">
        <v>2500.05</v>
      </c>
      <c r="F133" s="78">
        <v>0</v>
      </c>
      <c r="G133" s="78">
        <v>0</v>
      </c>
      <c r="H133" s="78">
        <v>0</v>
      </c>
      <c r="I133" s="78">
        <v>0</v>
      </c>
      <c r="J133" s="78">
        <v>0</v>
      </c>
      <c r="K133" s="78">
        <v>7.66</v>
      </c>
      <c r="L133" s="78">
        <v>0</v>
      </c>
      <c r="M133" s="81">
        <v>0</v>
      </c>
      <c r="N133" s="78">
        <v>0</v>
      </c>
      <c r="O133" s="78">
        <v>0</v>
      </c>
      <c r="P133" s="78">
        <v>-0.01</v>
      </c>
      <c r="Q133" s="78">
        <f>E133+F133+G133+I133+J133-N133-K133-M133+L133-P133-O133</f>
        <v>2492.4000000000005</v>
      </c>
      <c r="R133" s="72"/>
    </row>
    <row r="134" spans="1:18" ht="27" customHeight="1">
      <c r="A134" s="140" t="s">
        <v>144</v>
      </c>
      <c r="B134" s="78"/>
      <c r="C134" s="40"/>
      <c r="D134" s="1"/>
      <c r="E134" s="36">
        <f aca="true" t="shared" si="22" ref="E134:Q134">SUM(E133:E133)</f>
        <v>2500.05</v>
      </c>
      <c r="F134" s="79">
        <f t="shared" si="22"/>
        <v>0</v>
      </c>
      <c r="G134" s="79">
        <f t="shared" si="22"/>
        <v>0</v>
      </c>
      <c r="H134" s="79">
        <f t="shared" si="22"/>
        <v>0</v>
      </c>
      <c r="I134" s="79">
        <f t="shared" si="22"/>
        <v>0</v>
      </c>
      <c r="J134" s="36">
        <f t="shared" si="22"/>
        <v>0</v>
      </c>
      <c r="K134" s="36">
        <f>SUM(K133:K133)</f>
        <v>7.66</v>
      </c>
      <c r="L134" s="79">
        <f>SUM(L133:L133)</f>
        <v>0</v>
      </c>
      <c r="M134" s="79">
        <f t="shared" si="22"/>
        <v>0</v>
      </c>
      <c r="N134" s="79">
        <f t="shared" si="22"/>
        <v>0</v>
      </c>
      <c r="O134" s="79">
        <f t="shared" si="22"/>
        <v>0</v>
      </c>
      <c r="P134" s="79">
        <f t="shared" si="22"/>
        <v>-0.01</v>
      </c>
      <c r="Q134" s="79">
        <f t="shared" si="22"/>
        <v>2492.4000000000005</v>
      </c>
      <c r="R134" s="32"/>
    </row>
    <row r="135" spans="1:18" ht="28.5" customHeight="1">
      <c r="A135" s="136" t="s">
        <v>106</v>
      </c>
      <c r="B135" s="101"/>
      <c r="C135" s="106"/>
      <c r="D135" s="101"/>
      <c r="E135" s="101"/>
      <c r="F135" s="101"/>
      <c r="G135" s="101"/>
      <c r="H135" s="101"/>
      <c r="I135" s="101"/>
      <c r="J135" s="101"/>
      <c r="K135" s="101"/>
      <c r="L135" s="101"/>
      <c r="M135" s="102"/>
      <c r="N135" s="101"/>
      <c r="O135" s="101"/>
      <c r="P135" s="101"/>
      <c r="Q135" s="101"/>
      <c r="R135" s="100"/>
    </row>
    <row r="136" spans="1:18" s="45" customFormat="1" ht="39" customHeight="1">
      <c r="A136" s="149">
        <v>2</v>
      </c>
      <c r="B136" s="78" t="s">
        <v>107</v>
      </c>
      <c r="C136" s="40" t="s">
        <v>1027</v>
      </c>
      <c r="D136" s="18" t="s">
        <v>108</v>
      </c>
      <c r="E136" s="78">
        <v>4297.5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397.66</v>
      </c>
      <c r="L136" s="78">
        <v>0</v>
      </c>
      <c r="M136" s="81">
        <v>0</v>
      </c>
      <c r="N136" s="78">
        <v>0</v>
      </c>
      <c r="O136" s="78">
        <v>0</v>
      </c>
      <c r="P136" s="78">
        <v>0.04</v>
      </c>
      <c r="Q136" s="78">
        <f>E136+F136+G136+I136-J136-N136-K136-M136+L136-P136-O136</f>
        <v>3899.8</v>
      </c>
      <c r="R136" s="72"/>
    </row>
    <row r="137" spans="1:18" ht="27" customHeight="1">
      <c r="A137" s="140" t="s">
        <v>144</v>
      </c>
      <c r="B137" s="78"/>
      <c r="C137" s="40"/>
      <c r="D137" s="1"/>
      <c r="E137" s="36">
        <f aca="true" t="shared" si="23" ref="E137:Q137">SUM(E136:E136)</f>
        <v>4297.5</v>
      </c>
      <c r="F137" s="79">
        <f t="shared" si="23"/>
        <v>0</v>
      </c>
      <c r="G137" s="79">
        <f t="shared" si="23"/>
        <v>0</v>
      </c>
      <c r="H137" s="79">
        <f t="shared" si="23"/>
        <v>0</v>
      </c>
      <c r="I137" s="79">
        <f t="shared" si="23"/>
        <v>0</v>
      </c>
      <c r="J137" s="36">
        <f t="shared" si="23"/>
        <v>0</v>
      </c>
      <c r="K137" s="36">
        <f>SUM(K136:K136)</f>
        <v>397.66</v>
      </c>
      <c r="L137" s="79">
        <f>SUM(L136:L136)</f>
        <v>0</v>
      </c>
      <c r="M137" s="79">
        <f t="shared" si="23"/>
        <v>0</v>
      </c>
      <c r="N137" s="79">
        <f t="shared" si="23"/>
        <v>0</v>
      </c>
      <c r="O137" s="79">
        <f>SUM(O136:O136)</f>
        <v>0</v>
      </c>
      <c r="P137" s="79">
        <f>SUM(P136:P136)</f>
        <v>0.04</v>
      </c>
      <c r="Q137" s="79">
        <f t="shared" si="23"/>
        <v>3899.8</v>
      </c>
      <c r="R137" s="32"/>
    </row>
    <row r="138" spans="1:18" ht="28.5" customHeight="1">
      <c r="A138" s="136" t="s">
        <v>109</v>
      </c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2"/>
      <c r="N138" s="101"/>
      <c r="O138" s="101"/>
      <c r="P138" s="101"/>
      <c r="Q138" s="101"/>
      <c r="R138" s="100"/>
    </row>
    <row r="139" spans="1:18" s="45" customFormat="1" ht="39" customHeight="1">
      <c r="A139" s="149">
        <v>3</v>
      </c>
      <c r="B139" s="78" t="s">
        <v>88</v>
      </c>
      <c r="C139" s="40" t="s">
        <v>1028</v>
      </c>
      <c r="D139" s="18" t="s">
        <v>110</v>
      </c>
      <c r="E139" s="78">
        <v>4297.5</v>
      </c>
      <c r="F139" s="78">
        <v>0</v>
      </c>
      <c r="G139" s="78">
        <v>0</v>
      </c>
      <c r="H139" s="78">
        <v>0</v>
      </c>
      <c r="I139" s="78">
        <v>0</v>
      </c>
      <c r="J139" s="78">
        <v>0</v>
      </c>
      <c r="K139" s="78">
        <v>397.66</v>
      </c>
      <c r="L139" s="78">
        <v>0</v>
      </c>
      <c r="M139" s="81">
        <v>0</v>
      </c>
      <c r="N139" s="78">
        <v>0</v>
      </c>
      <c r="O139" s="78">
        <v>0</v>
      </c>
      <c r="P139" s="78">
        <v>0.04</v>
      </c>
      <c r="Q139" s="78">
        <f>E139+F139+G139+I139-J139-N139-K139-M139+L139-P139-O139</f>
        <v>3899.8</v>
      </c>
      <c r="R139" s="72"/>
    </row>
    <row r="140" spans="1:18" ht="21" customHeight="1">
      <c r="A140" s="140" t="s">
        <v>144</v>
      </c>
      <c r="B140" s="78"/>
      <c r="C140" s="1"/>
      <c r="D140" s="1"/>
      <c r="E140" s="36">
        <f aca="true" t="shared" si="24" ref="E140:N140">SUM(E139:E139)</f>
        <v>4297.5</v>
      </c>
      <c r="F140" s="79">
        <f t="shared" si="24"/>
        <v>0</v>
      </c>
      <c r="G140" s="79">
        <f t="shared" si="24"/>
        <v>0</v>
      </c>
      <c r="H140" s="79">
        <f t="shared" si="24"/>
        <v>0</v>
      </c>
      <c r="I140" s="79">
        <f t="shared" si="24"/>
        <v>0</v>
      </c>
      <c r="J140" s="36">
        <f t="shared" si="24"/>
        <v>0</v>
      </c>
      <c r="K140" s="36">
        <f>SUM(K139:K139)</f>
        <v>397.66</v>
      </c>
      <c r="L140" s="79">
        <f>SUM(L139:L139)</f>
        <v>0</v>
      </c>
      <c r="M140" s="79">
        <f t="shared" si="24"/>
        <v>0</v>
      </c>
      <c r="N140" s="79">
        <f t="shared" si="24"/>
        <v>0</v>
      </c>
      <c r="O140" s="79">
        <f>SUM(O139:O139)</f>
        <v>0</v>
      </c>
      <c r="P140" s="79">
        <f>SUM(P139:P139)</f>
        <v>0.04</v>
      </c>
      <c r="Q140" s="79">
        <f>SUM(Q139:Q139)</f>
        <v>3899.8</v>
      </c>
      <c r="R140" s="32"/>
    </row>
    <row r="141" spans="1:18" s="25" customFormat="1" ht="27" customHeight="1">
      <c r="A141" s="65"/>
      <c r="B141" s="60" t="s">
        <v>33</v>
      </c>
      <c r="C141" s="66"/>
      <c r="D141" s="66"/>
      <c r="E141" s="89">
        <f>E134+E137+E140</f>
        <v>11095.05</v>
      </c>
      <c r="F141" s="89">
        <f aca="true" t="shared" si="25" ref="F141:N141">F134+F137+F140</f>
        <v>0</v>
      </c>
      <c r="G141" s="89">
        <f t="shared" si="25"/>
        <v>0</v>
      </c>
      <c r="H141" s="89">
        <f t="shared" si="25"/>
        <v>0</v>
      </c>
      <c r="I141" s="89">
        <f t="shared" si="25"/>
        <v>0</v>
      </c>
      <c r="J141" s="89">
        <f t="shared" si="25"/>
        <v>0</v>
      </c>
      <c r="K141" s="89">
        <f>K134+K137+K140</f>
        <v>802.98</v>
      </c>
      <c r="L141" s="89">
        <f>L134+L137+L140</f>
        <v>0</v>
      </c>
      <c r="M141" s="89">
        <f t="shared" si="25"/>
        <v>0</v>
      </c>
      <c r="N141" s="89">
        <f t="shared" si="25"/>
        <v>0</v>
      </c>
      <c r="O141" s="89">
        <f>O134+O137+O140</f>
        <v>0</v>
      </c>
      <c r="P141" s="89">
        <f>P134+P137+P140</f>
        <v>0.07</v>
      </c>
      <c r="Q141" s="89">
        <f>Q134+Q137+Q140</f>
        <v>10292</v>
      </c>
      <c r="R141" s="67"/>
    </row>
    <row r="142" spans="1:18" ht="18">
      <c r="A142" s="2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24"/>
      <c r="N142" s="10"/>
      <c r="O142" s="10"/>
      <c r="P142" s="10"/>
      <c r="Q142" s="10"/>
      <c r="R142" s="34"/>
    </row>
    <row r="143" spans="1:18" ht="18">
      <c r="A143" s="2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24"/>
      <c r="N143" s="10"/>
      <c r="O143" s="10"/>
      <c r="P143" s="10"/>
      <c r="Q143" s="10"/>
      <c r="R143" s="34"/>
    </row>
    <row r="144" spans="1:18" ht="18">
      <c r="A144" s="2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24"/>
      <c r="N144" s="10"/>
      <c r="O144" s="10"/>
      <c r="P144" s="10"/>
      <c r="Q144" s="10"/>
      <c r="R144" s="34"/>
    </row>
    <row r="145" spans="1:18" ht="26.25" customHeight="1">
      <c r="A145" s="2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24"/>
      <c r="N145" s="10"/>
      <c r="O145" s="10"/>
      <c r="P145" s="10"/>
      <c r="Q145" s="10"/>
      <c r="R145" s="34"/>
    </row>
    <row r="146" spans="1:18" s="141" customFormat="1" ht="15.75">
      <c r="A146" s="145"/>
      <c r="B146" s="146"/>
      <c r="C146" s="146"/>
      <c r="D146" s="146" t="s">
        <v>44</v>
      </c>
      <c r="E146" s="146"/>
      <c r="F146" s="146"/>
      <c r="G146" s="146"/>
      <c r="H146" s="146"/>
      <c r="I146" s="146"/>
      <c r="J146" s="146"/>
      <c r="L146" s="146"/>
      <c r="M146" s="146"/>
      <c r="N146" s="146"/>
      <c r="O146" s="146"/>
      <c r="P146" s="144" t="s">
        <v>46</v>
      </c>
      <c r="Q146" s="146"/>
      <c r="R146" s="146"/>
    </row>
    <row r="147" spans="1:18" s="141" customFormat="1" ht="15.75">
      <c r="A147" s="145" t="s">
        <v>45</v>
      </c>
      <c r="B147" s="146"/>
      <c r="C147" s="146"/>
      <c r="D147" s="144" t="s">
        <v>43</v>
      </c>
      <c r="E147" s="146"/>
      <c r="F147" s="146"/>
      <c r="G147" s="146"/>
      <c r="H147" s="146"/>
      <c r="I147" s="146"/>
      <c r="J147" s="146"/>
      <c r="L147" s="146"/>
      <c r="M147" s="146"/>
      <c r="N147" s="146"/>
      <c r="O147" s="146"/>
      <c r="P147" s="144" t="s">
        <v>47</v>
      </c>
      <c r="Q147" s="146"/>
      <c r="R147" s="146"/>
    </row>
    <row r="148" spans="1:18" ht="18">
      <c r="A148" s="2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24"/>
      <c r="N148" s="10"/>
      <c r="O148" s="10"/>
      <c r="P148" s="10"/>
      <c r="Q148" s="10"/>
      <c r="R148" s="34"/>
    </row>
    <row r="149" spans="1:18" ht="18">
      <c r="A149" s="2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24"/>
      <c r="N149" s="10"/>
      <c r="O149" s="10"/>
      <c r="P149" s="10"/>
      <c r="Q149" s="10"/>
      <c r="R149" s="34"/>
    </row>
    <row r="150" spans="1:18" ht="35.25" customHeight="1">
      <c r="A150" s="5" t="s">
        <v>0</v>
      </c>
      <c r="B150" s="37"/>
      <c r="C150" s="6"/>
      <c r="D150" s="129" t="s">
        <v>143</v>
      </c>
      <c r="E150" s="6"/>
      <c r="F150" s="6"/>
      <c r="G150" s="6"/>
      <c r="H150" s="6"/>
      <c r="I150" s="6"/>
      <c r="J150" s="6"/>
      <c r="K150" s="6"/>
      <c r="L150" s="6"/>
      <c r="M150" s="7"/>
      <c r="N150" s="6"/>
      <c r="O150" s="6"/>
      <c r="P150" s="6"/>
      <c r="Q150" s="6"/>
      <c r="R150" s="29"/>
    </row>
    <row r="151" spans="1:18" ht="29.25" customHeight="1">
      <c r="A151" s="8"/>
      <c r="B151" s="133" t="s">
        <v>398</v>
      </c>
      <c r="C151" s="9"/>
      <c r="D151" s="9"/>
      <c r="E151" s="9"/>
      <c r="F151" s="9"/>
      <c r="G151" s="9"/>
      <c r="H151" s="9"/>
      <c r="I151" s="10"/>
      <c r="J151" s="10"/>
      <c r="K151" s="9"/>
      <c r="L151" s="9"/>
      <c r="M151" s="11"/>
      <c r="N151" s="9"/>
      <c r="O151" s="9"/>
      <c r="P151" s="9"/>
      <c r="Q151" s="9"/>
      <c r="R151" s="30" t="s">
        <v>1212</v>
      </c>
    </row>
    <row r="152" spans="1:18" ht="28.5" customHeight="1">
      <c r="A152" s="12"/>
      <c r="B152" s="49"/>
      <c r="C152" s="13"/>
      <c r="D152" s="130" t="s">
        <v>1186</v>
      </c>
      <c r="E152" s="14"/>
      <c r="F152" s="14"/>
      <c r="G152" s="14"/>
      <c r="H152" s="14"/>
      <c r="I152" s="14"/>
      <c r="J152" s="14"/>
      <c r="K152" s="14"/>
      <c r="L152" s="14"/>
      <c r="M152" s="15"/>
      <c r="N152" s="14"/>
      <c r="O152" s="14"/>
      <c r="P152" s="14"/>
      <c r="Q152" s="14"/>
      <c r="R152" s="31"/>
    </row>
    <row r="153" spans="1:18" s="58" customFormat="1" ht="30" customHeight="1" thickBot="1">
      <c r="A153" s="54" t="s">
        <v>1173</v>
      </c>
      <c r="B153" s="74" t="s">
        <v>1174</v>
      </c>
      <c r="C153" s="55" t="s">
        <v>1</v>
      </c>
      <c r="D153" s="55" t="s">
        <v>1171</v>
      </c>
      <c r="E153" s="28" t="s">
        <v>1167</v>
      </c>
      <c r="F153" s="28" t="s">
        <v>1168</v>
      </c>
      <c r="G153" s="28" t="s">
        <v>16</v>
      </c>
      <c r="H153" s="28" t="s">
        <v>38</v>
      </c>
      <c r="I153" s="46" t="s">
        <v>36</v>
      </c>
      <c r="J153" s="46" t="s">
        <v>712</v>
      </c>
      <c r="K153" s="56" t="s">
        <v>18</v>
      </c>
      <c r="L153" s="28" t="s">
        <v>19</v>
      </c>
      <c r="M153" s="46" t="s">
        <v>1172</v>
      </c>
      <c r="N153" s="28" t="s">
        <v>22</v>
      </c>
      <c r="O153" s="28" t="s">
        <v>1188</v>
      </c>
      <c r="P153" s="28" t="s">
        <v>32</v>
      </c>
      <c r="Q153" s="28" t="s">
        <v>31</v>
      </c>
      <c r="R153" s="57" t="s">
        <v>20</v>
      </c>
    </row>
    <row r="154" spans="1:18" ht="28.5" customHeight="1" thickTop="1">
      <c r="A154" s="136" t="s">
        <v>697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2"/>
      <c r="N154" s="101"/>
      <c r="O154" s="101"/>
      <c r="P154" s="101"/>
      <c r="Q154" s="101"/>
      <c r="R154" s="100"/>
    </row>
    <row r="155" spans="1:18" s="45" customFormat="1" ht="45" customHeight="1">
      <c r="A155" s="149">
        <v>68</v>
      </c>
      <c r="B155" s="78" t="s">
        <v>698</v>
      </c>
      <c r="C155" s="40" t="s">
        <v>1029</v>
      </c>
      <c r="D155" s="18" t="s">
        <v>416</v>
      </c>
      <c r="E155" s="78">
        <v>3600</v>
      </c>
      <c r="F155" s="78">
        <v>0</v>
      </c>
      <c r="G155" s="78">
        <v>960</v>
      </c>
      <c r="H155" s="78">
        <v>0</v>
      </c>
      <c r="I155" s="78">
        <v>0</v>
      </c>
      <c r="J155" s="78">
        <v>0</v>
      </c>
      <c r="K155" s="78">
        <v>395.89</v>
      </c>
      <c r="L155" s="78">
        <v>0</v>
      </c>
      <c r="M155" s="81">
        <v>0</v>
      </c>
      <c r="N155" s="78">
        <v>0</v>
      </c>
      <c r="O155" s="78">
        <v>0</v>
      </c>
      <c r="P155" s="78">
        <v>-0.09</v>
      </c>
      <c r="Q155" s="78">
        <f>E155+F155+G155+I155+J155-N155-K155-M155+L155-P155</f>
        <v>4164.2</v>
      </c>
      <c r="R155" s="72"/>
    </row>
    <row r="156" spans="1:18" s="45" customFormat="1" ht="45" customHeight="1">
      <c r="A156" s="149">
        <v>69</v>
      </c>
      <c r="B156" s="78" t="s">
        <v>699</v>
      </c>
      <c r="C156" s="40" t="s">
        <v>1030</v>
      </c>
      <c r="D156" s="18" t="s">
        <v>9</v>
      </c>
      <c r="E156" s="78">
        <v>2514.75</v>
      </c>
      <c r="F156" s="16">
        <v>4582.43</v>
      </c>
      <c r="G156" s="78">
        <v>0</v>
      </c>
      <c r="H156" s="78">
        <v>0</v>
      </c>
      <c r="I156" s="78">
        <v>0</v>
      </c>
      <c r="J156" s="78">
        <v>0</v>
      </c>
      <c r="K156" s="78">
        <v>443.21</v>
      </c>
      <c r="L156" s="78">
        <v>0</v>
      </c>
      <c r="M156" s="81">
        <v>0</v>
      </c>
      <c r="N156" s="78">
        <v>0</v>
      </c>
      <c r="O156" s="78">
        <v>0</v>
      </c>
      <c r="P156" s="78">
        <v>-0.03</v>
      </c>
      <c r="Q156" s="78">
        <f>E156+F156+G156+I156+J156-N156-K156-M156+L156-P156</f>
        <v>6654</v>
      </c>
      <c r="R156" s="72"/>
    </row>
    <row r="157" spans="1:18" s="45" customFormat="1" ht="45" customHeight="1">
      <c r="A157" s="149">
        <v>70</v>
      </c>
      <c r="B157" s="78" t="s">
        <v>700</v>
      </c>
      <c r="C157" s="40" t="s">
        <v>1031</v>
      </c>
      <c r="D157" s="18" t="s">
        <v>416</v>
      </c>
      <c r="E157" s="78">
        <v>3600</v>
      </c>
      <c r="F157" s="78">
        <v>0</v>
      </c>
      <c r="G157" s="78">
        <v>960</v>
      </c>
      <c r="H157" s="78">
        <v>0</v>
      </c>
      <c r="I157" s="78">
        <v>0</v>
      </c>
      <c r="J157" s="78">
        <v>0</v>
      </c>
      <c r="K157" s="78">
        <v>395.89</v>
      </c>
      <c r="L157" s="78">
        <v>0</v>
      </c>
      <c r="M157" s="81">
        <v>0</v>
      </c>
      <c r="N157" s="78">
        <v>0</v>
      </c>
      <c r="O157" s="78">
        <v>0</v>
      </c>
      <c r="P157" s="78">
        <v>-0.09</v>
      </c>
      <c r="Q157" s="78">
        <f>E157+F157+G157+I157+J157-N157-K157-M157+L157-P157</f>
        <v>4164.2</v>
      </c>
      <c r="R157" s="72"/>
    </row>
    <row r="158" spans="1:18" s="45" customFormat="1" ht="45" customHeight="1">
      <c r="A158" s="149">
        <v>106</v>
      </c>
      <c r="B158" s="78" t="s">
        <v>1132</v>
      </c>
      <c r="C158" s="40" t="s">
        <v>1133</v>
      </c>
      <c r="D158" s="18"/>
      <c r="E158" s="78">
        <v>3250.05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124.46</v>
      </c>
      <c r="L158" s="78">
        <v>0</v>
      </c>
      <c r="M158" s="81">
        <v>0</v>
      </c>
      <c r="N158" s="78">
        <v>0</v>
      </c>
      <c r="O158" s="78">
        <v>0</v>
      </c>
      <c r="P158" s="78">
        <v>-0.01</v>
      </c>
      <c r="Q158" s="78">
        <f>E158+F158+G158+I158+J158-N158-K158-M158+L158-P158</f>
        <v>3125.6000000000004</v>
      </c>
      <c r="R158" s="72"/>
    </row>
    <row r="159" spans="1:18" s="45" customFormat="1" ht="45" customHeight="1">
      <c r="A159" s="149">
        <v>107</v>
      </c>
      <c r="B159" s="78" t="s">
        <v>1134</v>
      </c>
      <c r="C159" s="40" t="s">
        <v>1135</v>
      </c>
      <c r="D159" s="18"/>
      <c r="E159" s="78">
        <v>3250.05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124.46</v>
      </c>
      <c r="L159" s="78">
        <v>0</v>
      </c>
      <c r="M159" s="81">
        <v>0</v>
      </c>
      <c r="N159" s="78">
        <v>0</v>
      </c>
      <c r="O159" s="78">
        <v>0</v>
      </c>
      <c r="P159" s="78">
        <v>-0.01</v>
      </c>
      <c r="Q159" s="78">
        <f>E159+F159+G159+I159+J159-N159-K159-M159+L159-P159</f>
        <v>3125.6000000000004</v>
      </c>
      <c r="R159" s="72"/>
    </row>
    <row r="160" spans="1:18" ht="27" customHeight="1">
      <c r="A160" s="140" t="s">
        <v>144</v>
      </c>
      <c r="B160" s="78"/>
      <c r="C160" s="1"/>
      <c r="D160" s="1"/>
      <c r="E160" s="36">
        <f>SUM(E155:E159)</f>
        <v>16214.849999999999</v>
      </c>
      <c r="F160" s="36">
        <f aca="true" t="shared" si="26" ref="F160:Q160">SUM(F155:F159)</f>
        <v>4582.43</v>
      </c>
      <c r="G160" s="36">
        <f t="shared" si="26"/>
        <v>1920</v>
      </c>
      <c r="H160" s="36">
        <f t="shared" si="26"/>
        <v>0</v>
      </c>
      <c r="I160" s="36">
        <f t="shared" si="26"/>
        <v>0</v>
      </c>
      <c r="J160" s="36">
        <f t="shared" si="26"/>
        <v>0</v>
      </c>
      <c r="K160" s="36">
        <f>SUM(K155:K159)</f>
        <v>1483.9099999999999</v>
      </c>
      <c r="L160" s="36">
        <f>SUM(L155:L159)</f>
        <v>0</v>
      </c>
      <c r="M160" s="36">
        <f t="shared" si="26"/>
        <v>0</v>
      </c>
      <c r="N160" s="36">
        <f t="shared" si="26"/>
        <v>0</v>
      </c>
      <c r="O160" s="36">
        <f t="shared" si="26"/>
        <v>0</v>
      </c>
      <c r="P160" s="36">
        <f t="shared" si="26"/>
        <v>-0.23</v>
      </c>
      <c r="Q160" s="36">
        <f t="shared" si="26"/>
        <v>21233.6</v>
      </c>
      <c r="R160" s="32"/>
    </row>
    <row r="161" spans="1:18" s="25" customFormat="1" ht="27" customHeight="1">
      <c r="A161" s="65"/>
      <c r="B161" s="60" t="s">
        <v>33</v>
      </c>
      <c r="C161" s="66"/>
      <c r="D161" s="66"/>
      <c r="E161" s="89">
        <f>E160</f>
        <v>16214.849999999999</v>
      </c>
      <c r="F161" s="89">
        <f aca="true" t="shared" si="27" ref="F161:Q161">F160</f>
        <v>4582.43</v>
      </c>
      <c r="G161" s="89">
        <f t="shared" si="27"/>
        <v>1920</v>
      </c>
      <c r="H161" s="89">
        <f t="shared" si="27"/>
        <v>0</v>
      </c>
      <c r="I161" s="89">
        <f t="shared" si="27"/>
        <v>0</v>
      </c>
      <c r="J161" s="89">
        <f t="shared" si="27"/>
        <v>0</v>
      </c>
      <c r="K161" s="89">
        <f>K160</f>
        <v>1483.9099999999999</v>
      </c>
      <c r="L161" s="89">
        <f>L160</f>
        <v>0</v>
      </c>
      <c r="M161" s="89">
        <f t="shared" si="27"/>
        <v>0</v>
      </c>
      <c r="N161" s="89">
        <f t="shared" si="27"/>
        <v>0</v>
      </c>
      <c r="O161" s="89">
        <f t="shared" si="27"/>
        <v>0</v>
      </c>
      <c r="P161" s="89">
        <f t="shared" si="27"/>
        <v>-0.23</v>
      </c>
      <c r="Q161" s="89">
        <f t="shared" si="27"/>
        <v>21233.6</v>
      </c>
      <c r="R161" s="67"/>
    </row>
    <row r="162" spans="1:18" ht="18">
      <c r="A162" s="2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24"/>
      <c r="N162" s="10"/>
      <c r="O162" s="10"/>
      <c r="P162" s="10"/>
      <c r="Q162" s="10"/>
      <c r="R162" s="34"/>
    </row>
    <row r="163" spans="1:18" ht="18">
      <c r="A163" s="2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24"/>
      <c r="N163" s="10"/>
      <c r="O163" s="10"/>
      <c r="P163" s="10"/>
      <c r="Q163" s="10"/>
      <c r="R163" s="34"/>
    </row>
    <row r="164" spans="1:18" ht="18">
      <c r="A164" s="2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24"/>
      <c r="N164" s="10"/>
      <c r="O164" s="10"/>
      <c r="P164" s="10"/>
      <c r="Q164" s="10"/>
      <c r="R164" s="34"/>
    </row>
    <row r="165" spans="1:18" ht="26.25" customHeight="1">
      <c r="A165" s="2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24"/>
      <c r="N165" s="10"/>
      <c r="O165" s="10"/>
      <c r="P165" s="10"/>
      <c r="Q165" s="10"/>
      <c r="R165" s="34"/>
    </row>
    <row r="166" spans="1:18" s="141" customFormat="1" ht="15.75">
      <c r="A166" s="145"/>
      <c r="B166" s="146"/>
      <c r="C166" s="146"/>
      <c r="D166" s="146" t="s">
        <v>44</v>
      </c>
      <c r="E166" s="146"/>
      <c r="F166" s="146"/>
      <c r="G166" s="146"/>
      <c r="H166" s="146"/>
      <c r="I166" s="146"/>
      <c r="J166" s="146"/>
      <c r="L166" s="146"/>
      <c r="M166" s="146"/>
      <c r="N166" s="146"/>
      <c r="P166" s="144" t="s">
        <v>46</v>
      </c>
      <c r="Q166" s="146"/>
      <c r="R166" s="146"/>
    </row>
    <row r="167" spans="1:18" s="141" customFormat="1" ht="15.75">
      <c r="A167" s="145" t="s">
        <v>45</v>
      </c>
      <c r="B167" s="146"/>
      <c r="C167" s="146"/>
      <c r="D167" s="144" t="s">
        <v>43</v>
      </c>
      <c r="E167" s="146"/>
      <c r="F167" s="146"/>
      <c r="G167" s="146"/>
      <c r="H167" s="146"/>
      <c r="I167" s="146"/>
      <c r="J167" s="146"/>
      <c r="L167" s="146"/>
      <c r="M167" s="146"/>
      <c r="N167" s="146"/>
      <c r="P167" s="144" t="s">
        <v>47</v>
      </c>
      <c r="Q167" s="146"/>
      <c r="R167" s="146"/>
    </row>
    <row r="168" spans="1:18" ht="18">
      <c r="A168" s="2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24"/>
      <c r="N168" s="10"/>
      <c r="O168" s="10"/>
      <c r="P168" s="10"/>
      <c r="Q168" s="10"/>
      <c r="R168" s="34"/>
    </row>
    <row r="169" spans="1:18" ht="18">
      <c r="A169" s="2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24"/>
      <c r="N169" s="10"/>
      <c r="O169" s="10"/>
      <c r="P169" s="10"/>
      <c r="Q169" s="10"/>
      <c r="R169" s="34"/>
    </row>
    <row r="172" spans="1:18" ht="33.75">
      <c r="A172" s="5" t="s">
        <v>0</v>
      </c>
      <c r="B172" s="22"/>
      <c r="C172" s="6"/>
      <c r="D172" s="128" t="s">
        <v>143</v>
      </c>
      <c r="E172" s="6"/>
      <c r="F172" s="6"/>
      <c r="G172" s="6"/>
      <c r="H172" s="6"/>
      <c r="I172" s="6"/>
      <c r="J172" s="6"/>
      <c r="K172" s="6"/>
      <c r="L172" s="6"/>
      <c r="M172" s="7"/>
      <c r="N172" s="6"/>
      <c r="O172" s="6"/>
      <c r="P172" s="6"/>
      <c r="Q172" s="6"/>
      <c r="R172" s="29"/>
    </row>
    <row r="173" spans="1:18" ht="31.5" customHeight="1">
      <c r="A173" s="8"/>
      <c r="B173" s="133" t="s">
        <v>136</v>
      </c>
      <c r="C173" s="9"/>
      <c r="D173" s="9"/>
      <c r="E173" s="9"/>
      <c r="F173" s="9"/>
      <c r="G173" s="9"/>
      <c r="H173" s="9"/>
      <c r="I173" s="10"/>
      <c r="J173" s="10"/>
      <c r="K173" s="9"/>
      <c r="L173" s="9"/>
      <c r="M173" s="11"/>
      <c r="N173" s="9"/>
      <c r="O173" s="9"/>
      <c r="P173" s="9"/>
      <c r="Q173" s="9"/>
      <c r="R173" s="30" t="s">
        <v>1213</v>
      </c>
    </row>
    <row r="174" spans="1:18" ht="33" customHeight="1">
      <c r="A174" s="12"/>
      <c r="B174" s="49"/>
      <c r="C174" s="13"/>
      <c r="D174" s="130" t="s">
        <v>1186</v>
      </c>
      <c r="E174" s="14"/>
      <c r="F174" s="14"/>
      <c r="G174" s="14"/>
      <c r="H174" s="14"/>
      <c r="I174" s="14"/>
      <c r="J174" s="14"/>
      <c r="K174" s="14"/>
      <c r="L174" s="14"/>
      <c r="M174" s="15"/>
      <c r="N174" s="14"/>
      <c r="O174" s="14"/>
      <c r="P174" s="14"/>
      <c r="Q174" s="14"/>
      <c r="R174" s="31"/>
    </row>
    <row r="175" spans="1:18" s="85" customFormat="1" ht="31.5" customHeight="1" thickBot="1">
      <c r="A175" s="54" t="s">
        <v>1173</v>
      </c>
      <c r="B175" s="74" t="s">
        <v>1174</v>
      </c>
      <c r="C175" s="74" t="s">
        <v>1</v>
      </c>
      <c r="D175" s="74" t="s">
        <v>1171</v>
      </c>
      <c r="E175" s="28" t="s">
        <v>1167</v>
      </c>
      <c r="F175" s="28" t="s">
        <v>1168</v>
      </c>
      <c r="G175" s="28" t="s">
        <v>16</v>
      </c>
      <c r="H175" s="28" t="s">
        <v>38</v>
      </c>
      <c r="I175" s="28" t="s">
        <v>36</v>
      </c>
      <c r="J175" s="28" t="s">
        <v>712</v>
      </c>
      <c r="K175" s="28" t="s">
        <v>18</v>
      </c>
      <c r="L175" s="28" t="s">
        <v>19</v>
      </c>
      <c r="M175" s="28" t="s">
        <v>1172</v>
      </c>
      <c r="N175" s="28" t="s">
        <v>22</v>
      </c>
      <c r="O175" s="28" t="s">
        <v>1188</v>
      </c>
      <c r="P175" s="28" t="s">
        <v>32</v>
      </c>
      <c r="Q175" s="28" t="s">
        <v>31</v>
      </c>
      <c r="R175" s="75" t="s">
        <v>20</v>
      </c>
    </row>
    <row r="176" spans="1:18" ht="33" customHeight="1" thickTop="1">
      <c r="A176" s="136" t="s">
        <v>149</v>
      </c>
      <c r="B176" s="98"/>
      <c r="C176" s="99"/>
      <c r="D176" s="99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100"/>
    </row>
    <row r="177" spans="1:18" ht="40.5" customHeight="1">
      <c r="A177" s="149">
        <v>57</v>
      </c>
      <c r="B177" s="71" t="s">
        <v>87</v>
      </c>
      <c r="C177" s="47" t="s">
        <v>1032</v>
      </c>
      <c r="D177" s="47" t="s">
        <v>101</v>
      </c>
      <c r="E177" s="71">
        <v>4200</v>
      </c>
      <c r="F177" s="71">
        <v>0</v>
      </c>
      <c r="G177" s="71">
        <v>0</v>
      </c>
      <c r="H177" s="71">
        <v>0</v>
      </c>
      <c r="I177" s="71">
        <v>0</v>
      </c>
      <c r="J177" s="71">
        <v>0</v>
      </c>
      <c r="K177" s="71">
        <v>381.04</v>
      </c>
      <c r="L177" s="71">
        <v>0</v>
      </c>
      <c r="M177" s="71">
        <v>0</v>
      </c>
      <c r="N177" s="71">
        <v>0</v>
      </c>
      <c r="O177" s="71">
        <v>0</v>
      </c>
      <c r="P177" s="71">
        <v>-0.04</v>
      </c>
      <c r="Q177" s="71">
        <f>E177+F177+G177+I177-J177-N177-K177-M177+L177-P177-O177</f>
        <v>3819</v>
      </c>
      <c r="R177" s="32"/>
    </row>
    <row r="178" spans="1:18" ht="40.5" customHeight="1">
      <c r="A178" s="149">
        <v>58</v>
      </c>
      <c r="B178" s="71" t="s">
        <v>701</v>
      </c>
      <c r="C178" s="47" t="s">
        <v>1033</v>
      </c>
      <c r="D178" s="47" t="s">
        <v>101</v>
      </c>
      <c r="E178" s="71">
        <v>2500.05</v>
      </c>
      <c r="F178" s="71">
        <v>0</v>
      </c>
      <c r="G178" s="71">
        <v>0</v>
      </c>
      <c r="H178" s="71">
        <v>0</v>
      </c>
      <c r="I178" s="71">
        <v>0</v>
      </c>
      <c r="J178" s="71">
        <v>0</v>
      </c>
      <c r="K178" s="71">
        <v>7.66</v>
      </c>
      <c r="L178" s="71">
        <v>0</v>
      </c>
      <c r="M178" s="71">
        <v>0</v>
      </c>
      <c r="N178" s="71">
        <v>0</v>
      </c>
      <c r="O178" s="71">
        <v>0</v>
      </c>
      <c r="P178" s="71">
        <v>-0.01</v>
      </c>
      <c r="Q178" s="71">
        <f>E178+F178+G178+I178-J178-N178-K178-M178+L178-P178-O178</f>
        <v>2492.4000000000005</v>
      </c>
      <c r="R178" s="32"/>
    </row>
    <row r="179" spans="1:18" ht="40.5" customHeight="1">
      <c r="A179" s="149">
        <v>60</v>
      </c>
      <c r="B179" s="71" t="s">
        <v>702</v>
      </c>
      <c r="C179" s="47" t="s">
        <v>1034</v>
      </c>
      <c r="D179" s="47" t="s">
        <v>101</v>
      </c>
      <c r="E179" s="71">
        <v>2500.05</v>
      </c>
      <c r="F179" s="71">
        <v>0</v>
      </c>
      <c r="G179" s="71">
        <v>0</v>
      </c>
      <c r="H179" s="71">
        <v>0</v>
      </c>
      <c r="I179" s="71">
        <v>0</v>
      </c>
      <c r="J179" s="71">
        <v>0</v>
      </c>
      <c r="K179" s="71">
        <v>7.66</v>
      </c>
      <c r="L179" s="71">
        <v>0</v>
      </c>
      <c r="M179" s="71">
        <v>0</v>
      </c>
      <c r="N179" s="71">
        <v>0</v>
      </c>
      <c r="O179" s="71">
        <v>0</v>
      </c>
      <c r="P179" s="71">
        <v>-0.01</v>
      </c>
      <c r="Q179" s="71">
        <f>E179+F179+G179+I179-J179-N179-K179-M179+L179-P179-O179</f>
        <v>2492.4000000000005</v>
      </c>
      <c r="R179" s="32"/>
    </row>
    <row r="180" spans="1:18" ht="22.5" customHeight="1">
      <c r="A180" s="140" t="s">
        <v>144</v>
      </c>
      <c r="B180" s="71"/>
      <c r="C180" s="47"/>
      <c r="D180" s="47"/>
      <c r="E180" s="50">
        <f>SUM(E177:E179)</f>
        <v>9200.1</v>
      </c>
      <c r="F180" s="50">
        <f aca="true" t="shared" si="28" ref="F180:Q180">SUM(F177:F179)</f>
        <v>0</v>
      </c>
      <c r="G180" s="50">
        <f t="shared" si="28"/>
        <v>0</v>
      </c>
      <c r="H180" s="50">
        <f t="shared" si="28"/>
        <v>0</v>
      </c>
      <c r="I180" s="50">
        <f t="shared" si="28"/>
        <v>0</v>
      </c>
      <c r="J180" s="50">
        <f t="shared" si="28"/>
        <v>0</v>
      </c>
      <c r="K180" s="50">
        <f>SUM(K177:K179)</f>
        <v>396.36000000000007</v>
      </c>
      <c r="L180" s="50">
        <f>SUM(L177:L179)</f>
        <v>0</v>
      </c>
      <c r="M180" s="50">
        <f t="shared" si="28"/>
        <v>0</v>
      </c>
      <c r="N180" s="50">
        <f t="shared" si="28"/>
        <v>0</v>
      </c>
      <c r="O180" s="50">
        <f t="shared" si="28"/>
        <v>0</v>
      </c>
      <c r="P180" s="50">
        <f t="shared" si="28"/>
        <v>-0.060000000000000005</v>
      </c>
      <c r="Q180" s="50">
        <f t="shared" si="28"/>
        <v>8803.800000000001</v>
      </c>
      <c r="R180" s="32"/>
    </row>
    <row r="181" spans="1:18" ht="33" customHeight="1">
      <c r="A181" s="136" t="s">
        <v>1136</v>
      </c>
      <c r="B181" s="98"/>
      <c r="C181" s="99"/>
      <c r="D181" s="99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100"/>
    </row>
    <row r="182" spans="1:18" ht="40.5" customHeight="1">
      <c r="A182" s="149">
        <v>103</v>
      </c>
      <c r="B182" s="71" t="s">
        <v>1137</v>
      </c>
      <c r="C182" s="47" t="s">
        <v>1138</v>
      </c>
      <c r="D182" s="47" t="s">
        <v>101</v>
      </c>
      <c r="E182" s="71">
        <v>3157.24</v>
      </c>
      <c r="F182" s="71">
        <v>0</v>
      </c>
      <c r="G182" s="71">
        <v>0</v>
      </c>
      <c r="H182" s="71">
        <v>0</v>
      </c>
      <c r="I182" s="71">
        <v>0</v>
      </c>
      <c r="J182" s="71">
        <v>0</v>
      </c>
      <c r="K182" s="71">
        <v>114.36</v>
      </c>
      <c r="L182" s="71">
        <v>0</v>
      </c>
      <c r="M182" s="71">
        <v>0</v>
      </c>
      <c r="N182" s="71">
        <v>0</v>
      </c>
      <c r="O182" s="71">
        <v>0</v>
      </c>
      <c r="P182" s="71">
        <v>-0.12</v>
      </c>
      <c r="Q182" s="71">
        <f>E182+F182+G182+I182+J182-N182-K182-M182+L182-P182-O182</f>
        <v>3042.9999999999995</v>
      </c>
      <c r="R182" s="32"/>
    </row>
    <row r="183" spans="1:18" ht="40.5" customHeight="1">
      <c r="A183" s="149">
        <v>104</v>
      </c>
      <c r="B183" s="71" t="s">
        <v>1139</v>
      </c>
      <c r="C183" s="47" t="s">
        <v>1140</v>
      </c>
      <c r="D183" s="47" t="s">
        <v>101</v>
      </c>
      <c r="E183" s="71">
        <v>1600.05</v>
      </c>
      <c r="F183" s="71">
        <v>0</v>
      </c>
      <c r="G183" s="71">
        <v>0</v>
      </c>
      <c r="H183" s="71">
        <v>0</v>
      </c>
      <c r="I183" s="71">
        <v>0</v>
      </c>
      <c r="J183" s="71">
        <v>0</v>
      </c>
      <c r="K183" s="71">
        <v>0</v>
      </c>
      <c r="L183" s="71">
        <v>109.2</v>
      </c>
      <c r="M183" s="71">
        <v>0</v>
      </c>
      <c r="N183" s="71">
        <v>0</v>
      </c>
      <c r="O183" s="71">
        <v>0</v>
      </c>
      <c r="P183" s="71">
        <v>0.05</v>
      </c>
      <c r="Q183" s="71">
        <f>E183+F183+G183+I183+J183-N183-K183-M183+L183-P183-O183</f>
        <v>1709.2</v>
      </c>
      <c r="R183" s="32"/>
    </row>
    <row r="184" spans="1:18" ht="40.5" customHeight="1">
      <c r="A184" s="149">
        <v>110</v>
      </c>
      <c r="B184" s="71" t="s">
        <v>1152</v>
      </c>
      <c r="C184" s="47" t="s">
        <v>1153</v>
      </c>
      <c r="D184" s="47" t="s">
        <v>1154</v>
      </c>
      <c r="E184" s="71">
        <v>1850.1</v>
      </c>
      <c r="F184" s="71">
        <v>0</v>
      </c>
      <c r="G184" s="71">
        <v>0</v>
      </c>
      <c r="H184" s="71">
        <v>0</v>
      </c>
      <c r="I184" s="71">
        <v>0</v>
      </c>
      <c r="J184" s="71">
        <v>0</v>
      </c>
      <c r="K184" s="71">
        <v>0</v>
      </c>
      <c r="L184" s="71">
        <v>81.28</v>
      </c>
      <c r="M184" s="71">
        <v>0</v>
      </c>
      <c r="N184" s="71">
        <v>0</v>
      </c>
      <c r="O184" s="71">
        <v>0</v>
      </c>
      <c r="P184" s="71">
        <v>-0.02</v>
      </c>
      <c r="Q184" s="71">
        <f>E184+F184+G184+I184+J184-N184-K184-M184+L184-P184-O184</f>
        <v>1931.3999999999999</v>
      </c>
      <c r="R184" s="32"/>
    </row>
    <row r="185" spans="1:18" ht="22.5" customHeight="1">
      <c r="A185" s="140" t="s">
        <v>144</v>
      </c>
      <c r="B185" s="71"/>
      <c r="C185" s="47"/>
      <c r="D185" s="47"/>
      <c r="E185" s="50">
        <f>SUM(E182:E184)</f>
        <v>6607.389999999999</v>
      </c>
      <c r="F185" s="50">
        <f aca="true" t="shared" si="29" ref="F185:N185">SUM(F182:F184)</f>
        <v>0</v>
      </c>
      <c r="G185" s="50">
        <f t="shared" si="29"/>
        <v>0</v>
      </c>
      <c r="H185" s="50">
        <f t="shared" si="29"/>
        <v>0</v>
      </c>
      <c r="I185" s="50">
        <f t="shared" si="29"/>
        <v>0</v>
      </c>
      <c r="J185" s="50">
        <f t="shared" si="29"/>
        <v>0</v>
      </c>
      <c r="K185" s="50">
        <f>SUM(K182:K184)</f>
        <v>114.36</v>
      </c>
      <c r="L185" s="50">
        <f>SUM(L182:L184)</f>
        <v>190.48000000000002</v>
      </c>
      <c r="M185" s="50">
        <f t="shared" si="29"/>
        <v>0</v>
      </c>
      <c r="N185" s="50">
        <f t="shared" si="29"/>
        <v>0</v>
      </c>
      <c r="O185" s="50">
        <f>SUM(O182:O184)</f>
        <v>0</v>
      </c>
      <c r="P185" s="50">
        <f>SUM(P182:P184)</f>
        <v>-0.09</v>
      </c>
      <c r="Q185" s="50">
        <f>SUM(Q182:Q184)</f>
        <v>6683.599999999999</v>
      </c>
      <c r="R185" s="32"/>
    </row>
    <row r="186" spans="1:18" s="25" customFormat="1" ht="33" customHeight="1">
      <c r="A186" s="65"/>
      <c r="B186" s="60" t="s">
        <v>33</v>
      </c>
      <c r="C186" s="73"/>
      <c r="D186" s="73"/>
      <c r="E186" s="89">
        <f>E180+E185</f>
        <v>15807.49</v>
      </c>
      <c r="F186" s="89">
        <f aca="true" t="shared" si="30" ref="F186:Q186">F180+F185</f>
        <v>0</v>
      </c>
      <c r="G186" s="89">
        <f t="shared" si="30"/>
        <v>0</v>
      </c>
      <c r="H186" s="89">
        <f t="shared" si="30"/>
        <v>0</v>
      </c>
      <c r="I186" s="89">
        <f t="shared" si="30"/>
        <v>0</v>
      </c>
      <c r="J186" s="89">
        <f t="shared" si="30"/>
        <v>0</v>
      </c>
      <c r="K186" s="89">
        <f>K180+K185</f>
        <v>510.7200000000001</v>
      </c>
      <c r="L186" s="89">
        <f>L180+L185</f>
        <v>190.48000000000002</v>
      </c>
      <c r="M186" s="89">
        <f t="shared" si="30"/>
        <v>0</v>
      </c>
      <c r="N186" s="89">
        <f t="shared" si="30"/>
        <v>0</v>
      </c>
      <c r="O186" s="89">
        <f t="shared" si="30"/>
        <v>0</v>
      </c>
      <c r="P186" s="89">
        <f t="shared" si="30"/>
        <v>-0.15</v>
      </c>
      <c r="Q186" s="89">
        <f t="shared" si="30"/>
        <v>15487.400000000001</v>
      </c>
      <c r="R186" s="66"/>
    </row>
    <row r="187" ht="18">
      <c r="M187" s="3"/>
    </row>
    <row r="188" ht="18">
      <c r="M188" s="3"/>
    </row>
    <row r="189" ht="18">
      <c r="M189" s="3"/>
    </row>
    <row r="190" ht="18">
      <c r="M190" s="3"/>
    </row>
    <row r="191" ht="18">
      <c r="M191" s="3"/>
    </row>
    <row r="192" spans="2:18" s="141" customFormat="1" ht="15.75">
      <c r="B192" s="144"/>
      <c r="C192" s="144"/>
      <c r="D192" s="144" t="s">
        <v>44</v>
      </c>
      <c r="E192" s="144"/>
      <c r="F192" s="144"/>
      <c r="G192" s="144"/>
      <c r="H192" s="144"/>
      <c r="I192" s="144"/>
      <c r="J192" s="144"/>
      <c r="L192" s="144"/>
      <c r="M192" s="144"/>
      <c r="N192" s="144"/>
      <c r="O192" s="144" t="s">
        <v>46</v>
      </c>
      <c r="P192" s="144"/>
      <c r="Q192" s="144"/>
      <c r="R192" s="144"/>
    </row>
    <row r="193" spans="1:18" s="141" customFormat="1" ht="15.75">
      <c r="A193" s="141" t="s">
        <v>45</v>
      </c>
      <c r="B193" s="144"/>
      <c r="C193" s="144"/>
      <c r="D193" s="144" t="s">
        <v>43</v>
      </c>
      <c r="E193" s="144"/>
      <c r="F193" s="144"/>
      <c r="G193" s="144"/>
      <c r="H193" s="144"/>
      <c r="I193" s="144"/>
      <c r="J193" s="144"/>
      <c r="L193" s="144"/>
      <c r="M193" s="144"/>
      <c r="N193" s="144"/>
      <c r="O193" s="144" t="s">
        <v>47</v>
      </c>
      <c r="P193" s="144"/>
      <c r="Q193" s="144"/>
      <c r="R193" s="144"/>
    </row>
    <row r="196" spans="1:18" ht="26.25">
      <c r="A196" s="5" t="s">
        <v>0</v>
      </c>
      <c r="B196" s="37"/>
      <c r="C196" s="6"/>
      <c r="D196" s="150" t="s">
        <v>143</v>
      </c>
      <c r="E196" s="6"/>
      <c r="F196" s="6"/>
      <c r="G196" s="6"/>
      <c r="H196" s="6"/>
      <c r="I196" s="6"/>
      <c r="J196" s="6"/>
      <c r="K196" s="6"/>
      <c r="L196" s="6"/>
      <c r="M196" s="7"/>
      <c r="N196" s="6"/>
      <c r="O196" s="6"/>
      <c r="P196" s="6"/>
      <c r="Q196" s="6"/>
      <c r="R196" s="29"/>
    </row>
    <row r="197" spans="1:18" ht="18">
      <c r="A197" s="8"/>
      <c r="B197" s="151" t="s">
        <v>142</v>
      </c>
      <c r="C197" s="9"/>
      <c r="D197" s="9"/>
      <c r="E197" s="9"/>
      <c r="F197" s="9"/>
      <c r="G197" s="9"/>
      <c r="H197" s="9"/>
      <c r="I197" s="10"/>
      <c r="J197" s="10"/>
      <c r="K197" s="9"/>
      <c r="L197" s="9"/>
      <c r="M197" s="11"/>
      <c r="N197" s="9"/>
      <c r="O197" s="9"/>
      <c r="P197" s="9"/>
      <c r="Q197" s="9"/>
      <c r="R197" s="30" t="s">
        <v>1214</v>
      </c>
    </row>
    <row r="198" spans="1:18" ht="24.75">
      <c r="A198" s="12"/>
      <c r="B198" s="49"/>
      <c r="C198" s="13"/>
      <c r="D198" s="130" t="s">
        <v>1186</v>
      </c>
      <c r="E198" s="14"/>
      <c r="F198" s="14"/>
      <c r="G198" s="14"/>
      <c r="H198" s="14"/>
      <c r="I198" s="14"/>
      <c r="J198" s="14"/>
      <c r="K198" s="14"/>
      <c r="L198" s="14"/>
      <c r="M198" s="15"/>
      <c r="N198" s="14"/>
      <c r="O198" s="14"/>
      <c r="P198" s="14"/>
      <c r="Q198" s="14"/>
      <c r="R198" s="31"/>
    </row>
    <row r="199" spans="1:18" s="85" customFormat="1" ht="23.25" thickBot="1">
      <c r="A199" s="54" t="s">
        <v>1173</v>
      </c>
      <c r="B199" s="74" t="s">
        <v>1174</v>
      </c>
      <c r="C199" s="74" t="s">
        <v>1</v>
      </c>
      <c r="D199" s="74" t="s">
        <v>1171</v>
      </c>
      <c r="E199" s="28" t="s">
        <v>1167</v>
      </c>
      <c r="F199" s="28" t="s">
        <v>1168</v>
      </c>
      <c r="G199" s="28" t="s">
        <v>16</v>
      </c>
      <c r="H199" s="28" t="s">
        <v>38</v>
      </c>
      <c r="I199" s="28" t="s">
        <v>36</v>
      </c>
      <c r="J199" s="28" t="s">
        <v>712</v>
      </c>
      <c r="K199" s="28" t="s">
        <v>18</v>
      </c>
      <c r="L199" s="28" t="s">
        <v>19</v>
      </c>
      <c r="M199" s="28" t="s">
        <v>1172</v>
      </c>
      <c r="N199" s="28" t="s">
        <v>22</v>
      </c>
      <c r="O199" s="28" t="s">
        <v>1188</v>
      </c>
      <c r="P199" s="28" t="s">
        <v>32</v>
      </c>
      <c r="Q199" s="28" t="s">
        <v>31</v>
      </c>
      <c r="R199" s="75" t="s">
        <v>20</v>
      </c>
    </row>
    <row r="200" spans="1:18" ht="18.75" thickTop="1">
      <c r="A200" s="137" t="s">
        <v>112</v>
      </c>
      <c r="B200" s="95"/>
      <c r="C200" s="96"/>
      <c r="D200" s="96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7"/>
    </row>
    <row r="201" spans="1:18" s="247" customFormat="1" ht="26.25" customHeight="1">
      <c r="A201" s="246">
        <v>9</v>
      </c>
      <c r="B201" s="249" t="s">
        <v>703</v>
      </c>
      <c r="C201" s="86" t="s">
        <v>1035</v>
      </c>
      <c r="D201" s="86" t="s">
        <v>10</v>
      </c>
      <c r="E201" s="249">
        <v>2129.1</v>
      </c>
      <c r="F201" s="249">
        <v>0</v>
      </c>
      <c r="G201" s="249">
        <v>0</v>
      </c>
      <c r="H201" s="249">
        <v>0</v>
      </c>
      <c r="I201" s="249">
        <v>0</v>
      </c>
      <c r="J201" s="249">
        <v>0</v>
      </c>
      <c r="K201" s="249">
        <v>0</v>
      </c>
      <c r="L201" s="249">
        <v>61.11</v>
      </c>
      <c r="M201" s="249">
        <v>0</v>
      </c>
      <c r="N201" s="249">
        <v>0</v>
      </c>
      <c r="O201" s="249">
        <v>0</v>
      </c>
      <c r="P201" s="249">
        <v>0.01</v>
      </c>
      <c r="Q201" s="126">
        <f>E201+F201+G201+I201+J201-N201-K201-M201+L201-P201</f>
        <v>2190.2</v>
      </c>
      <c r="R201" s="87"/>
    </row>
    <row r="202" spans="1:18" s="247" customFormat="1" ht="26.25" customHeight="1">
      <c r="A202" s="246">
        <v>10</v>
      </c>
      <c r="B202" s="249" t="s">
        <v>925</v>
      </c>
      <c r="C202" s="86" t="s">
        <v>1036</v>
      </c>
      <c r="D202" s="86" t="s">
        <v>11</v>
      </c>
      <c r="E202" s="249">
        <v>1575</v>
      </c>
      <c r="F202" s="249">
        <v>0</v>
      </c>
      <c r="G202" s="249">
        <v>0</v>
      </c>
      <c r="H202" s="249">
        <v>0</v>
      </c>
      <c r="I202" s="249">
        <v>0</v>
      </c>
      <c r="J202" s="480">
        <v>0</v>
      </c>
      <c r="K202" s="249">
        <v>0</v>
      </c>
      <c r="L202" s="249">
        <v>110.8</v>
      </c>
      <c r="M202" s="249">
        <v>0</v>
      </c>
      <c r="N202" s="249">
        <v>0</v>
      </c>
      <c r="O202" s="249">
        <v>0</v>
      </c>
      <c r="P202" s="249">
        <v>0</v>
      </c>
      <c r="Q202" s="126">
        <f>E202+F202+G202+I202+J202-N202-K202-M202+L202-P202</f>
        <v>1685.8</v>
      </c>
      <c r="R202" s="87"/>
    </row>
    <row r="203" spans="1:18" s="45" customFormat="1" ht="26.25" customHeight="1">
      <c r="A203" s="248">
        <v>11</v>
      </c>
      <c r="B203" s="126" t="s">
        <v>113</v>
      </c>
      <c r="C203" s="108" t="s">
        <v>1037</v>
      </c>
      <c r="D203" s="86" t="s">
        <v>9</v>
      </c>
      <c r="E203" s="126">
        <v>2150.1</v>
      </c>
      <c r="F203" s="126">
        <v>0</v>
      </c>
      <c r="G203" s="126">
        <v>0</v>
      </c>
      <c r="H203" s="126">
        <v>0</v>
      </c>
      <c r="I203" s="126">
        <v>0</v>
      </c>
      <c r="J203" s="126">
        <v>0</v>
      </c>
      <c r="K203" s="126">
        <v>0</v>
      </c>
      <c r="L203" s="126">
        <v>58.83</v>
      </c>
      <c r="M203" s="126">
        <v>0</v>
      </c>
      <c r="N203" s="126">
        <v>0</v>
      </c>
      <c r="O203" s="126">
        <v>0</v>
      </c>
      <c r="P203" s="126">
        <v>-0.07</v>
      </c>
      <c r="Q203" s="126">
        <f>E203+F203+G203+I203-J203-N203-K203-M203+L203-P203</f>
        <v>2209</v>
      </c>
      <c r="R203" s="113"/>
    </row>
    <row r="204" spans="1:18" ht="26.25" customHeight="1">
      <c r="A204" s="248">
        <v>12</v>
      </c>
      <c r="B204" s="126" t="s">
        <v>82</v>
      </c>
      <c r="C204" s="86" t="s">
        <v>1038</v>
      </c>
      <c r="D204" s="86" t="s">
        <v>10</v>
      </c>
      <c r="E204" s="126">
        <v>1915.05</v>
      </c>
      <c r="F204" s="126">
        <v>0</v>
      </c>
      <c r="G204" s="126">
        <v>0</v>
      </c>
      <c r="H204" s="126">
        <v>0</v>
      </c>
      <c r="I204" s="126">
        <v>0</v>
      </c>
      <c r="J204" s="126">
        <v>0</v>
      </c>
      <c r="K204" s="126">
        <v>0</v>
      </c>
      <c r="L204" s="126">
        <v>77.12</v>
      </c>
      <c r="M204" s="126">
        <v>0</v>
      </c>
      <c r="N204" s="126">
        <v>0</v>
      </c>
      <c r="O204" s="126">
        <v>0</v>
      </c>
      <c r="P204" s="126">
        <v>-0.03</v>
      </c>
      <c r="Q204" s="126">
        <f>E204+F204+G204+I204-J204-N204-K204-M204+L204-P204</f>
        <v>1992.2</v>
      </c>
      <c r="R204" s="87"/>
    </row>
    <row r="205" spans="1:18" ht="26.25" customHeight="1">
      <c r="A205" s="248">
        <v>13</v>
      </c>
      <c r="B205" s="126" t="s">
        <v>882</v>
      </c>
      <c r="C205" s="86" t="s">
        <v>1039</v>
      </c>
      <c r="D205" s="86" t="s">
        <v>10</v>
      </c>
      <c r="E205" s="126">
        <v>1915.05</v>
      </c>
      <c r="F205" s="126">
        <v>0</v>
      </c>
      <c r="G205" s="126">
        <v>0</v>
      </c>
      <c r="H205" s="126">
        <v>0</v>
      </c>
      <c r="I205" s="126">
        <v>0</v>
      </c>
      <c r="J205" s="126">
        <v>0</v>
      </c>
      <c r="K205" s="126">
        <v>0</v>
      </c>
      <c r="L205" s="126">
        <v>77.12</v>
      </c>
      <c r="M205" s="126">
        <v>0</v>
      </c>
      <c r="N205" s="126">
        <v>0</v>
      </c>
      <c r="O205" s="126">
        <v>0</v>
      </c>
      <c r="P205" s="126">
        <v>0.17</v>
      </c>
      <c r="Q205" s="126">
        <f>E205+F205+G205+I205-J205-N205-K205-M205+L205-P205</f>
        <v>1992</v>
      </c>
      <c r="R205" s="87"/>
    </row>
    <row r="206" spans="1:18" ht="26.25" customHeight="1">
      <c r="A206" s="248">
        <v>17</v>
      </c>
      <c r="B206" s="126" t="s">
        <v>62</v>
      </c>
      <c r="C206" s="86" t="s">
        <v>1165</v>
      </c>
      <c r="D206" s="86" t="s">
        <v>10</v>
      </c>
      <c r="E206" s="126">
        <v>2099.95</v>
      </c>
      <c r="F206" s="126">
        <v>0</v>
      </c>
      <c r="G206" s="126">
        <v>0</v>
      </c>
      <c r="H206" s="126">
        <v>0</v>
      </c>
      <c r="I206" s="126">
        <v>0</v>
      </c>
      <c r="J206" s="126">
        <v>0</v>
      </c>
      <c r="K206" s="126">
        <v>0</v>
      </c>
      <c r="L206" s="126">
        <v>64.28</v>
      </c>
      <c r="M206" s="126">
        <v>0</v>
      </c>
      <c r="N206" s="126">
        <v>0</v>
      </c>
      <c r="O206" s="126">
        <v>0</v>
      </c>
      <c r="P206" s="126">
        <v>0.03</v>
      </c>
      <c r="Q206" s="126">
        <f aca="true" t="shared" si="31" ref="Q206:Q217">E206+F206+G206+I206+J206-N206-K206-M206+L206-P206</f>
        <v>2164.2</v>
      </c>
      <c r="R206" s="87"/>
    </row>
    <row r="207" spans="1:18" ht="26.25" customHeight="1">
      <c r="A207" s="248">
        <v>18</v>
      </c>
      <c r="B207" s="126" t="s">
        <v>89</v>
      </c>
      <c r="C207" s="86" t="s">
        <v>1040</v>
      </c>
      <c r="D207" s="86" t="s">
        <v>11</v>
      </c>
      <c r="E207" s="126">
        <v>1499.4</v>
      </c>
      <c r="F207" s="126">
        <v>0</v>
      </c>
      <c r="G207" s="126">
        <v>0</v>
      </c>
      <c r="H207" s="126">
        <v>0</v>
      </c>
      <c r="I207" s="126">
        <v>0</v>
      </c>
      <c r="J207" s="126">
        <v>0</v>
      </c>
      <c r="K207" s="126">
        <v>0</v>
      </c>
      <c r="L207" s="126">
        <v>115.64</v>
      </c>
      <c r="M207" s="126">
        <v>0</v>
      </c>
      <c r="N207" s="126">
        <v>0</v>
      </c>
      <c r="O207" s="126">
        <v>0</v>
      </c>
      <c r="P207" s="126">
        <v>0.04</v>
      </c>
      <c r="Q207" s="126">
        <f t="shared" si="31"/>
        <v>1615.0000000000002</v>
      </c>
      <c r="R207" s="87"/>
    </row>
    <row r="208" spans="1:18" ht="26.25" customHeight="1">
      <c r="A208" s="248">
        <v>19</v>
      </c>
      <c r="B208" s="126" t="s">
        <v>54</v>
      </c>
      <c r="C208" s="86" t="s">
        <v>1041</v>
      </c>
      <c r="D208" s="86" t="s">
        <v>704</v>
      </c>
      <c r="E208" s="126">
        <v>1681.8</v>
      </c>
      <c r="F208" s="126">
        <v>0</v>
      </c>
      <c r="G208" s="126">
        <v>0</v>
      </c>
      <c r="H208" s="126">
        <v>0</v>
      </c>
      <c r="I208" s="126">
        <v>0</v>
      </c>
      <c r="J208" s="126">
        <v>0</v>
      </c>
      <c r="K208" s="126">
        <v>0</v>
      </c>
      <c r="L208" s="126">
        <v>103.97</v>
      </c>
      <c r="M208" s="126">
        <v>0</v>
      </c>
      <c r="N208" s="126">
        <v>0</v>
      </c>
      <c r="O208" s="126">
        <v>0</v>
      </c>
      <c r="P208" s="126">
        <v>-0.03</v>
      </c>
      <c r="Q208" s="126">
        <f t="shared" si="31"/>
        <v>1785.8</v>
      </c>
      <c r="R208" s="87"/>
    </row>
    <row r="209" spans="1:18" ht="26.25" customHeight="1">
      <c r="A209" s="248">
        <v>27</v>
      </c>
      <c r="B209" s="126" t="s">
        <v>927</v>
      </c>
      <c r="C209" s="86" t="s">
        <v>1042</v>
      </c>
      <c r="D209" s="86" t="s">
        <v>10</v>
      </c>
      <c r="E209" s="126">
        <v>1915.05</v>
      </c>
      <c r="F209" s="126">
        <v>0</v>
      </c>
      <c r="G209" s="126">
        <v>0</v>
      </c>
      <c r="H209" s="126">
        <v>0</v>
      </c>
      <c r="I209" s="126">
        <v>0</v>
      </c>
      <c r="J209" s="126">
        <v>0</v>
      </c>
      <c r="K209" s="126">
        <v>0</v>
      </c>
      <c r="L209" s="126">
        <v>77.12</v>
      </c>
      <c r="M209" s="126">
        <v>0</v>
      </c>
      <c r="N209" s="126">
        <v>0</v>
      </c>
      <c r="O209" s="126">
        <v>0</v>
      </c>
      <c r="P209" s="126">
        <v>-0.03</v>
      </c>
      <c r="Q209" s="126">
        <f t="shared" si="31"/>
        <v>1992.2</v>
      </c>
      <c r="R209" s="87"/>
    </row>
    <row r="210" spans="1:18" ht="26.25" customHeight="1">
      <c r="A210" s="248">
        <v>31</v>
      </c>
      <c r="B210" s="470" t="s">
        <v>883</v>
      </c>
      <c r="C210" s="86" t="s">
        <v>1043</v>
      </c>
      <c r="D210" s="86" t="s">
        <v>11</v>
      </c>
      <c r="E210" s="126">
        <v>1287</v>
      </c>
      <c r="F210" s="126">
        <v>0</v>
      </c>
      <c r="G210" s="126">
        <v>0</v>
      </c>
      <c r="H210" s="126">
        <v>0</v>
      </c>
      <c r="I210" s="126">
        <v>0</v>
      </c>
      <c r="J210" s="464">
        <v>0</v>
      </c>
      <c r="K210" s="126">
        <v>0</v>
      </c>
      <c r="L210" s="126">
        <v>129.34</v>
      </c>
      <c r="M210" s="126">
        <v>0</v>
      </c>
      <c r="N210" s="126">
        <v>0</v>
      </c>
      <c r="O210" s="126">
        <v>0</v>
      </c>
      <c r="P210" s="126">
        <v>-0.06</v>
      </c>
      <c r="Q210" s="126">
        <f t="shared" si="31"/>
        <v>1416.3999999999999</v>
      </c>
      <c r="R210" s="87"/>
    </row>
    <row r="211" spans="1:18" ht="26.25" customHeight="1">
      <c r="A211" s="248">
        <v>35</v>
      </c>
      <c r="B211" s="126" t="s">
        <v>83</v>
      </c>
      <c r="C211" s="86" t="s">
        <v>1044</v>
      </c>
      <c r="D211" s="86" t="s">
        <v>10</v>
      </c>
      <c r="E211" s="126">
        <v>2099.95</v>
      </c>
      <c r="F211" s="126">
        <v>0</v>
      </c>
      <c r="G211" s="126">
        <v>0</v>
      </c>
      <c r="H211" s="126">
        <v>0</v>
      </c>
      <c r="I211" s="126">
        <v>0</v>
      </c>
      <c r="J211" s="126">
        <v>0</v>
      </c>
      <c r="K211" s="126">
        <v>0</v>
      </c>
      <c r="L211" s="126">
        <v>64.28</v>
      </c>
      <c r="M211" s="126">
        <v>0</v>
      </c>
      <c r="N211" s="126">
        <v>0</v>
      </c>
      <c r="O211" s="126">
        <v>0</v>
      </c>
      <c r="P211" s="126">
        <v>0.03</v>
      </c>
      <c r="Q211" s="126">
        <f t="shared" si="31"/>
        <v>2164.2</v>
      </c>
      <c r="R211" s="87"/>
    </row>
    <row r="212" spans="1:18" ht="26.25" customHeight="1">
      <c r="A212" s="248">
        <v>40</v>
      </c>
      <c r="B212" s="126" t="s">
        <v>80</v>
      </c>
      <c r="C212" s="86" t="s">
        <v>81</v>
      </c>
      <c r="D212" s="86" t="s">
        <v>11</v>
      </c>
      <c r="E212" s="126">
        <v>1049.89</v>
      </c>
      <c r="F212" s="126">
        <v>0</v>
      </c>
      <c r="G212" s="126">
        <v>0</v>
      </c>
      <c r="H212" s="126">
        <v>0</v>
      </c>
      <c r="I212" s="126">
        <v>0</v>
      </c>
      <c r="J212" s="126">
        <v>0</v>
      </c>
      <c r="K212" s="126">
        <v>0</v>
      </c>
      <c r="L212" s="126">
        <v>144.51</v>
      </c>
      <c r="M212" s="126">
        <v>0</v>
      </c>
      <c r="N212" s="126">
        <v>0</v>
      </c>
      <c r="O212" s="126">
        <v>0</v>
      </c>
      <c r="P212" s="126">
        <v>0</v>
      </c>
      <c r="Q212" s="126">
        <f t="shared" si="31"/>
        <v>1194.4</v>
      </c>
      <c r="R212" s="87"/>
    </row>
    <row r="213" spans="1:18" ht="26.25" customHeight="1">
      <c r="A213" s="248">
        <v>41</v>
      </c>
      <c r="B213" s="126" t="s">
        <v>59</v>
      </c>
      <c r="C213" s="86" t="s">
        <v>60</v>
      </c>
      <c r="D213" s="86" t="s">
        <v>10</v>
      </c>
      <c r="E213" s="126">
        <v>1575</v>
      </c>
      <c r="F213" s="126">
        <v>0</v>
      </c>
      <c r="G213" s="126">
        <v>0</v>
      </c>
      <c r="H213" s="126">
        <v>0</v>
      </c>
      <c r="I213" s="126">
        <v>0</v>
      </c>
      <c r="J213" s="126">
        <v>0</v>
      </c>
      <c r="K213" s="126">
        <v>0</v>
      </c>
      <c r="L213" s="126">
        <v>110.8</v>
      </c>
      <c r="M213" s="126">
        <v>0</v>
      </c>
      <c r="N213" s="126">
        <v>0</v>
      </c>
      <c r="O213" s="126">
        <v>0</v>
      </c>
      <c r="P213" s="126">
        <v>0</v>
      </c>
      <c r="Q213" s="126">
        <f t="shared" si="31"/>
        <v>1685.8</v>
      </c>
      <c r="R213" s="87"/>
    </row>
    <row r="214" spans="1:18" ht="26.25" customHeight="1">
      <c r="A214" s="248">
        <v>43</v>
      </c>
      <c r="B214" s="481" t="s">
        <v>926</v>
      </c>
      <c r="C214" s="86" t="s">
        <v>1045</v>
      </c>
      <c r="D214" s="86" t="s">
        <v>10</v>
      </c>
      <c r="E214" s="126">
        <v>1915.05</v>
      </c>
      <c r="F214" s="126">
        <v>0</v>
      </c>
      <c r="G214" s="126">
        <v>0</v>
      </c>
      <c r="H214" s="126">
        <v>0</v>
      </c>
      <c r="I214" s="126">
        <v>0</v>
      </c>
      <c r="J214" s="464">
        <v>0</v>
      </c>
      <c r="K214" s="126">
        <v>0</v>
      </c>
      <c r="L214" s="126">
        <v>77.12</v>
      </c>
      <c r="M214" s="126">
        <v>0</v>
      </c>
      <c r="N214" s="126">
        <v>0</v>
      </c>
      <c r="O214" s="126">
        <v>0</v>
      </c>
      <c r="P214" s="126">
        <v>0.17</v>
      </c>
      <c r="Q214" s="126">
        <f t="shared" si="31"/>
        <v>1992</v>
      </c>
      <c r="R214" s="87"/>
    </row>
    <row r="215" spans="1:18" ht="26.25" customHeight="1">
      <c r="A215" s="248">
        <v>59</v>
      </c>
      <c r="B215" s="464" t="s">
        <v>884</v>
      </c>
      <c r="C215" s="86" t="s">
        <v>1046</v>
      </c>
      <c r="D215" s="86" t="s">
        <v>885</v>
      </c>
      <c r="E215" s="126">
        <v>2099.95</v>
      </c>
      <c r="F215" s="126">
        <v>0</v>
      </c>
      <c r="G215" s="126">
        <v>0</v>
      </c>
      <c r="H215" s="126">
        <v>0</v>
      </c>
      <c r="I215" s="126">
        <v>0</v>
      </c>
      <c r="J215" s="464">
        <v>0</v>
      </c>
      <c r="K215" s="126">
        <v>0</v>
      </c>
      <c r="L215" s="126">
        <v>64.28</v>
      </c>
      <c r="M215" s="126">
        <v>0</v>
      </c>
      <c r="N215" s="126">
        <v>0</v>
      </c>
      <c r="O215" s="126">
        <v>0</v>
      </c>
      <c r="P215" s="126">
        <v>0.03</v>
      </c>
      <c r="Q215" s="126">
        <f t="shared" si="31"/>
        <v>2164.2</v>
      </c>
      <c r="R215" s="87"/>
    </row>
    <row r="216" spans="1:18" ht="26.25" customHeight="1">
      <c r="A216" s="248">
        <v>63</v>
      </c>
      <c r="B216" s="126" t="s">
        <v>73</v>
      </c>
      <c r="C216" s="86" t="s">
        <v>1047</v>
      </c>
      <c r="D216" s="86" t="s">
        <v>11</v>
      </c>
      <c r="E216" s="126">
        <v>2160</v>
      </c>
      <c r="F216" s="126">
        <v>0</v>
      </c>
      <c r="G216" s="126">
        <v>0</v>
      </c>
      <c r="H216" s="126">
        <v>0</v>
      </c>
      <c r="I216" s="126">
        <v>0</v>
      </c>
      <c r="J216" s="126">
        <v>0</v>
      </c>
      <c r="K216" s="126">
        <v>0</v>
      </c>
      <c r="L216" s="126">
        <v>57.75</v>
      </c>
      <c r="M216" s="126">
        <v>0</v>
      </c>
      <c r="N216" s="126">
        <v>0</v>
      </c>
      <c r="O216" s="126">
        <v>0</v>
      </c>
      <c r="P216" s="126">
        <v>-0.05</v>
      </c>
      <c r="Q216" s="126">
        <f t="shared" si="31"/>
        <v>2217.8</v>
      </c>
      <c r="R216" s="87"/>
    </row>
    <row r="217" spans="1:18" ht="26.25" customHeight="1">
      <c r="A217" s="248">
        <v>74</v>
      </c>
      <c r="B217" s="126" t="s">
        <v>866</v>
      </c>
      <c r="C217" s="86" t="s">
        <v>1048</v>
      </c>
      <c r="D217" s="86" t="s">
        <v>704</v>
      </c>
      <c r="E217" s="126">
        <v>1575</v>
      </c>
      <c r="F217" s="126">
        <v>0</v>
      </c>
      <c r="G217" s="126">
        <v>0</v>
      </c>
      <c r="H217" s="126">
        <v>0</v>
      </c>
      <c r="I217" s="126">
        <v>0</v>
      </c>
      <c r="J217" s="126">
        <v>0</v>
      </c>
      <c r="K217" s="126">
        <v>0</v>
      </c>
      <c r="L217" s="126">
        <v>110.8</v>
      </c>
      <c r="M217" s="126">
        <v>0</v>
      </c>
      <c r="N217" s="126">
        <v>0</v>
      </c>
      <c r="O217" s="126">
        <v>0</v>
      </c>
      <c r="P217" s="126">
        <v>0</v>
      </c>
      <c r="Q217" s="126">
        <f t="shared" si="31"/>
        <v>1685.8</v>
      </c>
      <c r="R217" s="87"/>
    </row>
    <row r="218" spans="1:18" s="25" customFormat="1" ht="22.5" customHeight="1">
      <c r="A218" s="65"/>
      <c r="B218" s="60" t="s">
        <v>33</v>
      </c>
      <c r="C218" s="66"/>
      <c r="D218" s="66"/>
      <c r="E218" s="66">
        <f aca="true" t="shared" si="32" ref="E218:Q218">SUM(E201:E217)</f>
        <v>30642.34</v>
      </c>
      <c r="F218" s="66">
        <f t="shared" si="32"/>
        <v>0</v>
      </c>
      <c r="G218" s="66">
        <f t="shared" si="32"/>
        <v>0</v>
      </c>
      <c r="H218" s="66">
        <f t="shared" si="32"/>
        <v>0</v>
      </c>
      <c r="I218" s="66">
        <f t="shared" si="32"/>
        <v>0</v>
      </c>
      <c r="J218" s="66">
        <f t="shared" si="32"/>
        <v>0</v>
      </c>
      <c r="K218" s="66">
        <f>SUM(K201:K217)</f>
        <v>0</v>
      </c>
      <c r="L218" s="66">
        <f>SUM(L201:L217)</f>
        <v>1504.87</v>
      </c>
      <c r="M218" s="66">
        <f t="shared" si="32"/>
        <v>0</v>
      </c>
      <c r="N218" s="66">
        <f t="shared" si="32"/>
        <v>0</v>
      </c>
      <c r="O218" s="66">
        <f t="shared" si="32"/>
        <v>0</v>
      </c>
      <c r="P218" s="66">
        <f t="shared" si="32"/>
        <v>0.21000000000000002</v>
      </c>
      <c r="Q218" s="66">
        <f t="shared" si="32"/>
        <v>32147.000000000004</v>
      </c>
      <c r="R218" s="67"/>
    </row>
    <row r="219" spans="1:18" ht="19.5" customHeight="1">
      <c r="A219" s="23"/>
      <c r="B219" s="7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34"/>
    </row>
    <row r="220" spans="2:18" s="141" customFormat="1" ht="12.75" customHeight="1">
      <c r="B220" s="144"/>
      <c r="C220" s="144"/>
      <c r="D220" s="144" t="s">
        <v>44</v>
      </c>
      <c r="E220" s="144"/>
      <c r="F220" s="144"/>
      <c r="G220" s="144"/>
      <c r="H220" s="144"/>
      <c r="I220" s="144"/>
      <c r="J220" s="144"/>
      <c r="L220" s="144"/>
      <c r="M220" s="144"/>
      <c r="N220" s="144"/>
      <c r="O220" s="144" t="s">
        <v>46</v>
      </c>
      <c r="P220" s="144"/>
      <c r="Q220" s="144"/>
      <c r="R220" s="144"/>
    </row>
    <row r="221" spans="1:18" s="141" customFormat="1" ht="12.75" customHeight="1">
      <c r="A221" s="141" t="s">
        <v>45</v>
      </c>
      <c r="B221" s="144"/>
      <c r="C221" s="144"/>
      <c r="D221" s="144" t="s">
        <v>43</v>
      </c>
      <c r="E221" s="144"/>
      <c r="F221" s="144"/>
      <c r="G221" s="144"/>
      <c r="H221" s="144"/>
      <c r="I221" s="144"/>
      <c r="J221" s="144"/>
      <c r="L221" s="144"/>
      <c r="M221" s="144"/>
      <c r="N221" s="144"/>
      <c r="O221" s="144" t="s">
        <v>47</v>
      </c>
      <c r="P221" s="144"/>
      <c r="Q221" s="144"/>
      <c r="R221" s="144"/>
    </row>
    <row r="222" spans="2:17" ht="12.75" customHeight="1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2:17" ht="12.75" customHeight="1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2:17" ht="12.75" customHeight="1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8" ht="26.25">
      <c r="A225" s="5" t="s">
        <v>0</v>
      </c>
      <c r="B225" s="37"/>
      <c r="C225" s="6"/>
      <c r="D225" s="150" t="s">
        <v>143</v>
      </c>
      <c r="E225" s="6"/>
      <c r="F225" s="6"/>
      <c r="G225" s="6"/>
      <c r="H225" s="6"/>
      <c r="I225" s="6"/>
      <c r="J225" s="6"/>
      <c r="K225" s="6"/>
      <c r="L225" s="6"/>
      <c r="M225" s="7"/>
      <c r="N225" s="6"/>
      <c r="O225" s="6"/>
      <c r="P225" s="6"/>
      <c r="Q225" s="6"/>
      <c r="R225" s="29"/>
    </row>
    <row r="226" spans="1:18" ht="18">
      <c r="A226" s="8"/>
      <c r="B226" s="151" t="s">
        <v>142</v>
      </c>
      <c r="C226" s="9"/>
      <c r="D226" s="9"/>
      <c r="E226" s="9"/>
      <c r="F226" s="9"/>
      <c r="G226" s="9"/>
      <c r="H226" s="9"/>
      <c r="I226" s="10"/>
      <c r="J226" s="10"/>
      <c r="K226" s="9"/>
      <c r="L226" s="9"/>
      <c r="M226" s="11"/>
      <c r="N226" s="9"/>
      <c r="O226" s="9"/>
      <c r="P226" s="9"/>
      <c r="Q226" s="9"/>
      <c r="R226" s="30" t="s">
        <v>1215</v>
      </c>
    </row>
    <row r="227" spans="1:18" ht="24.75">
      <c r="A227" s="12"/>
      <c r="B227" s="49"/>
      <c r="C227" s="13"/>
      <c r="D227" s="130" t="s">
        <v>1186</v>
      </c>
      <c r="E227" s="14"/>
      <c r="F227" s="14"/>
      <c r="G227" s="14"/>
      <c r="H227" s="14"/>
      <c r="I227" s="14"/>
      <c r="J227" s="14"/>
      <c r="K227" s="14"/>
      <c r="L227" s="14"/>
      <c r="M227" s="15"/>
      <c r="N227" s="14"/>
      <c r="O227" s="14"/>
      <c r="P227" s="14"/>
      <c r="Q227" s="14"/>
      <c r="R227" s="31"/>
    </row>
    <row r="228" spans="1:18" s="85" customFormat="1" ht="23.25" thickBot="1">
      <c r="A228" s="54" t="s">
        <v>1173</v>
      </c>
      <c r="B228" s="74" t="s">
        <v>1174</v>
      </c>
      <c r="C228" s="74" t="s">
        <v>1</v>
      </c>
      <c r="D228" s="74" t="s">
        <v>1171</v>
      </c>
      <c r="E228" s="28" t="s">
        <v>1167</v>
      </c>
      <c r="F228" s="28" t="s">
        <v>1168</v>
      </c>
      <c r="G228" s="28" t="s">
        <v>16</v>
      </c>
      <c r="H228" s="28" t="s">
        <v>38</v>
      </c>
      <c r="I228" s="28" t="s">
        <v>36</v>
      </c>
      <c r="J228" s="28" t="s">
        <v>712</v>
      </c>
      <c r="K228" s="28" t="s">
        <v>18</v>
      </c>
      <c r="L228" s="28" t="s">
        <v>19</v>
      </c>
      <c r="M228" s="28" t="s">
        <v>1172</v>
      </c>
      <c r="N228" s="28" t="s">
        <v>22</v>
      </c>
      <c r="O228" s="28" t="s">
        <v>1188</v>
      </c>
      <c r="P228" s="28" t="s">
        <v>32</v>
      </c>
      <c r="Q228" s="28" t="s">
        <v>31</v>
      </c>
      <c r="R228" s="75" t="s">
        <v>20</v>
      </c>
    </row>
    <row r="229" spans="1:18" ht="18.75" thickTop="1">
      <c r="A229" s="137" t="s">
        <v>112</v>
      </c>
      <c r="B229" s="95"/>
      <c r="C229" s="96"/>
      <c r="D229" s="96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7"/>
    </row>
    <row r="230" spans="1:18" ht="25.5" customHeight="1">
      <c r="A230" s="248">
        <v>78</v>
      </c>
      <c r="B230" s="464" t="s">
        <v>886</v>
      </c>
      <c r="C230" s="86" t="s">
        <v>1049</v>
      </c>
      <c r="D230" s="86" t="s">
        <v>10</v>
      </c>
      <c r="E230" s="126">
        <v>1915.05</v>
      </c>
      <c r="F230" s="126">
        <v>0</v>
      </c>
      <c r="G230" s="126">
        <v>0</v>
      </c>
      <c r="H230" s="126">
        <v>0</v>
      </c>
      <c r="I230" s="126">
        <v>0</v>
      </c>
      <c r="J230" s="464">
        <v>0</v>
      </c>
      <c r="K230" s="126">
        <v>0</v>
      </c>
      <c r="L230" s="126">
        <v>77.12</v>
      </c>
      <c r="M230" s="126">
        <v>0</v>
      </c>
      <c r="N230" s="126">
        <v>0</v>
      </c>
      <c r="O230" s="126">
        <v>0</v>
      </c>
      <c r="P230" s="126">
        <v>-0.03</v>
      </c>
      <c r="Q230" s="126">
        <f aca="true" t="shared" si="33" ref="Q230:Q238">E230+F230+G230+I230+J230-N230-K230-M230+L230-P230</f>
        <v>1992.2</v>
      </c>
      <c r="R230" s="87"/>
    </row>
    <row r="231" spans="1:18" ht="25.5" customHeight="1">
      <c r="A231" s="248">
        <v>85</v>
      </c>
      <c r="B231" s="126" t="s">
        <v>72</v>
      </c>
      <c r="C231" s="86" t="s">
        <v>1050</v>
      </c>
      <c r="D231" s="86" t="s">
        <v>10</v>
      </c>
      <c r="E231" s="126">
        <v>2100</v>
      </c>
      <c r="F231" s="126">
        <v>0</v>
      </c>
      <c r="G231" s="126">
        <v>0</v>
      </c>
      <c r="H231" s="126">
        <v>0</v>
      </c>
      <c r="I231" s="126">
        <v>0</v>
      </c>
      <c r="J231" s="126">
        <v>0</v>
      </c>
      <c r="K231" s="126">
        <v>0</v>
      </c>
      <c r="L231" s="126">
        <v>64.28</v>
      </c>
      <c r="M231" s="126">
        <v>0</v>
      </c>
      <c r="N231" s="126">
        <v>0</v>
      </c>
      <c r="O231" s="126">
        <v>0</v>
      </c>
      <c r="P231" s="126">
        <v>0.08</v>
      </c>
      <c r="Q231" s="126">
        <f t="shared" si="33"/>
        <v>2164.2000000000003</v>
      </c>
      <c r="R231" s="87"/>
    </row>
    <row r="232" spans="1:18" ht="25.5" customHeight="1">
      <c r="A232" s="248">
        <v>86</v>
      </c>
      <c r="B232" s="126" t="s">
        <v>115</v>
      </c>
      <c r="C232" s="86" t="s">
        <v>1051</v>
      </c>
      <c r="D232" s="86" t="s">
        <v>10</v>
      </c>
      <c r="E232" s="126">
        <v>2100</v>
      </c>
      <c r="F232" s="126">
        <v>0</v>
      </c>
      <c r="G232" s="126">
        <v>0</v>
      </c>
      <c r="H232" s="126">
        <v>0</v>
      </c>
      <c r="I232" s="126">
        <v>0</v>
      </c>
      <c r="J232" s="126">
        <v>0</v>
      </c>
      <c r="K232" s="126">
        <v>0</v>
      </c>
      <c r="L232" s="126">
        <v>64.28</v>
      </c>
      <c r="M232" s="126">
        <v>0</v>
      </c>
      <c r="N232" s="126">
        <v>0</v>
      </c>
      <c r="O232" s="126">
        <v>0</v>
      </c>
      <c r="P232" s="126">
        <v>-0.12</v>
      </c>
      <c r="Q232" s="126">
        <f t="shared" si="33"/>
        <v>2164.4</v>
      </c>
      <c r="R232" s="87"/>
    </row>
    <row r="233" spans="1:18" ht="25.5" customHeight="1">
      <c r="A233" s="248">
        <v>89</v>
      </c>
      <c r="B233" s="126" t="s">
        <v>998</v>
      </c>
      <c r="C233" s="86" t="s">
        <v>999</v>
      </c>
      <c r="D233" s="86" t="s">
        <v>10</v>
      </c>
      <c r="E233" s="126">
        <v>1000.05</v>
      </c>
      <c r="F233" s="126">
        <v>0</v>
      </c>
      <c r="G233" s="126">
        <v>0</v>
      </c>
      <c r="H233" s="126">
        <v>0</v>
      </c>
      <c r="I233" s="126">
        <v>0</v>
      </c>
      <c r="J233" s="126">
        <v>0</v>
      </c>
      <c r="K233" s="126">
        <v>0</v>
      </c>
      <c r="L233" s="126">
        <v>147.7</v>
      </c>
      <c r="M233" s="126">
        <v>0</v>
      </c>
      <c r="N233" s="126">
        <v>0</v>
      </c>
      <c r="O233" s="126">
        <v>0</v>
      </c>
      <c r="P233" s="126">
        <v>-0.05</v>
      </c>
      <c r="Q233" s="126">
        <f t="shared" si="33"/>
        <v>1147.8</v>
      </c>
      <c r="R233" s="87"/>
    </row>
    <row r="234" spans="1:18" ht="25.5" customHeight="1">
      <c r="A234" s="248">
        <v>93</v>
      </c>
      <c r="B234" s="126" t="s">
        <v>1000</v>
      </c>
      <c r="C234" s="86" t="s">
        <v>1001</v>
      </c>
      <c r="D234" s="86" t="s">
        <v>10</v>
      </c>
      <c r="E234" s="126">
        <v>2171.4</v>
      </c>
      <c r="F234" s="126">
        <v>0</v>
      </c>
      <c r="G234" s="126">
        <v>0</v>
      </c>
      <c r="H234" s="126">
        <v>0</v>
      </c>
      <c r="I234" s="126">
        <v>0</v>
      </c>
      <c r="J234" s="126">
        <v>0</v>
      </c>
      <c r="K234" s="126">
        <v>0</v>
      </c>
      <c r="L234" s="126">
        <v>56.51</v>
      </c>
      <c r="M234" s="126">
        <v>0</v>
      </c>
      <c r="N234" s="126">
        <v>0</v>
      </c>
      <c r="O234" s="126">
        <v>0</v>
      </c>
      <c r="P234" s="126">
        <v>-0.09</v>
      </c>
      <c r="Q234" s="126">
        <f t="shared" si="33"/>
        <v>2228.0000000000005</v>
      </c>
      <c r="R234" s="87"/>
    </row>
    <row r="235" spans="1:18" ht="25.5" customHeight="1">
      <c r="A235" s="248">
        <v>95</v>
      </c>
      <c r="B235" s="464" t="s">
        <v>1002</v>
      </c>
      <c r="C235" s="86" t="s">
        <v>1003</v>
      </c>
      <c r="D235" s="86" t="s">
        <v>10</v>
      </c>
      <c r="E235" s="126">
        <v>1915.05</v>
      </c>
      <c r="F235" s="126">
        <v>0</v>
      </c>
      <c r="G235" s="126">
        <v>0</v>
      </c>
      <c r="H235" s="126">
        <v>0</v>
      </c>
      <c r="I235" s="126">
        <v>0</v>
      </c>
      <c r="J235" s="126">
        <v>0</v>
      </c>
      <c r="K235" s="126">
        <v>0</v>
      </c>
      <c r="L235" s="126">
        <v>77.12</v>
      </c>
      <c r="M235" s="126">
        <v>0</v>
      </c>
      <c r="N235" s="126">
        <v>0</v>
      </c>
      <c r="O235" s="126">
        <v>0</v>
      </c>
      <c r="P235" s="126">
        <v>0.17</v>
      </c>
      <c r="Q235" s="126">
        <f t="shared" si="33"/>
        <v>1992</v>
      </c>
      <c r="R235" s="87"/>
    </row>
    <row r="236" spans="1:18" ht="25.5" customHeight="1">
      <c r="A236" s="248">
        <v>117</v>
      </c>
      <c r="B236" s="464" t="s">
        <v>1181</v>
      </c>
      <c r="C236" s="86" t="s">
        <v>1182</v>
      </c>
      <c r="D236" s="86" t="s">
        <v>10</v>
      </c>
      <c r="E236" s="126">
        <v>2100</v>
      </c>
      <c r="F236" s="126">
        <v>0</v>
      </c>
      <c r="G236" s="126">
        <v>0</v>
      </c>
      <c r="H236" s="126">
        <v>0</v>
      </c>
      <c r="I236" s="126">
        <v>0</v>
      </c>
      <c r="J236" s="126">
        <v>0</v>
      </c>
      <c r="K236" s="126">
        <v>0</v>
      </c>
      <c r="L236" s="126">
        <v>64.28</v>
      </c>
      <c r="M236" s="126">
        <v>0</v>
      </c>
      <c r="N236" s="126">
        <v>0</v>
      </c>
      <c r="O236" s="126">
        <v>0</v>
      </c>
      <c r="P236" s="126">
        <v>-0.12</v>
      </c>
      <c r="Q236" s="126">
        <f t="shared" si="33"/>
        <v>2164.4</v>
      </c>
      <c r="R236" s="87"/>
    </row>
    <row r="237" spans="1:18" ht="25.5" customHeight="1">
      <c r="A237" s="248">
        <v>129</v>
      </c>
      <c r="B237" s="126" t="s">
        <v>116</v>
      </c>
      <c r="C237" s="86" t="s">
        <v>1052</v>
      </c>
      <c r="D237" s="86" t="s">
        <v>10</v>
      </c>
      <c r="E237" s="126">
        <v>2100</v>
      </c>
      <c r="F237" s="126">
        <v>0</v>
      </c>
      <c r="G237" s="126">
        <v>0</v>
      </c>
      <c r="H237" s="126">
        <v>0</v>
      </c>
      <c r="I237" s="126">
        <v>0</v>
      </c>
      <c r="J237" s="126">
        <v>0</v>
      </c>
      <c r="K237" s="126">
        <v>0</v>
      </c>
      <c r="L237" s="126">
        <v>64.28</v>
      </c>
      <c r="M237" s="126">
        <v>0</v>
      </c>
      <c r="N237" s="126">
        <v>0</v>
      </c>
      <c r="O237" s="126">
        <v>0</v>
      </c>
      <c r="P237" s="126">
        <v>0.08</v>
      </c>
      <c r="Q237" s="126">
        <f t="shared" si="33"/>
        <v>2164.2000000000003</v>
      </c>
      <c r="R237" s="87"/>
    </row>
    <row r="238" spans="1:18" ht="25.5" customHeight="1">
      <c r="A238" s="248">
        <v>134</v>
      </c>
      <c r="B238" s="126" t="s">
        <v>79</v>
      </c>
      <c r="C238" s="86" t="s">
        <v>1053</v>
      </c>
      <c r="D238" s="86" t="s">
        <v>11</v>
      </c>
      <c r="E238" s="126">
        <v>1800</v>
      </c>
      <c r="F238" s="126">
        <v>0</v>
      </c>
      <c r="G238" s="126">
        <v>0</v>
      </c>
      <c r="H238" s="126">
        <v>0</v>
      </c>
      <c r="I238" s="126">
        <v>0</v>
      </c>
      <c r="J238" s="126">
        <v>0</v>
      </c>
      <c r="K238" s="126">
        <v>0</v>
      </c>
      <c r="L238" s="126">
        <v>84.48</v>
      </c>
      <c r="M238" s="126">
        <v>0</v>
      </c>
      <c r="N238" s="126">
        <v>0</v>
      </c>
      <c r="O238" s="126">
        <v>0</v>
      </c>
      <c r="P238" s="126">
        <v>-0.12</v>
      </c>
      <c r="Q238" s="126">
        <f t="shared" si="33"/>
        <v>1884.6</v>
      </c>
      <c r="R238" s="87"/>
    </row>
    <row r="239" spans="1:18" s="253" customFormat="1" ht="18" customHeight="1" hidden="1">
      <c r="A239" s="251"/>
      <c r="B239" s="252"/>
      <c r="C239" s="252"/>
      <c r="D239" s="252"/>
      <c r="E239" s="252">
        <f>SUM(E230:E238)</f>
        <v>17201.55</v>
      </c>
      <c r="F239" s="252">
        <f aca="true" t="shared" si="34" ref="F239:Q239">SUM(F230:F238)</f>
        <v>0</v>
      </c>
      <c r="G239" s="252">
        <f t="shared" si="34"/>
        <v>0</v>
      </c>
      <c r="H239" s="252">
        <f t="shared" si="34"/>
        <v>0</v>
      </c>
      <c r="I239" s="252">
        <f t="shared" si="34"/>
        <v>0</v>
      </c>
      <c r="J239" s="252">
        <f t="shared" si="34"/>
        <v>0</v>
      </c>
      <c r="K239" s="252">
        <f>SUM(K230:K238)</f>
        <v>0</v>
      </c>
      <c r="L239" s="252">
        <f>SUM(L230:L238)</f>
        <v>700.05</v>
      </c>
      <c r="M239" s="252">
        <f t="shared" si="34"/>
        <v>0</v>
      </c>
      <c r="N239" s="252">
        <f t="shared" si="34"/>
        <v>0</v>
      </c>
      <c r="O239" s="252">
        <f t="shared" si="34"/>
        <v>0</v>
      </c>
      <c r="P239" s="252">
        <f t="shared" si="34"/>
        <v>-0.19999999999999996</v>
      </c>
      <c r="Q239" s="252">
        <f t="shared" si="34"/>
        <v>17901.800000000003</v>
      </c>
      <c r="R239" s="252"/>
    </row>
    <row r="240" spans="1:18" ht="18.75" customHeight="1">
      <c r="A240" s="465" t="s">
        <v>144</v>
      </c>
      <c r="B240" s="466"/>
      <c r="C240" s="467"/>
      <c r="D240" s="467"/>
      <c r="E240" s="468">
        <f aca="true" t="shared" si="35" ref="E240:Q240">E218+E239</f>
        <v>47843.89</v>
      </c>
      <c r="F240" s="468">
        <f t="shared" si="35"/>
        <v>0</v>
      </c>
      <c r="G240" s="468">
        <f t="shared" si="35"/>
        <v>0</v>
      </c>
      <c r="H240" s="468">
        <f t="shared" si="35"/>
        <v>0</v>
      </c>
      <c r="I240" s="468">
        <f t="shared" si="35"/>
        <v>0</v>
      </c>
      <c r="J240" s="468">
        <f t="shared" si="35"/>
        <v>0</v>
      </c>
      <c r="K240" s="468">
        <f>K218+K239</f>
        <v>0</v>
      </c>
      <c r="L240" s="468">
        <f>L218+L239</f>
        <v>2204.92</v>
      </c>
      <c r="M240" s="468">
        <f t="shared" si="35"/>
        <v>0</v>
      </c>
      <c r="N240" s="468">
        <f t="shared" si="35"/>
        <v>0</v>
      </c>
      <c r="O240" s="468">
        <f t="shared" si="35"/>
        <v>0</v>
      </c>
      <c r="P240" s="468">
        <f t="shared" si="35"/>
        <v>0.010000000000000064</v>
      </c>
      <c r="Q240" s="468">
        <f t="shared" si="35"/>
        <v>50048.8</v>
      </c>
      <c r="R240" s="469"/>
    </row>
    <row r="241" spans="1:18" ht="21" customHeight="1">
      <c r="A241" s="137" t="s">
        <v>705</v>
      </c>
      <c r="B241" s="95"/>
      <c r="C241" s="96"/>
      <c r="D241" s="96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7"/>
    </row>
    <row r="242" spans="1:18" s="247" customFormat="1" ht="25.5" customHeight="1">
      <c r="A242" s="246">
        <v>42</v>
      </c>
      <c r="B242" s="464" t="s">
        <v>67</v>
      </c>
      <c r="C242" s="86" t="s">
        <v>1150</v>
      </c>
      <c r="D242" s="86" t="s">
        <v>508</v>
      </c>
      <c r="E242" s="249">
        <v>1825.05</v>
      </c>
      <c r="F242" s="249">
        <v>567.79</v>
      </c>
      <c r="G242" s="249">
        <v>0</v>
      </c>
      <c r="H242" s="249">
        <v>0</v>
      </c>
      <c r="I242" s="249">
        <v>0</v>
      </c>
      <c r="J242" s="249">
        <v>0</v>
      </c>
      <c r="K242" s="249">
        <v>0</v>
      </c>
      <c r="L242" s="249">
        <v>56.69</v>
      </c>
      <c r="M242" s="249">
        <v>0</v>
      </c>
      <c r="N242" s="249">
        <v>0</v>
      </c>
      <c r="O242" s="249">
        <v>0</v>
      </c>
      <c r="P242" s="249">
        <v>-0.07</v>
      </c>
      <c r="Q242" s="126">
        <f aca="true" t="shared" si="36" ref="Q242:Q249">E242+F242+G242+I242+J242-N242-K242-M242+L242-P242</f>
        <v>2449.6000000000004</v>
      </c>
      <c r="R242" s="87"/>
    </row>
    <row r="243" spans="1:18" s="45" customFormat="1" ht="25.5" customHeight="1">
      <c r="A243" s="248">
        <v>54</v>
      </c>
      <c r="B243" s="126" t="s">
        <v>706</v>
      </c>
      <c r="C243" s="108" t="s">
        <v>1054</v>
      </c>
      <c r="D243" s="86" t="s">
        <v>508</v>
      </c>
      <c r="E243" s="126">
        <v>1800</v>
      </c>
      <c r="F243" s="126">
        <v>0</v>
      </c>
      <c r="G243" s="126">
        <v>0</v>
      </c>
      <c r="H243" s="126">
        <v>0</v>
      </c>
      <c r="I243" s="126">
        <v>0</v>
      </c>
      <c r="J243" s="126">
        <v>0</v>
      </c>
      <c r="K243" s="126">
        <v>0</v>
      </c>
      <c r="L243" s="126">
        <v>84.48</v>
      </c>
      <c r="M243" s="126">
        <v>0</v>
      </c>
      <c r="N243" s="126">
        <v>0</v>
      </c>
      <c r="O243" s="126">
        <v>0</v>
      </c>
      <c r="P243" s="126">
        <v>-0.12</v>
      </c>
      <c r="Q243" s="126">
        <f t="shared" si="36"/>
        <v>1884.6</v>
      </c>
      <c r="R243" s="113"/>
    </row>
    <row r="244" spans="1:18" ht="25.5" customHeight="1">
      <c r="A244" s="248">
        <v>55</v>
      </c>
      <c r="B244" s="126" t="s">
        <v>707</v>
      </c>
      <c r="C244" s="86" t="s">
        <v>1055</v>
      </c>
      <c r="D244" s="86" t="s">
        <v>508</v>
      </c>
      <c r="E244" s="126">
        <v>1800</v>
      </c>
      <c r="F244" s="126">
        <v>0</v>
      </c>
      <c r="G244" s="126">
        <v>0</v>
      </c>
      <c r="H244" s="126">
        <v>0</v>
      </c>
      <c r="I244" s="126">
        <v>0</v>
      </c>
      <c r="J244" s="126">
        <v>0</v>
      </c>
      <c r="K244" s="126">
        <v>0</v>
      </c>
      <c r="L244" s="126">
        <v>84.48</v>
      </c>
      <c r="M244" s="126">
        <v>0</v>
      </c>
      <c r="N244" s="126">
        <v>0</v>
      </c>
      <c r="O244" s="126">
        <v>0</v>
      </c>
      <c r="P244" s="126">
        <v>-0.12</v>
      </c>
      <c r="Q244" s="126">
        <f t="shared" si="36"/>
        <v>1884.6</v>
      </c>
      <c r="R244" s="87"/>
    </row>
    <row r="245" spans="1:18" ht="25.5" customHeight="1">
      <c r="A245" s="248">
        <v>56</v>
      </c>
      <c r="B245" s="126" t="s">
        <v>708</v>
      </c>
      <c r="C245" s="86" t="s">
        <v>1056</v>
      </c>
      <c r="D245" s="86" t="s">
        <v>508</v>
      </c>
      <c r="E245" s="126">
        <v>1800</v>
      </c>
      <c r="F245" s="126">
        <v>0</v>
      </c>
      <c r="G245" s="126">
        <v>0</v>
      </c>
      <c r="H245" s="126">
        <v>0</v>
      </c>
      <c r="I245" s="126">
        <v>0</v>
      </c>
      <c r="J245" s="126">
        <v>0</v>
      </c>
      <c r="K245" s="126">
        <v>0</v>
      </c>
      <c r="L245" s="126">
        <v>84.48</v>
      </c>
      <c r="M245" s="126">
        <v>0</v>
      </c>
      <c r="N245" s="126">
        <v>0</v>
      </c>
      <c r="O245" s="126">
        <v>0</v>
      </c>
      <c r="P245" s="126">
        <v>-0.12</v>
      </c>
      <c r="Q245" s="126">
        <f t="shared" si="36"/>
        <v>1884.6</v>
      </c>
      <c r="R245" s="87"/>
    </row>
    <row r="246" spans="1:18" ht="25.5" customHeight="1">
      <c r="A246" s="248">
        <v>88</v>
      </c>
      <c r="B246" s="126" t="s">
        <v>1004</v>
      </c>
      <c r="C246" s="86" t="s">
        <v>1005</v>
      </c>
      <c r="D246" s="86" t="s">
        <v>508</v>
      </c>
      <c r="E246" s="126">
        <v>2500.05</v>
      </c>
      <c r="F246" s="126">
        <v>777.79</v>
      </c>
      <c r="G246" s="126">
        <v>0</v>
      </c>
      <c r="H246" s="126">
        <v>0</v>
      </c>
      <c r="I246" s="126">
        <v>0</v>
      </c>
      <c r="J246" s="126">
        <v>0</v>
      </c>
      <c r="K246" s="126">
        <v>76.99</v>
      </c>
      <c r="L246" s="126">
        <v>0</v>
      </c>
      <c r="M246" s="126">
        <v>0</v>
      </c>
      <c r="N246" s="126">
        <v>0</v>
      </c>
      <c r="O246" s="126">
        <v>0</v>
      </c>
      <c r="P246" s="126">
        <v>0.05</v>
      </c>
      <c r="Q246" s="126">
        <f t="shared" si="36"/>
        <v>3200.8</v>
      </c>
      <c r="R246" s="87"/>
    </row>
    <row r="247" spans="1:18" ht="25.5" customHeight="1">
      <c r="A247" s="248">
        <v>91</v>
      </c>
      <c r="B247" s="126" t="s">
        <v>1006</v>
      </c>
      <c r="C247" s="86" t="s">
        <v>1007</v>
      </c>
      <c r="D247" s="86" t="s">
        <v>508</v>
      </c>
      <c r="E247" s="126">
        <v>2300.1</v>
      </c>
      <c r="F247" s="126">
        <v>0</v>
      </c>
      <c r="G247" s="126">
        <v>0</v>
      </c>
      <c r="H247" s="126">
        <v>0</v>
      </c>
      <c r="I247" s="126">
        <v>0</v>
      </c>
      <c r="J247" s="126">
        <v>0</v>
      </c>
      <c r="K247" s="126">
        <v>0</v>
      </c>
      <c r="L247" s="126">
        <v>28.58</v>
      </c>
      <c r="M247" s="126">
        <v>0</v>
      </c>
      <c r="N247" s="126">
        <v>0</v>
      </c>
      <c r="O247" s="126">
        <v>0</v>
      </c>
      <c r="P247" s="126">
        <v>0.08</v>
      </c>
      <c r="Q247" s="126">
        <f t="shared" si="36"/>
        <v>2328.6</v>
      </c>
      <c r="R247" s="87"/>
    </row>
    <row r="248" spans="1:18" ht="25.5" customHeight="1">
      <c r="A248" s="248">
        <v>115</v>
      </c>
      <c r="B248" s="126" t="s">
        <v>55</v>
      </c>
      <c r="C248" s="86" t="s">
        <v>1057</v>
      </c>
      <c r="D248" s="86" t="s">
        <v>508</v>
      </c>
      <c r="E248" s="126">
        <v>2000.1</v>
      </c>
      <c r="F248" s="126">
        <v>0</v>
      </c>
      <c r="G248" s="126">
        <v>0</v>
      </c>
      <c r="H248" s="126">
        <v>0</v>
      </c>
      <c r="I248" s="126">
        <v>0</v>
      </c>
      <c r="J248" s="126">
        <v>0</v>
      </c>
      <c r="K248" s="126">
        <v>0</v>
      </c>
      <c r="L248" s="126">
        <v>71.68</v>
      </c>
      <c r="M248" s="126">
        <v>0</v>
      </c>
      <c r="N248" s="126">
        <v>0</v>
      </c>
      <c r="O248" s="126">
        <v>0</v>
      </c>
      <c r="P248" s="126">
        <v>-0.02</v>
      </c>
      <c r="Q248" s="126">
        <f t="shared" si="36"/>
        <v>2071.7999999999997</v>
      </c>
      <c r="R248" s="87"/>
    </row>
    <row r="249" spans="1:18" ht="25.5" customHeight="1">
      <c r="A249" s="248">
        <v>131</v>
      </c>
      <c r="B249" s="126" t="s">
        <v>117</v>
      </c>
      <c r="C249" s="86" t="s">
        <v>1058</v>
      </c>
      <c r="D249" s="86" t="s">
        <v>10</v>
      </c>
      <c r="E249" s="126">
        <v>2100</v>
      </c>
      <c r="F249" s="126">
        <v>700</v>
      </c>
      <c r="G249" s="126">
        <v>0</v>
      </c>
      <c r="H249" s="126">
        <v>0</v>
      </c>
      <c r="I249" s="126">
        <v>0</v>
      </c>
      <c r="J249" s="126">
        <v>0</v>
      </c>
      <c r="K249" s="126">
        <v>9.83</v>
      </c>
      <c r="L249" s="126">
        <v>0</v>
      </c>
      <c r="M249" s="126">
        <v>0</v>
      </c>
      <c r="N249" s="126">
        <v>0</v>
      </c>
      <c r="O249" s="126">
        <v>0</v>
      </c>
      <c r="P249" s="126">
        <v>-0.03</v>
      </c>
      <c r="Q249" s="126">
        <f t="shared" si="36"/>
        <v>2790.2000000000003</v>
      </c>
      <c r="R249" s="87"/>
    </row>
    <row r="250" spans="1:18" ht="18.75" customHeight="1">
      <c r="A250" s="465" t="s">
        <v>144</v>
      </c>
      <c r="B250" s="466"/>
      <c r="C250" s="467"/>
      <c r="D250" s="467"/>
      <c r="E250" s="468">
        <f aca="true" t="shared" si="37" ref="E250:Q250">SUM(E242:E249)</f>
        <v>16125.300000000001</v>
      </c>
      <c r="F250" s="468">
        <f t="shared" si="37"/>
        <v>2045.58</v>
      </c>
      <c r="G250" s="468">
        <f t="shared" si="37"/>
        <v>0</v>
      </c>
      <c r="H250" s="468">
        <f t="shared" si="37"/>
        <v>0</v>
      </c>
      <c r="I250" s="468">
        <f t="shared" si="37"/>
        <v>0</v>
      </c>
      <c r="J250" s="468">
        <f t="shared" si="37"/>
        <v>0</v>
      </c>
      <c r="K250" s="468">
        <f>SUM(K242:K249)</f>
        <v>86.82</v>
      </c>
      <c r="L250" s="468">
        <f>SUM(L242:L249)</f>
        <v>410.39000000000004</v>
      </c>
      <c r="M250" s="468">
        <f t="shared" si="37"/>
        <v>0</v>
      </c>
      <c r="N250" s="468">
        <f t="shared" si="37"/>
        <v>0</v>
      </c>
      <c r="O250" s="468">
        <f t="shared" si="37"/>
        <v>0</v>
      </c>
      <c r="P250" s="468">
        <f t="shared" si="37"/>
        <v>-0.35</v>
      </c>
      <c r="Q250" s="468">
        <f t="shared" si="37"/>
        <v>18494.8</v>
      </c>
      <c r="R250" s="469"/>
    </row>
    <row r="251" spans="1:18" s="25" customFormat="1" ht="22.5" customHeight="1">
      <c r="A251" s="65"/>
      <c r="B251" s="60" t="s">
        <v>33</v>
      </c>
      <c r="C251" s="66"/>
      <c r="D251" s="66"/>
      <c r="E251" s="66">
        <f aca="true" t="shared" si="38" ref="E251:Q251">E239+E250</f>
        <v>33326.85</v>
      </c>
      <c r="F251" s="66">
        <f t="shared" si="38"/>
        <v>2045.58</v>
      </c>
      <c r="G251" s="66">
        <f t="shared" si="38"/>
        <v>0</v>
      </c>
      <c r="H251" s="66">
        <f t="shared" si="38"/>
        <v>0</v>
      </c>
      <c r="I251" s="66">
        <f t="shared" si="38"/>
        <v>0</v>
      </c>
      <c r="J251" s="66">
        <f t="shared" si="38"/>
        <v>0</v>
      </c>
      <c r="K251" s="66">
        <f>K239+K250</f>
        <v>86.82</v>
      </c>
      <c r="L251" s="66">
        <f>L239+L250</f>
        <v>1110.44</v>
      </c>
      <c r="M251" s="66">
        <f t="shared" si="38"/>
        <v>0</v>
      </c>
      <c r="N251" s="66">
        <f t="shared" si="38"/>
        <v>0</v>
      </c>
      <c r="O251" s="66">
        <f t="shared" si="38"/>
        <v>0</v>
      </c>
      <c r="P251" s="66">
        <f t="shared" si="38"/>
        <v>-0.5499999999999999</v>
      </c>
      <c r="Q251" s="66">
        <f t="shared" si="38"/>
        <v>36396.600000000006</v>
      </c>
      <c r="R251" s="67"/>
    </row>
    <row r="252" spans="1:18" ht="19.5" customHeight="1">
      <c r="A252" s="23"/>
      <c r="B252" s="7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34"/>
    </row>
    <row r="253" spans="2:18" s="141" customFormat="1" ht="12.75" customHeight="1">
      <c r="B253" s="144"/>
      <c r="C253" s="144"/>
      <c r="D253" s="144" t="s">
        <v>44</v>
      </c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P253" s="144" t="s">
        <v>46</v>
      </c>
      <c r="Q253" s="144"/>
      <c r="R253" s="144"/>
    </row>
    <row r="254" spans="1:18" s="141" customFormat="1" ht="12.75" customHeight="1">
      <c r="A254" s="141" t="s">
        <v>45</v>
      </c>
      <c r="B254" s="144"/>
      <c r="C254" s="144"/>
      <c r="D254" s="144" t="s">
        <v>43</v>
      </c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P254" s="144" t="s">
        <v>47</v>
      </c>
      <c r="Q254" s="144"/>
      <c r="R254" s="144"/>
    </row>
    <row r="255" spans="2:17" ht="12.75" customHeight="1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</row>
    <row r="256" spans="2:17" ht="12.75" customHeight="1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</row>
    <row r="257" spans="1:18" ht="41.25" customHeight="1">
      <c r="A257" s="5" t="s">
        <v>0</v>
      </c>
      <c r="B257" s="37"/>
      <c r="C257" s="6"/>
      <c r="D257" s="128" t="s">
        <v>143</v>
      </c>
      <c r="E257" s="6"/>
      <c r="F257" s="6"/>
      <c r="G257" s="6"/>
      <c r="H257" s="6"/>
      <c r="I257" s="6"/>
      <c r="J257" s="6"/>
      <c r="K257" s="6"/>
      <c r="L257" s="6"/>
      <c r="M257" s="7"/>
      <c r="N257" s="6"/>
      <c r="O257" s="6"/>
      <c r="P257" s="6"/>
      <c r="Q257" s="6"/>
      <c r="R257" s="29"/>
    </row>
    <row r="258" spans="1:18" ht="46.5" customHeight="1">
      <c r="A258" s="8"/>
      <c r="B258" s="133" t="s">
        <v>26</v>
      </c>
      <c r="C258" s="9"/>
      <c r="D258" s="9"/>
      <c r="E258" s="9"/>
      <c r="F258" s="9"/>
      <c r="G258" s="9"/>
      <c r="H258" s="9"/>
      <c r="I258" s="10"/>
      <c r="J258" s="10"/>
      <c r="K258" s="9"/>
      <c r="L258" s="9"/>
      <c r="M258" s="11"/>
      <c r="N258" s="9"/>
      <c r="O258" s="9"/>
      <c r="P258" s="9"/>
      <c r="Q258" s="9"/>
      <c r="R258" s="30" t="s">
        <v>1216</v>
      </c>
    </row>
    <row r="259" spans="1:18" ht="50.25" customHeight="1">
      <c r="A259" s="12"/>
      <c r="B259" s="49"/>
      <c r="C259" s="13"/>
      <c r="D259" s="130" t="s">
        <v>1186</v>
      </c>
      <c r="E259" s="14"/>
      <c r="F259" s="14"/>
      <c r="G259" s="14"/>
      <c r="H259" s="14"/>
      <c r="I259" s="14"/>
      <c r="J259" s="14"/>
      <c r="K259" s="14"/>
      <c r="L259" s="14"/>
      <c r="M259" s="15"/>
      <c r="N259" s="14"/>
      <c r="O259" s="14"/>
      <c r="P259" s="14"/>
      <c r="Q259" s="14"/>
      <c r="R259" s="31"/>
    </row>
    <row r="260" spans="1:18" s="85" customFormat="1" ht="23.25" thickBot="1">
      <c r="A260" s="54" t="s">
        <v>1173</v>
      </c>
      <c r="B260" s="74" t="s">
        <v>1174</v>
      </c>
      <c r="C260" s="74" t="s">
        <v>1</v>
      </c>
      <c r="D260" s="74" t="s">
        <v>1171</v>
      </c>
      <c r="E260" s="28" t="s">
        <v>1167</v>
      </c>
      <c r="F260" s="28" t="s">
        <v>1168</v>
      </c>
      <c r="G260" s="28" t="s">
        <v>16</v>
      </c>
      <c r="H260" s="28" t="s">
        <v>38</v>
      </c>
      <c r="I260" s="28" t="s">
        <v>36</v>
      </c>
      <c r="J260" s="28" t="s">
        <v>712</v>
      </c>
      <c r="K260" s="28" t="s">
        <v>18</v>
      </c>
      <c r="L260" s="28" t="s">
        <v>19</v>
      </c>
      <c r="M260" s="28" t="s">
        <v>1172</v>
      </c>
      <c r="N260" s="28" t="s">
        <v>22</v>
      </c>
      <c r="O260" s="28" t="s">
        <v>1188</v>
      </c>
      <c r="P260" s="28" t="s">
        <v>32</v>
      </c>
      <c r="Q260" s="28" t="s">
        <v>31</v>
      </c>
      <c r="R260" s="75" t="s">
        <v>20</v>
      </c>
    </row>
    <row r="261" spans="1:18" ht="34.5" customHeight="1" thickTop="1">
      <c r="A261" s="138" t="s">
        <v>709</v>
      </c>
      <c r="B261" s="80"/>
      <c r="C261" s="64"/>
      <c r="D261" s="64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2"/>
    </row>
    <row r="262" spans="1:18" ht="34.5" customHeight="1">
      <c r="A262" s="149">
        <v>23</v>
      </c>
      <c r="B262" s="16" t="s">
        <v>114</v>
      </c>
      <c r="C262" s="47" t="s">
        <v>1059</v>
      </c>
      <c r="D262" s="47" t="s">
        <v>2</v>
      </c>
      <c r="E262" s="71">
        <v>2200.05</v>
      </c>
      <c r="F262" s="71">
        <v>0</v>
      </c>
      <c r="G262" s="71">
        <v>0</v>
      </c>
      <c r="H262" s="71">
        <v>0</v>
      </c>
      <c r="I262" s="71">
        <v>0</v>
      </c>
      <c r="J262" s="71">
        <v>0</v>
      </c>
      <c r="K262" s="71">
        <v>0</v>
      </c>
      <c r="L262" s="71">
        <v>39.46</v>
      </c>
      <c r="M262" s="71">
        <v>0</v>
      </c>
      <c r="N262" s="71">
        <v>0</v>
      </c>
      <c r="O262" s="71">
        <v>0</v>
      </c>
      <c r="P262" s="71">
        <v>-0.09</v>
      </c>
      <c r="Q262" s="71">
        <f>E262+F262+G262+H262+I262+J262-N262-K262-M262+L262-P262</f>
        <v>2239.6000000000004</v>
      </c>
      <c r="R262" s="32"/>
    </row>
    <row r="263" spans="1:18" ht="34.5" customHeight="1">
      <c r="A263" s="149">
        <v>65</v>
      </c>
      <c r="B263" s="71" t="s">
        <v>710</v>
      </c>
      <c r="C263" s="47" t="s">
        <v>1060</v>
      </c>
      <c r="D263" s="47" t="s">
        <v>11</v>
      </c>
      <c r="E263" s="71">
        <v>1991.25</v>
      </c>
      <c r="F263" s="71">
        <v>0</v>
      </c>
      <c r="G263" s="71">
        <v>0</v>
      </c>
      <c r="H263" s="71">
        <v>0</v>
      </c>
      <c r="I263" s="71">
        <v>0</v>
      </c>
      <c r="J263" s="71">
        <v>0</v>
      </c>
      <c r="K263" s="71">
        <v>0</v>
      </c>
      <c r="L263" s="71">
        <v>72.24</v>
      </c>
      <c r="M263" s="71">
        <v>0</v>
      </c>
      <c r="N263" s="71">
        <v>0</v>
      </c>
      <c r="O263" s="71">
        <v>0</v>
      </c>
      <c r="P263" s="71">
        <v>0.09</v>
      </c>
      <c r="Q263" s="71">
        <f>E263+F263+G263+H263+I263+J263-N263-K263-M263+L263-P263</f>
        <v>2063.3999999999996</v>
      </c>
      <c r="R263" s="32"/>
    </row>
    <row r="264" spans="1:18" ht="34.5" customHeight="1">
      <c r="A264" s="149">
        <v>109</v>
      </c>
      <c r="B264" s="71" t="s">
        <v>1155</v>
      </c>
      <c r="C264" s="47" t="s">
        <v>1156</v>
      </c>
      <c r="D264" s="47" t="s">
        <v>851</v>
      </c>
      <c r="E264" s="71">
        <v>2000.1</v>
      </c>
      <c r="F264" s="71">
        <v>0</v>
      </c>
      <c r="G264" s="71">
        <v>0</v>
      </c>
      <c r="H264" s="71">
        <v>0</v>
      </c>
      <c r="I264" s="71">
        <v>0</v>
      </c>
      <c r="J264" s="71">
        <v>0</v>
      </c>
      <c r="K264" s="71">
        <v>0</v>
      </c>
      <c r="L264" s="71">
        <v>71.68</v>
      </c>
      <c r="M264" s="71">
        <v>0</v>
      </c>
      <c r="N264" s="71">
        <v>0</v>
      </c>
      <c r="O264" s="71">
        <v>0</v>
      </c>
      <c r="P264" s="71">
        <v>0.18</v>
      </c>
      <c r="Q264" s="71">
        <f>E264+F264+G264+H264+I264+J264-N264-K264-M264+L264-P264</f>
        <v>2071.6</v>
      </c>
      <c r="R264" s="32"/>
    </row>
    <row r="265" spans="1:18" ht="34.5" customHeight="1">
      <c r="A265" s="149">
        <v>128</v>
      </c>
      <c r="B265" s="71" t="s">
        <v>61</v>
      </c>
      <c r="C265" s="47" t="s">
        <v>1061</v>
      </c>
      <c r="D265" s="47" t="s">
        <v>6</v>
      </c>
      <c r="E265" s="71">
        <v>2900.1</v>
      </c>
      <c r="F265" s="71">
        <v>0</v>
      </c>
      <c r="G265" s="71">
        <v>0</v>
      </c>
      <c r="H265" s="71">
        <v>0</v>
      </c>
      <c r="I265" s="71">
        <v>0</v>
      </c>
      <c r="J265" s="71">
        <v>0</v>
      </c>
      <c r="K265" s="71">
        <v>66.11</v>
      </c>
      <c r="L265" s="71">
        <v>0</v>
      </c>
      <c r="M265" s="71">
        <v>0</v>
      </c>
      <c r="N265" s="71">
        <v>0</v>
      </c>
      <c r="O265" s="71">
        <v>0</v>
      </c>
      <c r="P265" s="71">
        <v>-0.01</v>
      </c>
      <c r="Q265" s="71">
        <f>E265+F265+G265+H265+I265+J265-N265-K265-M265+L265-P265</f>
        <v>2834</v>
      </c>
      <c r="R265" s="32"/>
    </row>
    <row r="266" spans="1:18" ht="18.75" customHeight="1">
      <c r="A266" s="465" t="s">
        <v>144</v>
      </c>
      <c r="B266" s="466"/>
      <c r="C266" s="467"/>
      <c r="D266" s="467"/>
      <c r="E266" s="468">
        <f>SUM(E262:E265)</f>
        <v>9091.5</v>
      </c>
      <c r="F266" s="468">
        <f aca="true" t="shared" si="39" ref="F266:Q266">SUM(F262:F265)</f>
        <v>0</v>
      </c>
      <c r="G266" s="468">
        <f t="shared" si="39"/>
        <v>0</v>
      </c>
      <c r="H266" s="468">
        <f t="shared" si="39"/>
        <v>0</v>
      </c>
      <c r="I266" s="468">
        <f t="shared" si="39"/>
        <v>0</v>
      </c>
      <c r="J266" s="468">
        <f t="shared" si="39"/>
        <v>0</v>
      </c>
      <c r="K266" s="468">
        <f>SUM(K262:K265)</f>
        <v>66.11</v>
      </c>
      <c r="L266" s="468">
        <f>SUM(L262:L265)</f>
        <v>183.38</v>
      </c>
      <c r="M266" s="468">
        <f t="shared" si="39"/>
        <v>0</v>
      </c>
      <c r="N266" s="468">
        <f t="shared" si="39"/>
        <v>0</v>
      </c>
      <c r="O266" s="468">
        <f t="shared" si="39"/>
        <v>0</v>
      </c>
      <c r="P266" s="468">
        <f t="shared" si="39"/>
        <v>0.16999999999999998</v>
      </c>
      <c r="Q266" s="468">
        <f t="shared" si="39"/>
        <v>9208.6</v>
      </c>
      <c r="R266" s="469"/>
    </row>
    <row r="267" spans="1:18" ht="34.5" customHeight="1">
      <c r="A267" s="138" t="s">
        <v>118</v>
      </c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88"/>
      <c r="N267" s="61"/>
      <c r="O267" s="61"/>
      <c r="P267" s="61"/>
      <c r="Q267" s="61"/>
      <c r="R267" s="62"/>
    </row>
    <row r="268" spans="1:18" ht="34.5" customHeight="1">
      <c r="A268" s="149">
        <v>71</v>
      </c>
      <c r="B268" s="71" t="s">
        <v>711</v>
      </c>
      <c r="C268" s="47" t="s">
        <v>1062</v>
      </c>
      <c r="D268" s="47" t="s">
        <v>150</v>
      </c>
      <c r="E268" s="71">
        <v>2616.9</v>
      </c>
      <c r="F268" s="71">
        <v>0</v>
      </c>
      <c r="G268" s="71">
        <v>0</v>
      </c>
      <c r="H268" s="71">
        <v>0</v>
      </c>
      <c r="I268" s="71">
        <v>0</v>
      </c>
      <c r="J268" s="43">
        <v>0</v>
      </c>
      <c r="K268" s="71">
        <v>20.38</v>
      </c>
      <c r="L268" s="71">
        <v>0</v>
      </c>
      <c r="M268" s="71">
        <v>0</v>
      </c>
      <c r="N268" s="71">
        <v>0</v>
      </c>
      <c r="O268" s="71">
        <v>0</v>
      </c>
      <c r="P268" s="71">
        <v>-0.08</v>
      </c>
      <c r="Q268" s="71">
        <f>E268+F268+G268+I268+J268-N268-K268-M268+L268-P268</f>
        <v>2596.6</v>
      </c>
      <c r="R268" s="32"/>
    </row>
    <row r="269" spans="1:18" ht="30" customHeight="1">
      <c r="A269" s="140" t="s">
        <v>144</v>
      </c>
      <c r="B269" s="71"/>
      <c r="C269" s="47"/>
      <c r="D269" s="47"/>
      <c r="E269" s="50">
        <f aca="true" t="shared" si="40" ref="E269:Q269">SUM(E268:E268)</f>
        <v>2616.9</v>
      </c>
      <c r="F269" s="50">
        <f t="shared" si="40"/>
        <v>0</v>
      </c>
      <c r="G269" s="50">
        <f t="shared" si="40"/>
        <v>0</v>
      </c>
      <c r="H269" s="50">
        <f t="shared" si="40"/>
        <v>0</v>
      </c>
      <c r="I269" s="50">
        <f t="shared" si="40"/>
        <v>0</v>
      </c>
      <c r="J269" s="50">
        <f t="shared" si="40"/>
        <v>0</v>
      </c>
      <c r="K269" s="50">
        <f t="shared" si="40"/>
        <v>20.38</v>
      </c>
      <c r="L269" s="50">
        <f t="shared" si="40"/>
        <v>0</v>
      </c>
      <c r="M269" s="50">
        <f t="shared" si="40"/>
        <v>0</v>
      </c>
      <c r="N269" s="50">
        <f t="shared" si="40"/>
        <v>0</v>
      </c>
      <c r="O269" s="50">
        <f t="shared" si="40"/>
        <v>0</v>
      </c>
      <c r="P269" s="50">
        <f t="shared" si="40"/>
        <v>-0.08</v>
      </c>
      <c r="Q269" s="50">
        <f t="shared" si="40"/>
        <v>2596.6</v>
      </c>
      <c r="R269" s="32"/>
    </row>
    <row r="270" spans="1:18" ht="30" customHeight="1">
      <c r="A270" s="65"/>
      <c r="B270" s="60" t="s">
        <v>33</v>
      </c>
      <c r="C270" s="83"/>
      <c r="D270" s="83"/>
      <c r="E270" s="84">
        <f aca="true" t="shared" si="41" ref="E270:Q270">E266+E269</f>
        <v>11708.4</v>
      </c>
      <c r="F270" s="84">
        <f t="shared" si="41"/>
        <v>0</v>
      </c>
      <c r="G270" s="84">
        <f t="shared" si="41"/>
        <v>0</v>
      </c>
      <c r="H270" s="84">
        <f t="shared" si="41"/>
        <v>0</v>
      </c>
      <c r="I270" s="84">
        <f t="shared" si="41"/>
        <v>0</v>
      </c>
      <c r="J270" s="84">
        <f t="shared" si="41"/>
        <v>0</v>
      </c>
      <c r="K270" s="84">
        <f t="shared" si="41"/>
        <v>86.49</v>
      </c>
      <c r="L270" s="84">
        <f t="shared" si="41"/>
        <v>183.38</v>
      </c>
      <c r="M270" s="84">
        <f t="shared" si="41"/>
        <v>0</v>
      </c>
      <c r="N270" s="84">
        <f t="shared" si="41"/>
        <v>0</v>
      </c>
      <c r="O270" s="84">
        <f t="shared" si="41"/>
        <v>0</v>
      </c>
      <c r="P270" s="84">
        <f t="shared" si="41"/>
        <v>0.08999999999999998</v>
      </c>
      <c r="Q270" s="84">
        <f t="shared" si="41"/>
        <v>11805.2</v>
      </c>
      <c r="R270" s="67"/>
    </row>
    <row r="273" spans="2:18" s="141" customFormat="1" ht="55.5" customHeight="1">
      <c r="B273" s="144"/>
      <c r="C273" s="144"/>
      <c r="D273" s="144" t="s">
        <v>44</v>
      </c>
      <c r="E273" s="144"/>
      <c r="F273" s="144"/>
      <c r="G273" s="144"/>
      <c r="H273" s="144"/>
      <c r="I273" s="144"/>
      <c r="J273" s="144"/>
      <c r="L273" s="144"/>
      <c r="M273" s="144"/>
      <c r="N273" s="144"/>
      <c r="O273" s="144" t="s">
        <v>46</v>
      </c>
      <c r="P273" s="144"/>
      <c r="Q273" s="144"/>
      <c r="R273" s="144"/>
    </row>
    <row r="274" spans="1:18" s="141" customFormat="1" ht="15.75">
      <c r="A274" s="141" t="s">
        <v>45</v>
      </c>
      <c r="B274" s="144"/>
      <c r="C274" s="144"/>
      <c r="D274" s="144" t="s">
        <v>43</v>
      </c>
      <c r="E274" s="144"/>
      <c r="F274" s="144"/>
      <c r="G274" s="144"/>
      <c r="H274" s="144"/>
      <c r="I274" s="144"/>
      <c r="J274" s="144"/>
      <c r="L274" s="144"/>
      <c r="M274" s="144"/>
      <c r="N274" s="144"/>
      <c r="O274" s="144" t="s">
        <v>47</v>
      </c>
      <c r="P274" s="144"/>
      <c r="Q274" s="144"/>
      <c r="R274" s="144"/>
    </row>
    <row r="275" spans="2:17" ht="18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</row>
    <row r="277" spans="1:18" ht="18">
      <c r="A277" s="114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6"/>
      <c r="N277" s="115"/>
      <c r="O277" s="115"/>
      <c r="P277" s="115"/>
      <c r="Q277" s="115"/>
      <c r="R277" s="117"/>
    </row>
    <row r="278" spans="1:18" ht="33.75">
      <c r="A278" s="5" t="s">
        <v>0</v>
      </c>
      <c r="B278" s="37"/>
      <c r="C278" s="6"/>
      <c r="D278" s="128" t="s">
        <v>143</v>
      </c>
      <c r="E278" s="63"/>
      <c r="F278" s="6"/>
      <c r="G278" s="6"/>
      <c r="H278" s="6"/>
      <c r="I278" s="6"/>
      <c r="J278" s="6"/>
      <c r="K278" s="6"/>
      <c r="L278" s="6"/>
      <c r="M278" s="7"/>
      <c r="N278" s="6"/>
      <c r="O278" s="6"/>
      <c r="P278" s="6"/>
      <c r="Q278" s="6"/>
      <c r="R278" s="29"/>
    </row>
    <row r="279" spans="1:18" ht="28.5" customHeight="1">
      <c r="A279" s="8"/>
      <c r="B279" s="132" t="s">
        <v>27</v>
      </c>
      <c r="C279" s="9"/>
      <c r="D279" s="9"/>
      <c r="E279" s="9"/>
      <c r="F279" s="9"/>
      <c r="G279" s="9"/>
      <c r="H279" s="9"/>
      <c r="I279" s="10"/>
      <c r="J279" s="10"/>
      <c r="K279" s="9"/>
      <c r="L279" s="9"/>
      <c r="M279" s="11"/>
      <c r="N279" s="9"/>
      <c r="O279" s="9"/>
      <c r="P279" s="9"/>
      <c r="Q279" s="9"/>
      <c r="R279" s="30" t="s">
        <v>1217</v>
      </c>
    </row>
    <row r="280" spans="1:18" ht="30.75" customHeight="1">
      <c r="A280" s="12"/>
      <c r="B280" s="13"/>
      <c r="C280" s="13"/>
      <c r="D280" s="130" t="s">
        <v>1186</v>
      </c>
      <c r="E280" s="14"/>
      <c r="F280" s="14"/>
      <c r="G280" s="14"/>
      <c r="H280" s="14"/>
      <c r="I280" s="14"/>
      <c r="J280" s="14"/>
      <c r="K280" s="14"/>
      <c r="L280" s="14"/>
      <c r="M280" s="15"/>
      <c r="N280" s="14"/>
      <c r="O280" s="14"/>
      <c r="P280" s="14"/>
      <c r="Q280" s="14"/>
      <c r="R280" s="31"/>
    </row>
    <row r="281" spans="1:18" s="85" customFormat="1" ht="23.25" thickBot="1">
      <c r="A281" s="54" t="s">
        <v>1173</v>
      </c>
      <c r="B281" s="74" t="s">
        <v>1174</v>
      </c>
      <c r="C281" s="74" t="s">
        <v>1</v>
      </c>
      <c r="D281" s="74" t="s">
        <v>1171</v>
      </c>
      <c r="E281" s="28" t="s">
        <v>1167</v>
      </c>
      <c r="F281" s="28" t="s">
        <v>1168</v>
      </c>
      <c r="G281" s="28" t="s">
        <v>36</v>
      </c>
      <c r="H281" s="28" t="s">
        <v>38</v>
      </c>
      <c r="I281" s="28" t="s">
        <v>36</v>
      </c>
      <c r="J281" s="28" t="s">
        <v>712</v>
      </c>
      <c r="K281" s="28" t="s">
        <v>18</v>
      </c>
      <c r="L281" s="28" t="s">
        <v>19</v>
      </c>
      <c r="M281" s="28" t="s">
        <v>1172</v>
      </c>
      <c r="N281" s="28" t="s">
        <v>22</v>
      </c>
      <c r="O281" s="28" t="s">
        <v>1188</v>
      </c>
      <c r="P281" s="28" t="s">
        <v>32</v>
      </c>
      <c r="Q281" s="28" t="s">
        <v>31</v>
      </c>
      <c r="R281" s="75" t="s">
        <v>20</v>
      </c>
    </row>
    <row r="282" spans="1:18" ht="34.5" customHeight="1" thickTop="1">
      <c r="A282" s="138" t="s">
        <v>12</v>
      </c>
      <c r="B282" s="80"/>
      <c r="C282" s="64"/>
      <c r="D282" s="64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2"/>
    </row>
    <row r="283" spans="1:18" ht="34.5" customHeight="1">
      <c r="A283" s="149">
        <v>26</v>
      </c>
      <c r="B283" s="453" t="s">
        <v>119</v>
      </c>
      <c r="C283" s="47" t="s">
        <v>1063</v>
      </c>
      <c r="D283" s="47" t="s">
        <v>64</v>
      </c>
      <c r="E283" s="71">
        <v>2887.45</v>
      </c>
      <c r="F283" s="71">
        <v>0</v>
      </c>
      <c r="G283" s="71">
        <v>0</v>
      </c>
      <c r="H283" s="71">
        <v>0</v>
      </c>
      <c r="I283" s="71">
        <v>0</v>
      </c>
      <c r="J283" s="71">
        <v>0</v>
      </c>
      <c r="K283" s="71">
        <v>64.73</v>
      </c>
      <c r="L283" s="71">
        <v>0</v>
      </c>
      <c r="M283" s="71">
        <v>0</v>
      </c>
      <c r="N283" s="71">
        <v>0</v>
      </c>
      <c r="O283" s="71">
        <v>0</v>
      </c>
      <c r="P283" s="71">
        <v>0.12</v>
      </c>
      <c r="Q283" s="71">
        <f aca="true" t="shared" si="42" ref="Q283:Q290">E283+F283+G283+H283+I283+J283-N283-K283-M283+L283-P283</f>
        <v>2822.6</v>
      </c>
      <c r="R283" s="32"/>
    </row>
    <row r="284" spans="1:18" ht="34.5" customHeight="1">
      <c r="A284" s="149">
        <v>39</v>
      </c>
      <c r="B284" s="71" t="s">
        <v>56</v>
      </c>
      <c r="C284" s="47" t="s">
        <v>1064</v>
      </c>
      <c r="D284" s="47" t="s">
        <v>13</v>
      </c>
      <c r="E284" s="71">
        <v>2500.05</v>
      </c>
      <c r="F284" s="71">
        <v>0</v>
      </c>
      <c r="G284" s="71">
        <v>0</v>
      </c>
      <c r="H284" s="71">
        <v>300</v>
      </c>
      <c r="I284" s="71">
        <v>0</v>
      </c>
      <c r="J284" s="71">
        <v>0</v>
      </c>
      <c r="K284" s="71">
        <v>7.66</v>
      </c>
      <c r="L284" s="71">
        <v>0</v>
      </c>
      <c r="M284" s="71">
        <v>0</v>
      </c>
      <c r="N284" s="71">
        <v>0</v>
      </c>
      <c r="O284" s="71">
        <v>0</v>
      </c>
      <c r="P284" s="71">
        <v>-0.01</v>
      </c>
      <c r="Q284" s="71">
        <f t="shared" si="42"/>
        <v>2792.4000000000005</v>
      </c>
      <c r="R284" s="32"/>
    </row>
    <row r="285" spans="1:18" ht="34.5" customHeight="1">
      <c r="A285" s="149">
        <v>46</v>
      </c>
      <c r="B285" s="453" t="s">
        <v>120</v>
      </c>
      <c r="C285" s="47" t="s">
        <v>1065</v>
      </c>
      <c r="D285" s="47" t="s">
        <v>13</v>
      </c>
      <c r="E285" s="71">
        <v>2500.05</v>
      </c>
      <c r="F285" s="71">
        <v>0</v>
      </c>
      <c r="G285" s="71">
        <v>0</v>
      </c>
      <c r="H285" s="71">
        <v>300</v>
      </c>
      <c r="I285" s="71">
        <v>0</v>
      </c>
      <c r="J285" s="71">
        <v>0</v>
      </c>
      <c r="K285" s="71">
        <v>7.66</v>
      </c>
      <c r="L285" s="71">
        <v>0</v>
      </c>
      <c r="M285" s="71">
        <v>0</v>
      </c>
      <c r="N285" s="71">
        <v>0</v>
      </c>
      <c r="O285" s="71">
        <v>0</v>
      </c>
      <c r="P285" s="71">
        <v>-0.01</v>
      </c>
      <c r="Q285" s="71">
        <f t="shared" si="42"/>
        <v>2792.4000000000005</v>
      </c>
      <c r="R285" s="32"/>
    </row>
    <row r="286" spans="1:18" ht="34.5" customHeight="1">
      <c r="A286" s="149">
        <v>50</v>
      </c>
      <c r="B286" s="71" t="s">
        <v>86</v>
      </c>
      <c r="C286" s="47" t="s">
        <v>1066</v>
      </c>
      <c r="D286" s="47" t="s">
        <v>13</v>
      </c>
      <c r="E286" s="71">
        <v>2500.05</v>
      </c>
      <c r="F286" s="43">
        <v>0</v>
      </c>
      <c r="G286" s="71">
        <v>0</v>
      </c>
      <c r="H286" s="71">
        <v>300</v>
      </c>
      <c r="I286" s="71">
        <v>0</v>
      </c>
      <c r="J286" s="71">
        <v>0</v>
      </c>
      <c r="K286" s="71">
        <v>7.66</v>
      </c>
      <c r="L286" s="71">
        <v>0</v>
      </c>
      <c r="M286" s="71">
        <v>0</v>
      </c>
      <c r="N286" s="71">
        <v>0</v>
      </c>
      <c r="O286" s="71">
        <v>0</v>
      </c>
      <c r="P286" s="71">
        <v>-0.01</v>
      </c>
      <c r="Q286" s="71">
        <f t="shared" si="42"/>
        <v>2792.4000000000005</v>
      </c>
      <c r="R286" s="32"/>
    </row>
    <row r="287" spans="1:18" ht="34.5" customHeight="1">
      <c r="A287" s="149">
        <v>64</v>
      </c>
      <c r="B287" s="71" t="s">
        <v>714</v>
      </c>
      <c r="C287" s="47" t="s">
        <v>1067</v>
      </c>
      <c r="D287" s="47" t="s">
        <v>566</v>
      </c>
      <c r="E287" s="71">
        <v>3307.5</v>
      </c>
      <c r="F287" s="43">
        <v>0</v>
      </c>
      <c r="G287" s="71">
        <v>0</v>
      </c>
      <c r="H287" s="71">
        <v>0</v>
      </c>
      <c r="I287" s="71">
        <v>0</v>
      </c>
      <c r="J287" s="71">
        <v>0</v>
      </c>
      <c r="K287" s="71">
        <v>130.71</v>
      </c>
      <c r="L287" s="71">
        <v>0</v>
      </c>
      <c r="M287" s="71">
        <v>0</v>
      </c>
      <c r="N287" s="71">
        <v>0</v>
      </c>
      <c r="O287" s="71">
        <v>0</v>
      </c>
      <c r="P287" s="71">
        <v>-0.01</v>
      </c>
      <c r="Q287" s="71">
        <f t="shared" si="42"/>
        <v>3176.8</v>
      </c>
      <c r="R287" s="32"/>
    </row>
    <row r="288" spans="1:18" ht="34.5" customHeight="1">
      <c r="A288" s="149">
        <v>66</v>
      </c>
      <c r="B288" s="71" t="s">
        <v>90</v>
      </c>
      <c r="C288" s="47" t="s">
        <v>1068</v>
      </c>
      <c r="D288" s="47" t="s">
        <v>13</v>
      </c>
      <c r="E288" s="71">
        <v>2500.05</v>
      </c>
      <c r="F288" s="71">
        <v>0</v>
      </c>
      <c r="G288" s="71">
        <v>0</v>
      </c>
      <c r="H288" s="71">
        <v>300</v>
      </c>
      <c r="I288" s="71">
        <v>0</v>
      </c>
      <c r="J288" s="71">
        <v>0</v>
      </c>
      <c r="K288" s="71">
        <v>7.66</v>
      </c>
      <c r="L288" s="71">
        <v>0</v>
      </c>
      <c r="M288" s="71">
        <v>0</v>
      </c>
      <c r="N288" s="71">
        <v>0</v>
      </c>
      <c r="O288" s="71">
        <v>0</v>
      </c>
      <c r="P288" s="71">
        <v>-0.01</v>
      </c>
      <c r="Q288" s="71">
        <f t="shared" si="42"/>
        <v>2792.4000000000005</v>
      </c>
      <c r="R288" s="32"/>
    </row>
    <row r="289" spans="1:18" ht="34.5" customHeight="1">
      <c r="A289" s="149">
        <v>72</v>
      </c>
      <c r="B289" s="71" t="s">
        <v>713</v>
      </c>
      <c r="C289" s="47" t="s">
        <v>1069</v>
      </c>
      <c r="D289" s="47" t="s">
        <v>508</v>
      </c>
      <c r="E289" s="71">
        <v>1686</v>
      </c>
      <c r="F289" s="71">
        <v>0</v>
      </c>
      <c r="G289" s="71">
        <v>0</v>
      </c>
      <c r="H289" s="71">
        <v>0</v>
      </c>
      <c r="I289" s="71">
        <v>0</v>
      </c>
      <c r="J289" s="71">
        <v>0</v>
      </c>
      <c r="K289" s="71">
        <v>0</v>
      </c>
      <c r="L289" s="71">
        <v>103.7</v>
      </c>
      <c r="M289" s="71">
        <v>0</v>
      </c>
      <c r="N289" s="71">
        <v>0</v>
      </c>
      <c r="O289" s="71">
        <v>0</v>
      </c>
      <c r="P289" s="71">
        <v>-0.1</v>
      </c>
      <c r="Q289" s="71">
        <f t="shared" si="42"/>
        <v>1789.8</v>
      </c>
      <c r="R289" s="32"/>
    </row>
    <row r="290" spans="1:18" ht="34.5" customHeight="1">
      <c r="A290" s="149">
        <v>75</v>
      </c>
      <c r="B290" s="71" t="s">
        <v>867</v>
      </c>
      <c r="C290" s="47" t="s">
        <v>1070</v>
      </c>
      <c r="D290" s="47" t="s">
        <v>868</v>
      </c>
      <c r="E290" s="71">
        <v>3500.1</v>
      </c>
      <c r="F290" s="71">
        <v>0</v>
      </c>
      <c r="G290" s="71">
        <v>0</v>
      </c>
      <c r="H290" s="71">
        <v>0</v>
      </c>
      <c r="I290" s="71">
        <v>0</v>
      </c>
      <c r="J290" s="71">
        <v>0</v>
      </c>
      <c r="K290" s="71">
        <v>151.66</v>
      </c>
      <c r="L290" s="71">
        <v>0</v>
      </c>
      <c r="M290" s="71">
        <v>0</v>
      </c>
      <c r="N290" s="71">
        <v>0</v>
      </c>
      <c r="O290" s="71">
        <v>0</v>
      </c>
      <c r="P290" s="71">
        <v>0.04</v>
      </c>
      <c r="Q290" s="71">
        <f t="shared" si="42"/>
        <v>3348.4</v>
      </c>
      <c r="R290" s="32"/>
    </row>
    <row r="291" spans="1:18" s="25" customFormat="1" ht="21.75" customHeight="1">
      <c r="A291" s="140" t="s">
        <v>144</v>
      </c>
      <c r="B291" s="77"/>
      <c r="C291" s="48"/>
      <c r="D291" s="48"/>
      <c r="E291" s="50">
        <f>SUM(E283:E290)</f>
        <v>21381.25</v>
      </c>
      <c r="F291" s="50">
        <f aca="true" t="shared" si="43" ref="F291:Q291">SUM(F283:F290)</f>
        <v>0</v>
      </c>
      <c r="G291" s="50">
        <f t="shared" si="43"/>
        <v>0</v>
      </c>
      <c r="H291" s="51">
        <f t="shared" si="43"/>
        <v>1200</v>
      </c>
      <c r="I291" s="50">
        <f t="shared" si="43"/>
        <v>0</v>
      </c>
      <c r="J291" s="50">
        <f t="shared" si="43"/>
        <v>0</v>
      </c>
      <c r="K291" s="50">
        <f>SUM(K283:K290)</f>
        <v>377.74</v>
      </c>
      <c r="L291" s="50">
        <f>SUM(L283:L290)</f>
        <v>103.7</v>
      </c>
      <c r="M291" s="50">
        <f t="shared" si="43"/>
        <v>0</v>
      </c>
      <c r="N291" s="50">
        <f t="shared" si="43"/>
        <v>0</v>
      </c>
      <c r="O291" s="50">
        <f t="shared" si="43"/>
        <v>0</v>
      </c>
      <c r="P291" s="50">
        <f t="shared" si="43"/>
        <v>0.010000000000000016</v>
      </c>
      <c r="Q291" s="50">
        <f t="shared" si="43"/>
        <v>22307.200000000004</v>
      </c>
      <c r="R291" s="53"/>
    </row>
    <row r="292" spans="1:18" ht="27" customHeight="1">
      <c r="A292" s="112"/>
      <c r="B292" s="94" t="s">
        <v>33</v>
      </c>
      <c r="C292" s="89"/>
      <c r="D292" s="89"/>
      <c r="E292" s="89">
        <f>E291</f>
        <v>21381.25</v>
      </c>
      <c r="F292" s="89">
        <f aca="true" t="shared" si="44" ref="F292:N292">F291</f>
        <v>0</v>
      </c>
      <c r="G292" s="89">
        <f t="shared" si="44"/>
        <v>0</v>
      </c>
      <c r="H292" s="66">
        <f t="shared" si="44"/>
        <v>1200</v>
      </c>
      <c r="I292" s="89">
        <f t="shared" si="44"/>
        <v>0</v>
      </c>
      <c r="J292" s="89">
        <f t="shared" si="44"/>
        <v>0</v>
      </c>
      <c r="K292" s="89">
        <f>K291</f>
        <v>377.74</v>
      </c>
      <c r="L292" s="89">
        <f>L291</f>
        <v>103.7</v>
      </c>
      <c r="M292" s="89">
        <f t="shared" si="44"/>
        <v>0</v>
      </c>
      <c r="N292" s="89">
        <f t="shared" si="44"/>
        <v>0</v>
      </c>
      <c r="O292" s="89">
        <f>O291</f>
        <v>0</v>
      </c>
      <c r="P292" s="89">
        <f>P291</f>
        <v>0.010000000000000016</v>
      </c>
      <c r="Q292" s="89">
        <f>Q291</f>
        <v>22307.200000000004</v>
      </c>
      <c r="R292" s="67"/>
    </row>
    <row r="293" spans="2:18" s="141" customFormat="1" ht="96" customHeight="1">
      <c r="B293" s="144"/>
      <c r="C293" s="144"/>
      <c r="D293" s="144" t="s">
        <v>44</v>
      </c>
      <c r="E293" s="144"/>
      <c r="F293" s="144"/>
      <c r="G293" s="144"/>
      <c r="H293" s="144"/>
      <c r="I293" s="144"/>
      <c r="J293" s="144"/>
      <c r="L293" s="144"/>
      <c r="M293" s="144"/>
      <c r="N293" s="144"/>
      <c r="O293" s="144" t="s">
        <v>46</v>
      </c>
      <c r="P293" s="144"/>
      <c r="Q293" s="144"/>
      <c r="R293" s="144"/>
    </row>
    <row r="294" spans="1:18" s="141" customFormat="1" ht="15" customHeight="1">
      <c r="A294" s="141" t="s">
        <v>45</v>
      </c>
      <c r="B294" s="144"/>
      <c r="C294" s="144"/>
      <c r="D294" s="144" t="s">
        <v>43</v>
      </c>
      <c r="E294" s="144"/>
      <c r="F294" s="144"/>
      <c r="G294" s="144"/>
      <c r="H294" s="144"/>
      <c r="I294" s="144"/>
      <c r="J294" s="144"/>
      <c r="L294" s="144"/>
      <c r="M294" s="144"/>
      <c r="N294" s="144"/>
      <c r="O294" s="144" t="s">
        <v>47</v>
      </c>
      <c r="P294" s="144"/>
      <c r="Q294" s="144"/>
      <c r="R294" s="144"/>
    </row>
    <row r="297" spans="1:18" ht="55.5" customHeight="1">
      <c r="A297" s="5" t="s">
        <v>0</v>
      </c>
      <c r="B297" s="37"/>
      <c r="C297" s="6"/>
      <c r="D297" s="128" t="s">
        <v>143</v>
      </c>
      <c r="E297" s="6"/>
      <c r="F297" s="6"/>
      <c r="G297" s="6"/>
      <c r="H297" s="6"/>
      <c r="I297" s="6"/>
      <c r="J297" s="6"/>
      <c r="K297" s="6"/>
      <c r="L297" s="6"/>
      <c r="M297" s="7"/>
      <c r="N297" s="6"/>
      <c r="O297" s="6"/>
      <c r="P297" s="6"/>
      <c r="Q297" s="6"/>
      <c r="R297" s="29"/>
    </row>
    <row r="298" spans="1:18" ht="40.5" customHeight="1">
      <c r="A298" s="8"/>
      <c r="B298" s="133" t="s">
        <v>28</v>
      </c>
      <c r="C298" s="9"/>
      <c r="D298" s="9"/>
      <c r="E298" s="9"/>
      <c r="F298" s="9"/>
      <c r="G298" s="9"/>
      <c r="H298" s="9"/>
      <c r="I298" s="10"/>
      <c r="J298" s="10"/>
      <c r="K298" s="9"/>
      <c r="L298" s="9"/>
      <c r="M298" s="11"/>
      <c r="N298" s="9"/>
      <c r="O298" s="9"/>
      <c r="P298" s="9"/>
      <c r="Q298" s="9"/>
      <c r="R298" s="30" t="s">
        <v>1218</v>
      </c>
    </row>
    <row r="299" spans="1:18" ht="46.5" customHeight="1">
      <c r="A299" s="12"/>
      <c r="B299" s="49"/>
      <c r="C299" s="13"/>
      <c r="D299" s="130" t="s">
        <v>1186</v>
      </c>
      <c r="E299" s="14"/>
      <c r="F299" s="14"/>
      <c r="G299" s="14"/>
      <c r="H299" s="14"/>
      <c r="I299" s="14"/>
      <c r="J299" s="14"/>
      <c r="K299" s="14"/>
      <c r="L299" s="14"/>
      <c r="M299" s="15"/>
      <c r="N299" s="14"/>
      <c r="O299" s="14"/>
      <c r="P299" s="14"/>
      <c r="Q299" s="14"/>
      <c r="R299" s="31"/>
    </row>
    <row r="300" spans="1:18" s="85" customFormat="1" ht="23.25" thickBot="1">
      <c r="A300" s="54" t="s">
        <v>1173</v>
      </c>
      <c r="B300" s="74" t="s">
        <v>1174</v>
      </c>
      <c r="C300" s="74" t="s">
        <v>1</v>
      </c>
      <c r="D300" s="74" t="s">
        <v>1171</v>
      </c>
      <c r="E300" s="28" t="s">
        <v>1167</v>
      </c>
      <c r="F300" s="28" t="s">
        <v>1168</v>
      </c>
      <c r="G300" s="28" t="s">
        <v>16</v>
      </c>
      <c r="H300" s="28" t="s">
        <v>38</v>
      </c>
      <c r="I300" s="28" t="s">
        <v>36</v>
      </c>
      <c r="J300" s="28" t="s">
        <v>712</v>
      </c>
      <c r="K300" s="28" t="s">
        <v>18</v>
      </c>
      <c r="L300" s="28" t="s">
        <v>19</v>
      </c>
      <c r="M300" s="28" t="s">
        <v>1172</v>
      </c>
      <c r="N300" s="28" t="s">
        <v>22</v>
      </c>
      <c r="O300" s="28" t="s">
        <v>1188</v>
      </c>
      <c r="P300" s="28" t="s">
        <v>32</v>
      </c>
      <c r="Q300" s="28" t="s">
        <v>31</v>
      </c>
      <c r="R300" s="75" t="s">
        <v>20</v>
      </c>
    </row>
    <row r="301" spans="1:18" ht="34.5" customHeight="1" thickTop="1">
      <c r="A301" s="138" t="s">
        <v>588</v>
      </c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88"/>
      <c r="N301" s="61"/>
      <c r="O301" s="61"/>
      <c r="P301" s="61"/>
      <c r="Q301" s="61"/>
      <c r="R301" s="62"/>
    </row>
    <row r="302" spans="1:18" ht="34.5" customHeight="1">
      <c r="A302" s="149">
        <v>121</v>
      </c>
      <c r="B302" s="71" t="s">
        <v>1202</v>
      </c>
      <c r="C302" s="47" t="s">
        <v>1203</v>
      </c>
      <c r="D302" s="47" t="s">
        <v>1154</v>
      </c>
      <c r="E302" s="71">
        <v>1040.04</v>
      </c>
      <c r="F302" s="71">
        <v>0</v>
      </c>
      <c r="G302" s="71">
        <v>0</v>
      </c>
      <c r="H302" s="71">
        <v>0</v>
      </c>
      <c r="I302" s="71">
        <v>0</v>
      </c>
      <c r="J302" s="43">
        <v>0</v>
      </c>
      <c r="K302" s="71">
        <v>0</v>
      </c>
      <c r="L302" s="71">
        <v>145.14</v>
      </c>
      <c r="M302" s="71">
        <v>0</v>
      </c>
      <c r="N302" s="71">
        <v>0</v>
      </c>
      <c r="O302" s="71">
        <v>0</v>
      </c>
      <c r="P302" s="71">
        <v>-0.02</v>
      </c>
      <c r="Q302" s="71">
        <f>E302+F302+G302+I302+J302-N302-K302-M302+L302-P302</f>
        <v>1185.1999999999998</v>
      </c>
      <c r="R302" s="32"/>
    </row>
    <row r="303" spans="1:18" ht="30" customHeight="1">
      <c r="A303" s="140" t="s">
        <v>144</v>
      </c>
      <c r="B303" s="71"/>
      <c r="C303" s="47"/>
      <c r="D303" s="47"/>
      <c r="E303" s="50">
        <f aca="true" t="shared" si="45" ref="E303:Q303">SUM(E302:E302)</f>
        <v>1040.04</v>
      </c>
      <c r="F303" s="50">
        <f t="shared" si="45"/>
        <v>0</v>
      </c>
      <c r="G303" s="50">
        <f t="shared" si="45"/>
        <v>0</v>
      </c>
      <c r="H303" s="50">
        <f t="shared" si="45"/>
        <v>0</v>
      </c>
      <c r="I303" s="50">
        <f t="shared" si="45"/>
        <v>0</v>
      </c>
      <c r="J303" s="50">
        <f t="shared" si="45"/>
        <v>0</v>
      </c>
      <c r="K303" s="50">
        <f t="shared" si="45"/>
        <v>0</v>
      </c>
      <c r="L303" s="50">
        <f t="shared" si="45"/>
        <v>145.14</v>
      </c>
      <c r="M303" s="50">
        <f t="shared" si="45"/>
        <v>0</v>
      </c>
      <c r="N303" s="50">
        <f t="shared" si="45"/>
        <v>0</v>
      </c>
      <c r="O303" s="50">
        <f t="shared" si="45"/>
        <v>0</v>
      </c>
      <c r="P303" s="50">
        <f t="shared" si="45"/>
        <v>-0.02</v>
      </c>
      <c r="Q303" s="50">
        <f t="shared" si="45"/>
        <v>1185.1999999999998</v>
      </c>
      <c r="R303" s="32"/>
    </row>
    <row r="304" spans="1:18" ht="33.75" customHeight="1">
      <c r="A304" s="138" t="s">
        <v>121</v>
      </c>
      <c r="B304" s="80"/>
      <c r="C304" s="64"/>
      <c r="D304" s="64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62"/>
    </row>
    <row r="305" spans="1:18" ht="40.5" customHeight="1">
      <c r="A305" s="149">
        <v>98</v>
      </c>
      <c r="B305" s="71" t="s">
        <v>85</v>
      </c>
      <c r="C305" s="47" t="s">
        <v>1071</v>
      </c>
      <c r="D305" s="47" t="s">
        <v>101</v>
      </c>
      <c r="E305" s="71">
        <v>2000.1</v>
      </c>
      <c r="F305" s="71">
        <v>0</v>
      </c>
      <c r="G305" s="71">
        <v>0</v>
      </c>
      <c r="H305" s="71">
        <v>0</v>
      </c>
      <c r="I305" s="71">
        <v>0</v>
      </c>
      <c r="J305" s="71">
        <v>0</v>
      </c>
      <c r="K305" s="71">
        <v>0</v>
      </c>
      <c r="L305" s="71">
        <v>71.68</v>
      </c>
      <c r="M305" s="82">
        <v>0</v>
      </c>
      <c r="N305" s="71">
        <v>0</v>
      </c>
      <c r="O305" s="71">
        <v>0</v>
      </c>
      <c r="P305" s="71">
        <v>-0.02</v>
      </c>
      <c r="Q305" s="71">
        <f>E305+F305+G305+I305-J305-N305-K305-M305+L305-P305</f>
        <v>2071.7999999999997</v>
      </c>
      <c r="R305" s="32"/>
    </row>
    <row r="306" spans="1:18" ht="40.5" customHeight="1">
      <c r="A306" s="149">
        <v>118</v>
      </c>
      <c r="B306" s="71" t="s">
        <v>1183</v>
      </c>
      <c r="C306" s="47" t="s">
        <v>1184</v>
      </c>
      <c r="D306" s="47" t="s">
        <v>1154</v>
      </c>
      <c r="E306" s="71">
        <v>2925</v>
      </c>
      <c r="F306" s="71">
        <v>0</v>
      </c>
      <c r="G306" s="71">
        <v>0</v>
      </c>
      <c r="H306" s="71">
        <v>0</v>
      </c>
      <c r="I306" s="71">
        <v>0</v>
      </c>
      <c r="J306" s="71">
        <v>0</v>
      </c>
      <c r="K306" s="71">
        <v>68.82</v>
      </c>
      <c r="L306" s="71">
        <v>0</v>
      </c>
      <c r="M306" s="82">
        <v>0</v>
      </c>
      <c r="N306" s="71">
        <v>0</v>
      </c>
      <c r="O306" s="71">
        <v>0</v>
      </c>
      <c r="P306" s="71">
        <v>-0.02</v>
      </c>
      <c r="Q306" s="71">
        <f>E306+F306+G306+I306+J306-N306-K306-M306+L306-P306</f>
        <v>2856.2</v>
      </c>
      <c r="R306" s="32"/>
    </row>
    <row r="307" spans="1:18" ht="30" customHeight="1">
      <c r="A307" s="140" t="s">
        <v>144</v>
      </c>
      <c r="B307" s="71"/>
      <c r="C307" s="47"/>
      <c r="D307" s="47"/>
      <c r="E307" s="77">
        <f>SUM(E305:E306)</f>
        <v>4925.1</v>
      </c>
      <c r="F307" s="77">
        <f aca="true" t="shared" si="46" ref="F307:Q307">SUM(F305:F306)</f>
        <v>0</v>
      </c>
      <c r="G307" s="77">
        <f t="shared" si="46"/>
        <v>0</v>
      </c>
      <c r="H307" s="77">
        <f t="shared" si="46"/>
        <v>0</v>
      </c>
      <c r="I307" s="77">
        <f t="shared" si="46"/>
        <v>0</v>
      </c>
      <c r="J307" s="77">
        <f t="shared" si="46"/>
        <v>0</v>
      </c>
      <c r="K307" s="77">
        <f>SUM(K305:K306)</f>
        <v>68.82</v>
      </c>
      <c r="L307" s="77">
        <f>SUM(L305:L306)</f>
        <v>71.68</v>
      </c>
      <c r="M307" s="77">
        <f t="shared" si="46"/>
        <v>0</v>
      </c>
      <c r="N307" s="77">
        <f t="shared" si="46"/>
        <v>0</v>
      </c>
      <c r="O307" s="77">
        <f t="shared" si="46"/>
        <v>0</v>
      </c>
      <c r="P307" s="77">
        <f t="shared" si="46"/>
        <v>-0.04</v>
      </c>
      <c r="Q307" s="77">
        <f t="shared" si="46"/>
        <v>4928</v>
      </c>
      <c r="R307" s="32"/>
    </row>
    <row r="308" spans="1:18" ht="30" customHeight="1">
      <c r="A308" s="65"/>
      <c r="B308" s="60" t="s">
        <v>33</v>
      </c>
      <c r="C308" s="83"/>
      <c r="D308" s="83"/>
      <c r="E308" s="84">
        <f>E303+E307</f>
        <v>5965.14</v>
      </c>
      <c r="F308" s="84">
        <f aca="true" t="shared" si="47" ref="F308:Q308">F303+F307</f>
        <v>0</v>
      </c>
      <c r="G308" s="84">
        <f t="shared" si="47"/>
        <v>0</v>
      </c>
      <c r="H308" s="84">
        <f t="shared" si="47"/>
        <v>0</v>
      </c>
      <c r="I308" s="84">
        <f t="shared" si="47"/>
        <v>0</v>
      </c>
      <c r="J308" s="84">
        <f t="shared" si="47"/>
        <v>0</v>
      </c>
      <c r="K308" s="84">
        <f t="shared" si="47"/>
        <v>68.82</v>
      </c>
      <c r="L308" s="84">
        <f t="shared" si="47"/>
        <v>216.82</v>
      </c>
      <c r="M308" s="84">
        <f t="shared" si="47"/>
        <v>0</v>
      </c>
      <c r="N308" s="84">
        <f t="shared" si="47"/>
        <v>0</v>
      </c>
      <c r="O308" s="84">
        <f t="shared" si="47"/>
        <v>0</v>
      </c>
      <c r="P308" s="84">
        <f t="shared" si="47"/>
        <v>-0.06</v>
      </c>
      <c r="Q308" s="84">
        <f t="shared" si="47"/>
        <v>6113.2</v>
      </c>
      <c r="R308" s="67"/>
    </row>
    <row r="314" ht="49.5" customHeight="1"/>
    <row r="315" spans="2:18" s="141" customFormat="1" ht="15.75">
      <c r="B315" s="144"/>
      <c r="C315" s="144"/>
      <c r="D315" s="144" t="s">
        <v>44</v>
      </c>
      <c r="E315" s="144"/>
      <c r="F315" s="144"/>
      <c r="G315" s="144"/>
      <c r="H315" s="144"/>
      <c r="I315" s="144"/>
      <c r="J315" s="144"/>
      <c r="L315" s="144"/>
      <c r="M315" s="144"/>
      <c r="N315" s="144"/>
      <c r="O315" s="144" t="s">
        <v>46</v>
      </c>
      <c r="P315" s="144"/>
      <c r="Q315" s="144"/>
      <c r="R315" s="144"/>
    </row>
    <row r="316" spans="1:18" s="141" customFormat="1" ht="15.75">
      <c r="A316" s="141" t="s">
        <v>45</v>
      </c>
      <c r="B316" s="144"/>
      <c r="C316" s="144"/>
      <c r="D316" s="144" t="s">
        <v>43</v>
      </c>
      <c r="E316" s="144"/>
      <c r="F316" s="144"/>
      <c r="G316" s="144"/>
      <c r="H316" s="144"/>
      <c r="I316" s="144"/>
      <c r="J316" s="144"/>
      <c r="L316" s="144"/>
      <c r="M316" s="144"/>
      <c r="N316" s="144"/>
      <c r="O316" s="144" t="s">
        <v>47</v>
      </c>
      <c r="P316" s="144"/>
      <c r="Q316" s="144"/>
      <c r="R316" s="144"/>
    </row>
    <row r="317" spans="2:18" s="141" customFormat="1" ht="15.75">
      <c r="B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</row>
    <row r="318" spans="1:18" s="141" customFormat="1" ht="33.75">
      <c r="A318" s="5" t="s">
        <v>0</v>
      </c>
      <c r="B318" s="37"/>
      <c r="C318" s="6"/>
      <c r="D318" s="128" t="s">
        <v>143</v>
      </c>
      <c r="E318" s="6"/>
      <c r="F318" s="6"/>
      <c r="G318" s="6"/>
      <c r="H318" s="6"/>
      <c r="I318" s="6"/>
      <c r="J318" s="6"/>
      <c r="K318" s="6"/>
      <c r="L318" s="6"/>
      <c r="M318" s="7"/>
      <c r="N318" s="6"/>
      <c r="O318" s="6"/>
      <c r="P318" s="6"/>
      <c r="Q318" s="6"/>
      <c r="R318" s="29"/>
    </row>
    <row r="319" spans="1:18" s="141" customFormat="1" ht="19.5">
      <c r="A319" s="8"/>
      <c r="B319" s="133" t="s">
        <v>1166</v>
      </c>
      <c r="C319" s="9"/>
      <c r="D319" s="9"/>
      <c r="E319" s="9"/>
      <c r="F319" s="9"/>
      <c r="G319" s="9"/>
      <c r="H319" s="9"/>
      <c r="I319" s="10"/>
      <c r="J319" s="10"/>
      <c r="K319" s="9"/>
      <c r="L319" s="9"/>
      <c r="M319" s="11"/>
      <c r="N319" s="9"/>
      <c r="O319" s="9"/>
      <c r="P319" s="9"/>
      <c r="Q319" s="9"/>
      <c r="R319" s="30" t="s">
        <v>1219</v>
      </c>
    </row>
    <row r="320" spans="1:18" s="141" customFormat="1" ht="24.75">
      <c r="A320" s="12"/>
      <c r="B320" s="49"/>
      <c r="C320" s="13"/>
      <c r="D320" s="130" t="s">
        <v>1186</v>
      </c>
      <c r="E320" s="14"/>
      <c r="F320" s="14"/>
      <c r="G320" s="14"/>
      <c r="H320" s="14"/>
      <c r="I320" s="14"/>
      <c r="J320" s="14"/>
      <c r="K320" s="14"/>
      <c r="L320" s="14"/>
      <c r="M320" s="15"/>
      <c r="N320" s="14"/>
      <c r="O320" s="14"/>
      <c r="P320" s="14"/>
      <c r="Q320" s="14"/>
      <c r="R320" s="31"/>
    </row>
    <row r="321" spans="1:18" s="141" customFormat="1" ht="30.75" customHeight="1" thickBot="1">
      <c r="A321" s="54" t="s">
        <v>1173</v>
      </c>
      <c r="B321" s="74" t="s">
        <v>1174</v>
      </c>
      <c r="C321" s="74" t="s">
        <v>1</v>
      </c>
      <c r="D321" s="74" t="s">
        <v>1171</v>
      </c>
      <c r="E321" s="28" t="s">
        <v>1167</v>
      </c>
      <c r="F321" s="28" t="s">
        <v>1168</v>
      </c>
      <c r="G321" s="28" t="s">
        <v>16</v>
      </c>
      <c r="H321" s="28" t="s">
        <v>38</v>
      </c>
      <c r="I321" s="28" t="s">
        <v>36</v>
      </c>
      <c r="J321" s="28" t="s">
        <v>712</v>
      </c>
      <c r="K321" s="28" t="s">
        <v>18</v>
      </c>
      <c r="L321" s="28" t="s">
        <v>19</v>
      </c>
      <c r="M321" s="28" t="s">
        <v>1172</v>
      </c>
      <c r="N321" s="28" t="s">
        <v>22</v>
      </c>
      <c r="O321" s="28" t="s">
        <v>1188</v>
      </c>
      <c r="P321" s="28" t="s">
        <v>32</v>
      </c>
      <c r="Q321" s="28" t="s">
        <v>31</v>
      </c>
      <c r="R321" s="75" t="s">
        <v>20</v>
      </c>
    </row>
    <row r="322" spans="1:18" s="141" customFormat="1" ht="36.75" customHeight="1" thickTop="1">
      <c r="A322" s="138" t="s">
        <v>614</v>
      </c>
      <c r="B322" s="80"/>
      <c r="C322" s="64"/>
      <c r="D322" s="64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62"/>
    </row>
    <row r="323" spans="1:18" s="141" customFormat="1" ht="42" customHeight="1">
      <c r="A323" s="149">
        <v>81</v>
      </c>
      <c r="B323" s="71" t="s">
        <v>928</v>
      </c>
      <c r="C323" s="47" t="s">
        <v>1072</v>
      </c>
      <c r="D323" s="47" t="s">
        <v>101</v>
      </c>
      <c r="E323" s="71">
        <v>2053.38</v>
      </c>
      <c r="F323" s="71">
        <v>0</v>
      </c>
      <c r="G323" s="71">
        <v>0</v>
      </c>
      <c r="H323" s="71">
        <v>0</v>
      </c>
      <c r="I323" s="71">
        <v>0</v>
      </c>
      <c r="J323" s="71">
        <v>0</v>
      </c>
      <c r="K323" s="71">
        <v>0</v>
      </c>
      <c r="L323" s="71">
        <v>68.27</v>
      </c>
      <c r="M323" s="82">
        <v>0</v>
      </c>
      <c r="N323" s="71">
        <v>0</v>
      </c>
      <c r="O323" s="71">
        <v>0</v>
      </c>
      <c r="P323" s="71">
        <v>0.05</v>
      </c>
      <c r="Q323" s="71">
        <f>E323+F323+G323+I323-J323-N323-K323-M323+L323-P323</f>
        <v>2121.6</v>
      </c>
      <c r="R323" s="32"/>
    </row>
    <row r="324" spans="1:18" s="141" customFormat="1" ht="30.75" customHeight="1">
      <c r="A324" s="140" t="s">
        <v>144</v>
      </c>
      <c r="B324" s="71"/>
      <c r="C324" s="47"/>
      <c r="D324" s="47"/>
      <c r="E324" s="77">
        <f aca="true" t="shared" si="48" ref="E324:Q325">E323</f>
        <v>2053.38</v>
      </c>
      <c r="F324" s="77">
        <f t="shared" si="48"/>
        <v>0</v>
      </c>
      <c r="G324" s="77">
        <f t="shared" si="48"/>
        <v>0</v>
      </c>
      <c r="H324" s="77">
        <f t="shared" si="48"/>
        <v>0</v>
      </c>
      <c r="I324" s="77">
        <f t="shared" si="48"/>
        <v>0</v>
      </c>
      <c r="J324" s="77">
        <f t="shared" si="48"/>
        <v>0</v>
      </c>
      <c r="K324" s="77">
        <f>K323</f>
        <v>0</v>
      </c>
      <c r="L324" s="77">
        <f>L323</f>
        <v>68.27</v>
      </c>
      <c r="M324" s="77">
        <f t="shared" si="48"/>
        <v>0</v>
      </c>
      <c r="N324" s="77">
        <f t="shared" si="48"/>
        <v>0</v>
      </c>
      <c r="O324" s="77">
        <f t="shared" si="48"/>
        <v>0</v>
      </c>
      <c r="P324" s="77">
        <f t="shared" si="48"/>
        <v>0.05</v>
      </c>
      <c r="Q324" s="77">
        <f t="shared" si="48"/>
        <v>2121.6</v>
      </c>
      <c r="R324" s="32"/>
    </row>
    <row r="325" spans="1:18" s="141" customFormat="1" ht="47.25" customHeight="1">
      <c r="A325" s="65"/>
      <c r="B325" s="60" t="s">
        <v>33</v>
      </c>
      <c r="C325" s="83"/>
      <c r="D325" s="83"/>
      <c r="E325" s="84">
        <f t="shared" si="48"/>
        <v>2053.38</v>
      </c>
      <c r="F325" s="84">
        <f t="shared" si="48"/>
        <v>0</v>
      </c>
      <c r="G325" s="84">
        <f t="shared" si="48"/>
        <v>0</v>
      </c>
      <c r="H325" s="84">
        <f t="shared" si="48"/>
        <v>0</v>
      </c>
      <c r="I325" s="84">
        <f t="shared" si="48"/>
        <v>0</v>
      </c>
      <c r="J325" s="84">
        <f t="shared" si="48"/>
        <v>0</v>
      </c>
      <c r="K325" s="84">
        <f>K324</f>
        <v>0</v>
      </c>
      <c r="L325" s="84">
        <f>L324</f>
        <v>68.27</v>
      </c>
      <c r="M325" s="84">
        <f t="shared" si="48"/>
        <v>0</v>
      </c>
      <c r="N325" s="84">
        <f t="shared" si="48"/>
        <v>0</v>
      </c>
      <c r="O325" s="84">
        <f t="shared" si="48"/>
        <v>0</v>
      </c>
      <c r="P325" s="84">
        <f t="shared" si="48"/>
        <v>0.05</v>
      </c>
      <c r="Q325" s="84">
        <f t="shared" si="48"/>
        <v>2121.6</v>
      </c>
      <c r="R325" s="67"/>
    </row>
    <row r="326" spans="1:18" s="141" customFormat="1" ht="19.5">
      <c r="A326" s="19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21"/>
      <c r="N326" s="3"/>
      <c r="O326" s="3"/>
      <c r="P326" s="3"/>
      <c r="Q326" s="3"/>
      <c r="R326" s="33"/>
    </row>
    <row r="327" spans="1:18" s="141" customFormat="1" ht="19.5">
      <c r="A327" s="19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21"/>
      <c r="N327" s="3"/>
      <c r="O327" s="3"/>
      <c r="P327" s="3"/>
      <c r="Q327" s="3"/>
      <c r="R327" s="33"/>
    </row>
    <row r="328" spans="1:18" s="141" customFormat="1" ht="19.5">
      <c r="A328" s="19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21"/>
      <c r="N328" s="3"/>
      <c r="O328" s="3"/>
      <c r="P328" s="3"/>
      <c r="Q328" s="3"/>
      <c r="R328" s="33"/>
    </row>
    <row r="329" spans="1:18" s="141" customFormat="1" ht="19.5">
      <c r="A329" s="19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21"/>
      <c r="N329" s="3"/>
      <c r="O329" s="3"/>
      <c r="P329" s="3"/>
      <c r="Q329" s="3"/>
      <c r="R329" s="33"/>
    </row>
    <row r="330" spans="1:18" s="141" customFormat="1" ht="19.5">
      <c r="A330" s="19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21"/>
      <c r="N330" s="3"/>
      <c r="O330" s="3"/>
      <c r="P330" s="3"/>
      <c r="Q330" s="3"/>
      <c r="R330" s="33"/>
    </row>
    <row r="331" spans="1:18" s="141" customFormat="1" ht="19.5">
      <c r="A331" s="19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21"/>
      <c r="N331" s="3"/>
      <c r="O331" s="3"/>
      <c r="P331" s="3"/>
      <c r="Q331" s="3"/>
      <c r="R331" s="33"/>
    </row>
    <row r="332" spans="2:18" s="141" customFormat="1" ht="15.75">
      <c r="B332" s="144"/>
      <c r="C332" s="144"/>
      <c r="D332" s="144" t="s">
        <v>44</v>
      </c>
      <c r="E332" s="144"/>
      <c r="F332" s="144"/>
      <c r="G332" s="144"/>
      <c r="H332" s="144"/>
      <c r="I332" s="144"/>
      <c r="J332" s="144"/>
      <c r="L332" s="144"/>
      <c r="M332" s="144"/>
      <c r="N332" s="144"/>
      <c r="O332" s="144" t="s">
        <v>46</v>
      </c>
      <c r="P332" s="144"/>
      <c r="Q332" s="144"/>
      <c r="R332" s="144"/>
    </row>
    <row r="333" spans="1:18" s="141" customFormat="1" ht="15.75">
      <c r="A333" s="141" t="s">
        <v>45</v>
      </c>
      <c r="B333" s="144"/>
      <c r="C333" s="144"/>
      <c r="D333" s="144" t="s">
        <v>43</v>
      </c>
      <c r="E333" s="144"/>
      <c r="F333" s="144"/>
      <c r="G333" s="144"/>
      <c r="H333" s="144"/>
      <c r="I333" s="144"/>
      <c r="J333" s="144"/>
      <c r="L333" s="144"/>
      <c r="M333" s="144"/>
      <c r="N333" s="144"/>
      <c r="O333" s="144" t="s">
        <v>47</v>
      </c>
      <c r="P333" s="144"/>
      <c r="Q333" s="144"/>
      <c r="R333" s="144"/>
    </row>
    <row r="334" spans="2:18" s="141" customFormat="1" ht="15.75">
      <c r="B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</row>
    <row r="336" spans="1:18" ht="33.75">
      <c r="A336" s="5" t="s">
        <v>0</v>
      </c>
      <c r="B336" s="37"/>
      <c r="C336" s="6"/>
      <c r="D336" s="128" t="s">
        <v>143</v>
      </c>
      <c r="E336" s="6"/>
      <c r="F336" s="6"/>
      <c r="G336" s="6"/>
      <c r="H336" s="6"/>
      <c r="I336" s="6"/>
      <c r="J336" s="6"/>
      <c r="K336" s="6"/>
      <c r="L336" s="6"/>
      <c r="M336" s="7"/>
      <c r="N336" s="6"/>
      <c r="O336" s="6"/>
      <c r="P336" s="6"/>
      <c r="Q336" s="6"/>
      <c r="R336" s="29"/>
    </row>
    <row r="337" spans="1:18" ht="26.25" customHeight="1">
      <c r="A337" s="8"/>
      <c r="B337" s="132" t="s">
        <v>122</v>
      </c>
      <c r="C337" s="9"/>
      <c r="D337" s="9"/>
      <c r="E337" s="9"/>
      <c r="F337" s="9"/>
      <c r="G337" s="9"/>
      <c r="H337" s="9"/>
      <c r="I337" s="10"/>
      <c r="J337" s="10"/>
      <c r="K337" s="9"/>
      <c r="L337" s="9"/>
      <c r="M337" s="11"/>
      <c r="N337" s="9"/>
      <c r="O337" s="9"/>
      <c r="P337" s="9"/>
      <c r="Q337" s="9"/>
      <c r="R337" s="30" t="s">
        <v>1220</v>
      </c>
    </row>
    <row r="338" spans="1:18" ht="28.5" customHeight="1">
      <c r="A338" s="12"/>
      <c r="B338" s="13"/>
      <c r="C338" s="13"/>
      <c r="D338" s="130" t="s">
        <v>1186</v>
      </c>
      <c r="E338" s="14"/>
      <c r="F338" s="14"/>
      <c r="G338" s="14"/>
      <c r="H338" s="14"/>
      <c r="I338" s="14"/>
      <c r="J338" s="14"/>
      <c r="K338" s="14"/>
      <c r="L338" s="14"/>
      <c r="M338" s="15"/>
      <c r="N338" s="14"/>
      <c r="O338" s="14"/>
      <c r="P338" s="14"/>
      <c r="Q338" s="14"/>
      <c r="R338" s="31"/>
    </row>
    <row r="339" spans="1:18" s="85" customFormat="1" ht="35.25" customHeight="1" thickBot="1">
      <c r="A339" s="54" t="s">
        <v>1173</v>
      </c>
      <c r="B339" s="74" t="s">
        <v>1174</v>
      </c>
      <c r="C339" s="74" t="s">
        <v>1</v>
      </c>
      <c r="D339" s="74" t="s">
        <v>1171</v>
      </c>
      <c r="E339" s="28" t="s">
        <v>1167</v>
      </c>
      <c r="F339" s="28" t="s">
        <v>1168</v>
      </c>
      <c r="G339" s="28" t="s">
        <v>16</v>
      </c>
      <c r="H339" s="28" t="s">
        <v>38</v>
      </c>
      <c r="I339" s="28" t="s">
        <v>36</v>
      </c>
      <c r="J339" s="28" t="s">
        <v>712</v>
      </c>
      <c r="K339" s="28" t="s">
        <v>18</v>
      </c>
      <c r="L339" s="28" t="s">
        <v>19</v>
      </c>
      <c r="M339" s="28" t="s">
        <v>1172</v>
      </c>
      <c r="N339" s="28" t="s">
        <v>22</v>
      </c>
      <c r="O339" s="28" t="s">
        <v>1188</v>
      </c>
      <c r="P339" s="28" t="s">
        <v>32</v>
      </c>
      <c r="Q339" s="28" t="s">
        <v>31</v>
      </c>
      <c r="R339" s="75" t="s">
        <v>20</v>
      </c>
    </row>
    <row r="340" spans="1:18" ht="28.5" customHeight="1" thickTop="1">
      <c r="A340" s="136" t="s">
        <v>123</v>
      </c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2"/>
      <c r="N340" s="101"/>
      <c r="O340" s="101"/>
      <c r="P340" s="101"/>
      <c r="Q340" s="101"/>
      <c r="R340" s="100"/>
    </row>
    <row r="341" spans="1:18" ht="33" customHeight="1">
      <c r="A341" s="149">
        <v>4</v>
      </c>
      <c r="B341" s="71" t="s">
        <v>124</v>
      </c>
      <c r="C341" s="47" t="s">
        <v>1073</v>
      </c>
      <c r="D341" s="47" t="s">
        <v>125</v>
      </c>
      <c r="E341" s="71">
        <v>3675</v>
      </c>
      <c r="F341" s="71">
        <v>0</v>
      </c>
      <c r="G341" s="71">
        <v>0</v>
      </c>
      <c r="H341" s="71">
        <v>0</v>
      </c>
      <c r="I341" s="71">
        <v>0</v>
      </c>
      <c r="J341" s="71">
        <v>0</v>
      </c>
      <c r="K341" s="71">
        <v>297.04</v>
      </c>
      <c r="L341" s="71">
        <v>0</v>
      </c>
      <c r="M341" s="71">
        <v>0</v>
      </c>
      <c r="N341" s="71">
        <v>0</v>
      </c>
      <c r="O341" s="71">
        <v>0</v>
      </c>
      <c r="P341" s="71">
        <v>-0.04</v>
      </c>
      <c r="Q341" s="71">
        <f>E341+F341+G341+I341-J341-N341-K341-M341+L341-P341</f>
        <v>3378</v>
      </c>
      <c r="R341" s="32"/>
    </row>
    <row r="342" spans="1:18" ht="33" customHeight="1">
      <c r="A342" s="149">
        <v>34</v>
      </c>
      <c r="B342" s="71" t="s">
        <v>97</v>
      </c>
      <c r="C342" s="47" t="s">
        <v>1074</v>
      </c>
      <c r="D342" s="47" t="s">
        <v>101</v>
      </c>
      <c r="E342" s="71">
        <v>3674.95</v>
      </c>
      <c r="F342" s="71">
        <v>0</v>
      </c>
      <c r="G342" s="71">
        <v>0</v>
      </c>
      <c r="H342" s="71">
        <v>0</v>
      </c>
      <c r="I342" s="71">
        <v>0</v>
      </c>
      <c r="J342" s="71">
        <v>0</v>
      </c>
      <c r="K342" s="71">
        <v>297.04</v>
      </c>
      <c r="L342" s="71">
        <v>0</v>
      </c>
      <c r="M342" s="71">
        <v>0</v>
      </c>
      <c r="N342" s="71">
        <v>0</v>
      </c>
      <c r="O342" s="71">
        <v>0</v>
      </c>
      <c r="P342" s="71">
        <v>0.11</v>
      </c>
      <c r="Q342" s="71">
        <f>E342+F342+G342+I342-J342-N342-K342-M342+L342-P342</f>
        <v>3377.7999999999997</v>
      </c>
      <c r="R342" s="32"/>
    </row>
    <row r="343" spans="1:18" ht="23.25" customHeight="1">
      <c r="A343" s="140" t="s">
        <v>144</v>
      </c>
      <c r="B343" s="71"/>
      <c r="C343" s="47"/>
      <c r="D343" s="47"/>
      <c r="E343" s="77">
        <f>SUM(E341:E342)</f>
        <v>7349.95</v>
      </c>
      <c r="F343" s="77">
        <f aca="true" t="shared" si="49" ref="F343:N343">SUM(F341:F342)</f>
        <v>0</v>
      </c>
      <c r="G343" s="77">
        <f t="shared" si="49"/>
        <v>0</v>
      </c>
      <c r="H343" s="77">
        <f t="shared" si="49"/>
        <v>0</v>
      </c>
      <c r="I343" s="77">
        <f t="shared" si="49"/>
        <v>0</v>
      </c>
      <c r="J343" s="77">
        <f t="shared" si="49"/>
        <v>0</v>
      </c>
      <c r="K343" s="77">
        <f>SUM(K341:K342)</f>
        <v>594.08</v>
      </c>
      <c r="L343" s="77">
        <f>SUM(L341:L342)</f>
        <v>0</v>
      </c>
      <c r="M343" s="77">
        <f t="shared" si="49"/>
        <v>0</v>
      </c>
      <c r="N343" s="77">
        <f t="shared" si="49"/>
        <v>0</v>
      </c>
      <c r="O343" s="77">
        <f>SUM(O341:O342)</f>
        <v>0</v>
      </c>
      <c r="P343" s="77">
        <f>SUM(P341:P342)</f>
        <v>0.07</v>
      </c>
      <c r="Q343" s="77">
        <f>SUM(Q341:Q342)</f>
        <v>6755.799999999999</v>
      </c>
      <c r="R343" s="32"/>
    </row>
    <row r="344" spans="1:18" ht="28.5" customHeight="1">
      <c r="A344" s="136" t="s">
        <v>14</v>
      </c>
      <c r="B344" s="98"/>
      <c r="C344" s="99"/>
      <c r="D344" s="99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100"/>
    </row>
    <row r="345" spans="1:18" ht="33" customHeight="1">
      <c r="A345" s="149">
        <v>5</v>
      </c>
      <c r="B345" s="71" t="s">
        <v>715</v>
      </c>
      <c r="C345" s="47" t="s">
        <v>1075</v>
      </c>
      <c r="D345" s="47" t="s">
        <v>716</v>
      </c>
      <c r="E345" s="71">
        <v>3000</v>
      </c>
      <c r="F345" s="71">
        <v>0</v>
      </c>
      <c r="G345" s="71">
        <v>0</v>
      </c>
      <c r="H345" s="71">
        <v>0</v>
      </c>
      <c r="I345" s="71">
        <v>0</v>
      </c>
      <c r="J345" s="71">
        <v>0</v>
      </c>
      <c r="K345" s="71">
        <v>76.98</v>
      </c>
      <c r="L345" s="71">
        <v>0</v>
      </c>
      <c r="M345" s="71">
        <v>0</v>
      </c>
      <c r="N345" s="71">
        <v>0</v>
      </c>
      <c r="O345" s="71">
        <v>0</v>
      </c>
      <c r="P345" s="71">
        <v>0.02</v>
      </c>
      <c r="Q345" s="71">
        <f>E345+F345+G345+I345+J345-N345-K345-M345+L345-P345-O345</f>
        <v>2923</v>
      </c>
      <c r="R345" s="32"/>
    </row>
    <row r="346" spans="1:18" ht="33" customHeight="1">
      <c r="A346" s="149">
        <v>6</v>
      </c>
      <c r="B346" s="71" t="s">
        <v>77</v>
      </c>
      <c r="C346" s="47" t="s">
        <v>1076</v>
      </c>
      <c r="D346" s="47" t="s">
        <v>151</v>
      </c>
      <c r="E346" s="71">
        <v>3858.6</v>
      </c>
      <c r="F346" s="71">
        <v>0</v>
      </c>
      <c r="G346" s="71">
        <v>0</v>
      </c>
      <c r="H346" s="71">
        <v>0</v>
      </c>
      <c r="I346" s="71">
        <v>0</v>
      </c>
      <c r="J346" s="71">
        <v>0</v>
      </c>
      <c r="K346" s="71">
        <v>326.42</v>
      </c>
      <c r="L346" s="71">
        <v>0</v>
      </c>
      <c r="M346" s="71">
        <v>0</v>
      </c>
      <c r="N346" s="71">
        <v>0</v>
      </c>
      <c r="O346" s="71">
        <v>0</v>
      </c>
      <c r="P346" s="71">
        <v>-0.02</v>
      </c>
      <c r="Q346" s="71">
        <f>E346+F346+G346+I346+J346-N346-K346-M346+L346-P346-O346</f>
        <v>3532.2</v>
      </c>
      <c r="R346" s="32"/>
    </row>
    <row r="347" spans="1:18" ht="33" customHeight="1">
      <c r="A347" s="149">
        <v>7</v>
      </c>
      <c r="B347" s="71" t="s">
        <v>95</v>
      </c>
      <c r="C347" s="47" t="s">
        <v>1077</v>
      </c>
      <c r="D347" s="47" t="s">
        <v>126</v>
      </c>
      <c r="E347" s="71">
        <v>3675</v>
      </c>
      <c r="F347" s="71">
        <v>0</v>
      </c>
      <c r="G347" s="71">
        <v>0</v>
      </c>
      <c r="H347" s="71">
        <v>0</v>
      </c>
      <c r="I347" s="71">
        <v>0</v>
      </c>
      <c r="J347" s="71">
        <v>0</v>
      </c>
      <c r="K347" s="71">
        <v>297.04</v>
      </c>
      <c r="L347" s="71">
        <v>0</v>
      </c>
      <c r="M347" s="71">
        <v>0</v>
      </c>
      <c r="N347" s="71">
        <v>0</v>
      </c>
      <c r="O347" s="71">
        <v>0</v>
      </c>
      <c r="P347" s="71">
        <v>-0.04</v>
      </c>
      <c r="Q347" s="71">
        <f>E347+F347+G347+I347+J347-N347-K347-M347+L347-P347-O347</f>
        <v>3378</v>
      </c>
      <c r="R347" s="32"/>
    </row>
    <row r="348" spans="1:18" ht="33" customHeight="1">
      <c r="A348" s="149">
        <v>33</v>
      </c>
      <c r="B348" s="71" t="s">
        <v>127</v>
      </c>
      <c r="C348" s="47" t="s">
        <v>1078</v>
      </c>
      <c r="D348" s="47" t="s">
        <v>128</v>
      </c>
      <c r="E348" s="71">
        <v>2099.95</v>
      </c>
      <c r="F348" s="71">
        <v>0</v>
      </c>
      <c r="G348" s="71">
        <v>0</v>
      </c>
      <c r="H348" s="71">
        <v>0</v>
      </c>
      <c r="I348" s="71">
        <v>0</v>
      </c>
      <c r="J348" s="71">
        <v>0</v>
      </c>
      <c r="K348" s="71">
        <v>0</v>
      </c>
      <c r="L348" s="71">
        <v>64.28</v>
      </c>
      <c r="M348" s="71">
        <v>0</v>
      </c>
      <c r="N348" s="71">
        <v>0</v>
      </c>
      <c r="O348" s="71">
        <v>0</v>
      </c>
      <c r="P348" s="71">
        <v>0.03</v>
      </c>
      <c r="Q348" s="71">
        <f>E348+F348+G348+I348+J348-N348-K348-M348+L348-P348-O348</f>
        <v>2164.2</v>
      </c>
      <c r="R348" s="47"/>
    </row>
    <row r="349" spans="1:18" ht="33" customHeight="1">
      <c r="A349" s="149">
        <v>87</v>
      </c>
      <c r="B349" s="71" t="s">
        <v>93</v>
      </c>
      <c r="C349" s="47" t="s">
        <v>1079</v>
      </c>
      <c r="D349" s="47" t="s">
        <v>94</v>
      </c>
      <c r="E349" s="71">
        <v>1837.5</v>
      </c>
      <c r="F349" s="71">
        <v>0</v>
      </c>
      <c r="G349" s="71">
        <v>0</v>
      </c>
      <c r="H349" s="71">
        <v>0</v>
      </c>
      <c r="I349" s="71">
        <v>0</v>
      </c>
      <c r="J349" s="71">
        <v>0</v>
      </c>
      <c r="K349" s="71">
        <v>0</v>
      </c>
      <c r="L349" s="71">
        <v>82.08</v>
      </c>
      <c r="M349" s="71">
        <v>0</v>
      </c>
      <c r="N349" s="71">
        <v>0</v>
      </c>
      <c r="O349" s="71">
        <v>0</v>
      </c>
      <c r="P349" s="71">
        <v>-0.02</v>
      </c>
      <c r="Q349" s="71">
        <f>E349+F349+G349+I349+J349-N349-K349-M349+L349-P349-O349</f>
        <v>1919.6</v>
      </c>
      <c r="R349" s="47"/>
    </row>
    <row r="350" spans="1:18" ht="23.25" customHeight="1">
      <c r="A350" s="140" t="s">
        <v>144</v>
      </c>
      <c r="B350" s="1"/>
      <c r="C350" s="47"/>
      <c r="D350" s="47"/>
      <c r="E350" s="50">
        <f aca="true" t="shared" si="50" ref="E350:Q350">SUM(E345:E349)</f>
        <v>14471.05</v>
      </c>
      <c r="F350" s="50">
        <f t="shared" si="50"/>
        <v>0</v>
      </c>
      <c r="G350" s="50">
        <f t="shared" si="50"/>
        <v>0</v>
      </c>
      <c r="H350" s="50">
        <f t="shared" si="50"/>
        <v>0</v>
      </c>
      <c r="I350" s="50">
        <f t="shared" si="50"/>
        <v>0</v>
      </c>
      <c r="J350" s="50">
        <f t="shared" si="50"/>
        <v>0</v>
      </c>
      <c r="K350" s="50">
        <f>SUM(K345:K349)</f>
        <v>700.44</v>
      </c>
      <c r="L350" s="50">
        <f>SUM(L345:L349)</f>
        <v>146.36</v>
      </c>
      <c r="M350" s="50">
        <f t="shared" si="50"/>
        <v>0</v>
      </c>
      <c r="N350" s="50">
        <f t="shared" si="50"/>
        <v>0</v>
      </c>
      <c r="O350" s="50">
        <f t="shared" si="50"/>
        <v>0</v>
      </c>
      <c r="P350" s="50">
        <f t="shared" si="50"/>
        <v>-0.030000000000000002</v>
      </c>
      <c r="Q350" s="50">
        <f t="shared" si="50"/>
        <v>13917.000000000002</v>
      </c>
      <c r="R350" s="32"/>
    </row>
    <row r="351" spans="1:18" s="25" customFormat="1" ht="27.75" customHeight="1">
      <c r="A351" s="65"/>
      <c r="B351" s="60" t="s">
        <v>33</v>
      </c>
      <c r="C351" s="66"/>
      <c r="D351" s="66"/>
      <c r="E351" s="89">
        <f aca="true" t="shared" si="51" ref="E351:Q351">E343+E350</f>
        <v>21821</v>
      </c>
      <c r="F351" s="89">
        <f t="shared" si="51"/>
        <v>0</v>
      </c>
      <c r="G351" s="89">
        <f t="shared" si="51"/>
        <v>0</v>
      </c>
      <c r="H351" s="89">
        <f t="shared" si="51"/>
        <v>0</v>
      </c>
      <c r="I351" s="89">
        <f t="shared" si="51"/>
        <v>0</v>
      </c>
      <c r="J351" s="89">
        <f t="shared" si="51"/>
        <v>0</v>
      </c>
      <c r="K351" s="89">
        <f>K343+K350</f>
        <v>1294.52</v>
      </c>
      <c r="L351" s="89">
        <f>L343+L350</f>
        <v>146.36</v>
      </c>
      <c r="M351" s="89">
        <f t="shared" si="51"/>
        <v>0</v>
      </c>
      <c r="N351" s="89">
        <f t="shared" si="51"/>
        <v>0</v>
      </c>
      <c r="O351" s="89">
        <f t="shared" si="51"/>
        <v>0</v>
      </c>
      <c r="P351" s="89">
        <f t="shared" si="51"/>
        <v>0.04000000000000001</v>
      </c>
      <c r="Q351" s="89">
        <f t="shared" si="51"/>
        <v>20672.800000000003</v>
      </c>
      <c r="R351" s="67"/>
    </row>
    <row r="352" spans="1:18" ht="18">
      <c r="A352" s="26"/>
      <c r="B352" s="10"/>
      <c r="C352" s="10"/>
      <c r="D352" s="10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34"/>
    </row>
    <row r="353" spans="1:18" ht="18">
      <c r="A353" s="26"/>
      <c r="B353" s="10"/>
      <c r="C353" s="10"/>
      <c r="D353" s="10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34"/>
    </row>
    <row r="354" spans="2:18" s="141" customFormat="1" ht="15.75">
      <c r="B354" s="144"/>
      <c r="C354" s="144"/>
      <c r="D354" s="144" t="s">
        <v>44</v>
      </c>
      <c r="E354" s="144"/>
      <c r="F354" s="144"/>
      <c r="G354" s="144"/>
      <c r="H354" s="144"/>
      <c r="I354" s="144"/>
      <c r="J354" s="144"/>
      <c r="L354" s="144"/>
      <c r="M354" s="144"/>
      <c r="N354" s="144"/>
      <c r="O354" s="144" t="s">
        <v>46</v>
      </c>
      <c r="P354" s="144"/>
      <c r="Q354" s="144"/>
      <c r="R354" s="144"/>
    </row>
    <row r="355" spans="1:18" s="141" customFormat="1" ht="15.75">
      <c r="A355" s="141" t="s">
        <v>45</v>
      </c>
      <c r="B355" s="144"/>
      <c r="C355" s="144"/>
      <c r="D355" s="144" t="s">
        <v>43</v>
      </c>
      <c r="E355" s="144"/>
      <c r="F355" s="144"/>
      <c r="G355" s="144"/>
      <c r="H355" s="144"/>
      <c r="I355" s="144"/>
      <c r="J355" s="144"/>
      <c r="L355" s="144"/>
      <c r="M355" s="144"/>
      <c r="N355" s="144"/>
      <c r="O355" s="144" t="s">
        <v>47</v>
      </c>
      <c r="P355" s="144"/>
      <c r="Q355" s="144"/>
      <c r="R355" s="144"/>
    </row>
    <row r="357" spans="1:18" ht="18">
      <c r="A357" s="114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6"/>
      <c r="N357" s="115"/>
      <c r="O357" s="115"/>
      <c r="P357" s="115"/>
      <c r="Q357" s="115"/>
      <c r="R357" s="117"/>
    </row>
    <row r="358" spans="1:18" ht="54.75" customHeight="1">
      <c r="A358" s="5" t="s">
        <v>0</v>
      </c>
      <c r="B358" s="22"/>
      <c r="C358" s="6"/>
      <c r="D358" s="129" t="s">
        <v>143</v>
      </c>
      <c r="E358" s="6"/>
      <c r="F358" s="6"/>
      <c r="G358" s="6"/>
      <c r="H358" s="6"/>
      <c r="I358" s="6"/>
      <c r="J358" s="6"/>
      <c r="K358" s="6"/>
      <c r="L358" s="6"/>
      <c r="M358" s="7"/>
      <c r="N358" s="6"/>
      <c r="O358" s="6"/>
      <c r="P358" s="6"/>
      <c r="Q358" s="6"/>
      <c r="R358" s="29"/>
    </row>
    <row r="359" spans="1:18" ht="43.5" customHeight="1">
      <c r="A359" s="8"/>
      <c r="B359" s="132" t="s">
        <v>129</v>
      </c>
      <c r="C359" s="9"/>
      <c r="D359" s="9"/>
      <c r="E359" s="9"/>
      <c r="F359" s="9"/>
      <c r="G359" s="9"/>
      <c r="H359" s="9"/>
      <c r="I359" s="10"/>
      <c r="J359" s="10"/>
      <c r="K359" s="9"/>
      <c r="L359" s="9"/>
      <c r="M359" s="11"/>
      <c r="N359" s="9"/>
      <c r="O359" s="9"/>
      <c r="P359" s="9"/>
      <c r="Q359" s="9"/>
      <c r="R359" s="30" t="s">
        <v>1221</v>
      </c>
    </row>
    <row r="360" spans="1:18" ht="51" customHeight="1">
      <c r="A360" s="12"/>
      <c r="B360" s="49"/>
      <c r="C360" s="13"/>
      <c r="D360" s="130" t="s">
        <v>1186</v>
      </c>
      <c r="E360" s="14"/>
      <c r="F360" s="14"/>
      <c r="G360" s="14"/>
      <c r="H360" s="14"/>
      <c r="I360" s="14"/>
      <c r="J360" s="14"/>
      <c r="K360" s="14"/>
      <c r="L360" s="14"/>
      <c r="M360" s="15"/>
      <c r="N360" s="14"/>
      <c r="O360" s="14"/>
      <c r="P360" s="14"/>
      <c r="Q360" s="14"/>
      <c r="R360" s="31"/>
    </row>
    <row r="361" spans="1:18" s="85" customFormat="1" ht="30.75" customHeight="1" thickBot="1">
      <c r="A361" s="54" t="s">
        <v>1173</v>
      </c>
      <c r="B361" s="74" t="s">
        <v>1174</v>
      </c>
      <c r="C361" s="74" t="s">
        <v>1</v>
      </c>
      <c r="D361" s="74" t="s">
        <v>1171</v>
      </c>
      <c r="E361" s="28" t="s">
        <v>1167</v>
      </c>
      <c r="F361" s="28" t="s">
        <v>1168</v>
      </c>
      <c r="G361" s="28" t="s">
        <v>36</v>
      </c>
      <c r="H361" s="28" t="s">
        <v>38</v>
      </c>
      <c r="I361" s="28" t="s">
        <v>36</v>
      </c>
      <c r="J361" s="28" t="s">
        <v>712</v>
      </c>
      <c r="K361" s="28" t="s">
        <v>18</v>
      </c>
      <c r="L361" s="28" t="s">
        <v>19</v>
      </c>
      <c r="M361" s="28" t="s">
        <v>1172</v>
      </c>
      <c r="N361" s="28" t="s">
        <v>22</v>
      </c>
      <c r="O361" s="28" t="s">
        <v>1188</v>
      </c>
      <c r="P361" s="28" t="s">
        <v>32</v>
      </c>
      <c r="Q361" s="28" t="s">
        <v>31</v>
      </c>
      <c r="R361" s="75" t="s">
        <v>20</v>
      </c>
    </row>
    <row r="362" spans="1:18" ht="40.5" customHeight="1" thickTop="1">
      <c r="A362" s="138" t="s">
        <v>130</v>
      </c>
      <c r="B362" s="80"/>
      <c r="C362" s="64"/>
      <c r="D362" s="64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68"/>
    </row>
    <row r="363" spans="1:18" ht="40.5" customHeight="1">
      <c r="A363" s="149">
        <v>62</v>
      </c>
      <c r="B363" s="71" t="s">
        <v>66</v>
      </c>
      <c r="C363" s="47" t="s">
        <v>1080</v>
      </c>
      <c r="D363" s="47" t="s">
        <v>15</v>
      </c>
      <c r="E363" s="71">
        <v>2500.05</v>
      </c>
      <c r="F363" s="71">
        <v>0</v>
      </c>
      <c r="G363" s="71">
        <v>0</v>
      </c>
      <c r="H363" s="71">
        <v>300</v>
      </c>
      <c r="I363" s="71">
        <v>0</v>
      </c>
      <c r="J363" s="71">
        <v>0</v>
      </c>
      <c r="K363" s="71">
        <v>7.66</v>
      </c>
      <c r="L363" s="71">
        <v>0</v>
      </c>
      <c r="M363" s="43">
        <v>337</v>
      </c>
      <c r="N363" s="71">
        <v>0</v>
      </c>
      <c r="O363" s="71">
        <v>0</v>
      </c>
      <c r="P363" s="71">
        <v>-0.01</v>
      </c>
      <c r="Q363" s="71">
        <f>E363+F363+G363+H363+I363+J363-N363-K363-M363+L363-P363</f>
        <v>2455.4000000000005</v>
      </c>
      <c r="R363" s="35"/>
    </row>
    <row r="364" spans="1:18" ht="40.5" customHeight="1">
      <c r="A364" s="149">
        <v>133</v>
      </c>
      <c r="B364" s="71" t="s">
        <v>131</v>
      </c>
      <c r="C364" s="47" t="s">
        <v>1081</v>
      </c>
      <c r="D364" s="47" t="s">
        <v>15</v>
      </c>
      <c r="E364" s="71">
        <v>2500.05</v>
      </c>
      <c r="F364" s="71">
        <v>0</v>
      </c>
      <c r="G364" s="71">
        <v>0</v>
      </c>
      <c r="H364" s="71">
        <v>300</v>
      </c>
      <c r="I364" s="71">
        <v>0</v>
      </c>
      <c r="J364" s="71">
        <v>0</v>
      </c>
      <c r="K364" s="71">
        <v>7.66</v>
      </c>
      <c r="L364" s="71">
        <v>0</v>
      </c>
      <c r="M364" s="71">
        <v>0</v>
      </c>
      <c r="N364" s="71">
        <v>0</v>
      </c>
      <c r="O364" s="71">
        <v>0</v>
      </c>
      <c r="P364" s="71">
        <v>-0.01</v>
      </c>
      <c r="Q364" s="71">
        <f>E364+F364+G364+H364+I364+J364-N364-K364-M364+L364-P364</f>
        <v>2792.4000000000005</v>
      </c>
      <c r="R364" s="32"/>
    </row>
    <row r="365" spans="1:18" ht="33" customHeight="1">
      <c r="A365" s="140" t="s">
        <v>144</v>
      </c>
      <c r="B365" s="71"/>
      <c r="C365" s="47"/>
      <c r="D365" s="47"/>
      <c r="E365" s="50">
        <f aca="true" t="shared" si="52" ref="E365:Q365">SUM(E363:E364)</f>
        <v>5000.1</v>
      </c>
      <c r="F365" s="50">
        <f t="shared" si="52"/>
        <v>0</v>
      </c>
      <c r="G365" s="50">
        <f t="shared" si="52"/>
        <v>0</v>
      </c>
      <c r="H365" s="50">
        <f t="shared" si="52"/>
        <v>600</v>
      </c>
      <c r="I365" s="50">
        <f t="shared" si="52"/>
        <v>0</v>
      </c>
      <c r="J365" s="50">
        <f t="shared" si="52"/>
        <v>0</v>
      </c>
      <c r="K365" s="50">
        <f>SUM(K363:K364)</f>
        <v>15.32</v>
      </c>
      <c r="L365" s="50">
        <f>SUM(L363:L364)</f>
        <v>0</v>
      </c>
      <c r="M365" s="50">
        <f t="shared" si="52"/>
        <v>337</v>
      </c>
      <c r="N365" s="50">
        <f t="shared" si="52"/>
        <v>0</v>
      </c>
      <c r="O365" s="50">
        <f t="shared" si="52"/>
        <v>0</v>
      </c>
      <c r="P365" s="50">
        <f t="shared" si="52"/>
        <v>-0.02</v>
      </c>
      <c r="Q365" s="50">
        <f t="shared" si="52"/>
        <v>5247.800000000001</v>
      </c>
      <c r="R365" s="35"/>
    </row>
    <row r="366" spans="1:18" ht="33" customHeight="1">
      <c r="A366" s="65"/>
      <c r="B366" s="60" t="s">
        <v>33</v>
      </c>
      <c r="C366" s="66"/>
      <c r="D366" s="66"/>
      <c r="E366" s="84">
        <f>E365</f>
        <v>5000.1</v>
      </c>
      <c r="F366" s="84">
        <f aca="true" t="shared" si="53" ref="F366:M366">F365</f>
        <v>0</v>
      </c>
      <c r="G366" s="84">
        <f t="shared" si="53"/>
        <v>0</v>
      </c>
      <c r="H366" s="84">
        <f t="shared" si="53"/>
        <v>600</v>
      </c>
      <c r="I366" s="84">
        <f t="shared" si="53"/>
        <v>0</v>
      </c>
      <c r="J366" s="84">
        <f t="shared" si="53"/>
        <v>0</v>
      </c>
      <c r="K366" s="84">
        <f>K365</f>
        <v>15.32</v>
      </c>
      <c r="L366" s="84">
        <f>L365</f>
        <v>0</v>
      </c>
      <c r="M366" s="84">
        <f t="shared" si="53"/>
        <v>337</v>
      </c>
      <c r="N366" s="84">
        <f>N365</f>
        <v>0</v>
      </c>
      <c r="O366" s="84">
        <f>O365</f>
        <v>0</v>
      </c>
      <c r="P366" s="84">
        <f>P365</f>
        <v>-0.02</v>
      </c>
      <c r="Q366" s="84">
        <f>Q365</f>
        <v>5247.800000000001</v>
      </c>
      <c r="R366" s="67"/>
    </row>
    <row r="367" ht="18">
      <c r="M367" s="3"/>
    </row>
    <row r="368" ht="18">
      <c r="M368" s="3"/>
    </row>
    <row r="369" ht="63" customHeight="1"/>
    <row r="370" spans="2:18" s="141" customFormat="1" ht="15.75">
      <c r="B370" s="144"/>
      <c r="C370" s="144"/>
      <c r="D370" s="144" t="s">
        <v>44</v>
      </c>
      <c r="E370" s="144"/>
      <c r="F370" s="144"/>
      <c r="G370" s="144"/>
      <c r="H370" s="144"/>
      <c r="I370" s="144"/>
      <c r="J370" s="144"/>
      <c r="L370" s="144"/>
      <c r="M370" s="144"/>
      <c r="N370" s="144"/>
      <c r="O370" s="144" t="s">
        <v>46</v>
      </c>
      <c r="P370" s="144"/>
      <c r="Q370" s="144"/>
      <c r="R370" s="144"/>
    </row>
    <row r="371" spans="1:18" s="141" customFormat="1" ht="15.75">
      <c r="A371" s="141" t="s">
        <v>45</v>
      </c>
      <c r="B371" s="144"/>
      <c r="C371" s="144"/>
      <c r="D371" s="144" t="s">
        <v>43</v>
      </c>
      <c r="E371" s="144"/>
      <c r="F371" s="144"/>
      <c r="G371" s="144"/>
      <c r="H371" s="144"/>
      <c r="I371" s="144"/>
      <c r="J371" s="144"/>
      <c r="L371" s="144"/>
      <c r="M371" s="144"/>
      <c r="N371" s="144"/>
      <c r="O371" s="144" t="s">
        <v>47</v>
      </c>
      <c r="P371" s="144"/>
      <c r="Q371" s="144"/>
      <c r="R371" s="144"/>
    </row>
    <row r="375" spans="1:18" ht="54" customHeight="1">
      <c r="A375" s="5" t="s">
        <v>0</v>
      </c>
      <c r="B375" s="37"/>
      <c r="C375" s="6"/>
      <c r="D375" s="128" t="s">
        <v>143</v>
      </c>
      <c r="E375" s="6"/>
      <c r="F375" s="6"/>
      <c r="G375" s="6"/>
      <c r="H375" s="6"/>
      <c r="I375" s="6"/>
      <c r="J375" s="6"/>
      <c r="K375" s="6"/>
      <c r="L375" s="6"/>
      <c r="M375" s="7"/>
      <c r="N375" s="6"/>
      <c r="O375" s="6"/>
      <c r="P375" s="6"/>
      <c r="Q375" s="6"/>
      <c r="R375" s="29"/>
    </row>
    <row r="376" spans="1:18" ht="18.75">
      <c r="A376" s="8"/>
      <c r="B376" s="132" t="s">
        <v>29</v>
      </c>
      <c r="C376" s="9"/>
      <c r="D376" s="9"/>
      <c r="E376" s="9"/>
      <c r="F376" s="9"/>
      <c r="G376" s="9"/>
      <c r="H376" s="9"/>
      <c r="I376" s="10"/>
      <c r="J376" s="10"/>
      <c r="K376" s="9"/>
      <c r="L376" s="9"/>
      <c r="M376" s="11"/>
      <c r="N376" s="9"/>
      <c r="O376" s="9"/>
      <c r="P376" s="9"/>
      <c r="Q376" s="9"/>
      <c r="R376" s="30" t="s">
        <v>1222</v>
      </c>
    </row>
    <row r="377" spans="1:18" ht="24.75">
      <c r="A377" s="12"/>
      <c r="B377" s="49"/>
      <c r="C377" s="13"/>
      <c r="D377" s="130" t="s">
        <v>1186</v>
      </c>
      <c r="E377" s="14"/>
      <c r="F377" s="14"/>
      <c r="G377" s="14"/>
      <c r="H377" s="14"/>
      <c r="I377" s="14"/>
      <c r="J377" s="14"/>
      <c r="K377" s="14"/>
      <c r="L377" s="14"/>
      <c r="M377" s="15"/>
      <c r="N377" s="14"/>
      <c r="O377" s="14"/>
      <c r="P377" s="14"/>
      <c r="Q377" s="14"/>
      <c r="R377" s="31"/>
    </row>
    <row r="378" spans="1:18" s="85" customFormat="1" ht="33.75" customHeight="1" thickBot="1">
      <c r="A378" s="54" t="s">
        <v>1173</v>
      </c>
      <c r="B378" s="74" t="s">
        <v>1174</v>
      </c>
      <c r="C378" s="74" t="s">
        <v>1</v>
      </c>
      <c r="D378" s="74" t="s">
        <v>1171</v>
      </c>
      <c r="E378" s="28" t="s">
        <v>1167</v>
      </c>
      <c r="F378" s="28" t="s">
        <v>1168</v>
      </c>
      <c r="G378" s="28" t="s">
        <v>16</v>
      </c>
      <c r="H378" s="28" t="s">
        <v>38</v>
      </c>
      <c r="I378" s="28" t="s">
        <v>36</v>
      </c>
      <c r="J378" s="28" t="s">
        <v>712</v>
      </c>
      <c r="K378" s="28" t="s">
        <v>18</v>
      </c>
      <c r="L378" s="28" t="s">
        <v>19</v>
      </c>
      <c r="M378" s="28" t="s">
        <v>1172</v>
      </c>
      <c r="N378" s="28" t="s">
        <v>22</v>
      </c>
      <c r="O378" s="28" t="s">
        <v>1188</v>
      </c>
      <c r="P378" s="28" t="s">
        <v>32</v>
      </c>
      <c r="Q378" s="28" t="s">
        <v>31</v>
      </c>
      <c r="R378" s="75" t="s">
        <v>20</v>
      </c>
    </row>
    <row r="379" spans="1:18" ht="35.25" customHeight="1" thickTop="1">
      <c r="A379" s="139" t="s">
        <v>132</v>
      </c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2"/>
      <c r="N379" s="101"/>
      <c r="O379" s="101"/>
      <c r="P379" s="101"/>
      <c r="Q379" s="101"/>
      <c r="R379" s="100"/>
    </row>
    <row r="380" spans="1:18" ht="42" customHeight="1">
      <c r="A380" s="149">
        <v>28</v>
      </c>
      <c r="B380" s="78" t="s">
        <v>717</v>
      </c>
      <c r="C380" s="40" t="s">
        <v>1082</v>
      </c>
      <c r="D380" s="250" t="s">
        <v>718</v>
      </c>
      <c r="E380" s="78">
        <v>2940</v>
      </c>
      <c r="F380" s="78">
        <v>0</v>
      </c>
      <c r="G380" s="78">
        <v>0</v>
      </c>
      <c r="H380" s="78">
        <v>0</v>
      </c>
      <c r="I380" s="78">
        <v>0</v>
      </c>
      <c r="J380" s="78">
        <v>0</v>
      </c>
      <c r="K380" s="78">
        <v>70.45</v>
      </c>
      <c r="L380" s="78">
        <v>0</v>
      </c>
      <c r="M380" s="78">
        <v>0</v>
      </c>
      <c r="N380" s="78">
        <v>0</v>
      </c>
      <c r="O380" s="78">
        <v>0</v>
      </c>
      <c r="P380" s="78">
        <v>-0.05</v>
      </c>
      <c r="Q380" s="78">
        <f>E380+F380+G380+I380+J380-N380-K380-M380+L380-P380</f>
        <v>2869.6000000000004</v>
      </c>
      <c r="R380" s="47"/>
    </row>
    <row r="381" spans="1:18" ht="42" customHeight="1">
      <c r="A381" s="149">
        <v>30</v>
      </c>
      <c r="B381" s="78" t="s">
        <v>1204</v>
      </c>
      <c r="C381" s="40" t="s">
        <v>1205</v>
      </c>
      <c r="D381" s="40" t="s">
        <v>1206</v>
      </c>
      <c r="E381" s="78">
        <v>2100</v>
      </c>
      <c r="F381" s="78">
        <v>0</v>
      </c>
      <c r="G381" s="78">
        <v>0</v>
      </c>
      <c r="H381" s="78">
        <v>0</v>
      </c>
      <c r="I381" s="78">
        <v>0</v>
      </c>
      <c r="J381" s="78">
        <v>2100</v>
      </c>
      <c r="K381" s="78">
        <v>0</v>
      </c>
      <c r="L381" s="78">
        <v>128.56</v>
      </c>
      <c r="M381" s="78">
        <v>0</v>
      </c>
      <c r="N381" s="78">
        <v>0</v>
      </c>
      <c r="O381" s="78">
        <v>0</v>
      </c>
      <c r="P381" s="78">
        <v>-0.04</v>
      </c>
      <c r="Q381" s="78">
        <f>E381+F381+G381+I381+J381-N381-K381-M381+L381-P381</f>
        <v>4328.6</v>
      </c>
      <c r="R381" s="47"/>
    </row>
    <row r="382" spans="1:18" ht="42" customHeight="1">
      <c r="A382" s="149">
        <v>32</v>
      </c>
      <c r="B382" s="78" t="s">
        <v>720</v>
      </c>
      <c r="C382" s="40" t="s">
        <v>1083</v>
      </c>
      <c r="D382" s="40" t="s">
        <v>721</v>
      </c>
      <c r="E382" s="78">
        <v>2901.9</v>
      </c>
      <c r="F382" s="78">
        <v>0</v>
      </c>
      <c r="G382" s="78">
        <v>0</v>
      </c>
      <c r="H382" s="78">
        <v>0</v>
      </c>
      <c r="I382" s="78">
        <v>0</v>
      </c>
      <c r="J382" s="78">
        <v>0</v>
      </c>
      <c r="K382" s="78">
        <v>66.31</v>
      </c>
      <c r="L382" s="78">
        <v>0</v>
      </c>
      <c r="M382" s="78">
        <v>0</v>
      </c>
      <c r="N382" s="78">
        <v>0</v>
      </c>
      <c r="O382" s="78">
        <v>0</v>
      </c>
      <c r="P382" s="78">
        <v>-0.01</v>
      </c>
      <c r="Q382" s="78">
        <f>E382+F382+G382+I382+J382-N382-K382-M382+L382-P382</f>
        <v>2835.6000000000004</v>
      </c>
      <c r="R382" s="47"/>
    </row>
    <row r="383" spans="1:18" ht="42" customHeight="1">
      <c r="A383" s="149">
        <v>37</v>
      </c>
      <c r="B383" s="78" t="s">
        <v>1157</v>
      </c>
      <c r="C383" s="40" t="s">
        <v>1158</v>
      </c>
      <c r="D383" s="40" t="s">
        <v>1159</v>
      </c>
      <c r="E383" s="78">
        <v>2600.1</v>
      </c>
      <c r="F383" s="78">
        <v>0</v>
      </c>
      <c r="G383" s="78">
        <v>0</v>
      </c>
      <c r="H383" s="78">
        <v>0</v>
      </c>
      <c r="I383" s="78">
        <v>0</v>
      </c>
      <c r="J383" s="78">
        <v>0</v>
      </c>
      <c r="K383" s="78">
        <v>18.55</v>
      </c>
      <c r="L383" s="78">
        <v>0</v>
      </c>
      <c r="M383" s="78">
        <v>0</v>
      </c>
      <c r="N383" s="78">
        <v>0</v>
      </c>
      <c r="O383" s="78">
        <v>0</v>
      </c>
      <c r="P383" s="78">
        <v>-0.05</v>
      </c>
      <c r="Q383" s="78">
        <f>E383+F383+G383+I383+J383-N383-K383-M383+L383-P383</f>
        <v>2581.6</v>
      </c>
      <c r="R383" s="47"/>
    </row>
    <row r="384" spans="1:18" ht="42" customHeight="1">
      <c r="A384" s="149">
        <v>76</v>
      </c>
      <c r="B384" s="78" t="s">
        <v>65</v>
      </c>
      <c r="C384" s="40" t="s">
        <v>1084</v>
      </c>
      <c r="D384" s="40" t="s">
        <v>101</v>
      </c>
      <c r="E384" s="78">
        <v>3900</v>
      </c>
      <c r="F384" s="78">
        <v>0</v>
      </c>
      <c r="G384" s="78">
        <v>0</v>
      </c>
      <c r="H384" s="78">
        <v>0</v>
      </c>
      <c r="I384" s="78">
        <v>0</v>
      </c>
      <c r="J384" s="78">
        <v>0</v>
      </c>
      <c r="K384" s="78">
        <v>333.05</v>
      </c>
      <c r="L384" s="78">
        <v>0</v>
      </c>
      <c r="M384" s="78">
        <v>0</v>
      </c>
      <c r="N384" s="78">
        <v>0</v>
      </c>
      <c r="O384" s="78">
        <v>0</v>
      </c>
      <c r="P384" s="78">
        <v>-0.05</v>
      </c>
      <c r="Q384" s="78">
        <f>E384+F384+G384+I384+J384-N384-K384-M384+L384-P384</f>
        <v>3567</v>
      </c>
      <c r="R384" s="47"/>
    </row>
    <row r="385" spans="1:18" ht="31.5" customHeight="1">
      <c r="A385" s="143" t="s">
        <v>144</v>
      </c>
      <c r="B385" s="91"/>
      <c r="C385" s="61"/>
      <c r="D385" s="61"/>
      <c r="E385" s="89">
        <f>SUM(E380:E384)</f>
        <v>14442</v>
      </c>
      <c r="F385" s="89">
        <f>SUM(F380:F384)</f>
        <v>0</v>
      </c>
      <c r="G385" s="89">
        <f aca="true" t="shared" si="54" ref="G385:Q385">SUM(G380:G384)</f>
        <v>0</v>
      </c>
      <c r="H385" s="89">
        <f t="shared" si="54"/>
        <v>0</v>
      </c>
      <c r="I385" s="89">
        <f t="shared" si="54"/>
        <v>0</v>
      </c>
      <c r="J385" s="89">
        <f t="shared" si="54"/>
        <v>2100</v>
      </c>
      <c r="K385" s="89">
        <f t="shared" si="54"/>
        <v>488.36</v>
      </c>
      <c r="L385" s="89">
        <f t="shared" si="54"/>
        <v>128.56</v>
      </c>
      <c r="M385" s="89">
        <f t="shared" si="54"/>
        <v>0</v>
      </c>
      <c r="N385" s="89">
        <f t="shared" si="54"/>
        <v>0</v>
      </c>
      <c r="O385" s="89">
        <f t="shared" si="54"/>
        <v>0</v>
      </c>
      <c r="P385" s="89">
        <f t="shared" si="54"/>
        <v>-0.2</v>
      </c>
      <c r="Q385" s="89">
        <f t="shared" si="54"/>
        <v>16182.400000000001</v>
      </c>
      <c r="R385" s="78"/>
    </row>
    <row r="386" spans="1:18" s="41" customFormat="1" ht="18">
      <c r="A386" s="26"/>
      <c r="B386" s="90"/>
      <c r="C386" s="10"/>
      <c r="D386" s="10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34"/>
    </row>
    <row r="387" spans="1:18" s="41" customFormat="1" ht="18">
      <c r="A387" s="26"/>
      <c r="B387" s="90"/>
      <c r="C387" s="10"/>
      <c r="D387" s="10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34"/>
    </row>
    <row r="388" spans="1:18" s="41" customFormat="1" ht="18">
      <c r="A388" s="26"/>
      <c r="B388" s="90"/>
      <c r="C388" s="10"/>
      <c r="D388" s="10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34"/>
    </row>
    <row r="389" spans="1:18" s="41" customFormat="1" ht="18">
      <c r="A389" s="26"/>
      <c r="B389" s="90"/>
      <c r="C389" s="10"/>
      <c r="D389" s="10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34"/>
    </row>
    <row r="390" spans="2:18" s="141" customFormat="1" ht="15.75">
      <c r="B390" s="144"/>
      <c r="C390" s="144"/>
      <c r="D390" s="144" t="s">
        <v>44</v>
      </c>
      <c r="E390" s="144"/>
      <c r="F390" s="144"/>
      <c r="G390" s="144"/>
      <c r="H390" s="144"/>
      <c r="I390" s="144"/>
      <c r="J390" s="144"/>
      <c r="L390" s="144"/>
      <c r="M390" s="144"/>
      <c r="N390" s="144"/>
      <c r="O390" s="144" t="s">
        <v>46</v>
      </c>
      <c r="P390" s="144"/>
      <c r="Q390" s="144"/>
      <c r="R390" s="144"/>
    </row>
    <row r="391" spans="1:18" s="141" customFormat="1" ht="15.75">
      <c r="A391" s="141" t="s">
        <v>45</v>
      </c>
      <c r="B391" s="144"/>
      <c r="C391" s="144"/>
      <c r="D391" s="144" t="s">
        <v>43</v>
      </c>
      <c r="E391" s="144"/>
      <c r="F391" s="144"/>
      <c r="G391" s="144"/>
      <c r="H391" s="144"/>
      <c r="I391" s="144"/>
      <c r="J391" s="144"/>
      <c r="L391" s="144"/>
      <c r="M391" s="144"/>
      <c r="N391" s="144"/>
      <c r="O391" s="144" t="s">
        <v>47</v>
      </c>
      <c r="P391" s="144"/>
      <c r="Q391" s="144"/>
      <c r="R391" s="144"/>
    </row>
    <row r="392" spans="2:18" s="141" customFormat="1" ht="15.75"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</row>
    <row r="393" spans="1:18" s="141" customFormat="1" ht="33.75">
      <c r="A393" s="5" t="s">
        <v>0</v>
      </c>
      <c r="B393" s="37"/>
      <c r="C393" s="6"/>
      <c r="D393" s="128" t="s">
        <v>143</v>
      </c>
      <c r="E393" s="6"/>
      <c r="F393" s="6"/>
      <c r="G393" s="6"/>
      <c r="H393" s="6"/>
      <c r="I393" s="6"/>
      <c r="J393" s="6"/>
      <c r="K393" s="6"/>
      <c r="L393" s="6"/>
      <c r="M393" s="7"/>
      <c r="N393" s="6"/>
      <c r="O393" s="6"/>
      <c r="P393" s="6"/>
      <c r="Q393" s="6"/>
      <c r="R393" s="29"/>
    </row>
    <row r="394" spans="1:18" s="141" customFormat="1" ht="19.5">
      <c r="A394" s="8"/>
      <c r="B394" s="133" t="s">
        <v>1144</v>
      </c>
      <c r="C394" s="9"/>
      <c r="D394" s="9"/>
      <c r="E394" s="9"/>
      <c r="F394" s="9"/>
      <c r="G394" s="9"/>
      <c r="H394" s="9"/>
      <c r="I394" s="10"/>
      <c r="J394" s="10"/>
      <c r="K394" s="9"/>
      <c r="L394" s="9"/>
      <c r="M394" s="11"/>
      <c r="N394" s="9"/>
      <c r="O394" s="9"/>
      <c r="P394" s="9"/>
      <c r="Q394" s="9"/>
      <c r="R394" s="30" t="s">
        <v>1223</v>
      </c>
    </row>
    <row r="395" spans="1:18" s="141" customFormat="1" ht="24.75">
      <c r="A395" s="12"/>
      <c r="B395" s="49"/>
      <c r="C395" s="13"/>
      <c r="D395" s="130" t="s">
        <v>1186</v>
      </c>
      <c r="E395" s="14"/>
      <c r="F395" s="14"/>
      <c r="G395" s="14"/>
      <c r="H395" s="14"/>
      <c r="I395" s="14"/>
      <c r="J395" s="14"/>
      <c r="K395" s="14"/>
      <c r="L395" s="14"/>
      <c r="M395" s="15"/>
      <c r="N395" s="14"/>
      <c r="O395" s="14"/>
      <c r="P395" s="14"/>
      <c r="Q395" s="14"/>
      <c r="R395" s="31"/>
    </row>
    <row r="396" spans="1:18" s="141" customFormat="1" ht="30.75" customHeight="1" thickBot="1">
      <c r="A396" s="54" t="s">
        <v>1173</v>
      </c>
      <c r="B396" s="74" t="s">
        <v>1174</v>
      </c>
      <c r="C396" s="74" t="s">
        <v>1</v>
      </c>
      <c r="D396" s="74" t="s">
        <v>1171</v>
      </c>
      <c r="E396" s="28" t="s">
        <v>1167</v>
      </c>
      <c r="F396" s="28" t="s">
        <v>1168</v>
      </c>
      <c r="G396" s="28" t="s">
        <v>16</v>
      </c>
      <c r="H396" s="28" t="s">
        <v>38</v>
      </c>
      <c r="I396" s="28" t="s">
        <v>36</v>
      </c>
      <c r="J396" s="28" t="s">
        <v>712</v>
      </c>
      <c r="K396" s="28" t="s">
        <v>18</v>
      </c>
      <c r="L396" s="28" t="s">
        <v>19</v>
      </c>
      <c r="M396" s="28" t="s">
        <v>1172</v>
      </c>
      <c r="N396" s="28" t="s">
        <v>22</v>
      </c>
      <c r="O396" s="28" t="s">
        <v>1188</v>
      </c>
      <c r="P396" s="28" t="s">
        <v>32</v>
      </c>
      <c r="Q396" s="28" t="s">
        <v>31</v>
      </c>
      <c r="R396" s="75" t="s">
        <v>20</v>
      </c>
    </row>
    <row r="397" spans="1:18" s="141" customFormat="1" ht="36.75" customHeight="1" thickTop="1">
      <c r="A397" s="138" t="s">
        <v>1145</v>
      </c>
      <c r="B397" s="80"/>
      <c r="C397" s="64"/>
      <c r="D397" s="64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62"/>
    </row>
    <row r="398" spans="1:18" s="141" customFormat="1" ht="42" customHeight="1">
      <c r="A398" s="149">
        <v>108</v>
      </c>
      <c r="B398" s="166" t="s">
        <v>1146</v>
      </c>
      <c r="C398" s="47" t="s">
        <v>1147</v>
      </c>
      <c r="D398" s="47" t="s">
        <v>1148</v>
      </c>
      <c r="E398" s="71">
        <v>3250.05</v>
      </c>
      <c r="F398" s="71">
        <v>0</v>
      </c>
      <c r="G398" s="71">
        <v>0</v>
      </c>
      <c r="H398" s="71">
        <v>0</v>
      </c>
      <c r="I398" s="71">
        <v>0</v>
      </c>
      <c r="J398" s="71">
        <v>0</v>
      </c>
      <c r="K398" s="71">
        <v>124.46</v>
      </c>
      <c r="L398" s="71">
        <v>0</v>
      </c>
      <c r="M398" s="82">
        <v>0</v>
      </c>
      <c r="N398" s="71">
        <v>0</v>
      </c>
      <c r="O398" s="71">
        <v>0</v>
      </c>
      <c r="P398" s="71">
        <v>-0.01</v>
      </c>
      <c r="Q398" s="71">
        <f>E398+F398+G398+I398+J398-N398-K398-M398+L398-P398-O398</f>
        <v>3125.6000000000004</v>
      </c>
      <c r="R398" s="32"/>
    </row>
    <row r="399" spans="1:18" s="141" customFormat="1" ht="30.75" customHeight="1">
      <c r="A399" s="140" t="s">
        <v>144</v>
      </c>
      <c r="B399" s="71"/>
      <c r="C399" s="47"/>
      <c r="D399" s="47"/>
      <c r="E399" s="77">
        <f aca="true" t="shared" si="55" ref="E399:Q400">E398</f>
        <v>3250.05</v>
      </c>
      <c r="F399" s="77">
        <f t="shared" si="55"/>
        <v>0</v>
      </c>
      <c r="G399" s="77">
        <f t="shared" si="55"/>
        <v>0</v>
      </c>
      <c r="H399" s="77">
        <f t="shared" si="55"/>
        <v>0</v>
      </c>
      <c r="I399" s="77">
        <f t="shared" si="55"/>
        <v>0</v>
      </c>
      <c r="J399" s="77">
        <f t="shared" si="55"/>
        <v>0</v>
      </c>
      <c r="K399" s="77">
        <f>K398</f>
        <v>124.46</v>
      </c>
      <c r="L399" s="77">
        <f>L398</f>
        <v>0</v>
      </c>
      <c r="M399" s="77">
        <f t="shared" si="55"/>
        <v>0</v>
      </c>
      <c r="N399" s="77">
        <f t="shared" si="55"/>
        <v>0</v>
      </c>
      <c r="O399" s="77">
        <f t="shared" si="55"/>
        <v>0</v>
      </c>
      <c r="P399" s="77">
        <f t="shared" si="55"/>
        <v>-0.01</v>
      </c>
      <c r="Q399" s="77">
        <f t="shared" si="55"/>
        <v>3125.6000000000004</v>
      </c>
      <c r="R399" s="32"/>
    </row>
    <row r="400" spans="1:18" s="141" customFormat="1" ht="47.25" customHeight="1">
      <c r="A400" s="65"/>
      <c r="B400" s="60" t="s">
        <v>33</v>
      </c>
      <c r="C400" s="83"/>
      <c r="D400" s="83"/>
      <c r="E400" s="84">
        <f t="shared" si="55"/>
        <v>3250.05</v>
      </c>
      <c r="F400" s="84">
        <f t="shared" si="55"/>
        <v>0</v>
      </c>
      <c r="G400" s="84">
        <f t="shared" si="55"/>
        <v>0</v>
      </c>
      <c r="H400" s="84">
        <f t="shared" si="55"/>
        <v>0</v>
      </c>
      <c r="I400" s="84">
        <f t="shared" si="55"/>
        <v>0</v>
      </c>
      <c r="J400" s="84">
        <f t="shared" si="55"/>
        <v>0</v>
      </c>
      <c r="K400" s="84">
        <f>K399</f>
        <v>124.46</v>
      </c>
      <c r="L400" s="84">
        <f>L399</f>
        <v>0</v>
      </c>
      <c r="M400" s="84">
        <f t="shared" si="55"/>
        <v>0</v>
      </c>
      <c r="N400" s="84">
        <f t="shared" si="55"/>
        <v>0</v>
      </c>
      <c r="O400" s="84">
        <f t="shared" si="55"/>
        <v>0</v>
      </c>
      <c r="P400" s="84">
        <f t="shared" si="55"/>
        <v>-0.01</v>
      </c>
      <c r="Q400" s="84">
        <f t="shared" si="55"/>
        <v>3125.6000000000004</v>
      </c>
      <c r="R400" s="67"/>
    </row>
    <row r="401" spans="1:18" s="141" customFormat="1" ht="19.5">
      <c r="A401" s="19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21"/>
      <c r="N401" s="3"/>
      <c r="O401" s="3"/>
      <c r="P401" s="3"/>
      <c r="Q401" s="3"/>
      <c r="R401" s="33"/>
    </row>
    <row r="402" spans="1:18" s="141" customFormat="1" ht="19.5">
      <c r="A402" s="19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21"/>
      <c r="N402" s="3"/>
      <c r="O402" s="3"/>
      <c r="P402" s="3"/>
      <c r="Q402" s="3"/>
      <c r="R402" s="33"/>
    </row>
    <row r="403" spans="1:18" s="141" customFormat="1" ht="19.5">
      <c r="A403" s="19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21"/>
      <c r="N403" s="3"/>
      <c r="O403" s="3"/>
      <c r="P403" s="3"/>
      <c r="Q403" s="3"/>
      <c r="R403" s="33"/>
    </row>
    <row r="404" spans="1:18" s="141" customFormat="1" ht="19.5">
      <c r="A404" s="19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21"/>
      <c r="N404" s="3"/>
      <c r="O404" s="3"/>
      <c r="P404" s="3"/>
      <c r="Q404" s="3"/>
      <c r="R404" s="33"/>
    </row>
    <row r="405" spans="1:18" s="141" customFormat="1" ht="19.5">
      <c r="A405" s="19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21"/>
      <c r="N405" s="3"/>
      <c r="O405" s="3"/>
      <c r="P405" s="3"/>
      <c r="Q405" s="3"/>
      <c r="R405" s="33"/>
    </row>
    <row r="406" spans="1:18" s="141" customFormat="1" ht="19.5">
      <c r="A406" s="19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21"/>
      <c r="N406" s="3"/>
      <c r="O406" s="3"/>
      <c r="P406" s="3"/>
      <c r="Q406" s="3"/>
      <c r="R406" s="33"/>
    </row>
    <row r="407" spans="2:18" s="141" customFormat="1" ht="15.75">
      <c r="B407" s="144"/>
      <c r="C407" s="144"/>
      <c r="D407" s="144" t="s">
        <v>44</v>
      </c>
      <c r="E407" s="144"/>
      <c r="F407" s="144"/>
      <c r="G407" s="144"/>
      <c r="H407" s="144"/>
      <c r="I407" s="144"/>
      <c r="J407" s="144"/>
      <c r="L407" s="144"/>
      <c r="M407" s="144"/>
      <c r="N407" s="144"/>
      <c r="O407" s="144" t="s">
        <v>46</v>
      </c>
      <c r="P407" s="144"/>
      <c r="Q407" s="144"/>
      <c r="R407" s="144"/>
    </row>
    <row r="408" spans="1:18" s="141" customFormat="1" ht="15.75">
      <c r="A408" s="141" t="s">
        <v>45</v>
      </c>
      <c r="B408" s="144"/>
      <c r="C408" s="144"/>
      <c r="D408" s="144" t="s">
        <v>43</v>
      </c>
      <c r="E408" s="144"/>
      <c r="F408" s="144"/>
      <c r="G408" s="144"/>
      <c r="H408" s="144"/>
      <c r="I408" s="144"/>
      <c r="J408" s="144"/>
      <c r="L408" s="144"/>
      <c r="M408" s="144"/>
      <c r="N408" s="144"/>
      <c r="O408" s="144" t="s">
        <v>47</v>
      </c>
      <c r="P408" s="144"/>
      <c r="Q408" s="144"/>
      <c r="R408" s="144"/>
    </row>
    <row r="409" spans="2:18" s="141" customFormat="1" ht="15.75">
      <c r="B409" s="144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</row>
    <row r="410" spans="1:18" s="41" customFormat="1" ht="18">
      <c r="A410" s="26"/>
      <c r="B410" s="90"/>
      <c r="C410" s="10"/>
      <c r="D410" s="10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34"/>
    </row>
    <row r="411" spans="1:18" ht="55.5" customHeight="1">
      <c r="A411" s="5" t="s">
        <v>0</v>
      </c>
      <c r="B411" s="37"/>
      <c r="C411" s="258" t="s">
        <v>1162</v>
      </c>
      <c r="D411" s="37"/>
      <c r="E411" s="6"/>
      <c r="F411" s="6"/>
      <c r="G411" s="6"/>
      <c r="H411" s="6"/>
      <c r="I411" s="6"/>
      <c r="J411" s="6"/>
      <c r="K411" s="6"/>
      <c r="L411" s="6"/>
      <c r="M411" s="7"/>
      <c r="N411" s="6"/>
      <c r="O411" s="6"/>
      <c r="P411" s="6"/>
      <c r="Q411" s="6"/>
      <c r="R411" s="29"/>
    </row>
    <row r="412" spans="1:18" ht="40.5" customHeight="1">
      <c r="A412" s="8"/>
      <c r="B412" s="133" t="s">
        <v>722</v>
      </c>
      <c r="C412" s="9"/>
      <c r="D412" s="9"/>
      <c r="E412" s="9"/>
      <c r="F412" s="9"/>
      <c r="G412" s="9"/>
      <c r="H412" s="9"/>
      <c r="I412" s="10"/>
      <c r="J412" s="10"/>
      <c r="K412" s="9"/>
      <c r="L412" s="9"/>
      <c r="M412" s="11"/>
      <c r="N412" s="9"/>
      <c r="O412" s="9"/>
      <c r="P412" s="9"/>
      <c r="Q412" s="9"/>
      <c r="R412" s="30" t="s">
        <v>1224</v>
      </c>
    </row>
    <row r="413" spans="1:18" ht="46.5" customHeight="1">
      <c r="A413" s="12"/>
      <c r="B413" s="49"/>
      <c r="C413" s="13"/>
      <c r="D413" s="130" t="s">
        <v>1186</v>
      </c>
      <c r="E413" s="14"/>
      <c r="F413" s="14"/>
      <c r="G413" s="14"/>
      <c r="H413" s="14"/>
      <c r="I413" s="14"/>
      <c r="J413" s="14"/>
      <c r="K413" s="14"/>
      <c r="L413" s="14"/>
      <c r="M413" s="15"/>
      <c r="N413" s="14"/>
      <c r="O413" s="14"/>
      <c r="P413" s="14"/>
      <c r="Q413" s="14"/>
      <c r="R413" s="31"/>
    </row>
    <row r="414" spans="1:18" s="85" customFormat="1" ht="23.25" thickBot="1">
      <c r="A414" s="54" t="s">
        <v>1173</v>
      </c>
      <c r="B414" s="74" t="s">
        <v>1174</v>
      </c>
      <c r="C414" s="74" t="s">
        <v>1</v>
      </c>
      <c r="D414" s="74" t="s">
        <v>1171</v>
      </c>
      <c r="E414" s="28" t="s">
        <v>1167</v>
      </c>
      <c r="F414" s="28" t="s">
        <v>1168</v>
      </c>
      <c r="G414" s="28" t="s">
        <v>16</v>
      </c>
      <c r="H414" s="28" t="s">
        <v>38</v>
      </c>
      <c r="I414" s="28" t="s">
        <v>36</v>
      </c>
      <c r="J414" s="28" t="s">
        <v>712</v>
      </c>
      <c r="K414" s="28" t="s">
        <v>18</v>
      </c>
      <c r="L414" s="28" t="s">
        <v>19</v>
      </c>
      <c r="M414" s="28" t="s">
        <v>1172</v>
      </c>
      <c r="N414" s="28" t="s">
        <v>22</v>
      </c>
      <c r="O414" s="28" t="s">
        <v>1188</v>
      </c>
      <c r="P414" s="28" t="s">
        <v>32</v>
      </c>
      <c r="Q414" s="28" t="s">
        <v>31</v>
      </c>
      <c r="R414" s="75" t="s">
        <v>20</v>
      </c>
    </row>
    <row r="415" spans="1:18" ht="33.75" customHeight="1" thickTop="1">
      <c r="A415" s="138" t="s">
        <v>929</v>
      </c>
      <c r="B415" s="80"/>
      <c r="C415" s="64"/>
      <c r="D415" s="64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62"/>
    </row>
    <row r="416" spans="1:18" ht="40.5" customHeight="1">
      <c r="A416" s="149">
        <v>45</v>
      </c>
      <c r="B416" s="71" t="s">
        <v>723</v>
      </c>
      <c r="C416" s="47" t="s">
        <v>1085</v>
      </c>
      <c r="D416" s="47" t="s">
        <v>101</v>
      </c>
      <c r="E416" s="71">
        <v>2100</v>
      </c>
      <c r="F416" s="71">
        <v>0</v>
      </c>
      <c r="G416" s="71">
        <v>0</v>
      </c>
      <c r="H416" s="71">
        <v>0</v>
      </c>
      <c r="I416" s="71">
        <v>0</v>
      </c>
      <c r="J416" s="71">
        <v>0</v>
      </c>
      <c r="K416" s="71">
        <v>0</v>
      </c>
      <c r="L416" s="71">
        <v>64.28</v>
      </c>
      <c r="M416" s="82">
        <v>0</v>
      </c>
      <c r="N416" s="71">
        <v>0</v>
      </c>
      <c r="O416" s="71">
        <v>0</v>
      </c>
      <c r="P416" s="71">
        <v>0.08</v>
      </c>
      <c r="Q416" s="71">
        <f>E416+F416+G416+I416-J416-N416-K416-M416+L416-P416</f>
        <v>2164.2000000000003</v>
      </c>
      <c r="R416" s="32"/>
    </row>
    <row r="417" spans="1:18" ht="40.5" customHeight="1">
      <c r="A417" s="149">
        <v>102</v>
      </c>
      <c r="B417" s="71" t="s">
        <v>1141</v>
      </c>
      <c r="C417" s="47" t="s">
        <v>1142</v>
      </c>
      <c r="D417" s="47" t="s">
        <v>1143</v>
      </c>
      <c r="E417" s="71">
        <v>1600.05</v>
      </c>
      <c r="F417" s="71">
        <v>0</v>
      </c>
      <c r="G417" s="71">
        <v>0</v>
      </c>
      <c r="H417" s="71">
        <v>0</v>
      </c>
      <c r="I417" s="71">
        <v>0</v>
      </c>
      <c r="J417" s="71">
        <v>0</v>
      </c>
      <c r="K417" s="71">
        <v>0</v>
      </c>
      <c r="L417" s="71">
        <v>109.2</v>
      </c>
      <c r="M417" s="82">
        <v>0</v>
      </c>
      <c r="N417" s="71">
        <v>0</v>
      </c>
      <c r="O417" s="71">
        <v>0</v>
      </c>
      <c r="P417" s="71">
        <v>0.05</v>
      </c>
      <c r="Q417" s="71">
        <f>E417+F417+G417+I417-J417-N417-K417-M417+L417-P417</f>
        <v>1709.2</v>
      </c>
      <c r="R417" s="32"/>
    </row>
    <row r="418" spans="1:18" ht="30" customHeight="1">
      <c r="A418" s="140" t="s">
        <v>144</v>
      </c>
      <c r="B418" s="71"/>
      <c r="C418" s="47"/>
      <c r="D418" s="47"/>
      <c r="E418" s="77">
        <f>SUM(E416:E417)</f>
        <v>3700.05</v>
      </c>
      <c r="F418" s="77">
        <f aca="true" t="shared" si="56" ref="F418:Q418">SUM(F416:F417)</f>
        <v>0</v>
      </c>
      <c r="G418" s="77">
        <f t="shared" si="56"/>
        <v>0</v>
      </c>
      <c r="H418" s="77">
        <f t="shared" si="56"/>
        <v>0</v>
      </c>
      <c r="I418" s="77">
        <f t="shared" si="56"/>
        <v>0</v>
      </c>
      <c r="J418" s="77">
        <f t="shared" si="56"/>
        <v>0</v>
      </c>
      <c r="K418" s="77">
        <f t="shared" si="56"/>
        <v>0</v>
      </c>
      <c r="L418" s="77">
        <f t="shared" si="56"/>
        <v>173.48000000000002</v>
      </c>
      <c r="M418" s="77">
        <f t="shared" si="56"/>
        <v>0</v>
      </c>
      <c r="N418" s="77">
        <f t="shared" si="56"/>
        <v>0</v>
      </c>
      <c r="O418" s="77">
        <f t="shared" si="56"/>
        <v>0</v>
      </c>
      <c r="P418" s="77">
        <f t="shared" si="56"/>
        <v>0.13</v>
      </c>
      <c r="Q418" s="77">
        <f t="shared" si="56"/>
        <v>3873.4000000000005</v>
      </c>
      <c r="R418" s="32"/>
    </row>
    <row r="419" spans="1:18" ht="30" customHeight="1">
      <c r="A419" s="65"/>
      <c r="B419" s="60" t="s">
        <v>33</v>
      </c>
      <c r="C419" s="83"/>
      <c r="D419" s="83"/>
      <c r="E419" s="84">
        <f aca="true" t="shared" si="57" ref="E419:N419">E418</f>
        <v>3700.05</v>
      </c>
      <c r="F419" s="84">
        <f t="shared" si="57"/>
        <v>0</v>
      </c>
      <c r="G419" s="84">
        <f t="shared" si="57"/>
        <v>0</v>
      </c>
      <c r="H419" s="84">
        <f t="shared" si="57"/>
        <v>0</v>
      </c>
      <c r="I419" s="84">
        <f t="shared" si="57"/>
        <v>0</v>
      </c>
      <c r="J419" s="84">
        <f t="shared" si="57"/>
        <v>0</v>
      </c>
      <c r="K419" s="84">
        <f>K418</f>
        <v>0</v>
      </c>
      <c r="L419" s="84">
        <f>L418</f>
        <v>173.48000000000002</v>
      </c>
      <c r="M419" s="84">
        <f t="shared" si="57"/>
        <v>0</v>
      </c>
      <c r="N419" s="84">
        <f t="shared" si="57"/>
        <v>0</v>
      </c>
      <c r="O419" s="84">
        <f>O418</f>
        <v>0</v>
      </c>
      <c r="P419" s="84">
        <f>P418</f>
        <v>0.13</v>
      </c>
      <c r="Q419" s="84">
        <f>Q418</f>
        <v>3873.4000000000005</v>
      </c>
      <c r="R419" s="67"/>
    </row>
    <row r="425" ht="49.5" customHeight="1"/>
    <row r="426" spans="2:18" s="141" customFormat="1" ht="15.75">
      <c r="B426" s="144"/>
      <c r="C426" s="144"/>
      <c r="D426" s="144" t="s">
        <v>44</v>
      </c>
      <c r="E426" s="144"/>
      <c r="F426" s="144"/>
      <c r="G426" s="144"/>
      <c r="H426" s="144"/>
      <c r="I426" s="144"/>
      <c r="J426" s="144"/>
      <c r="L426" s="144"/>
      <c r="M426" s="144"/>
      <c r="N426" s="144"/>
      <c r="O426" s="144" t="s">
        <v>46</v>
      </c>
      <c r="P426" s="144"/>
      <c r="Q426" s="144"/>
      <c r="R426" s="144"/>
    </row>
    <row r="427" spans="1:18" s="141" customFormat="1" ht="15.75">
      <c r="A427" s="141" t="s">
        <v>45</v>
      </c>
      <c r="B427" s="144"/>
      <c r="C427" s="144"/>
      <c r="D427" s="144" t="s">
        <v>43</v>
      </c>
      <c r="E427" s="144"/>
      <c r="F427" s="144"/>
      <c r="G427" s="144"/>
      <c r="H427" s="144"/>
      <c r="I427" s="144"/>
      <c r="J427" s="144"/>
      <c r="L427" s="144"/>
      <c r="M427" s="144"/>
      <c r="N427" s="144"/>
      <c r="O427" s="144" t="s">
        <v>47</v>
      </c>
      <c r="P427" s="144"/>
      <c r="Q427" s="144"/>
      <c r="R427" s="144"/>
    </row>
    <row r="428" spans="1:18" s="41" customFormat="1" ht="18">
      <c r="A428" s="26"/>
      <c r="B428" s="90"/>
      <c r="C428" s="10"/>
      <c r="D428" s="10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34"/>
    </row>
    <row r="429" spans="1:18" s="41" customFormat="1" ht="18">
      <c r="A429" s="26"/>
      <c r="B429" s="90"/>
      <c r="C429" s="10"/>
      <c r="D429" s="10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34"/>
    </row>
    <row r="430" spans="1:18" ht="33.75">
      <c r="A430" s="5" t="s">
        <v>0</v>
      </c>
      <c r="B430" s="37"/>
      <c r="C430" s="6"/>
      <c r="D430" s="128" t="s">
        <v>1163</v>
      </c>
      <c r="E430" s="6"/>
      <c r="F430" s="6"/>
      <c r="G430" s="6"/>
      <c r="H430" s="6"/>
      <c r="I430" s="6"/>
      <c r="J430" s="6"/>
      <c r="K430" s="6"/>
      <c r="L430" s="6"/>
      <c r="M430" s="7"/>
      <c r="N430" s="6"/>
      <c r="O430" s="6"/>
      <c r="P430" s="6"/>
      <c r="Q430" s="6"/>
      <c r="R430" s="29"/>
    </row>
    <row r="431" spans="1:18" ht="18.75">
      <c r="A431" s="8"/>
      <c r="B431" s="132" t="s">
        <v>34</v>
      </c>
      <c r="C431" s="9"/>
      <c r="D431" s="9"/>
      <c r="E431" s="9"/>
      <c r="F431" s="9"/>
      <c r="G431" s="9"/>
      <c r="H431" s="9"/>
      <c r="I431" s="10"/>
      <c r="J431" s="10"/>
      <c r="K431" s="9"/>
      <c r="L431" s="9"/>
      <c r="M431" s="11"/>
      <c r="N431" s="9"/>
      <c r="O431" s="9"/>
      <c r="P431" s="9"/>
      <c r="Q431" s="9"/>
      <c r="R431" s="30" t="s">
        <v>1225</v>
      </c>
    </row>
    <row r="432" spans="1:18" ht="24.75">
      <c r="A432" s="12"/>
      <c r="B432" s="49"/>
      <c r="C432" s="13"/>
      <c r="D432" s="130" t="s">
        <v>1186</v>
      </c>
      <c r="E432" s="14"/>
      <c r="F432" s="14"/>
      <c r="G432" s="14"/>
      <c r="H432" s="14"/>
      <c r="I432" s="14"/>
      <c r="J432" s="14"/>
      <c r="K432" s="14"/>
      <c r="L432" s="14"/>
      <c r="M432" s="15"/>
      <c r="N432" s="14"/>
      <c r="O432" s="14"/>
      <c r="P432" s="14"/>
      <c r="Q432" s="14"/>
      <c r="R432" s="31"/>
    </row>
    <row r="433" spans="1:18" ht="33" customHeight="1" thickBot="1">
      <c r="A433" s="54" t="s">
        <v>1173</v>
      </c>
      <c r="B433" s="74" t="s">
        <v>1174</v>
      </c>
      <c r="C433" s="74" t="s">
        <v>1</v>
      </c>
      <c r="D433" s="74" t="s">
        <v>1171</v>
      </c>
      <c r="E433" s="28" t="s">
        <v>1167</v>
      </c>
      <c r="F433" s="28" t="s">
        <v>1168</v>
      </c>
      <c r="G433" s="28" t="s">
        <v>16</v>
      </c>
      <c r="H433" s="28" t="s">
        <v>38</v>
      </c>
      <c r="I433" s="28" t="s">
        <v>36</v>
      </c>
      <c r="J433" s="28" t="s">
        <v>712</v>
      </c>
      <c r="K433" s="28" t="s">
        <v>18</v>
      </c>
      <c r="L433" s="28" t="s">
        <v>19</v>
      </c>
      <c r="M433" s="28" t="s">
        <v>1172</v>
      </c>
      <c r="N433" s="28" t="s">
        <v>22</v>
      </c>
      <c r="O433" s="28" t="s">
        <v>1188</v>
      </c>
      <c r="P433" s="28" t="s">
        <v>32</v>
      </c>
      <c r="Q433" s="28" t="s">
        <v>31</v>
      </c>
      <c r="R433" s="75" t="s">
        <v>20</v>
      </c>
    </row>
    <row r="434" spans="1:18" s="122" customFormat="1" ht="40.5" customHeight="1" thickTop="1">
      <c r="A434" s="139" t="s">
        <v>133</v>
      </c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27"/>
      <c r="N434" s="103"/>
      <c r="O434" s="103"/>
      <c r="P434" s="103"/>
      <c r="Q434" s="103"/>
      <c r="R434" s="103"/>
    </row>
    <row r="435" spans="1:18" ht="42" customHeight="1">
      <c r="A435" s="149">
        <v>48</v>
      </c>
      <c r="B435" s="78" t="s">
        <v>70</v>
      </c>
      <c r="C435" s="40" t="s">
        <v>871</v>
      </c>
      <c r="D435" s="40" t="s">
        <v>64</v>
      </c>
      <c r="E435" s="78">
        <v>2900.1</v>
      </c>
      <c r="F435" s="78">
        <v>0</v>
      </c>
      <c r="G435" s="78">
        <v>0</v>
      </c>
      <c r="H435" s="78">
        <v>0</v>
      </c>
      <c r="I435" s="78">
        <v>0</v>
      </c>
      <c r="J435" s="78">
        <v>0</v>
      </c>
      <c r="K435" s="78">
        <v>66.11</v>
      </c>
      <c r="L435" s="78">
        <v>0</v>
      </c>
      <c r="M435" s="78">
        <v>0</v>
      </c>
      <c r="N435" s="78">
        <v>0</v>
      </c>
      <c r="O435" s="78">
        <v>0</v>
      </c>
      <c r="P435" s="78">
        <v>-0.01</v>
      </c>
      <c r="Q435" s="78">
        <f>E435+F435+G435+I435+J435-N435-K435-M435+L435-P435-O435</f>
        <v>2834</v>
      </c>
      <c r="R435" s="78"/>
    </row>
    <row r="436" spans="1:18" ht="42" customHeight="1">
      <c r="A436" s="149">
        <v>51</v>
      </c>
      <c r="B436" s="78" t="s">
        <v>75</v>
      </c>
      <c r="C436" s="40" t="s">
        <v>1086</v>
      </c>
      <c r="D436" s="40" t="s">
        <v>134</v>
      </c>
      <c r="E436" s="78">
        <v>3675</v>
      </c>
      <c r="F436" s="78">
        <v>0</v>
      </c>
      <c r="G436" s="78">
        <v>0</v>
      </c>
      <c r="H436" s="78">
        <v>0</v>
      </c>
      <c r="I436" s="78">
        <v>0</v>
      </c>
      <c r="J436" s="78">
        <v>0</v>
      </c>
      <c r="K436" s="78">
        <v>297.04</v>
      </c>
      <c r="L436" s="78">
        <v>0</v>
      </c>
      <c r="M436" s="78">
        <v>0</v>
      </c>
      <c r="N436" s="78">
        <v>0</v>
      </c>
      <c r="O436" s="78">
        <v>0</v>
      </c>
      <c r="P436" s="78">
        <v>-0.04</v>
      </c>
      <c r="Q436" s="78">
        <f>E436+F436+G436+I436+J436-N436-K436-M436+L436-P436-O436</f>
        <v>3378</v>
      </c>
      <c r="R436" s="78"/>
    </row>
    <row r="437" spans="1:18" ht="42" customHeight="1">
      <c r="A437" s="149">
        <v>52</v>
      </c>
      <c r="B437" s="78" t="s">
        <v>135</v>
      </c>
      <c r="C437" s="40" t="s">
        <v>1087</v>
      </c>
      <c r="D437" s="40" t="s">
        <v>91</v>
      </c>
      <c r="E437" s="78">
        <v>2200.05</v>
      </c>
      <c r="F437" s="78">
        <v>0</v>
      </c>
      <c r="G437" s="78">
        <v>0</v>
      </c>
      <c r="H437" s="78">
        <v>0</v>
      </c>
      <c r="I437" s="78">
        <v>0</v>
      </c>
      <c r="J437" s="78">
        <v>0</v>
      </c>
      <c r="K437" s="78">
        <v>0</v>
      </c>
      <c r="L437" s="78">
        <v>39.46</v>
      </c>
      <c r="M437" s="78">
        <v>0</v>
      </c>
      <c r="N437" s="78">
        <v>0</v>
      </c>
      <c r="O437" s="78">
        <v>0</v>
      </c>
      <c r="P437" s="78">
        <v>-0.09</v>
      </c>
      <c r="Q437" s="78">
        <f>E437+F437+G437+I437+J437-N437-K437-M437+L437-P437-O437</f>
        <v>2239.6000000000004</v>
      </c>
      <c r="R437" s="78"/>
    </row>
    <row r="438" spans="1:18" ht="32.25" customHeight="1">
      <c r="A438" s="143" t="s">
        <v>144</v>
      </c>
      <c r="B438" s="91"/>
      <c r="C438" s="61"/>
      <c r="D438" s="61"/>
      <c r="E438" s="89">
        <f>SUM(E435:E437)</f>
        <v>8775.150000000001</v>
      </c>
      <c r="F438" s="89">
        <f aca="true" t="shared" si="58" ref="F438:M438">SUM(F435:F437)</f>
        <v>0</v>
      </c>
      <c r="G438" s="89">
        <f t="shared" si="58"/>
        <v>0</v>
      </c>
      <c r="H438" s="89">
        <f t="shared" si="58"/>
        <v>0</v>
      </c>
      <c r="I438" s="89">
        <f t="shared" si="58"/>
        <v>0</v>
      </c>
      <c r="J438" s="89">
        <f t="shared" si="58"/>
        <v>0</v>
      </c>
      <c r="K438" s="89">
        <f>SUM(K435:K437)</f>
        <v>363.15000000000003</v>
      </c>
      <c r="L438" s="89">
        <f>SUM(L435:L437)</f>
        <v>39.46</v>
      </c>
      <c r="M438" s="89">
        <f t="shared" si="58"/>
        <v>0</v>
      </c>
      <c r="N438" s="89">
        <f>SUM(N435:N437)</f>
        <v>0</v>
      </c>
      <c r="O438" s="89">
        <f>SUM(O435:O437)</f>
        <v>0</v>
      </c>
      <c r="P438" s="89">
        <f>SUM(P435:P437)</f>
        <v>-0.14</v>
      </c>
      <c r="Q438" s="89">
        <f>SUM(Q435:Q437)</f>
        <v>8451.6</v>
      </c>
      <c r="R438" s="91"/>
    </row>
    <row r="439" spans="1:18" s="41" customFormat="1" ht="18">
      <c r="A439" s="26"/>
      <c r="B439" s="90"/>
      <c r="C439" s="10"/>
      <c r="D439" s="10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34"/>
    </row>
    <row r="440" spans="1:18" s="41" customFormat="1" ht="18">
      <c r="A440" s="26"/>
      <c r="B440" s="90"/>
      <c r="C440" s="10"/>
      <c r="D440" s="10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34"/>
    </row>
    <row r="441" spans="1:18" s="110" customFormat="1" ht="26.25" customHeight="1">
      <c r="A441" s="118"/>
      <c r="B441" s="119" t="s">
        <v>40</v>
      </c>
      <c r="C441" s="121"/>
      <c r="D441" s="147"/>
      <c r="E441" s="120">
        <f aca="true" t="shared" si="59" ref="E441:Q441">E8+E46+E71+E90+E121+E141+E161+E186+E218+E251+E270+E292+E308+E325+E351+E366+E385+E400+E419+E438</f>
        <v>290670.92000000004</v>
      </c>
      <c r="F441" s="120">
        <f t="shared" si="59"/>
        <v>7654.700000000001</v>
      </c>
      <c r="G441" s="120">
        <f t="shared" si="59"/>
        <v>1920</v>
      </c>
      <c r="H441" s="120">
        <f t="shared" si="59"/>
        <v>1800</v>
      </c>
      <c r="I441" s="120">
        <f t="shared" si="59"/>
        <v>0</v>
      </c>
      <c r="J441" s="120">
        <f t="shared" si="59"/>
        <v>5900</v>
      </c>
      <c r="K441" s="120">
        <f t="shared" si="59"/>
        <v>9195.489999999998</v>
      </c>
      <c r="L441" s="120">
        <f t="shared" si="59"/>
        <v>6313.2699999999995</v>
      </c>
      <c r="M441" s="120">
        <f t="shared" si="59"/>
        <v>337</v>
      </c>
      <c r="N441" s="120">
        <f t="shared" si="59"/>
        <v>137</v>
      </c>
      <c r="O441" s="120">
        <f t="shared" si="59"/>
        <v>1000</v>
      </c>
      <c r="P441" s="120">
        <f t="shared" si="59"/>
        <v>-0.19999999999999998</v>
      </c>
      <c r="Q441" s="120">
        <f t="shared" si="59"/>
        <v>303589.60000000003</v>
      </c>
      <c r="R441" s="148"/>
    </row>
    <row r="442" spans="1:18" s="41" customFormat="1" ht="18">
      <c r="A442" s="23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24"/>
      <c r="N442" s="10"/>
      <c r="O442" s="10"/>
      <c r="P442" s="10"/>
      <c r="Q442" s="10"/>
      <c r="R442" s="34"/>
    </row>
    <row r="448" spans="2:18" s="141" customFormat="1" ht="15.75">
      <c r="B448" s="144"/>
      <c r="C448" s="144"/>
      <c r="D448" s="144" t="s">
        <v>44</v>
      </c>
      <c r="E448" s="144"/>
      <c r="F448" s="144"/>
      <c r="G448" s="144"/>
      <c r="H448" s="144"/>
      <c r="I448" s="144"/>
      <c r="J448" s="144"/>
      <c r="K448" s="144" t="s">
        <v>46</v>
      </c>
      <c r="L448" s="144"/>
      <c r="M448" s="144"/>
      <c r="N448" s="144"/>
      <c r="O448" s="144"/>
      <c r="P448" s="144"/>
      <c r="Q448" s="144"/>
      <c r="R448" s="144"/>
    </row>
    <row r="449" spans="1:18" s="141" customFormat="1" ht="15.75">
      <c r="A449" s="141" t="s">
        <v>45</v>
      </c>
      <c r="B449" s="144"/>
      <c r="C449" s="144"/>
      <c r="D449" s="144" t="s">
        <v>43</v>
      </c>
      <c r="E449" s="144"/>
      <c r="F449" s="144"/>
      <c r="G449" s="144"/>
      <c r="H449" s="144"/>
      <c r="I449" s="144"/>
      <c r="J449" s="144"/>
      <c r="K449" s="144" t="s">
        <v>47</v>
      </c>
      <c r="L449" s="144"/>
      <c r="M449" s="144"/>
      <c r="N449" s="144"/>
      <c r="O449" s="144"/>
      <c r="P449" s="144"/>
      <c r="Q449" s="144"/>
      <c r="R449" s="144"/>
    </row>
    <row r="451" spans="2:18" s="45" customFormat="1" ht="21.75" customHeight="1">
      <c r="B451" s="255" t="s">
        <v>137</v>
      </c>
      <c r="C451" s="256"/>
      <c r="D451" s="256"/>
      <c r="E451" s="256">
        <f aca="true" t="shared" si="60" ref="E451:Q451">E8+E46+E71+E90+E121+E141+E161+E186+E218+E251+E270+E308+E325+E351+E385+E400+E419+E438</f>
        <v>264289.57</v>
      </c>
      <c r="F451" s="256">
        <f t="shared" si="60"/>
        <v>7654.700000000001</v>
      </c>
      <c r="G451" s="256">
        <f t="shared" si="60"/>
        <v>1920</v>
      </c>
      <c r="H451" s="256">
        <f t="shared" si="60"/>
        <v>0</v>
      </c>
      <c r="I451" s="256">
        <f t="shared" si="60"/>
        <v>0</v>
      </c>
      <c r="J451" s="256">
        <f t="shared" si="60"/>
        <v>5900</v>
      </c>
      <c r="K451" s="256">
        <f t="shared" si="60"/>
        <v>8802.429999999998</v>
      </c>
      <c r="L451" s="256">
        <f t="shared" si="60"/>
        <v>6209.570000000001</v>
      </c>
      <c r="M451" s="256">
        <f t="shared" si="60"/>
        <v>0</v>
      </c>
      <c r="N451" s="256">
        <f t="shared" si="60"/>
        <v>137</v>
      </c>
      <c r="O451" s="256">
        <f t="shared" si="60"/>
        <v>1000</v>
      </c>
      <c r="P451" s="256">
        <f t="shared" si="60"/>
        <v>-0.19</v>
      </c>
      <c r="Q451" s="256">
        <f t="shared" si="60"/>
        <v>276034.60000000003</v>
      </c>
      <c r="R451" s="124" t="s">
        <v>48</v>
      </c>
    </row>
    <row r="452" spans="2:18" ht="24" customHeight="1">
      <c r="B452" s="257" t="s">
        <v>138</v>
      </c>
      <c r="C452" s="254"/>
      <c r="D452" s="254"/>
      <c r="E452" s="254">
        <f aca="true" t="shared" si="61" ref="E452:Q452">E292+E366</f>
        <v>26381.35</v>
      </c>
      <c r="F452" s="254">
        <f t="shared" si="61"/>
        <v>0</v>
      </c>
      <c r="G452" s="254">
        <f t="shared" si="61"/>
        <v>0</v>
      </c>
      <c r="H452" s="254">
        <f t="shared" si="61"/>
        <v>1800</v>
      </c>
      <c r="I452" s="254">
        <f t="shared" si="61"/>
        <v>0</v>
      </c>
      <c r="J452" s="254">
        <f t="shared" si="61"/>
        <v>0</v>
      </c>
      <c r="K452" s="254">
        <f>K292+K366</f>
        <v>393.06</v>
      </c>
      <c r="L452" s="254">
        <f>L292+L366</f>
        <v>103.7</v>
      </c>
      <c r="M452" s="254">
        <f t="shared" si="61"/>
        <v>337</v>
      </c>
      <c r="N452" s="254">
        <f t="shared" si="61"/>
        <v>0</v>
      </c>
      <c r="O452" s="254">
        <f t="shared" si="61"/>
        <v>0</v>
      </c>
      <c r="P452" s="254">
        <f t="shared" si="61"/>
        <v>-0.009999999999999985</v>
      </c>
      <c r="Q452" s="254">
        <f t="shared" si="61"/>
        <v>27555.000000000007</v>
      </c>
      <c r="R452" s="123" t="s">
        <v>140</v>
      </c>
    </row>
    <row r="453" spans="2:18" s="93" customFormat="1" ht="27.75" customHeight="1">
      <c r="B453" s="92" t="s">
        <v>39</v>
      </c>
      <c r="C453" s="92"/>
      <c r="D453" s="92"/>
      <c r="E453" s="92">
        <f>SUM(E451:E452)</f>
        <v>290670.92</v>
      </c>
      <c r="F453" s="92">
        <f aca="true" t="shared" si="62" ref="F453:Q453">SUM(F451:F452)</f>
        <v>7654.700000000001</v>
      </c>
      <c r="G453" s="92">
        <f t="shared" si="62"/>
        <v>1920</v>
      </c>
      <c r="H453" s="92">
        <f t="shared" si="62"/>
        <v>1800</v>
      </c>
      <c r="I453" s="92">
        <f t="shared" si="62"/>
        <v>0</v>
      </c>
      <c r="J453" s="92">
        <f t="shared" si="62"/>
        <v>5900</v>
      </c>
      <c r="K453" s="92">
        <f>SUM(K451:K452)</f>
        <v>9195.489999999998</v>
      </c>
      <c r="L453" s="92">
        <f>SUM(L451:L452)</f>
        <v>6313.27</v>
      </c>
      <c r="M453" s="92">
        <f t="shared" si="62"/>
        <v>337</v>
      </c>
      <c r="N453" s="92">
        <f t="shared" si="62"/>
        <v>137</v>
      </c>
      <c r="O453" s="92">
        <f t="shared" si="62"/>
        <v>1000</v>
      </c>
      <c r="P453" s="92">
        <f t="shared" si="62"/>
        <v>-0.19999999999999998</v>
      </c>
      <c r="Q453" s="92">
        <f t="shared" si="62"/>
        <v>303589.60000000003</v>
      </c>
      <c r="R453" s="92"/>
    </row>
    <row r="455" spans="2:17" ht="18">
      <c r="B455" s="3" t="s">
        <v>139</v>
      </c>
      <c r="E455" s="3">
        <f aca="true" t="shared" si="63" ref="E455:Q455">E441-E453</f>
        <v>0</v>
      </c>
      <c r="F455" s="3">
        <f t="shared" si="63"/>
        <v>0</v>
      </c>
      <c r="G455" s="3">
        <f t="shared" si="63"/>
        <v>0</v>
      </c>
      <c r="H455" s="3">
        <f t="shared" si="63"/>
        <v>0</v>
      </c>
      <c r="I455" s="3">
        <f t="shared" si="63"/>
        <v>0</v>
      </c>
      <c r="J455" s="3">
        <f t="shared" si="63"/>
        <v>0</v>
      </c>
      <c r="K455" s="3">
        <f>K441-K453</f>
        <v>0</v>
      </c>
      <c r="L455" s="3">
        <f>L441-L453</f>
        <v>0</v>
      </c>
      <c r="M455" s="3">
        <f t="shared" si="63"/>
        <v>0</v>
      </c>
      <c r="N455" s="3">
        <f t="shared" si="63"/>
        <v>0</v>
      </c>
      <c r="P455" s="3">
        <f t="shared" si="63"/>
        <v>0</v>
      </c>
      <c r="Q455" s="3">
        <f t="shared" si="63"/>
        <v>0</v>
      </c>
    </row>
  </sheetData>
  <sheetProtection selectLockedCells="1" selectUnlockedCells="1"/>
  <printOptions/>
  <pageMargins left="0.984251968503937" right="0.3937007874015748" top="0.7874015748031497" bottom="0.5905511811023623" header="0" footer="0"/>
  <pageSetup horizontalDpi="300" verticalDpi="3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workbookViewId="0" topLeftCell="A4">
      <selection activeCell="G14" sqref="G14"/>
    </sheetView>
  </sheetViews>
  <sheetFormatPr defaultColWidth="11.421875" defaultRowHeight="12.75"/>
  <cols>
    <col min="1" max="1" width="8.00390625" style="0" customWidth="1"/>
    <col min="2" max="2" width="25.8515625" style="244" customWidth="1"/>
    <col min="3" max="4" width="12.00390625" style="244" customWidth="1"/>
    <col min="5" max="5" width="7.8515625" style="244" bestFit="1" customWidth="1"/>
    <col min="6" max="6" width="19.140625" style="244" customWidth="1"/>
    <col min="7" max="7" width="33.140625" style="244" customWidth="1"/>
    <col min="8" max="17" width="11.421875" style="4" customWidth="1"/>
    <col min="18" max="115" width="11.421875" style="41" customWidth="1"/>
  </cols>
  <sheetData>
    <row r="1" spans="1:7" ht="27" customHeight="1">
      <c r="A1" s="531" t="s">
        <v>654</v>
      </c>
      <c r="B1" s="532"/>
      <c r="C1" s="532"/>
      <c r="D1" s="532"/>
      <c r="E1" s="532"/>
      <c r="F1" s="532"/>
      <c r="G1" s="533"/>
    </row>
    <row r="2" spans="1:7" ht="18">
      <c r="A2" s="451" t="s">
        <v>1187</v>
      </c>
      <c r="B2" s="225"/>
      <c r="C2" s="225"/>
      <c r="D2" s="225"/>
      <c r="E2" s="225"/>
      <c r="F2" s="225"/>
      <c r="G2" s="226" t="s">
        <v>655</v>
      </c>
    </row>
    <row r="3" spans="1:115" s="230" customFormat="1" ht="32.25" customHeight="1">
      <c r="A3" s="227" t="s">
        <v>0</v>
      </c>
      <c r="B3" s="75" t="s">
        <v>1174</v>
      </c>
      <c r="C3" s="75" t="s">
        <v>1</v>
      </c>
      <c r="D3" s="75" t="s">
        <v>1167</v>
      </c>
      <c r="E3" s="75" t="s">
        <v>656</v>
      </c>
      <c r="F3" s="75" t="s">
        <v>657</v>
      </c>
      <c r="G3" s="75" t="s">
        <v>20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</row>
    <row r="4" spans="1:115" s="234" customFormat="1" ht="18" customHeight="1">
      <c r="A4" s="231" t="s">
        <v>658</v>
      </c>
      <c r="B4" s="232"/>
      <c r="C4" s="233"/>
      <c r="D4" s="232"/>
      <c r="E4" s="232"/>
      <c r="F4" s="232"/>
      <c r="G4" s="232"/>
      <c r="H4" s="45"/>
      <c r="I4" s="45"/>
      <c r="J4" s="45"/>
      <c r="K4" s="45"/>
      <c r="L4" s="45"/>
      <c r="M4" s="45"/>
      <c r="N4" s="45"/>
      <c r="O4" s="45"/>
      <c r="P4" s="45"/>
      <c r="Q4" s="45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</row>
    <row r="5" spans="1:115" s="234" customFormat="1" ht="24" customHeight="1">
      <c r="A5" s="235" t="s">
        <v>659</v>
      </c>
      <c r="B5" s="232" t="s">
        <v>660</v>
      </c>
      <c r="C5" s="233" t="s">
        <v>661</v>
      </c>
      <c r="D5" s="232">
        <v>1376.55</v>
      </c>
      <c r="E5" s="232">
        <v>-0.05</v>
      </c>
      <c r="F5" s="232">
        <f>D5-E5</f>
        <v>1376.6</v>
      </c>
      <c r="G5" s="232"/>
      <c r="H5" s="45"/>
      <c r="I5" s="45"/>
      <c r="J5" s="45"/>
      <c r="K5" s="45"/>
      <c r="L5" s="45"/>
      <c r="M5" s="45"/>
      <c r="N5" s="45"/>
      <c r="O5" s="45"/>
      <c r="P5" s="45"/>
      <c r="Q5" s="45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</row>
    <row r="6" spans="1:115" s="234" customFormat="1" ht="24" customHeight="1">
      <c r="A6" s="235" t="s">
        <v>662</v>
      </c>
      <c r="B6" s="232" t="s">
        <v>663</v>
      </c>
      <c r="C6" s="233" t="s">
        <v>664</v>
      </c>
      <c r="D6" s="232">
        <v>1672.65</v>
      </c>
      <c r="E6" s="232">
        <v>-0.15</v>
      </c>
      <c r="F6" s="232">
        <f aca="true" t="shared" si="0" ref="F6:F16">D6-E6</f>
        <v>1672.8000000000002</v>
      </c>
      <c r="G6" s="232"/>
      <c r="H6" s="45"/>
      <c r="I6" s="45"/>
      <c r="J6" s="45"/>
      <c r="K6" s="45"/>
      <c r="L6" s="45"/>
      <c r="M6" s="45"/>
      <c r="N6" s="45"/>
      <c r="O6" s="45"/>
      <c r="P6" s="45"/>
      <c r="Q6" s="45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</row>
    <row r="7" spans="1:115" s="234" customFormat="1" ht="24" customHeight="1">
      <c r="A7" s="235" t="s">
        <v>665</v>
      </c>
      <c r="B7" s="232" t="s">
        <v>666</v>
      </c>
      <c r="C7" s="233" t="s">
        <v>667</v>
      </c>
      <c r="D7" s="232">
        <v>1476.25</v>
      </c>
      <c r="E7" s="232">
        <v>0.05</v>
      </c>
      <c r="F7" s="232">
        <f t="shared" si="0"/>
        <v>1476.2</v>
      </c>
      <c r="G7" s="232"/>
      <c r="H7" s="45"/>
      <c r="I7" s="45"/>
      <c r="J7" s="45"/>
      <c r="K7" s="45"/>
      <c r="L7" s="45"/>
      <c r="M7" s="45"/>
      <c r="N7" s="45"/>
      <c r="O7" s="45"/>
      <c r="P7" s="45"/>
      <c r="Q7" s="45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</row>
    <row r="8" spans="1:115" s="234" customFormat="1" ht="24" customHeight="1">
      <c r="A8" s="235" t="s">
        <v>668</v>
      </c>
      <c r="B8" s="232" t="s">
        <v>669</v>
      </c>
      <c r="C8" s="233" t="s">
        <v>670</v>
      </c>
      <c r="D8" s="232">
        <v>1337.65</v>
      </c>
      <c r="E8" s="232">
        <v>0.05</v>
      </c>
      <c r="F8" s="232">
        <f t="shared" si="0"/>
        <v>1337.6000000000001</v>
      </c>
      <c r="G8" s="232"/>
      <c r="H8" s="45"/>
      <c r="I8" s="45"/>
      <c r="J8" s="45"/>
      <c r="K8" s="45"/>
      <c r="L8" s="45"/>
      <c r="M8" s="45"/>
      <c r="N8" s="45"/>
      <c r="O8" s="45"/>
      <c r="P8" s="45"/>
      <c r="Q8" s="45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</row>
    <row r="9" spans="1:115" s="234" customFormat="1" ht="24" customHeight="1">
      <c r="A9" s="235" t="s">
        <v>671</v>
      </c>
      <c r="B9" s="232" t="s">
        <v>672</v>
      </c>
      <c r="C9" s="233" t="s">
        <v>673</v>
      </c>
      <c r="D9" s="232">
        <v>1255.75</v>
      </c>
      <c r="E9" s="232">
        <v>0.15</v>
      </c>
      <c r="F9" s="232">
        <f t="shared" si="0"/>
        <v>1255.6</v>
      </c>
      <c r="G9" s="232"/>
      <c r="H9" s="45"/>
      <c r="I9" s="45"/>
      <c r="J9" s="45"/>
      <c r="K9" s="45"/>
      <c r="L9" s="45"/>
      <c r="M9" s="45"/>
      <c r="N9" s="45"/>
      <c r="O9" s="45"/>
      <c r="P9" s="45"/>
      <c r="Q9" s="45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</row>
    <row r="10" spans="1:115" s="234" customFormat="1" ht="24" customHeight="1">
      <c r="A10" s="235" t="s">
        <v>674</v>
      </c>
      <c r="B10" s="232" t="s">
        <v>675</v>
      </c>
      <c r="C10" s="233" t="s">
        <v>676</v>
      </c>
      <c r="D10" s="232">
        <v>1672.65</v>
      </c>
      <c r="E10" s="232">
        <v>-0.15</v>
      </c>
      <c r="F10" s="232">
        <f t="shared" si="0"/>
        <v>1672.8000000000002</v>
      </c>
      <c r="G10" s="232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</row>
    <row r="11" spans="1:115" s="234" customFormat="1" ht="24" customHeight="1">
      <c r="A11" s="235" t="s">
        <v>677</v>
      </c>
      <c r="B11" s="232" t="s">
        <v>678</v>
      </c>
      <c r="C11" s="233" t="s">
        <v>679</v>
      </c>
      <c r="D11" s="232">
        <v>814.65</v>
      </c>
      <c r="E11" s="232">
        <v>-0.15</v>
      </c>
      <c r="F11" s="232">
        <f t="shared" si="0"/>
        <v>814.8</v>
      </c>
      <c r="G11" s="232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</row>
    <row r="12" spans="1:115" s="234" customFormat="1" ht="24" customHeight="1">
      <c r="A12" s="235" t="s">
        <v>680</v>
      </c>
      <c r="B12" s="232" t="s">
        <v>681</v>
      </c>
      <c r="C12" s="233" t="s">
        <v>682</v>
      </c>
      <c r="D12" s="232">
        <v>1050.05</v>
      </c>
      <c r="E12" s="232">
        <v>0.05</v>
      </c>
      <c r="F12" s="232">
        <f t="shared" si="0"/>
        <v>1050</v>
      </c>
      <c r="G12" s="23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</row>
    <row r="13" spans="1:115" s="234" customFormat="1" ht="24" customHeight="1">
      <c r="A13" s="235" t="s">
        <v>683</v>
      </c>
      <c r="B13" s="232" t="s">
        <v>684</v>
      </c>
      <c r="C13" s="233" t="s">
        <v>685</v>
      </c>
      <c r="D13" s="232">
        <v>1373.4</v>
      </c>
      <c r="E13" s="232">
        <v>0</v>
      </c>
      <c r="F13" s="232">
        <f t="shared" si="0"/>
        <v>1373.4</v>
      </c>
      <c r="G13" s="23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</row>
    <row r="14" spans="1:115" s="234" customFormat="1" ht="24" customHeight="1">
      <c r="A14" s="235" t="s">
        <v>686</v>
      </c>
      <c r="B14" s="232" t="s">
        <v>687</v>
      </c>
      <c r="C14" s="233" t="s">
        <v>688</v>
      </c>
      <c r="D14" s="232">
        <v>2000.1</v>
      </c>
      <c r="E14" s="232">
        <v>0.1</v>
      </c>
      <c r="F14" s="232">
        <f t="shared" si="0"/>
        <v>2000</v>
      </c>
      <c r="G14" s="232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</row>
    <row r="15" spans="1:115" s="234" customFormat="1" ht="24" customHeight="1">
      <c r="A15" s="235" t="s">
        <v>689</v>
      </c>
      <c r="B15" s="232" t="s">
        <v>690</v>
      </c>
      <c r="C15" s="233" t="s">
        <v>691</v>
      </c>
      <c r="D15" s="232">
        <v>814.65</v>
      </c>
      <c r="E15" s="232">
        <v>-0.15</v>
      </c>
      <c r="F15" s="232">
        <f t="shared" si="0"/>
        <v>814.8</v>
      </c>
      <c r="G15" s="232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</row>
    <row r="16" spans="1:115" s="234" customFormat="1" ht="24" customHeight="1">
      <c r="A16" s="235" t="s">
        <v>692</v>
      </c>
      <c r="B16" s="232" t="s">
        <v>693</v>
      </c>
      <c r="C16" s="233" t="s">
        <v>694</v>
      </c>
      <c r="D16" s="232">
        <v>1062.49</v>
      </c>
      <c r="E16" s="232">
        <v>0.09</v>
      </c>
      <c r="F16" s="232">
        <f t="shared" si="0"/>
        <v>1062.4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</row>
    <row r="17" spans="1:115" s="234" customFormat="1" ht="27.75" customHeight="1">
      <c r="A17" s="236" t="s">
        <v>155</v>
      </c>
      <c r="B17" s="237"/>
      <c r="C17" s="238"/>
      <c r="D17" s="66">
        <f>SUM(D5:D16)</f>
        <v>15906.839999999998</v>
      </c>
      <c r="E17" s="66">
        <f>SUM(E5:E16)</f>
        <v>-0.16</v>
      </c>
      <c r="F17" s="66">
        <f>SUM(F5:F16)</f>
        <v>15907</v>
      </c>
      <c r="G17" s="221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</row>
    <row r="18" spans="1:115" s="234" customFormat="1" ht="17.25" customHeight="1">
      <c r="A18" s="239"/>
      <c r="B18" s="240"/>
      <c r="C18" s="240"/>
      <c r="D18" s="240"/>
      <c r="E18" s="240"/>
      <c r="F18" s="240"/>
      <c r="G18" s="241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</row>
    <row r="19" spans="1:7" ht="12.75">
      <c r="A19" s="242"/>
      <c r="B19" s="243"/>
      <c r="C19" s="243"/>
      <c r="E19" s="243"/>
      <c r="F19" s="243"/>
      <c r="G19" s="243"/>
    </row>
    <row r="20" spans="1:7" ht="12.75">
      <c r="A20" s="242" t="s">
        <v>45</v>
      </c>
      <c r="B20" s="243"/>
      <c r="C20" s="20" t="s">
        <v>44</v>
      </c>
      <c r="D20" s="243"/>
      <c r="E20" s="243"/>
      <c r="F20" s="20"/>
      <c r="G20" s="245" t="s">
        <v>46</v>
      </c>
    </row>
    <row r="21" spans="1:7" ht="12.75">
      <c r="A21" s="242"/>
      <c r="B21" s="243"/>
      <c r="C21" s="245" t="s">
        <v>43</v>
      </c>
      <c r="D21" s="243"/>
      <c r="E21" s="243"/>
      <c r="F21" s="20"/>
      <c r="G21" s="20" t="s">
        <v>47</v>
      </c>
    </row>
    <row r="22" spans="1:7" ht="12.75">
      <c r="A22" s="242"/>
      <c r="B22" s="243"/>
      <c r="C22" s="243"/>
      <c r="D22" s="243"/>
      <c r="E22" s="243"/>
      <c r="F22" s="243"/>
      <c r="G22" s="243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mergeCells count="1">
    <mergeCell ref="A1:G1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2010-05-14T23:40:46Z</cp:lastPrinted>
  <dcterms:created xsi:type="dcterms:W3CDTF">2008-01-30T23:11:11Z</dcterms:created>
  <dcterms:modified xsi:type="dcterms:W3CDTF">2010-05-18T17:05:07Z</dcterms:modified>
  <cp:category/>
  <cp:version/>
  <cp:contentType/>
  <cp:contentStatus/>
</cp:coreProperties>
</file>