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<sst xmlns="http://schemas.openxmlformats.org/spreadsheetml/2006/main" count="2914" uniqueCount="1214">
  <si>
    <t>NomiPAQ</t>
  </si>
  <si>
    <t xml:space="preserve">Código </t>
  </si>
  <si>
    <t>Empleado</t>
  </si>
  <si>
    <t>RFC</t>
  </si>
  <si>
    <t>Puesto</t>
  </si>
  <si>
    <t>Sueldo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</si>
  <si>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</si>
  <si>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</si>
  <si>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</si>
  <si>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</si>
  <si>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</si>
  <si>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</si>
  <si>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</si>
  <si>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</si>
  <si>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</si>
  <si>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</si>
  <si>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</si>
  <si>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</si>
  <si>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</si>
  <si>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</si>
  <si>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</si>
  <si>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>Fonacot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</si>
  <si>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</si>
  <si>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</si>
  <si>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</si>
  <si>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</si>
  <si>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</si>
  <si>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</si>
  <si>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</si>
  <si>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</si>
  <si>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</si>
  <si>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</si>
  <si>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</si>
  <si>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</si>
  <si>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</si>
  <si>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</si>
  <si>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Horas Extras</t>
  </si>
  <si>
    <t>Neto</t>
  </si>
  <si>
    <t>Retroactivo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</si>
  <si>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</si>
  <si>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</si>
  <si>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</si>
  <si>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</si>
  <si>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</si>
  <si>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</si>
  <si>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</si>
  <si>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</si>
  <si>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</si>
  <si>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</si>
  <si>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</si>
  <si>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</si>
  <si>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</si>
  <si>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</si>
  <si>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</si>
  <si>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</si>
  <si>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</si>
  <si>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</si>
  <si>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</si>
  <si>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</si>
  <si>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</si>
  <si>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Enfermera C. Salud</t>
  </si>
  <si>
    <t>Cortes Heredia Margarita</t>
  </si>
  <si>
    <t>Gonzalez Vazquez Jose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</si>
  <si>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</si>
  <si>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</si>
  <si>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</si>
  <si>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</si>
  <si>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</si>
  <si>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</si>
  <si>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</si>
  <si>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</si>
  <si>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</si>
  <si>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</si>
  <si>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</si>
  <si>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</si>
  <si>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Gonzalez Reyes Jose</t>
  </si>
  <si>
    <t>Grimaldo Mendoza Martha Alicia</t>
  </si>
  <si>
    <t>GIMM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</si>
  <si>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</si>
  <si>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</si>
  <si>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</si>
  <si>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</si>
  <si>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</si>
  <si>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</si>
  <si>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</si>
  <si>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</si>
  <si>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</si>
  <si>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</si>
  <si>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</si>
  <si>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</si>
  <si>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</si>
  <si>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</si>
  <si>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Ponciano Lopez Jose Luis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</si>
  <si>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</si>
  <si>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</si>
  <si>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</si>
  <si>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</si>
  <si>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</si>
  <si>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</si>
  <si>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</si>
  <si>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</si>
  <si>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</si>
  <si>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</si>
  <si>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</si>
  <si>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</si>
  <si>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</si>
  <si>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</si>
  <si>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</si>
  <si>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</si>
  <si>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</si>
  <si>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</si>
  <si>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</si>
  <si>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</si>
  <si>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</si>
  <si>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</si>
  <si>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</si>
  <si>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</si>
  <si>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</si>
  <si>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</si>
  <si>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</si>
  <si>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</si>
  <si>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</si>
  <si>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</si>
  <si>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</si>
  <si>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RADV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</si>
  <si>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</si>
  <si>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</si>
  <si>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</si>
  <si>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</si>
  <si>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</si>
  <si>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Perez Cortes J. Jesus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</si>
  <si>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</si>
  <si>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</si>
  <si>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</si>
  <si>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</si>
  <si>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</si>
  <si>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</si>
  <si>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</si>
  <si>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</si>
  <si>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</si>
  <si>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</si>
  <si>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</si>
  <si>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</si>
  <si>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</si>
  <si>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</si>
  <si>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</si>
  <si>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</si>
  <si>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</si>
  <si>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</si>
  <si>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</si>
  <si>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</si>
  <si>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</si>
  <si>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</si>
  <si>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</si>
  <si>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</si>
  <si>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</si>
  <si>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</si>
  <si>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</si>
  <si>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</si>
  <si>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</si>
  <si>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</si>
  <si>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</si>
  <si>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</si>
  <si>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</si>
  <si>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</si>
  <si>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</si>
  <si>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</si>
  <si>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</si>
  <si>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</si>
  <si>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</si>
  <si>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</si>
  <si>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</si>
  <si>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</si>
  <si>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</si>
  <si>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</si>
  <si>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</si>
  <si>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</si>
  <si>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</si>
  <si>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</si>
  <si>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</si>
  <si>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</si>
  <si>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</si>
  <si>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</si>
  <si>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</si>
  <si>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</si>
  <si>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</si>
  <si>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</si>
  <si>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</si>
  <si>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</si>
  <si>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</si>
  <si>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</si>
  <si>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</si>
  <si>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</si>
  <si>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</si>
  <si>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</si>
  <si>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</si>
  <si>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</si>
  <si>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</si>
  <si>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</si>
  <si>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</si>
  <si>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</si>
  <si>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</si>
  <si>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</si>
  <si>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</si>
  <si>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</si>
  <si>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</si>
  <si>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</si>
  <si>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</si>
  <si>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</si>
  <si>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</si>
  <si>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</si>
  <si>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</si>
  <si>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</si>
  <si>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</si>
  <si>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</si>
  <si>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</si>
  <si>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</si>
  <si>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</si>
  <si>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</si>
  <si>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</si>
  <si>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</si>
  <si>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</si>
  <si>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</si>
  <si>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</si>
  <si>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</si>
  <si>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</si>
  <si>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</si>
  <si>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</si>
  <si>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</si>
  <si>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</si>
  <si>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</si>
  <si>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</si>
  <si>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</si>
  <si>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</si>
  <si>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</si>
  <si>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</si>
  <si>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</si>
  <si>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</si>
  <si>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Montaño Ascencio Francisco</t>
  </si>
  <si>
    <t>MOAF-640705-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</si>
  <si>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</si>
  <si>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</si>
  <si>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</si>
  <si>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</si>
  <si>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</si>
  <si>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</si>
  <si>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</si>
  <si>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</si>
  <si>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</si>
  <si>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</si>
  <si>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</si>
  <si>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</si>
  <si>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</si>
  <si>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</si>
  <si>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</si>
  <si>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</si>
  <si>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</si>
  <si>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</si>
  <si>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</si>
  <si>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</si>
  <si>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</si>
  <si>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</si>
  <si>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</si>
  <si>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</si>
  <si>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</si>
  <si>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</si>
  <si>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</si>
  <si>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</si>
  <si>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</si>
  <si>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</si>
  <si>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</si>
  <si>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</si>
  <si>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</si>
  <si>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</si>
  <si>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</si>
  <si>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</si>
  <si>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</si>
  <si>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</si>
  <si>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</si>
  <si>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</si>
  <si>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</si>
  <si>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</si>
  <si>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</si>
  <si>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</si>
  <si>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</si>
  <si>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</si>
  <si>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</si>
  <si>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</si>
  <si>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</si>
  <si>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</si>
  <si>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</si>
  <si>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</si>
  <si>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</si>
  <si>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</si>
  <si>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</si>
  <si>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</si>
  <si>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</si>
  <si>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</si>
  <si>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</si>
  <si>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</si>
  <si>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</si>
  <si>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</si>
  <si>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</si>
  <si>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</si>
  <si>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</si>
  <si>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</si>
  <si>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</si>
  <si>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</si>
  <si>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</si>
  <si>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</si>
  <si>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</si>
  <si>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</si>
  <si>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</si>
  <si>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</si>
  <si>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</si>
  <si>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</si>
  <si>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</si>
  <si>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</si>
  <si>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</si>
  <si>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</si>
  <si>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</si>
  <si>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</si>
  <si>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</si>
  <si>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</si>
  <si>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</si>
  <si>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</si>
  <si>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</si>
  <si>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</si>
  <si>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</si>
  <si>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</si>
  <si>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</si>
  <si>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</si>
  <si>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</si>
  <si>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</si>
  <si>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</si>
  <si>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</si>
  <si>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</si>
  <si>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</si>
  <si>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</si>
  <si>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</si>
  <si>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</si>
  <si>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</si>
  <si>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</si>
  <si>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</si>
  <si>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</si>
  <si>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</si>
  <si>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</si>
  <si>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</si>
  <si>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</si>
  <si>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</si>
  <si>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</si>
  <si>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</si>
  <si>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</si>
  <si>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</si>
  <si>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</si>
  <si>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</si>
  <si>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</si>
  <si>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</si>
  <si>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</si>
  <si>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</si>
  <si>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</si>
  <si>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Torres Valdivia Santiago Jesus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</si>
  <si>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</si>
  <si>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</si>
  <si>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</si>
  <si>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</si>
  <si>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</si>
  <si>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</si>
  <si>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</si>
  <si>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</si>
  <si>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</si>
  <si>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</si>
  <si>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</si>
  <si>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</si>
  <si>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</si>
  <si>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</si>
  <si>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</si>
  <si>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</si>
  <si>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</si>
  <si>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</si>
  <si>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</si>
  <si>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</si>
  <si>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</si>
  <si>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</si>
  <si>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</si>
  <si>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</si>
  <si>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</si>
  <si>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</si>
  <si>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</si>
  <si>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</si>
  <si>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</si>
  <si>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</si>
  <si>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</si>
  <si>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</si>
  <si>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</si>
  <si>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</si>
  <si>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</si>
  <si>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Magallon Lopez Jose Cenovio</t>
  </si>
  <si>
    <t>MALC-560529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</si>
  <si>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</si>
  <si>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</si>
  <si>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</si>
  <si>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</si>
  <si>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</si>
  <si>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</si>
  <si>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</si>
  <si>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</si>
  <si>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</si>
  <si>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</si>
  <si>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</si>
  <si>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</si>
  <si>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</si>
  <si>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</si>
  <si>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</si>
  <si>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</si>
  <si>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</si>
  <si>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</si>
  <si>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</si>
  <si>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</si>
  <si>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</si>
  <si>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</si>
  <si>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</si>
  <si>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</si>
  <si>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</si>
  <si>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</si>
  <si>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</si>
  <si>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</si>
  <si>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</si>
  <si>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</si>
  <si>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</si>
  <si>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</si>
  <si>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</si>
  <si>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</si>
  <si>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</si>
  <si>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</si>
  <si>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</si>
  <si>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</si>
  <si>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</si>
  <si>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</si>
  <si>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</si>
  <si>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</si>
  <si>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</si>
  <si>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</si>
  <si>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</si>
  <si>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</si>
  <si>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</si>
  <si>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</si>
  <si>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</si>
  <si>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</si>
  <si>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</si>
  <si>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</si>
  <si>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</si>
  <si>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</si>
  <si>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</si>
  <si>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Mendo Villanueva Pedro Antonio</t>
  </si>
  <si>
    <t>MEVP-800627-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</si>
  <si>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</si>
  <si>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</si>
  <si>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</si>
  <si>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</si>
  <si>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</si>
  <si>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</si>
  <si>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</si>
  <si>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</si>
  <si>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</si>
  <si>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</si>
  <si>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</si>
  <si>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</si>
  <si>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</si>
  <si>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</si>
  <si>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</si>
  <si>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</si>
  <si>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</si>
  <si>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</si>
  <si>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</si>
  <si>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</si>
  <si>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</si>
  <si>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</si>
  <si>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</si>
  <si>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</si>
  <si>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</si>
  <si>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</si>
  <si>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</si>
  <si>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</si>
  <si>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</si>
  <si>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</si>
  <si>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</si>
  <si>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</si>
  <si>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</si>
  <si>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</si>
  <si>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</si>
  <si>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</si>
  <si>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</si>
  <si>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</si>
  <si>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</si>
  <si>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</si>
  <si>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</si>
  <si>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</si>
  <si>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</si>
  <si>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</si>
  <si>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</si>
  <si>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</si>
  <si>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</si>
  <si>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</si>
  <si>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</si>
  <si>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</si>
  <si>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</si>
  <si>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</si>
  <si>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</si>
  <si>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</si>
  <si>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</si>
  <si>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</si>
  <si>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</si>
  <si>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</si>
  <si>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</si>
  <si>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</si>
  <si>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</si>
  <si>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</si>
  <si>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</si>
  <si>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</si>
  <si>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</si>
  <si>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</si>
  <si>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</si>
  <si>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</si>
  <si>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</si>
  <si>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</si>
  <si>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</si>
  <si>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</si>
  <si>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</si>
  <si>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</si>
  <si>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</si>
  <si>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</si>
  <si>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</si>
  <si>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</si>
  <si>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</si>
  <si>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</si>
  <si>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</si>
  <si>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</si>
  <si>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</si>
  <si>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</si>
  <si>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</si>
  <si>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</si>
  <si>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</si>
  <si>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</si>
  <si>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</si>
  <si>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</si>
  <si>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</si>
  <si>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</si>
  <si>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</si>
  <si>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</si>
  <si>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</si>
  <si>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</si>
  <si>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</si>
  <si>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</si>
  <si>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</si>
  <si>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</si>
  <si>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</si>
  <si>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</si>
  <si>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</si>
  <si>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</si>
  <si>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</si>
  <si>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</si>
  <si>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</si>
  <si>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</si>
  <si>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</si>
  <si>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</si>
  <si>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</si>
  <si>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</si>
  <si>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</si>
  <si>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</si>
  <si>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</si>
  <si>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</si>
  <si>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</si>
  <si>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</si>
  <si>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</si>
  <si>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</si>
  <si>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</si>
  <si>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</si>
  <si>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</si>
  <si>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</si>
  <si>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</si>
  <si>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</si>
  <si>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</si>
  <si>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</si>
  <si>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</si>
  <si>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</si>
  <si>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</si>
  <si>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</si>
  <si>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</si>
  <si>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</si>
  <si>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</si>
  <si>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</si>
  <si>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</si>
  <si>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</si>
  <si>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</si>
  <si>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</si>
  <si>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</si>
  <si>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</si>
  <si>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</si>
  <si>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</si>
  <si>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</si>
  <si>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</si>
  <si>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</si>
  <si>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</si>
  <si>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</si>
  <si>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</si>
  <si>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</si>
  <si>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</si>
  <si>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</si>
  <si>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</si>
  <si>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</si>
  <si>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</si>
  <si>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</si>
  <si>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</si>
  <si>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</si>
  <si>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</si>
  <si>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</si>
  <si>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</si>
  <si>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</si>
  <si>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</si>
  <si>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</si>
  <si>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</si>
  <si>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</si>
  <si>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</si>
  <si>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</si>
  <si>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</si>
  <si>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</si>
  <si>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</si>
  <si>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</si>
  <si>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</si>
  <si>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</si>
  <si>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</si>
  <si>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</si>
  <si>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</si>
  <si>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</si>
  <si>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</si>
  <si>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</si>
  <si>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</si>
  <si>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Retención Fracc Pan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</si>
  <si>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</si>
  <si>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</si>
  <si>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</si>
  <si>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</si>
  <si>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</si>
  <si>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</si>
  <si>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</si>
  <si>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</si>
  <si>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</si>
  <si>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</si>
  <si>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</si>
  <si>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</si>
  <si>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</si>
  <si>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</si>
  <si>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</si>
  <si>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</si>
  <si>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</si>
  <si>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</si>
  <si>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</si>
  <si>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</si>
  <si>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</si>
  <si>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</si>
  <si>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</si>
  <si>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</si>
  <si>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</si>
  <si>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</si>
  <si>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</si>
  <si>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</si>
  <si>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</si>
  <si>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</si>
  <si>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</si>
  <si>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</si>
  <si>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</si>
  <si>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</si>
  <si>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</si>
  <si>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</si>
  <si>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</si>
  <si>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</si>
  <si>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</si>
  <si>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</si>
  <si>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</si>
  <si>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Directora del Instituto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</si>
  <si>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</si>
  <si>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</si>
  <si>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</si>
  <si>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</si>
  <si>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</si>
  <si>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</si>
  <si>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</si>
  <si>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</si>
  <si>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</si>
  <si>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</si>
  <si>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</si>
  <si>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</si>
  <si>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</si>
  <si>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</si>
  <si>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</si>
  <si>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</si>
  <si>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</si>
  <si>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</si>
  <si>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</si>
  <si>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</si>
  <si>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</si>
  <si>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</si>
  <si>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</si>
  <si>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</si>
  <si>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</si>
  <si>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</si>
  <si>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</si>
  <si>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</si>
  <si>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</si>
  <si>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</si>
  <si>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</si>
  <si>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</si>
  <si>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</si>
  <si>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</si>
  <si>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</si>
  <si>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</si>
  <si>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</si>
  <si>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</si>
  <si>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</si>
  <si>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</si>
  <si>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</si>
  <si>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</si>
  <si>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</si>
  <si>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</si>
  <si>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</si>
  <si>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</si>
  <si>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</si>
  <si>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</si>
  <si>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</si>
  <si>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</si>
  <si>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</si>
  <si>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</si>
  <si>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</si>
  <si>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</si>
  <si>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</si>
  <si>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</si>
  <si>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</si>
  <si>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</si>
  <si>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</si>
  <si>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</si>
  <si>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</si>
  <si>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</si>
  <si>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</si>
  <si>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</si>
  <si>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</si>
  <si>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</si>
  <si>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</si>
  <si>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</si>
  <si>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</si>
  <si>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</si>
  <si>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</si>
  <si>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</si>
  <si>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</si>
  <si>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</si>
  <si>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</si>
  <si>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</si>
  <si>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</si>
  <si>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</si>
  <si>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</si>
  <si>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</si>
  <si>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</si>
  <si>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</si>
  <si>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</si>
  <si>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</si>
  <si>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</si>
  <si>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</si>
  <si>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</si>
  <si>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</si>
  <si>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</si>
  <si>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</si>
  <si>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</si>
  <si>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</si>
  <si>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</si>
  <si>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</si>
  <si>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</si>
  <si>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</si>
  <si>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</si>
  <si>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</si>
  <si>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</si>
  <si>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</si>
  <si>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</si>
  <si>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</si>
  <si>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</si>
  <si>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</si>
  <si>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</si>
  <si>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</si>
  <si>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</si>
  <si>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</si>
  <si>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</si>
  <si>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</si>
  <si>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</si>
  <si>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Arrañaga Centeno Mizrain Felipe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</si>
  <si>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</si>
  <si>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</si>
  <si>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</si>
  <si>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</si>
  <si>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</si>
  <si>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</si>
  <si>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</si>
  <si>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</si>
  <si>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</si>
  <si>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Flores Rodriguez Israel</t>
  </si>
  <si>
    <t>FORI-750419</t>
  </si>
  <si>
    <t>Guerrero Ruiz Miguel Angel</t>
  </si>
  <si>
    <t>Gomez Lozano Ricardo</t>
  </si>
  <si>
    <t>Valencia Perez Julia Arlaeth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</si>
  <si>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</si>
  <si>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</si>
  <si>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</si>
  <si>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</si>
  <si>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</si>
  <si>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</si>
  <si>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</si>
  <si>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</si>
  <si>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</si>
  <si>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</si>
  <si>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</si>
  <si>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</si>
  <si>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</si>
  <si>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</si>
  <si>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</si>
  <si>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</si>
  <si>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</si>
  <si>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</si>
  <si>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</si>
  <si>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</si>
  <si>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</si>
  <si>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</si>
  <si>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</si>
  <si>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</si>
  <si>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</si>
  <si>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</si>
  <si>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</si>
  <si>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</si>
  <si>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</si>
  <si>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</si>
  <si>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</si>
  <si>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</si>
  <si>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</si>
  <si>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</si>
  <si>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</si>
  <si>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</si>
  <si>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</si>
  <si>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</si>
  <si>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</si>
  <si>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</si>
  <si>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</si>
  <si>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</si>
  <si>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</si>
  <si>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</si>
  <si>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</si>
  <si>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</si>
  <si>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</si>
  <si>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</si>
  <si>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</si>
  <si>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</si>
  <si>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</si>
  <si>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</si>
  <si>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</si>
  <si>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</si>
  <si>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</si>
  <si>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</si>
  <si>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</si>
  <si>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</si>
  <si>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</si>
  <si>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</si>
  <si>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</si>
  <si>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</si>
  <si>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Operador D-5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</si>
  <si>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</si>
  <si>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</si>
  <si>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</si>
  <si>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</si>
  <si>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</si>
  <si>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</si>
  <si>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</si>
  <si>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</si>
  <si>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</si>
  <si>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</si>
  <si>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</si>
  <si>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</si>
  <si>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</si>
  <si>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</si>
  <si>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</si>
  <si>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</si>
  <si>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</si>
  <si>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</si>
  <si>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</si>
  <si>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</si>
  <si>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</si>
  <si>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</si>
  <si>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</si>
  <si>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</si>
  <si>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</si>
  <si>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Tec Operat</t>
  </si>
  <si>
    <t>Regulac Predios</t>
  </si>
  <si>
    <t>Control Edificacion</t>
  </si>
  <si>
    <t>Intendente Plaza Princ</t>
  </si>
  <si>
    <t>Martin Martin Mariana</t>
  </si>
  <si>
    <t>Olivares Gutierrez Julio Martin</t>
  </si>
  <si>
    <t>Radiologo</t>
  </si>
  <si>
    <t>CEGR-670902</t>
  </si>
  <si>
    <t>CODM-870731</t>
  </si>
  <si>
    <t>IAMC850623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</si>
  <si>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</si>
  <si>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</si>
  <si>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</si>
  <si>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</si>
  <si>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</si>
  <si>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</si>
  <si>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Carvajal Jaimes Horacio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</si>
  <si>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</si>
  <si>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</si>
  <si>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</si>
  <si>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</si>
  <si>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</si>
  <si>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</si>
  <si>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</si>
  <si>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</si>
  <si>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</si>
  <si>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</si>
  <si>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</si>
  <si>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</si>
  <si>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</si>
  <si>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</si>
  <si>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</si>
  <si>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</si>
  <si>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</si>
  <si>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</si>
  <si>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</si>
  <si>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</si>
  <si>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</si>
  <si>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</si>
  <si>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</si>
  <si>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</si>
  <si>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</si>
  <si>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</si>
  <si>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</si>
  <si>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</si>
  <si>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</si>
  <si>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</si>
  <si>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</si>
  <si>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</si>
  <si>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</si>
  <si>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</si>
  <si>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</si>
  <si>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</si>
  <si>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</si>
  <si>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</si>
  <si>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</si>
  <si>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</si>
  <si>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</si>
  <si>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</si>
  <si>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</si>
  <si>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</si>
  <si>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Día festivo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</si>
  <si>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</si>
  <si>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</si>
  <si>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</si>
  <si>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</si>
  <si>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</si>
  <si>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Gomez Davila Rafael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</si>
  <si>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</si>
  <si>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</si>
  <si>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</si>
  <si>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</si>
  <si>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PRESTAMO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</si>
  <si>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</si>
  <si>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</si>
  <si>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</si>
  <si>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</si>
  <si>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</si>
  <si>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</si>
  <si>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</si>
  <si>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</si>
  <si>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</si>
  <si>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</si>
  <si>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</si>
  <si>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</si>
  <si>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</si>
  <si>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</si>
  <si>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</si>
  <si>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</si>
  <si>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IALE-640128</t>
  </si>
  <si>
    <t>MAOJ-780507</t>
  </si>
  <si>
    <t>ROVH-390716</t>
  </si>
  <si>
    <t>MOGI-860611</t>
  </si>
  <si>
    <t>ROOR-720503</t>
  </si>
  <si>
    <t>CAJH-740302</t>
  </si>
  <si>
    <t>HEHS-730520</t>
  </si>
  <si>
    <t>TOVS-820110</t>
  </si>
  <si>
    <t>EIRM-721009</t>
  </si>
  <si>
    <t>PELJ-711106</t>
  </si>
  <si>
    <t>VAIE-730902-IP4</t>
  </si>
  <si>
    <t>CASO-700314</t>
  </si>
  <si>
    <t>GURM-790503IY7</t>
  </si>
  <si>
    <t>GOLR-721118UV4</t>
  </si>
  <si>
    <t>VLPJ-850518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</si>
  <si>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</si>
  <si>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</si>
  <si>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</si>
  <si>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</si>
  <si>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</si>
  <si>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</si>
  <si>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</si>
  <si>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</si>
  <si>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</si>
  <si>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</si>
  <si>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</si>
  <si>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</si>
  <si>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</si>
  <si>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</si>
  <si>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</si>
  <si>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</si>
  <si>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</si>
  <si>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</si>
  <si>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</si>
  <si>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</si>
  <si>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</si>
  <si>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</si>
  <si>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</si>
  <si>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</si>
  <si>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</si>
  <si>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</si>
  <si>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</si>
  <si>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</si>
  <si>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</si>
  <si>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</si>
  <si>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</si>
  <si>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</si>
  <si>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</si>
  <si>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</si>
  <si>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</si>
  <si>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</si>
  <si>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Mecanico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</si>
  <si>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</si>
  <si>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</si>
  <si>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</si>
  <si>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</si>
  <si>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</si>
  <si>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</si>
  <si>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</si>
  <si>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</si>
  <si>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</si>
  <si>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</si>
  <si>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</si>
  <si>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</si>
  <si>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</si>
  <si>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</si>
  <si>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GOVJ-330802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</si>
  <si>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</si>
  <si>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</si>
  <si>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</si>
  <si>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</si>
  <si>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</si>
  <si>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</si>
  <si>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</si>
  <si>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</si>
  <si>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AAHJ-730831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</si>
  <si>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</si>
  <si>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</si>
  <si>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</si>
  <si>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</si>
  <si>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</si>
  <si>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</si>
  <si>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</si>
  <si>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</si>
  <si>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</si>
  <si>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</si>
  <si>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</si>
  <si>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</si>
  <si>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</si>
  <si>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</si>
  <si>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</si>
  <si>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</si>
  <si>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POLL-9201207LA</t>
  </si>
  <si>
    <t>RARR-880724BBO</t>
  </si>
  <si>
    <t>CUCR-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</si>
  <si>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</si>
  <si>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</si>
  <si>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</si>
  <si>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</si>
  <si>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</si>
  <si>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</si>
  <si>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</si>
  <si>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</si>
  <si>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</si>
  <si>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</si>
  <si>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</si>
  <si>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</si>
  <si>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</si>
  <si>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</si>
  <si>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</si>
  <si>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</si>
  <si>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</si>
  <si>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</si>
  <si>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</si>
  <si>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</si>
  <si>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</si>
  <si>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</si>
  <si>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</si>
  <si>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PECJ-620519</t>
  </si>
  <si>
    <t>DEMR-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</si>
  <si>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</si>
  <si>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</si>
  <si>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</si>
  <si>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</si>
  <si>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</si>
  <si>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</si>
  <si>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</si>
  <si>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</si>
  <si>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</si>
  <si>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</si>
  <si>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</si>
  <si>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</si>
  <si>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</si>
  <si>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</si>
  <si>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</si>
  <si>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</si>
  <si>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GORJ-780609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</si>
  <si>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</si>
  <si>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</si>
  <si>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</si>
  <si>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</si>
  <si>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</si>
  <si>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</si>
  <si>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</si>
  <si>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VAMN-890927SGA</t>
  </si>
  <si>
    <t>Fraccion  PAN</t>
  </si>
  <si>
    <t xml:space="preserve">NOMINA CORRESPONDIENTE A LA 2DA QUINCENA DEL MES DE MARZO 2010  </t>
  </si>
  <si>
    <t xml:space="preserve">NOMINA CORRESPONDIENTE A LA 2DA QUINCENA DEL MES DE MARZO 2010 </t>
  </si>
  <si>
    <t>Cuevas Naranjo Samuel</t>
  </si>
  <si>
    <t>CUNS-830521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</si>
  <si>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</si>
  <si>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</si>
  <si>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</si>
  <si>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</si>
  <si>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</si>
  <si>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</si>
  <si>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</si>
  <si>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</si>
  <si>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</si>
  <si>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</si>
  <si>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</si>
  <si>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</si>
  <si>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</si>
  <si>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</si>
  <si>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</si>
  <si>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</si>
  <si>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</si>
  <si>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</si>
  <si>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</si>
  <si>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</si>
  <si>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</si>
  <si>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</si>
  <si>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</si>
  <si>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</si>
  <si>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</si>
  <si>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</si>
  <si>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Quiñones Aranda Jose</t>
  </si>
  <si>
    <t>QUAJ-661111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</si>
  <si>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</si>
  <si>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</si>
  <si>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</si>
  <si>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</si>
  <si>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</si>
  <si>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</si>
  <si>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</si>
  <si>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Departamento 307 AGENCIA CHANTEPEC</t>
  </si>
  <si>
    <t>Renteria Torres Miriam</t>
  </si>
  <si>
    <t>RETM-830420</t>
  </si>
  <si>
    <t>Recepcionista</t>
  </si>
  <si>
    <t>Villaseñor Hernandez Ma Esther</t>
  </si>
  <si>
    <t>VIHE-620523</t>
  </si>
  <si>
    <t>Auxiliar Almacen</t>
  </si>
  <si>
    <t>Departamento 570 DEPARTAMENTO DE CONTROL VEHICULAR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</si>
  <si>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</si>
  <si>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</si>
  <si>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</si>
  <si>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</si>
  <si>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</si>
  <si>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</si>
  <si>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</si>
  <si>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</si>
  <si>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</si>
  <si>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</si>
  <si>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</si>
  <si>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</si>
  <si>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</si>
  <si>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</si>
  <si>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</si>
  <si>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</si>
  <si>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</si>
  <si>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</si>
  <si>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</si>
  <si>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</si>
  <si>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</si>
  <si>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</si>
  <si>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</si>
  <si>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</si>
  <si>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</si>
  <si>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</si>
  <si>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</si>
  <si>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</si>
  <si>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</si>
  <si>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</si>
  <si>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</si>
  <si>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</si>
  <si>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</si>
  <si>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</si>
  <si>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</si>
  <si>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</si>
  <si>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DIA FESTIVO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</si>
</sst>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/>
    </xf>
    <xf numFmtId="0" fontId="14" fillId="0" borderId="17" xfId="0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3" fillId="2" borderId="2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5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8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8" borderId="0" xfId="0" applyNumberFormat="1" applyFont="1" applyFill="1" applyAlignment="1">
      <alignment/>
    </xf>
    <xf numFmtId="164" fontId="36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164" fontId="39" fillId="3" borderId="1" xfId="0" applyNumberFormat="1" applyFont="1" applyFill="1" applyBorder="1" applyAlignment="1">
      <alignment horizontal="right"/>
    </xf>
    <xf numFmtId="164" fontId="39" fillId="3" borderId="2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" xfId="0" applyNumberFormat="1" applyFont="1" applyFill="1" applyBorder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/>
    </xf>
    <xf numFmtId="164" fontId="52" fillId="3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/>
    </xf>
    <xf numFmtId="164" fontId="58" fillId="0" borderId="1" xfId="0" applyNumberFormat="1" applyFont="1" applyFill="1" applyBorder="1" applyAlignment="1">
      <alignment/>
    </xf>
    <xf numFmtId="164" fontId="56" fillId="0" borderId="1" xfId="0" applyNumberFormat="1" applyFont="1" applyFill="1" applyBorder="1" applyAlignment="1">
      <alignment/>
    </xf>
    <xf numFmtId="164" fontId="58" fillId="3" borderId="1" xfId="0" applyNumberFormat="1" applyFont="1" applyFill="1" applyBorder="1" applyAlignment="1">
      <alignment/>
    </xf>
    <xf numFmtId="0" fontId="49" fillId="0" borderId="1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164" fontId="59" fillId="0" borderId="1" xfId="0" applyNumberFormat="1" applyFont="1" applyFill="1" applyBorder="1" applyAlignment="1">
      <alignment/>
    </xf>
    <xf numFmtId="164" fontId="47" fillId="4" borderId="1" xfId="0" applyNumberFormat="1" applyFont="1" applyFill="1" applyBorder="1" applyAlignment="1">
      <alignment/>
    </xf>
    <xf numFmtId="164" fontId="50" fillId="4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4" borderId="1" xfId="0" applyNumberFormat="1" applyFont="1" applyFill="1" applyBorder="1" applyAlignment="1">
      <alignment wrapText="1"/>
    </xf>
    <xf numFmtId="164" fontId="47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64" fillId="3" borderId="1" xfId="0" applyNumberFormat="1" applyFont="1" applyFill="1" applyBorder="1" applyAlignment="1">
      <alignment/>
    </xf>
    <xf numFmtId="164" fontId="64" fillId="0" borderId="1" xfId="0" applyNumberFormat="1" applyFont="1" applyFill="1" applyBorder="1" applyAlignment="1">
      <alignment/>
    </xf>
    <xf numFmtId="0" fontId="65" fillId="2" borderId="12" xfId="0" applyFont="1" applyFill="1" applyBorder="1" applyAlignment="1">
      <alignment wrapText="1"/>
    </xf>
    <xf numFmtId="164" fontId="65" fillId="2" borderId="12" xfId="0" applyNumberFormat="1" applyFont="1" applyFill="1" applyBorder="1" applyAlignment="1">
      <alignment wrapText="1"/>
    </xf>
    <xf numFmtId="164" fontId="65" fillId="2" borderId="7" xfId="0" applyNumberFormat="1" applyFont="1" applyFill="1" applyBorder="1" applyAlignment="1">
      <alignment horizontal="centerContinuous" wrapText="1"/>
    </xf>
    <xf numFmtId="164" fontId="65" fillId="2" borderId="12" xfId="0" applyNumberFormat="1" applyFont="1" applyFill="1" applyBorder="1" applyAlignment="1">
      <alignment horizontal="center" wrapText="1"/>
    </xf>
    <xf numFmtId="0" fontId="48" fillId="2" borderId="0" xfId="0" applyFont="1" applyFill="1" applyAlignment="1">
      <alignment wrapText="1"/>
    </xf>
    <xf numFmtId="0" fontId="65" fillId="2" borderId="1" xfId="0" applyFont="1" applyFill="1" applyBorder="1" applyAlignment="1">
      <alignment wrapText="1"/>
    </xf>
    <xf numFmtId="164" fontId="65" fillId="2" borderId="1" xfId="0" applyNumberFormat="1" applyFont="1" applyFill="1" applyBorder="1" applyAlignment="1">
      <alignment wrapText="1"/>
    </xf>
    <xf numFmtId="164" fontId="63" fillId="2" borderId="7" xfId="0" applyNumberFormat="1" applyFont="1" applyFill="1" applyBorder="1" applyAlignment="1">
      <alignment horizontal="centerContinuous" wrapText="1"/>
    </xf>
    <xf numFmtId="0" fontId="55" fillId="2" borderId="12" xfId="0" applyFont="1" applyFill="1" applyBorder="1" applyAlignment="1">
      <alignment wrapText="1"/>
    </xf>
    <xf numFmtId="164" fontId="55" fillId="2" borderId="12" xfId="0" applyNumberFormat="1" applyFont="1" applyFill="1" applyBorder="1" applyAlignment="1">
      <alignment wrapText="1"/>
    </xf>
    <xf numFmtId="164" fontId="55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164" fontId="66" fillId="2" borderId="12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164" fontId="0" fillId="4" borderId="20" xfId="0" applyNumberFormat="1" applyFill="1" applyBorder="1" applyAlignment="1">
      <alignment wrapText="1"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164" fontId="39" fillId="3" borderId="29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164" fontId="55" fillId="2" borderId="1" xfId="0" applyNumberFormat="1" applyFont="1" applyFill="1" applyBorder="1" applyAlignment="1">
      <alignment wrapText="1"/>
    </xf>
    <xf numFmtId="164" fontId="63" fillId="2" borderId="22" xfId="0" applyNumberFormat="1" applyFont="1" applyFill="1" applyBorder="1" applyAlignment="1">
      <alignment horizontal="centerContinuous" wrapText="1"/>
    </xf>
    <xf numFmtId="164" fontId="65" fillId="2" borderId="22" xfId="0" applyNumberFormat="1" applyFont="1" applyFill="1" applyBorder="1" applyAlignment="1">
      <alignment horizontal="centerContinuous" wrapText="1"/>
    </xf>
    <xf numFmtId="164" fontId="55" fillId="2" borderId="22" xfId="0" applyNumberFormat="1" applyFont="1" applyFill="1" applyBorder="1" applyAlignment="1">
      <alignment horizontal="centerContinuous" wrapText="1"/>
    </xf>
    <xf numFmtId="164" fontId="66" fillId="2" borderId="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0" xfId="0" applyNumberFormat="1" applyFont="1" applyFill="1" applyBorder="1" applyAlignment="1">
      <alignment/>
    </xf>
    <xf numFmtId="164" fontId="63" fillId="2" borderId="1" xfId="0" applyNumberFormat="1" applyFont="1" applyFill="1" applyBorder="1" applyAlignment="1">
      <alignment horizontal="centerContinuous" wrapText="1"/>
    </xf>
    <xf numFmtId="164" fontId="65" fillId="2" borderId="1" xfId="0" applyNumberFormat="1" applyFont="1" applyFill="1" applyBorder="1" applyAlignment="1">
      <alignment horizontal="centerContinuous" wrapText="1"/>
    </xf>
    <xf numFmtId="164" fontId="55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8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65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1" fillId="4" borderId="20" xfId="0" applyNumberFormat="1" applyFont="1" applyFill="1" applyBorder="1" applyAlignment="1">
      <alignment horizontal="centerContinuous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5" fillId="2" borderId="20" xfId="0" applyNumberFormat="1" applyFont="1" applyFill="1" applyBorder="1" applyAlignment="1">
      <alignment wrapText="1"/>
    </xf>
    <xf numFmtId="164" fontId="65" fillId="2" borderId="20" xfId="0" applyNumberFormat="1" applyFont="1" applyFill="1" applyBorder="1" applyAlignment="1">
      <alignment horizontal="centerContinuous" wrapText="1"/>
    </xf>
    <xf numFmtId="0" fontId="65" fillId="2" borderId="19" xfId="0" applyFont="1" applyFill="1" applyBorder="1" applyAlignment="1">
      <alignment wrapText="1"/>
    </xf>
    <xf numFmtId="164" fontId="65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8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7" fillId="3" borderId="29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6" fillId="6" borderId="1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 horizontal="left"/>
    </xf>
    <xf numFmtId="164" fontId="67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0" fontId="61" fillId="2" borderId="1" xfId="0" applyFont="1" applyFill="1" applyBorder="1" applyAlignment="1">
      <alignment/>
    </xf>
    <xf numFmtId="164" fontId="53" fillId="2" borderId="1" xfId="0" applyNumberFormat="1" applyFont="1" applyFill="1" applyBorder="1" applyAlignment="1">
      <alignment/>
    </xf>
    <xf numFmtId="164" fontId="52" fillId="2" borderId="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26" fillId="6" borderId="1" xfId="0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4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67" fillId="0" borderId="1" xfId="0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38" fillId="2" borderId="1" xfId="0" applyFont="1" applyFill="1" applyBorder="1" applyAlignment="1">
      <alignment/>
    </xf>
    <xf numFmtId="164" fontId="50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60" fillId="2" borderId="1" xfId="0" applyNumberFormat="1" applyFont="1" applyFill="1" applyBorder="1" applyAlignment="1">
      <alignment/>
    </xf>
    <xf numFmtId="164" fontId="54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14" fillId="2" borderId="20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0" fontId="38" fillId="2" borderId="28" xfId="0" applyFont="1" applyFill="1" applyBorder="1" applyAlignment="1">
      <alignment/>
    </xf>
    <xf numFmtId="164" fontId="14" fillId="2" borderId="29" xfId="0" applyNumberFormat="1" applyFont="1" applyFill="1" applyBorder="1" applyAlignment="1">
      <alignment/>
    </xf>
    <xf numFmtId="164" fontId="3" fillId="2" borderId="29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11" fillId="2" borderId="3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64" fontId="6" fillId="2" borderId="21" xfId="0" applyNumberFormat="1" applyFont="1" applyFill="1" applyBorder="1" applyAlignment="1">
      <alignment/>
    </xf>
    <xf numFmtId="0" fontId="48" fillId="0" borderId="1" xfId="0" applyFont="1" applyFill="1" applyBorder="1" applyAlignment="1">
      <alignment/>
    </xf>
    <xf numFmtId="164" fontId="64" fillId="6" borderId="1" xfId="0" applyNumberFormat="1" applyFont="1" applyFill="1" applyBorder="1" applyAlignment="1">
      <alignment/>
    </xf>
    <xf numFmtId="164" fontId="68" fillId="2" borderId="7" xfId="0" applyNumberFormat="1" applyFont="1" applyFill="1" applyBorder="1" applyAlignment="1">
      <alignment horizontal="centerContinuous" wrapText="1"/>
    </xf>
    <xf numFmtId="164" fontId="32" fillId="0" borderId="16" xfId="0" applyNumberFormat="1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3"/>
  <sheetViews>
    <sheetView workbookViewId="0" topLeftCell="D262">
      <selection activeCell="O260" sqref="O260"/>
    </sheetView>
  </sheetViews>
  <sheetFormatPr defaultColWidth="11.421875" defaultRowHeight="12.75"/>
  <cols>
    <col min="1" max="1" width="9.00390625" style="19" customWidth="1"/>
    <col min="2" max="2" width="27.8515625" style="3" customWidth="1"/>
    <col min="3" max="3" width="9.140625" style="3" hidden="1" customWidth="1"/>
    <col min="4" max="4" width="10.8515625" style="3" customWidth="1"/>
    <col min="5" max="5" width="12.57421875" style="3" customWidth="1"/>
    <col min="6" max="6" width="14.7109375" style="3" bestFit="1" customWidth="1"/>
    <col min="7" max="7" width="11.00390625" style="3" customWidth="1"/>
    <col min="8" max="8" width="10.57421875" style="3" customWidth="1"/>
    <col min="9" max="9" width="10.8515625" style="3" customWidth="1"/>
    <col min="10" max="10" width="11.28125" style="3" customWidth="1"/>
    <col min="11" max="11" width="10.421875" style="3" customWidth="1"/>
    <col min="12" max="12" width="10.8515625" style="21" customWidth="1"/>
    <col min="13" max="13" width="10.8515625" style="3" customWidth="1"/>
    <col min="14" max="14" width="12.28125" style="3" customWidth="1"/>
    <col min="15" max="15" width="11.00390625" style="3" customWidth="1"/>
    <col min="16" max="16" width="8.421875" style="3" customWidth="1"/>
    <col min="17" max="17" width="14.8515625" style="3" bestFit="1" customWidth="1"/>
    <col min="18" max="18" width="34.28125" style="33" customWidth="1"/>
    <col min="19" max="16384" width="11.421875" style="4" customWidth="1"/>
  </cols>
  <sheetData>
    <row r="1" spans="1:18" ht="33.75">
      <c r="A1" s="295" t="s">
        <v>0</v>
      </c>
      <c r="B1" s="155"/>
      <c r="C1" s="155"/>
      <c r="D1" s="132" t="s">
        <v>867</v>
      </c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29"/>
    </row>
    <row r="2" spans="1:18" ht="20.25">
      <c r="A2" s="8"/>
      <c r="B2" s="134" t="s">
        <v>164</v>
      </c>
      <c r="C2" s="134"/>
      <c r="D2" s="9"/>
      <c r="E2" s="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30" t="s">
        <v>924</v>
      </c>
    </row>
    <row r="3" spans="1:18" ht="24.75">
      <c r="A3" s="12"/>
      <c r="B3" s="49"/>
      <c r="C3" s="49"/>
      <c r="D3" s="13"/>
      <c r="E3" s="133" t="s">
        <v>1130</v>
      </c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31"/>
    </row>
    <row r="4" spans="1:18" s="157" customFormat="1" ht="35.25" thickBot="1">
      <c r="A4" s="54" t="s">
        <v>1</v>
      </c>
      <c r="B4" s="55" t="s">
        <v>2</v>
      </c>
      <c r="C4" s="75" t="s">
        <v>908</v>
      </c>
      <c r="D4" s="55" t="s">
        <v>3</v>
      </c>
      <c r="E4" s="55" t="s">
        <v>4</v>
      </c>
      <c r="F4" s="46" t="s">
        <v>5</v>
      </c>
      <c r="G4" s="28" t="s">
        <v>36</v>
      </c>
      <c r="H4" s="28" t="s">
        <v>1213</v>
      </c>
      <c r="I4" s="518" t="s">
        <v>45</v>
      </c>
      <c r="J4" s="46" t="s">
        <v>38</v>
      </c>
      <c r="K4" s="46" t="s">
        <v>967</v>
      </c>
      <c r="L4" s="46" t="s">
        <v>21</v>
      </c>
      <c r="M4" s="28" t="s">
        <v>27</v>
      </c>
      <c r="N4" s="56" t="s">
        <v>23</v>
      </c>
      <c r="O4" s="28" t="s">
        <v>24</v>
      </c>
      <c r="P4" s="28" t="s">
        <v>39</v>
      </c>
      <c r="Q4" s="28" t="s">
        <v>37</v>
      </c>
      <c r="R4" s="57" t="s">
        <v>25</v>
      </c>
    </row>
    <row r="5" spans="1:18" ht="20.25" customHeight="1" thickTop="1">
      <c r="A5" s="137" t="s">
        <v>165</v>
      </c>
      <c r="B5" s="108"/>
      <c r="C5" s="108"/>
      <c r="D5" s="108"/>
      <c r="E5" s="108"/>
      <c r="F5" s="158"/>
      <c r="G5" s="159"/>
      <c r="H5" s="158"/>
      <c r="I5" s="158"/>
      <c r="J5" s="158"/>
      <c r="K5" s="158"/>
      <c r="L5" s="160"/>
      <c r="M5" s="158"/>
      <c r="N5" s="158"/>
      <c r="O5" s="158"/>
      <c r="P5" s="158"/>
      <c r="Q5" s="158"/>
      <c r="R5" s="161"/>
    </row>
    <row r="6" spans="1:18" ht="30" customHeight="1">
      <c r="A6" s="270">
        <v>1100001</v>
      </c>
      <c r="B6" s="307" t="s">
        <v>755</v>
      </c>
      <c r="C6" s="464" t="s">
        <v>907</v>
      </c>
      <c r="D6" s="310" t="s">
        <v>756</v>
      </c>
      <c r="E6" s="310" t="s">
        <v>166</v>
      </c>
      <c r="F6" s="311">
        <v>11922</v>
      </c>
      <c r="G6" s="311">
        <v>0</v>
      </c>
      <c r="H6" s="311">
        <v>0</v>
      </c>
      <c r="I6" s="311">
        <v>0</v>
      </c>
      <c r="J6" s="311">
        <v>0</v>
      </c>
      <c r="K6" s="311">
        <v>0</v>
      </c>
      <c r="L6" s="311">
        <v>0</v>
      </c>
      <c r="M6" s="311">
        <v>790.93</v>
      </c>
      <c r="N6" s="311">
        <v>2035.43</v>
      </c>
      <c r="O6" s="311">
        <v>0</v>
      </c>
      <c r="P6" s="311">
        <v>-0.16</v>
      </c>
      <c r="Q6" s="311">
        <f>F6+G6+H6+J6-K6-M6-N6-L6+O6-P6</f>
        <v>9095.8</v>
      </c>
      <c r="R6" s="32"/>
    </row>
    <row r="7" spans="1:18" ht="30" customHeight="1">
      <c r="A7" s="270">
        <v>1100002</v>
      </c>
      <c r="B7" s="307" t="s">
        <v>757</v>
      </c>
      <c r="C7" s="464" t="s">
        <v>907</v>
      </c>
      <c r="D7" s="310" t="s">
        <v>758</v>
      </c>
      <c r="E7" s="310" t="s">
        <v>166</v>
      </c>
      <c r="F7" s="311">
        <v>11922</v>
      </c>
      <c r="G7" s="311">
        <v>0</v>
      </c>
      <c r="H7" s="311">
        <v>0</v>
      </c>
      <c r="I7" s="311">
        <v>0</v>
      </c>
      <c r="J7" s="311">
        <v>0</v>
      </c>
      <c r="K7" s="311">
        <v>500</v>
      </c>
      <c r="L7" s="311">
        <v>0</v>
      </c>
      <c r="M7" s="311">
        <v>790.93</v>
      </c>
      <c r="N7" s="311">
        <v>2035.43</v>
      </c>
      <c r="O7" s="311">
        <v>0</v>
      </c>
      <c r="P7" s="311">
        <v>-0.16</v>
      </c>
      <c r="Q7" s="311">
        <f>F7+G7+H7+J7-K7-M7-N7-L7+O7-P7</f>
        <v>8595.8</v>
      </c>
      <c r="R7" s="16"/>
    </row>
    <row r="8" spans="1:18" ht="30" customHeight="1">
      <c r="A8" s="270">
        <v>1100003</v>
      </c>
      <c r="B8" s="307" t="s">
        <v>759</v>
      </c>
      <c r="C8" s="464" t="s">
        <v>907</v>
      </c>
      <c r="D8" s="310" t="s">
        <v>760</v>
      </c>
      <c r="E8" s="310" t="s">
        <v>166</v>
      </c>
      <c r="F8" s="311">
        <v>11922</v>
      </c>
      <c r="G8" s="311">
        <v>0</v>
      </c>
      <c r="H8" s="311">
        <v>0</v>
      </c>
      <c r="I8" s="311">
        <v>0</v>
      </c>
      <c r="J8" s="311">
        <v>0</v>
      </c>
      <c r="K8" s="311">
        <v>0</v>
      </c>
      <c r="L8" s="311">
        <v>0</v>
      </c>
      <c r="M8" s="311">
        <v>790.93</v>
      </c>
      <c r="N8" s="311">
        <v>2035.43</v>
      </c>
      <c r="O8" s="311">
        <v>0</v>
      </c>
      <c r="P8" s="311">
        <v>-0.16</v>
      </c>
      <c r="Q8" s="311">
        <f>F8+G8+H8+J8-K8-M8-N8-L8+O8-P8</f>
        <v>9095.8</v>
      </c>
      <c r="R8" s="16"/>
    </row>
    <row r="9" spans="1:18" ht="30" customHeight="1">
      <c r="A9" s="270">
        <v>5400205</v>
      </c>
      <c r="B9" s="307" t="s">
        <v>751</v>
      </c>
      <c r="C9" s="464" t="s">
        <v>907</v>
      </c>
      <c r="D9" s="310" t="s">
        <v>752</v>
      </c>
      <c r="E9" s="310" t="s">
        <v>166</v>
      </c>
      <c r="F9" s="311">
        <v>11922</v>
      </c>
      <c r="G9" s="311">
        <v>0</v>
      </c>
      <c r="H9" s="311">
        <v>0</v>
      </c>
      <c r="I9" s="311">
        <v>0</v>
      </c>
      <c r="J9" s="311">
        <v>0</v>
      </c>
      <c r="K9" s="311">
        <v>1500</v>
      </c>
      <c r="L9" s="311">
        <v>0</v>
      </c>
      <c r="M9" s="311">
        <v>790.93</v>
      </c>
      <c r="N9" s="311">
        <v>2035.43</v>
      </c>
      <c r="O9" s="311">
        <v>0</v>
      </c>
      <c r="P9" s="311">
        <v>-0.16</v>
      </c>
      <c r="Q9" s="311">
        <f>F9+G9+H9+J9-K9-M9-N9-L9+O9-P9</f>
        <v>7595.799999999999</v>
      </c>
      <c r="R9" s="32"/>
    </row>
    <row r="10" spans="1:18" ht="30" customHeight="1">
      <c r="A10" s="169">
        <v>11100516</v>
      </c>
      <c r="B10" s="307" t="s">
        <v>753</v>
      </c>
      <c r="C10" s="464" t="s">
        <v>907</v>
      </c>
      <c r="D10" s="310" t="s">
        <v>754</v>
      </c>
      <c r="E10" s="310" t="s">
        <v>166</v>
      </c>
      <c r="F10" s="311">
        <v>11922</v>
      </c>
      <c r="G10" s="311">
        <v>0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790.93</v>
      </c>
      <c r="N10" s="311">
        <v>2035.43</v>
      </c>
      <c r="O10" s="311">
        <v>0</v>
      </c>
      <c r="P10" s="311">
        <v>0.04</v>
      </c>
      <c r="Q10" s="311">
        <f>F10+G10+H10+J10-K10-M10-N10-L10+O10-P10</f>
        <v>9095.599999999999</v>
      </c>
      <c r="R10" s="32"/>
    </row>
    <row r="11" spans="1:18" ht="27" customHeight="1">
      <c r="A11" s="289" t="s">
        <v>156</v>
      </c>
      <c r="B11" s="16"/>
      <c r="C11" s="16"/>
      <c r="D11" s="16"/>
      <c r="E11" s="18"/>
      <c r="F11" s="343">
        <f aca="true" t="shared" si="0" ref="F11:Q11">SUM(F6:F10)</f>
        <v>59610</v>
      </c>
      <c r="G11" s="343">
        <f t="shared" si="0"/>
        <v>0</v>
      </c>
      <c r="H11" s="343">
        <f t="shared" si="0"/>
        <v>0</v>
      </c>
      <c r="I11" s="343">
        <f t="shared" si="0"/>
        <v>0</v>
      </c>
      <c r="J11" s="343">
        <f t="shared" si="0"/>
        <v>0</v>
      </c>
      <c r="K11" s="343">
        <f t="shared" si="0"/>
        <v>2000</v>
      </c>
      <c r="L11" s="343">
        <f t="shared" si="0"/>
        <v>0</v>
      </c>
      <c r="M11" s="343">
        <f t="shared" si="0"/>
        <v>3954.6499999999996</v>
      </c>
      <c r="N11" s="343">
        <f t="shared" si="0"/>
        <v>10177.15</v>
      </c>
      <c r="O11" s="343">
        <f t="shared" si="0"/>
        <v>0</v>
      </c>
      <c r="P11" s="343">
        <f t="shared" si="0"/>
        <v>-0.6</v>
      </c>
      <c r="Q11" s="343">
        <f t="shared" si="0"/>
        <v>43478.799999999996</v>
      </c>
      <c r="R11" s="32"/>
    </row>
    <row r="12" spans="1:18" ht="20.25" customHeight="1">
      <c r="A12" s="137" t="s">
        <v>168</v>
      </c>
      <c r="B12" s="108"/>
      <c r="C12" s="108"/>
      <c r="D12" s="108"/>
      <c r="E12" s="162"/>
      <c r="F12" s="104"/>
      <c r="G12" s="104"/>
      <c r="H12" s="104"/>
      <c r="I12" s="104"/>
      <c r="J12" s="104"/>
      <c r="K12" s="104"/>
      <c r="L12" s="105"/>
      <c r="M12" s="104"/>
      <c r="N12" s="104"/>
      <c r="O12" s="104"/>
      <c r="P12" s="104"/>
      <c r="Q12" s="104"/>
      <c r="R12" s="103"/>
    </row>
    <row r="13" spans="1:18" ht="30" customHeight="1">
      <c r="A13" s="317">
        <v>120001</v>
      </c>
      <c r="B13" s="307" t="s">
        <v>761</v>
      </c>
      <c r="C13" s="464" t="s">
        <v>907</v>
      </c>
      <c r="D13" s="310" t="s">
        <v>762</v>
      </c>
      <c r="E13" s="313" t="s">
        <v>169</v>
      </c>
      <c r="F13" s="311">
        <v>11922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  <c r="M13" s="311">
        <v>0</v>
      </c>
      <c r="N13" s="311">
        <v>2035.43</v>
      </c>
      <c r="O13" s="311">
        <v>0</v>
      </c>
      <c r="P13" s="311">
        <v>-0.03</v>
      </c>
      <c r="Q13" s="311">
        <f>F13+G13+H13+J13-K13-M13-N13-L13+O13-P13</f>
        <v>9886.6</v>
      </c>
      <c r="R13" s="32"/>
    </row>
    <row r="14" spans="1:18" ht="30" customHeight="1">
      <c r="A14" s="317">
        <v>120002</v>
      </c>
      <c r="B14" s="307" t="s">
        <v>763</v>
      </c>
      <c r="C14" s="464" t="s">
        <v>907</v>
      </c>
      <c r="D14" s="310" t="s">
        <v>764</v>
      </c>
      <c r="E14" s="313" t="s">
        <v>169</v>
      </c>
      <c r="F14" s="311">
        <v>11922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  <c r="M14" s="311">
        <v>0</v>
      </c>
      <c r="N14" s="311">
        <v>2035.43</v>
      </c>
      <c r="O14" s="311">
        <v>0</v>
      </c>
      <c r="P14" s="311">
        <v>-0.03</v>
      </c>
      <c r="Q14" s="311">
        <f>F14+G14+H14+J14-K14-M14-N14-L14+O14-P14</f>
        <v>9886.6</v>
      </c>
      <c r="R14" s="32"/>
    </row>
    <row r="15" spans="1:18" ht="24.75" customHeight="1">
      <c r="A15" s="289" t="s">
        <v>156</v>
      </c>
      <c r="B15" s="16"/>
      <c r="C15" s="16"/>
      <c r="D15" s="311"/>
      <c r="E15" s="313"/>
      <c r="F15" s="343">
        <f>SUM(F13:F14)</f>
        <v>23844</v>
      </c>
      <c r="G15" s="343">
        <f aca="true" t="shared" si="1" ref="G15:P15">SUM(G13:G14)</f>
        <v>0</v>
      </c>
      <c r="H15" s="343">
        <f t="shared" si="1"/>
        <v>0</v>
      </c>
      <c r="I15" s="343">
        <f t="shared" si="1"/>
        <v>0</v>
      </c>
      <c r="J15" s="343">
        <f t="shared" si="1"/>
        <v>0</v>
      </c>
      <c r="K15" s="343">
        <f t="shared" si="1"/>
        <v>0</v>
      </c>
      <c r="L15" s="343">
        <f t="shared" si="1"/>
        <v>0</v>
      </c>
      <c r="M15" s="343">
        <f t="shared" si="1"/>
        <v>0</v>
      </c>
      <c r="N15" s="343">
        <f t="shared" si="1"/>
        <v>4070.86</v>
      </c>
      <c r="O15" s="343">
        <f t="shared" si="1"/>
        <v>0</v>
      </c>
      <c r="P15" s="343">
        <f t="shared" si="1"/>
        <v>-0.06</v>
      </c>
      <c r="Q15" s="343">
        <f>SUM(Q13:Q14)</f>
        <v>19773.2</v>
      </c>
      <c r="R15" s="32"/>
    </row>
    <row r="16" spans="1:18" ht="20.25" customHeight="1">
      <c r="A16" s="137" t="s">
        <v>170</v>
      </c>
      <c r="B16" s="108"/>
      <c r="C16" s="108"/>
      <c r="D16" s="31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103"/>
    </row>
    <row r="17" spans="1:18" ht="30" customHeight="1">
      <c r="A17" s="317">
        <v>1100004</v>
      </c>
      <c r="B17" s="307" t="s">
        <v>767</v>
      </c>
      <c r="C17" s="464" t="s">
        <v>907</v>
      </c>
      <c r="D17" s="310" t="s">
        <v>768</v>
      </c>
      <c r="E17" s="313" t="s">
        <v>169</v>
      </c>
      <c r="F17" s="311">
        <v>11922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2035.43</v>
      </c>
      <c r="O17" s="311">
        <v>0</v>
      </c>
      <c r="P17" s="311">
        <v>-0.03</v>
      </c>
      <c r="Q17" s="311">
        <f>F17+G17+H17+J17-K17-M17-N17-L17+O17-P17</f>
        <v>9886.6</v>
      </c>
      <c r="R17" s="16"/>
    </row>
    <row r="18" spans="1:18" ht="30" customHeight="1">
      <c r="A18" s="317">
        <v>130001</v>
      </c>
      <c r="B18" s="307" t="s">
        <v>765</v>
      </c>
      <c r="C18" s="464" t="s">
        <v>907</v>
      </c>
      <c r="D18" s="310" t="s">
        <v>766</v>
      </c>
      <c r="E18" s="313" t="s">
        <v>169</v>
      </c>
      <c r="F18" s="311">
        <v>11922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  <c r="N18" s="311">
        <v>2035.43</v>
      </c>
      <c r="O18" s="311">
        <v>0</v>
      </c>
      <c r="P18" s="311">
        <v>-0.03</v>
      </c>
      <c r="Q18" s="311">
        <f>F18+G18+H18+J18-K18-M18-N18-L18+O18-P18</f>
        <v>9886.6</v>
      </c>
      <c r="R18" s="32"/>
    </row>
    <row r="19" spans="1:18" ht="24.75" customHeight="1">
      <c r="A19" s="289" t="s">
        <v>156</v>
      </c>
      <c r="B19" s="16"/>
      <c r="C19" s="16"/>
      <c r="D19" s="311"/>
      <c r="E19" s="313"/>
      <c r="F19" s="343">
        <f aca="true" t="shared" si="2" ref="F19:Q19">SUM(F17:F18)</f>
        <v>23844</v>
      </c>
      <c r="G19" s="343">
        <f t="shared" si="2"/>
        <v>0</v>
      </c>
      <c r="H19" s="343">
        <f t="shared" si="2"/>
        <v>0</v>
      </c>
      <c r="I19" s="343">
        <f t="shared" si="2"/>
        <v>0</v>
      </c>
      <c r="J19" s="343">
        <f t="shared" si="2"/>
        <v>0</v>
      </c>
      <c r="K19" s="343">
        <f t="shared" si="2"/>
        <v>0</v>
      </c>
      <c r="L19" s="343">
        <f t="shared" si="2"/>
        <v>0</v>
      </c>
      <c r="M19" s="343">
        <f t="shared" si="2"/>
        <v>0</v>
      </c>
      <c r="N19" s="343">
        <f t="shared" si="2"/>
        <v>4070.86</v>
      </c>
      <c r="O19" s="343">
        <f t="shared" si="2"/>
        <v>0</v>
      </c>
      <c r="P19" s="343">
        <f t="shared" si="2"/>
        <v>-0.06</v>
      </c>
      <c r="Q19" s="343">
        <f t="shared" si="2"/>
        <v>19773.2</v>
      </c>
      <c r="R19" s="32"/>
    </row>
    <row r="20" spans="1:18" ht="20.25" customHeight="1" hidden="1">
      <c r="A20" s="137" t="s">
        <v>171</v>
      </c>
      <c r="B20" s="108"/>
      <c r="C20" s="108"/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103"/>
    </row>
    <row r="21" ht="18" hidden="1"/>
    <row r="22" spans="1:18" ht="20.25" customHeight="1" hidden="1">
      <c r="A22" s="289" t="s">
        <v>156</v>
      </c>
      <c r="B22" s="16"/>
      <c r="C22" s="16"/>
      <c r="D22" s="311"/>
      <c r="E22" s="311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2"/>
    </row>
    <row r="23" spans="1:18" s="25" customFormat="1" ht="24.75" customHeight="1">
      <c r="A23" s="65"/>
      <c r="B23" s="292" t="s">
        <v>40</v>
      </c>
      <c r="C23" s="292"/>
      <c r="D23" s="316"/>
      <c r="E23" s="316"/>
      <c r="F23" s="342">
        <f>F11+F15+F19+F22</f>
        <v>107298</v>
      </c>
      <c r="G23" s="342">
        <f aca="true" t="shared" si="3" ref="G23:N23">G11+G15+G19+G22</f>
        <v>0</v>
      </c>
      <c r="H23" s="342">
        <f t="shared" si="3"/>
        <v>0</v>
      </c>
      <c r="I23" s="342">
        <f t="shared" si="3"/>
        <v>0</v>
      </c>
      <c r="J23" s="342">
        <f t="shared" si="3"/>
        <v>0</v>
      </c>
      <c r="K23" s="342">
        <f t="shared" si="3"/>
        <v>2000</v>
      </c>
      <c r="L23" s="342">
        <f t="shared" si="3"/>
        <v>0</v>
      </c>
      <c r="M23" s="342">
        <f t="shared" si="3"/>
        <v>3954.6499999999996</v>
      </c>
      <c r="N23" s="342">
        <f t="shared" si="3"/>
        <v>18318.87</v>
      </c>
      <c r="O23" s="342">
        <f>O11+O15+O19+O22</f>
        <v>0</v>
      </c>
      <c r="P23" s="342">
        <f>P11+P15+P19+P22</f>
        <v>-0.72</v>
      </c>
      <c r="Q23" s="342">
        <f>Q11+Q15+Q19+Q22</f>
        <v>83025.2</v>
      </c>
      <c r="R23" s="67"/>
    </row>
    <row r="24" ht="20.25" customHeight="1">
      <c r="L24" s="3"/>
    </row>
    <row r="25" ht="20.25" customHeight="1">
      <c r="L25" s="3"/>
    </row>
    <row r="26" spans="1:24" s="299" customFormat="1" ht="20.25" customHeight="1">
      <c r="A26" s="296"/>
      <c r="B26" s="297"/>
      <c r="C26" s="297"/>
      <c r="D26" s="297"/>
      <c r="E26" s="297" t="s">
        <v>52</v>
      </c>
      <c r="F26" s="297"/>
      <c r="G26" s="297"/>
      <c r="H26" s="297"/>
      <c r="I26" s="297"/>
      <c r="J26" s="297"/>
      <c r="K26" s="297" t="s">
        <v>54</v>
      </c>
      <c r="L26" s="297"/>
      <c r="M26" s="297"/>
      <c r="N26" s="297"/>
      <c r="O26" s="297"/>
      <c r="P26" s="297"/>
      <c r="Q26" s="297"/>
      <c r="R26" s="298"/>
      <c r="S26" s="297"/>
      <c r="T26" s="297"/>
      <c r="U26" s="297"/>
      <c r="V26" s="296"/>
      <c r="W26" s="296"/>
      <c r="X26" s="306"/>
    </row>
    <row r="27" spans="1:24" s="299" customFormat="1" ht="20.25" customHeight="1">
      <c r="A27" s="296" t="s">
        <v>53</v>
      </c>
      <c r="B27" s="297"/>
      <c r="C27" s="297"/>
      <c r="D27" s="297"/>
      <c r="E27" s="297" t="s">
        <v>51</v>
      </c>
      <c r="F27" s="297"/>
      <c r="G27" s="297"/>
      <c r="H27" s="297"/>
      <c r="I27" s="297"/>
      <c r="J27" s="297"/>
      <c r="K27" s="297" t="s">
        <v>55</v>
      </c>
      <c r="L27" s="297"/>
      <c r="M27" s="297"/>
      <c r="N27" s="297"/>
      <c r="O27" s="297"/>
      <c r="P27" s="297"/>
      <c r="Q27" s="297"/>
      <c r="R27" s="298"/>
      <c r="S27" s="297"/>
      <c r="T27" s="297"/>
      <c r="U27" s="297"/>
      <c r="V27" s="296"/>
      <c r="W27" s="296"/>
      <c r="X27" s="306"/>
    </row>
    <row r="28" spans="2:24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20"/>
      <c r="T28" s="20"/>
      <c r="U28" s="20"/>
      <c r="V28" s="19"/>
      <c r="W28" s="19"/>
      <c r="X28" s="163"/>
    </row>
    <row r="29" spans="1:18" ht="33.75" customHeight="1">
      <c r="A29" s="295" t="s">
        <v>0</v>
      </c>
      <c r="B29" s="22"/>
      <c r="C29" s="22"/>
      <c r="D29" s="6"/>
      <c r="E29" s="131" t="s">
        <v>867</v>
      </c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29"/>
    </row>
    <row r="30" spans="1:18" ht="20.25">
      <c r="A30" s="8"/>
      <c r="B30" s="134" t="s">
        <v>174</v>
      </c>
      <c r="C30" s="134"/>
      <c r="D30" s="9"/>
      <c r="E30" s="9"/>
      <c r="F30" s="9"/>
      <c r="G30" s="9"/>
      <c r="H30" s="9"/>
      <c r="I30" s="9"/>
      <c r="J30" s="10"/>
      <c r="K30" s="10"/>
      <c r="L30" s="11"/>
      <c r="M30" s="9"/>
      <c r="N30" s="9"/>
      <c r="O30" s="9"/>
      <c r="P30" s="9"/>
      <c r="Q30" s="9"/>
      <c r="R30" s="30" t="s">
        <v>928</v>
      </c>
    </row>
    <row r="31" spans="1:18" ht="24.75">
      <c r="A31" s="12"/>
      <c r="B31" s="13"/>
      <c r="C31" s="13"/>
      <c r="D31" s="13"/>
      <c r="E31" s="133" t="s">
        <v>1131</v>
      </c>
      <c r="F31" s="14"/>
      <c r="G31" s="14"/>
      <c r="H31" s="14"/>
      <c r="I31" s="14"/>
      <c r="J31" s="14"/>
      <c r="K31" s="14"/>
      <c r="L31" s="15"/>
      <c r="M31" s="14"/>
      <c r="N31" s="14"/>
      <c r="O31" s="14"/>
      <c r="P31" s="14"/>
      <c r="Q31" s="14"/>
      <c r="R31" s="31"/>
    </row>
    <row r="32" spans="1:18" s="164" customFormat="1" ht="37.5" customHeight="1" thickBot="1">
      <c r="A32" s="483" t="s">
        <v>1</v>
      </c>
      <c r="B32" s="484" t="s">
        <v>2</v>
      </c>
      <c r="C32" s="485" t="s">
        <v>908</v>
      </c>
      <c r="D32" s="484" t="s">
        <v>3</v>
      </c>
      <c r="E32" s="484" t="s">
        <v>4</v>
      </c>
      <c r="F32" s="46" t="s">
        <v>5</v>
      </c>
      <c r="G32" s="46" t="s">
        <v>36</v>
      </c>
      <c r="H32" s="46" t="s">
        <v>1213</v>
      </c>
      <c r="I32" s="46" t="s">
        <v>45</v>
      </c>
      <c r="J32" s="46" t="s">
        <v>38</v>
      </c>
      <c r="K32" s="46" t="s">
        <v>967</v>
      </c>
      <c r="L32" s="46" t="s">
        <v>21</v>
      </c>
      <c r="M32" s="46" t="s">
        <v>27</v>
      </c>
      <c r="N32" s="46" t="s">
        <v>23</v>
      </c>
      <c r="O32" s="46" t="s">
        <v>24</v>
      </c>
      <c r="P32" s="46" t="s">
        <v>39</v>
      </c>
      <c r="Q32" s="46" t="s">
        <v>37</v>
      </c>
      <c r="R32" s="485" t="s">
        <v>25</v>
      </c>
    </row>
    <row r="33" spans="1:18" ht="32.25" customHeight="1" thickTop="1">
      <c r="A33" s="138" t="s">
        <v>175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0"/>
      <c r="M33" s="108"/>
      <c r="N33" s="108"/>
      <c r="O33" s="108"/>
      <c r="P33" s="108"/>
      <c r="Q33" s="108"/>
      <c r="R33" s="108"/>
    </row>
    <row r="34" spans="1:18" ht="44.25" customHeight="1">
      <c r="A34" s="321">
        <v>200001</v>
      </c>
      <c r="B34" s="311" t="s">
        <v>769</v>
      </c>
      <c r="C34" s="464" t="s">
        <v>907</v>
      </c>
      <c r="D34" s="310" t="s">
        <v>770</v>
      </c>
      <c r="E34" s="310" t="s">
        <v>176</v>
      </c>
      <c r="F34" s="311">
        <v>25441.05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1569.92</v>
      </c>
      <c r="N34" s="311">
        <v>5816.97</v>
      </c>
      <c r="O34" s="311">
        <v>0</v>
      </c>
      <c r="P34" s="311">
        <v>-0.04</v>
      </c>
      <c r="Q34" s="311">
        <f>F34+G34+H34+J34-K34-M34-N34-L34+O34-P34</f>
        <v>18054.199999999997</v>
      </c>
      <c r="R34" s="32"/>
    </row>
    <row r="35" spans="1:18" ht="44.25" customHeight="1">
      <c r="A35" s="321">
        <v>2100101</v>
      </c>
      <c r="B35" s="311" t="s">
        <v>177</v>
      </c>
      <c r="C35" s="310" t="s">
        <v>909</v>
      </c>
      <c r="D35" s="310" t="s">
        <v>178</v>
      </c>
      <c r="E35" s="310" t="s">
        <v>6</v>
      </c>
      <c r="F35" s="307">
        <v>2862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7">
        <v>61.96</v>
      </c>
      <c r="O35" s="307">
        <v>0</v>
      </c>
      <c r="P35" s="307">
        <v>0.04</v>
      </c>
      <c r="Q35" s="307">
        <f>F35+G35+H35+J35-K35-M35-N35-L35+O35-P35</f>
        <v>2800</v>
      </c>
      <c r="R35" s="16"/>
    </row>
    <row r="36" spans="1:18" ht="44.25" customHeight="1">
      <c r="A36" s="321">
        <v>4100101</v>
      </c>
      <c r="B36" s="307" t="s">
        <v>643</v>
      </c>
      <c r="C36" s="310" t="s">
        <v>909</v>
      </c>
      <c r="D36" s="310" t="s">
        <v>644</v>
      </c>
      <c r="E36" s="310" t="s">
        <v>6</v>
      </c>
      <c r="F36" s="307">
        <v>2604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18.97</v>
      </c>
      <c r="O36" s="307">
        <v>0</v>
      </c>
      <c r="P36" s="307">
        <v>0.03</v>
      </c>
      <c r="Q36" s="307">
        <f>F36+G36+H36+J36-K36-M36-N36-L36+O36-P36</f>
        <v>2585</v>
      </c>
      <c r="R36" s="47"/>
    </row>
    <row r="37" spans="1:18" ht="25.5" customHeight="1">
      <c r="A37" s="289" t="s">
        <v>156</v>
      </c>
      <c r="B37" s="311"/>
      <c r="C37" s="311"/>
      <c r="D37" s="311"/>
      <c r="E37" s="311"/>
      <c r="F37" s="319">
        <f aca="true" t="shared" si="4" ref="F37:Q37">SUM(F34:F36)</f>
        <v>30907.05</v>
      </c>
      <c r="G37" s="319">
        <f t="shared" si="4"/>
        <v>0</v>
      </c>
      <c r="H37" s="319">
        <f t="shared" si="4"/>
        <v>0</v>
      </c>
      <c r="I37" s="319">
        <f t="shared" si="4"/>
        <v>0</v>
      </c>
      <c r="J37" s="319">
        <f t="shared" si="4"/>
        <v>0</v>
      </c>
      <c r="K37" s="319">
        <f t="shared" si="4"/>
        <v>0</v>
      </c>
      <c r="L37" s="319">
        <f t="shared" si="4"/>
        <v>0</v>
      </c>
      <c r="M37" s="319">
        <f t="shared" si="4"/>
        <v>1569.92</v>
      </c>
      <c r="N37" s="319">
        <f t="shared" si="4"/>
        <v>5897.900000000001</v>
      </c>
      <c r="O37" s="319">
        <f t="shared" si="4"/>
        <v>0</v>
      </c>
      <c r="P37" s="319">
        <f t="shared" si="4"/>
        <v>0.03</v>
      </c>
      <c r="Q37" s="319">
        <f t="shared" si="4"/>
        <v>23439.199999999997</v>
      </c>
      <c r="R37" s="16"/>
    </row>
    <row r="38" spans="1:18" ht="32.25" customHeight="1">
      <c r="A38" s="138" t="s">
        <v>181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108"/>
    </row>
    <row r="39" spans="1:18" ht="44.25" customHeight="1">
      <c r="A39" s="317">
        <v>210001</v>
      </c>
      <c r="B39" s="311" t="s">
        <v>771</v>
      </c>
      <c r="C39" s="464" t="s">
        <v>907</v>
      </c>
      <c r="D39" s="310" t="s">
        <v>772</v>
      </c>
      <c r="E39" s="308" t="s">
        <v>182</v>
      </c>
      <c r="F39" s="311">
        <v>6600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  <c r="N39" s="311">
        <v>862.5</v>
      </c>
      <c r="O39" s="311">
        <v>0</v>
      </c>
      <c r="P39" s="311">
        <v>-0.1</v>
      </c>
      <c r="Q39" s="311">
        <f>F39+G39+H39+J39-K39-M39-N39-L39+O39-P39</f>
        <v>5737.6</v>
      </c>
      <c r="R39" s="16"/>
    </row>
    <row r="40" spans="1:18" ht="25.5" customHeight="1">
      <c r="A40" s="289" t="s">
        <v>156</v>
      </c>
      <c r="B40" s="311"/>
      <c r="C40" s="311"/>
      <c r="D40" s="311"/>
      <c r="E40" s="311"/>
      <c r="F40" s="319">
        <f>F39</f>
        <v>6600</v>
      </c>
      <c r="G40" s="319">
        <f aca="true" t="shared" si="5" ref="G40:N40">G39</f>
        <v>0</v>
      </c>
      <c r="H40" s="319">
        <f t="shared" si="5"/>
        <v>0</v>
      </c>
      <c r="I40" s="319">
        <f t="shared" si="5"/>
        <v>0</v>
      </c>
      <c r="J40" s="319">
        <f t="shared" si="5"/>
        <v>0</v>
      </c>
      <c r="K40" s="319">
        <f t="shared" si="5"/>
        <v>0</v>
      </c>
      <c r="L40" s="319">
        <f>L39</f>
        <v>0</v>
      </c>
      <c r="M40" s="319">
        <f t="shared" si="5"/>
        <v>0</v>
      </c>
      <c r="N40" s="319">
        <f t="shared" si="5"/>
        <v>862.5</v>
      </c>
      <c r="O40" s="319">
        <f>O39</f>
        <v>0</v>
      </c>
      <c r="P40" s="319">
        <f>P39</f>
        <v>-0.1</v>
      </c>
      <c r="Q40" s="319">
        <f>Q39</f>
        <v>5737.6</v>
      </c>
      <c r="R40" s="16"/>
    </row>
    <row r="41" spans="1:18" ht="25.5" customHeight="1">
      <c r="A41" s="165"/>
      <c r="B41" s="292" t="s">
        <v>40</v>
      </c>
      <c r="C41" s="292"/>
      <c r="D41" s="166"/>
      <c r="E41" s="166"/>
      <c r="F41" s="342">
        <f>F37+F40</f>
        <v>37507.05</v>
      </c>
      <c r="G41" s="342">
        <f aca="true" t="shared" si="6" ref="G41:Q41">G37+G40</f>
        <v>0</v>
      </c>
      <c r="H41" s="342">
        <f t="shared" si="6"/>
        <v>0</v>
      </c>
      <c r="I41" s="342">
        <f t="shared" si="6"/>
        <v>0</v>
      </c>
      <c r="J41" s="342">
        <f t="shared" si="6"/>
        <v>0</v>
      </c>
      <c r="K41" s="342">
        <f t="shared" si="6"/>
        <v>0</v>
      </c>
      <c r="L41" s="342">
        <f t="shared" si="6"/>
        <v>0</v>
      </c>
      <c r="M41" s="342">
        <f t="shared" si="6"/>
        <v>1569.92</v>
      </c>
      <c r="N41" s="342">
        <f t="shared" si="6"/>
        <v>6760.400000000001</v>
      </c>
      <c r="O41" s="342">
        <f t="shared" si="6"/>
        <v>0</v>
      </c>
      <c r="P41" s="342">
        <f t="shared" si="6"/>
        <v>-0.07</v>
      </c>
      <c r="Q41" s="342">
        <f t="shared" si="6"/>
        <v>29176.799999999996</v>
      </c>
      <c r="R41" s="166"/>
    </row>
    <row r="42" spans="1:18" ht="25.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ht="25.5" customHeight="1"/>
    <row r="45" spans="1:18" s="299" customFormat="1" ht="18.75">
      <c r="A45" s="296"/>
      <c r="B45" s="297"/>
      <c r="C45" s="297"/>
      <c r="D45" s="297"/>
      <c r="E45" s="297" t="s">
        <v>52</v>
      </c>
      <c r="F45" s="297"/>
      <c r="G45" s="297"/>
      <c r="H45" s="297"/>
      <c r="I45" s="297"/>
      <c r="J45" s="297"/>
      <c r="K45" s="297" t="s">
        <v>54</v>
      </c>
      <c r="L45" s="297"/>
      <c r="M45" s="297"/>
      <c r="N45" s="297"/>
      <c r="O45" s="297"/>
      <c r="P45" s="297"/>
      <c r="Q45" s="297"/>
      <c r="R45" s="298"/>
    </row>
    <row r="46" spans="1:18" s="299" customFormat="1" ht="18.75">
      <c r="A46" s="296" t="s">
        <v>53</v>
      </c>
      <c r="B46" s="297"/>
      <c r="C46" s="297"/>
      <c r="D46" s="297"/>
      <c r="E46" s="297" t="s">
        <v>51</v>
      </c>
      <c r="F46" s="297"/>
      <c r="G46" s="297"/>
      <c r="H46" s="297"/>
      <c r="I46" s="297"/>
      <c r="J46" s="297"/>
      <c r="K46" s="297" t="s">
        <v>55</v>
      </c>
      <c r="L46" s="297"/>
      <c r="M46" s="297"/>
      <c r="N46" s="297"/>
      <c r="O46" s="297"/>
      <c r="P46" s="297"/>
      <c r="Q46" s="297"/>
      <c r="R46" s="298"/>
    </row>
    <row r="47" spans="1:18" s="299" customFormat="1" ht="18.7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8"/>
    </row>
    <row r="48" spans="1:18" ht="33.75" customHeight="1">
      <c r="A48" s="295" t="s">
        <v>0</v>
      </c>
      <c r="B48" s="22"/>
      <c r="C48" s="22"/>
      <c r="D48" s="6"/>
      <c r="E48" s="131" t="s">
        <v>867</v>
      </c>
      <c r="F48" s="6"/>
      <c r="G48" s="6"/>
      <c r="H48" s="6"/>
      <c r="I48" s="6"/>
      <c r="J48" s="6"/>
      <c r="K48" s="6"/>
      <c r="L48" s="7"/>
      <c r="M48" s="6"/>
      <c r="N48" s="6"/>
      <c r="O48" s="6"/>
      <c r="P48" s="6"/>
      <c r="Q48" s="6"/>
      <c r="R48" s="29"/>
    </row>
    <row r="49" spans="1:18" ht="20.25">
      <c r="A49" s="8"/>
      <c r="B49" s="134" t="s">
        <v>174</v>
      </c>
      <c r="C49" s="134"/>
      <c r="D49" s="9"/>
      <c r="E49" s="9"/>
      <c r="F49" s="9"/>
      <c r="G49" s="9"/>
      <c r="H49" s="9"/>
      <c r="I49" s="9"/>
      <c r="J49" s="10"/>
      <c r="K49" s="10"/>
      <c r="L49" s="11"/>
      <c r="M49" s="9"/>
      <c r="N49" s="9"/>
      <c r="O49" s="9"/>
      <c r="P49" s="9"/>
      <c r="Q49" s="9"/>
      <c r="R49" s="30" t="s">
        <v>929</v>
      </c>
    </row>
    <row r="50" spans="1:18" ht="24.75">
      <c r="A50" s="12"/>
      <c r="B50" s="13"/>
      <c r="C50" s="13"/>
      <c r="D50" s="13"/>
      <c r="E50" s="133" t="s">
        <v>1131</v>
      </c>
      <c r="F50" s="14"/>
      <c r="G50" s="14"/>
      <c r="H50" s="14"/>
      <c r="I50" s="14"/>
      <c r="J50" s="14"/>
      <c r="K50" s="14"/>
      <c r="L50" s="15"/>
      <c r="M50" s="14"/>
      <c r="N50" s="14"/>
      <c r="O50" s="14"/>
      <c r="P50" s="14"/>
      <c r="Q50" s="14"/>
      <c r="R50" s="31"/>
    </row>
    <row r="51" spans="1:18" s="486" customFormat="1" ht="37.5" customHeight="1" thickBot="1">
      <c r="A51" s="483" t="s">
        <v>1</v>
      </c>
      <c r="B51" s="484" t="s">
        <v>2</v>
      </c>
      <c r="C51" s="75" t="s">
        <v>908</v>
      </c>
      <c r="D51" s="484" t="s">
        <v>3</v>
      </c>
      <c r="E51" s="484" t="s">
        <v>4</v>
      </c>
      <c r="F51" s="46" t="s">
        <v>5</v>
      </c>
      <c r="G51" s="46" t="s">
        <v>36</v>
      </c>
      <c r="H51" s="46" t="s">
        <v>1213</v>
      </c>
      <c r="I51" s="46" t="s">
        <v>45</v>
      </c>
      <c r="J51" s="46" t="s">
        <v>38</v>
      </c>
      <c r="K51" s="46" t="s">
        <v>967</v>
      </c>
      <c r="L51" s="46" t="s">
        <v>21</v>
      </c>
      <c r="M51" s="46" t="s">
        <v>27</v>
      </c>
      <c r="N51" s="46" t="s">
        <v>23</v>
      </c>
      <c r="O51" s="46" t="s">
        <v>24</v>
      </c>
      <c r="P51" s="46" t="s">
        <v>39</v>
      </c>
      <c r="Q51" s="46" t="s">
        <v>37</v>
      </c>
      <c r="R51" s="485" t="s">
        <v>25</v>
      </c>
    </row>
    <row r="52" spans="1:18" ht="40.5" customHeight="1" thickTop="1">
      <c r="A52" s="443" t="s">
        <v>7</v>
      </c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5"/>
      <c r="M52" s="444"/>
      <c r="N52" s="444"/>
      <c r="O52" s="444"/>
      <c r="P52" s="444"/>
      <c r="Q52" s="444"/>
      <c r="R52" s="446"/>
    </row>
    <row r="53" spans="1:18" ht="45" customHeight="1">
      <c r="A53" s="270">
        <v>3100000</v>
      </c>
      <c r="B53" s="307" t="s">
        <v>773</v>
      </c>
      <c r="C53" s="464" t="s">
        <v>907</v>
      </c>
      <c r="D53" s="310" t="s">
        <v>902</v>
      </c>
      <c r="E53" s="310" t="s">
        <v>774</v>
      </c>
      <c r="F53" s="311">
        <v>11922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7">
        <v>2035.43</v>
      </c>
      <c r="O53" s="307">
        <v>0</v>
      </c>
      <c r="P53" s="307">
        <v>-0.03</v>
      </c>
      <c r="Q53" s="307">
        <f>F53+G53+H53+J53-K53-M53-N53-L53+O53-P53</f>
        <v>9886.6</v>
      </c>
      <c r="R53" s="32"/>
    </row>
    <row r="54" spans="1:18" ht="45" customHeight="1">
      <c r="A54" s="270">
        <v>3100101</v>
      </c>
      <c r="B54" s="307" t="s">
        <v>183</v>
      </c>
      <c r="C54" s="311"/>
      <c r="D54" s="310" t="s">
        <v>184</v>
      </c>
      <c r="E54" s="310" t="s">
        <v>6</v>
      </c>
      <c r="F54" s="307">
        <v>1653.75</v>
      </c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0</v>
      </c>
      <c r="M54" s="307">
        <v>0</v>
      </c>
      <c r="N54" s="307">
        <v>0</v>
      </c>
      <c r="O54" s="307">
        <v>105.76</v>
      </c>
      <c r="P54" s="307">
        <v>0.11</v>
      </c>
      <c r="Q54" s="307">
        <f>F54+G54+H54+J54-K54-M54-N54-L54+O54-P54</f>
        <v>1759.4</v>
      </c>
      <c r="R54" s="47"/>
    </row>
    <row r="55" spans="1:18" ht="45" customHeight="1">
      <c r="A55" s="270">
        <v>3100102</v>
      </c>
      <c r="B55" s="307" t="s">
        <v>185</v>
      </c>
      <c r="C55" s="311"/>
      <c r="D55" s="310" t="s">
        <v>926</v>
      </c>
      <c r="E55" s="322" t="s">
        <v>874</v>
      </c>
      <c r="F55" s="307">
        <v>5500.05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627.55</v>
      </c>
      <c r="O55" s="307">
        <v>0</v>
      </c>
      <c r="P55" s="307">
        <v>-0.1</v>
      </c>
      <c r="Q55" s="307">
        <f>F55+G55+H55+J55-K55-M55-N55-L55+O55-P55</f>
        <v>4872.6</v>
      </c>
      <c r="R55" s="47"/>
    </row>
    <row r="56" spans="1:18" ht="45" customHeight="1" hidden="1">
      <c r="A56" s="270">
        <v>13000102</v>
      </c>
      <c r="B56" s="307" t="s">
        <v>187</v>
      </c>
      <c r="C56" s="311"/>
      <c r="D56" s="310" t="s">
        <v>188</v>
      </c>
      <c r="E56" s="322" t="s">
        <v>874</v>
      </c>
      <c r="F56" s="307">
        <v>0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0</v>
      </c>
      <c r="M56" s="307">
        <v>0</v>
      </c>
      <c r="N56" s="307">
        <v>0</v>
      </c>
      <c r="O56" s="307">
        <v>0</v>
      </c>
      <c r="P56" s="307">
        <v>0</v>
      </c>
      <c r="Q56" s="307">
        <f>F56+G56+H56+J56-K56-M56-N56-L56+O56-P56</f>
        <v>0</v>
      </c>
      <c r="R56" s="47"/>
    </row>
    <row r="57" spans="1:18" ht="45" customHeight="1">
      <c r="A57" s="270">
        <v>17000002</v>
      </c>
      <c r="B57" s="307" t="s">
        <v>646</v>
      </c>
      <c r="C57" s="464" t="s">
        <v>907</v>
      </c>
      <c r="D57" s="310" t="s">
        <v>980</v>
      </c>
      <c r="E57" s="310" t="s">
        <v>853</v>
      </c>
      <c r="F57" s="307">
        <v>5500.05</v>
      </c>
      <c r="G57" s="307">
        <v>0</v>
      </c>
      <c r="H57" s="307">
        <v>0</v>
      </c>
      <c r="I57" s="307">
        <v>0</v>
      </c>
      <c r="J57" s="307">
        <v>0</v>
      </c>
      <c r="K57" s="307">
        <v>0</v>
      </c>
      <c r="L57" s="307">
        <v>0</v>
      </c>
      <c r="M57" s="307">
        <v>0</v>
      </c>
      <c r="N57" s="307">
        <v>627.55</v>
      </c>
      <c r="O57" s="307">
        <v>0</v>
      </c>
      <c r="P57" s="307">
        <v>-0.1</v>
      </c>
      <c r="Q57" s="307">
        <f>F57+G57+H57+J57-K57-M57-N57-L57+O57-P57</f>
        <v>4872.6</v>
      </c>
      <c r="R57" s="32"/>
    </row>
    <row r="58" spans="1:18" ht="45" customHeight="1">
      <c r="A58" s="289" t="s">
        <v>156</v>
      </c>
      <c r="B58" s="313"/>
      <c r="C58" s="313"/>
      <c r="D58" s="310"/>
      <c r="E58" s="310"/>
      <c r="F58" s="312">
        <f>SUM(F53:F57)</f>
        <v>24575.85</v>
      </c>
      <c r="G58" s="312">
        <f aca="true" t="shared" si="7" ref="G58:Q58">SUM(G53:G57)</f>
        <v>0</v>
      </c>
      <c r="H58" s="312">
        <f t="shared" si="7"/>
        <v>0</v>
      </c>
      <c r="I58" s="312">
        <f t="shared" si="7"/>
        <v>0</v>
      </c>
      <c r="J58" s="312">
        <f t="shared" si="7"/>
        <v>0</v>
      </c>
      <c r="K58" s="312">
        <f t="shared" si="7"/>
        <v>0</v>
      </c>
      <c r="L58" s="312">
        <f t="shared" si="7"/>
        <v>0</v>
      </c>
      <c r="M58" s="312">
        <f t="shared" si="7"/>
        <v>0</v>
      </c>
      <c r="N58" s="312">
        <f t="shared" si="7"/>
        <v>3290.5299999999997</v>
      </c>
      <c r="O58" s="312">
        <f t="shared" si="7"/>
        <v>105.76</v>
      </c>
      <c r="P58" s="312">
        <f t="shared" si="7"/>
        <v>-0.12000000000000001</v>
      </c>
      <c r="Q58" s="312">
        <f t="shared" si="7"/>
        <v>21391.199999999997</v>
      </c>
      <c r="R58" s="32"/>
    </row>
    <row r="59" spans="1:18" ht="25.5" customHeight="1">
      <c r="A59" s="165"/>
      <c r="B59" s="292" t="s">
        <v>40</v>
      </c>
      <c r="C59" s="292"/>
      <c r="D59" s="166"/>
      <c r="E59" s="166"/>
      <c r="F59" s="342">
        <f aca="true" t="shared" si="8" ref="F59:Q59">F58</f>
        <v>24575.85</v>
      </c>
      <c r="G59" s="342">
        <f t="shared" si="8"/>
        <v>0</v>
      </c>
      <c r="H59" s="342">
        <f t="shared" si="8"/>
        <v>0</v>
      </c>
      <c r="I59" s="342">
        <f t="shared" si="8"/>
        <v>0</v>
      </c>
      <c r="J59" s="342">
        <f t="shared" si="8"/>
        <v>0</v>
      </c>
      <c r="K59" s="342">
        <f t="shared" si="8"/>
        <v>0</v>
      </c>
      <c r="L59" s="342">
        <f t="shared" si="8"/>
        <v>0</v>
      </c>
      <c r="M59" s="342">
        <f t="shared" si="8"/>
        <v>0</v>
      </c>
      <c r="N59" s="342">
        <f t="shared" si="8"/>
        <v>3290.5299999999997</v>
      </c>
      <c r="O59" s="342">
        <f t="shared" si="8"/>
        <v>105.76</v>
      </c>
      <c r="P59" s="342">
        <f t="shared" si="8"/>
        <v>-0.12000000000000001</v>
      </c>
      <c r="Q59" s="342">
        <f t="shared" si="8"/>
        <v>21391.199999999997</v>
      </c>
      <c r="R59" s="166"/>
    </row>
    <row r="60" spans="1:18" ht="25.5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ht="25.5" customHeight="1"/>
    <row r="63" spans="1:18" s="299" customFormat="1" ht="18.75">
      <c r="A63" s="296"/>
      <c r="B63" s="297"/>
      <c r="C63" s="297"/>
      <c r="D63" s="297"/>
      <c r="E63" s="297" t="s">
        <v>52</v>
      </c>
      <c r="F63" s="297"/>
      <c r="G63" s="297"/>
      <c r="H63" s="297"/>
      <c r="I63" s="297"/>
      <c r="J63" s="297"/>
      <c r="K63" s="297" t="s">
        <v>54</v>
      </c>
      <c r="L63" s="297"/>
      <c r="M63" s="297"/>
      <c r="N63" s="297"/>
      <c r="O63" s="297"/>
      <c r="P63" s="297"/>
      <c r="Q63" s="297"/>
      <c r="R63" s="298"/>
    </row>
    <row r="64" spans="1:18" s="299" customFormat="1" ht="18.75">
      <c r="A64" s="296" t="s">
        <v>53</v>
      </c>
      <c r="B64" s="297"/>
      <c r="C64" s="297"/>
      <c r="D64" s="297"/>
      <c r="E64" s="297" t="s">
        <v>51</v>
      </c>
      <c r="F64" s="297"/>
      <c r="G64" s="297"/>
      <c r="H64" s="297"/>
      <c r="I64" s="297"/>
      <c r="J64" s="297"/>
      <c r="K64" s="297" t="s">
        <v>55</v>
      </c>
      <c r="L64" s="297"/>
      <c r="M64" s="297"/>
      <c r="N64" s="297"/>
      <c r="O64" s="297"/>
      <c r="P64" s="297"/>
      <c r="Q64" s="297"/>
      <c r="R64" s="298"/>
    </row>
    <row r="65" spans="1:18" s="299" customFormat="1" ht="18.75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8"/>
    </row>
    <row r="67" spans="1:18" ht="24.75" customHeight="1">
      <c r="A67" s="295" t="s">
        <v>0</v>
      </c>
      <c r="B67" s="37"/>
      <c r="C67" s="37"/>
      <c r="D67" s="6"/>
      <c r="E67" s="131" t="s">
        <v>867</v>
      </c>
      <c r="F67" s="6"/>
      <c r="G67" s="6"/>
      <c r="H67" s="6"/>
      <c r="I67" s="6"/>
      <c r="J67" s="6"/>
      <c r="K67" s="6"/>
      <c r="L67" s="7"/>
      <c r="M67" s="6"/>
      <c r="N67" s="6"/>
      <c r="O67" s="6"/>
      <c r="P67" s="6"/>
      <c r="Q67" s="6"/>
      <c r="R67" s="29"/>
    </row>
    <row r="68" spans="1:18" ht="20.25" customHeight="1">
      <c r="A68" s="487"/>
      <c r="B68" s="134" t="s">
        <v>26</v>
      </c>
      <c r="C68" s="41"/>
      <c r="D68" s="9"/>
      <c r="E68" s="488"/>
      <c r="F68" s="9"/>
      <c r="G68" s="9"/>
      <c r="H68" s="9"/>
      <c r="I68" s="9"/>
      <c r="J68" s="9"/>
      <c r="K68" s="9"/>
      <c r="L68" s="11"/>
      <c r="M68" s="9"/>
      <c r="N68" s="9"/>
      <c r="O68" s="9"/>
      <c r="P68" s="9"/>
      <c r="Q68" s="9"/>
      <c r="R68" s="215" t="s">
        <v>925</v>
      </c>
    </row>
    <row r="69" spans="1:18" ht="19.5" customHeight="1">
      <c r="A69" s="340"/>
      <c r="B69" s="134"/>
      <c r="C69" s="134"/>
      <c r="D69" s="13"/>
      <c r="E69" s="133" t="s">
        <v>1131</v>
      </c>
      <c r="F69" s="14"/>
      <c r="G69" s="14"/>
      <c r="H69" s="14"/>
      <c r="I69" s="14"/>
      <c r="J69" s="14"/>
      <c r="K69" s="14"/>
      <c r="L69" s="15"/>
      <c r="M69" s="14"/>
      <c r="N69" s="14"/>
      <c r="O69" s="14"/>
      <c r="P69" s="14"/>
      <c r="Q69" s="14"/>
      <c r="R69" s="31"/>
    </row>
    <row r="70" spans="1:18" s="348" customFormat="1" ht="22.5" customHeight="1">
      <c r="A70" s="349" t="s">
        <v>1</v>
      </c>
      <c r="B70" s="350" t="s">
        <v>2</v>
      </c>
      <c r="C70" s="221" t="s">
        <v>908</v>
      </c>
      <c r="D70" s="350" t="s">
        <v>3</v>
      </c>
      <c r="E70" s="350" t="s">
        <v>4</v>
      </c>
      <c r="F70" s="382" t="s">
        <v>5</v>
      </c>
      <c r="G70" s="382" t="s">
        <v>36</v>
      </c>
      <c r="H70" s="382" t="s">
        <v>1213</v>
      </c>
      <c r="I70" s="382" t="s">
        <v>45</v>
      </c>
      <c r="J70" s="382" t="s">
        <v>38</v>
      </c>
      <c r="K70" s="177" t="s">
        <v>967</v>
      </c>
      <c r="L70" s="382" t="s">
        <v>21</v>
      </c>
      <c r="M70" s="382" t="s">
        <v>27</v>
      </c>
      <c r="N70" s="382" t="s">
        <v>23</v>
      </c>
      <c r="O70" s="382" t="s">
        <v>24</v>
      </c>
      <c r="P70" s="382" t="s">
        <v>39</v>
      </c>
      <c r="Q70" s="382" t="s">
        <v>37</v>
      </c>
      <c r="R70" s="407" t="s">
        <v>25</v>
      </c>
    </row>
    <row r="71" spans="1:18" ht="18" customHeight="1">
      <c r="A71" s="137" t="s">
        <v>35</v>
      </c>
      <c r="B71" s="104"/>
      <c r="C71" s="104"/>
      <c r="D71" s="102"/>
      <c r="E71" s="10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3"/>
    </row>
    <row r="72" spans="1:18" ht="30" customHeight="1">
      <c r="A72" s="516">
        <v>2200103</v>
      </c>
      <c r="B72" s="311" t="s">
        <v>172</v>
      </c>
      <c r="C72" s="307"/>
      <c r="D72" s="310" t="s">
        <v>173</v>
      </c>
      <c r="E72" s="313" t="s">
        <v>6</v>
      </c>
      <c r="F72" s="311">
        <v>2164.2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57.29</v>
      </c>
      <c r="P72" s="311">
        <v>-0.11</v>
      </c>
      <c r="Q72" s="311">
        <f>F72+G72+H72+J72-K72-M72-N72-L72+O72-P72</f>
        <v>2221.6</v>
      </c>
      <c r="R72" s="32"/>
    </row>
    <row r="73" spans="1:18" ht="28.5" customHeight="1">
      <c r="A73" s="169">
        <v>3110103</v>
      </c>
      <c r="B73" s="311" t="s">
        <v>190</v>
      </c>
      <c r="C73" s="311"/>
      <c r="D73" s="310" t="s">
        <v>191</v>
      </c>
      <c r="E73" s="310" t="s">
        <v>6</v>
      </c>
      <c r="F73" s="311">
        <v>1418.85</v>
      </c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120.8</v>
      </c>
      <c r="P73" s="311">
        <v>-0.15</v>
      </c>
      <c r="Q73" s="311">
        <f>F73+G73+H73+J73-K73-M73-N73-L73+O73-P73</f>
        <v>1539.8</v>
      </c>
      <c r="R73" s="32"/>
    </row>
    <row r="74" spans="1:18" ht="28.5" customHeight="1">
      <c r="A74" s="169">
        <v>3113011</v>
      </c>
      <c r="B74" s="311" t="s">
        <v>1135</v>
      </c>
      <c r="C74" s="311"/>
      <c r="D74" s="310" t="s">
        <v>1136</v>
      </c>
      <c r="E74" s="310" t="s">
        <v>189</v>
      </c>
      <c r="F74" s="311">
        <v>1689.24</v>
      </c>
      <c r="G74" s="311">
        <v>0</v>
      </c>
      <c r="H74" s="311">
        <v>0</v>
      </c>
      <c r="I74" s="311">
        <v>0</v>
      </c>
      <c r="J74" s="311">
        <v>1689.24</v>
      </c>
      <c r="K74" s="311">
        <v>0</v>
      </c>
      <c r="L74" s="311">
        <v>0</v>
      </c>
      <c r="M74" s="311">
        <v>0</v>
      </c>
      <c r="N74" s="311">
        <v>0</v>
      </c>
      <c r="O74" s="311">
        <v>113.44</v>
      </c>
      <c r="P74" s="311">
        <v>-0.08</v>
      </c>
      <c r="Q74" s="311">
        <f>F74+G74+H74+J74-K74-M74-N74-L74+O74-P74</f>
        <v>3492</v>
      </c>
      <c r="R74" s="32"/>
    </row>
    <row r="75" spans="1:18" ht="13.5" customHeight="1">
      <c r="A75" s="495" t="s">
        <v>156</v>
      </c>
      <c r="B75" s="470"/>
      <c r="C75" s="470"/>
      <c r="D75" s="496"/>
      <c r="E75" s="496"/>
      <c r="F75" s="471">
        <f>SUM(F72:F74)</f>
        <v>5272.29</v>
      </c>
      <c r="G75" s="471">
        <f aca="true" t="shared" si="9" ref="G75:Q75">SUM(G72:G74)</f>
        <v>0</v>
      </c>
      <c r="H75" s="471">
        <f t="shared" si="9"/>
        <v>0</v>
      </c>
      <c r="I75" s="471">
        <f t="shared" si="9"/>
        <v>0</v>
      </c>
      <c r="J75" s="471">
        <f t="shared" si="9"/>
        <v>1689.24</v>
      </c>
      <c r="K75" s="471">
        <f t="shared" si="9"/>
        <v>0</v>
      </c>
      <c r="L75" s="471">
        <f t="shared" si="9"/>
        <v>0</v>
      </c>
      <c r="M75" s="471">
        <f t="shared" si="9"/>
        <v>0</v>
      </c>
      <c r="N75" s="471">
        <f t="shared" si="9"/>
        <v>0</v>
      </c>
      <c r="O75" s="471">
        <f t="shared" si="9"/>
        <v>291.53</v>
      </c>
      <c r="P75" s="471">
        <f t="shared" si="9"/>
        <v>-0.34</v>
      </c>
      <c r="Q75" s="471">
        <f t="shared" si="9"/>
        <v>7253.4</v>
      </c>
      <c r="R75" s="497"/>
    </row>
    <row r="76" spans="1:18" ht="18" customHeight="1">
      <c r="A76" s="137" t="s">
        <v>192</v>
      </c>
      <c r="B76" s="104"/>
      <c r="C76" s="104"/>
      <c r="D76" s="102"/>
      <c r="E76" s="10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3"/>
    </row>
    <row r="77" spans="1:18" ht="28.5" customHeight="1">
      <c r="A77" s="169">
        <v>3110102</v>
      </c>
      <c r="B77" s="311" t="s">
        <v>193</v>
      </c>
      <c r="C77" s="311"/>
      <c r="D77" s="310" t="s">
        <v>194</v>
      </c>
      <c r="E77" s="310" t="s">
        <v>6</v>
      </c>
      <c r="F77" s="311">
        <v>1418.85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120.8</v>
      </c>
      <c r="P77" s="311">
        <v>0.05</v>
      </c>
      <c r="Q77" s="311">
        <f>F77+G77+H77+J77-K77-M77-N77-L77+O77-P77</f>
        <v>1539.6</v>
      </c>
      <c r="R77" s="32"/>
    </row>
    <row r="78" spans="1:18" ht="28.5" customHeight="1">
      <c r="A78" s="169">
        <v>3113021</v>
      </c>
      <c r="B78" s="311" t="s">
        <v>1137</v>
      </c>
      <c r="C78" s="311"/>
      <c r="D78" s="310" t="s">
        <v>1138</v>
      </c>
      <c r="E78" s="310" t="s">
        <v>189</v>
      </c>
      <c r="F78" s="311">
        <v>1689.24</v>
      </c>
      <c r="G78" s="311">
        <v>0</v>
      </c>
      <c r="H78" s="311">
        <v>0</v>
      </c>
      <c r="I78" s="311">
        <v>0</v>
      </c>
      <c r="J78" s="311">
        <v>1689.24</v>
      </c>
      <c r="K78" s="311">
        <v>0</v>
      </c>
      <c r="L78" s="311">
        <v>0</v>
      </c>
      <c r="M78" s="311">
        <v>0</v>
      </c>
      <c r="N78" s="311">
        <v>0</v>
      </c>
      <c r="O78" s="311">
        <v>113.44</v>
      </c>
      <c r="P78" s="311">
        <v>-0.08</v>
      </c>
      <c r="Q78" s="311">
        <f>F78+G78+H78+J78-K78-M78-N78-L78+O78-P78</f>
        <v>3492</v>
      </c>
      <c r="R78" s="32"/>
    </row>
    <row r="79" spans="1:18" ht="13.5" customHeight="1">
      <c r="A79" s="495" t="s">
        <v>156</v>
      </c>
      <c r="B79" s="470"/>
      <c r="C79" s="470"/>
      <c r="D79" s="496"/>
      <c r="E79" s="496"/>
      <c r="F79" s="471">
        <f>SUM(F77:F78)</f>
        <v>3108.09</v>
      </c>
      <c r="G79" s="471">
        <f aca="true" t="shared" si="10" ref="G79:Q79">SUM(G77:G78)</f>
        <v>0</v>
      </c>
      <c r="H79" s="471">
        <f t="shared" si="10"/>
        <v>0</v>
      </c>
      <c r="I79" s="471">
        <f t="shared" si="10"/>
        <v>0</v>
      </c>
      <c r="J79" s="471">
        <f t="shared" si="10"/>
        <v>1689.24</v>
      </c>
      <c r="K79" s="471">
        <f t="shared" si="10"/>
        <v>0</v>
      </c>
      <c r="L79" s="471">
        <f>SUM(L77:L78)</f>
        <v>0</v>
      </c>
      <c r="M79" s="471">
        <f t="shared" si="10"/>
        <v>0</v>
      </c>
      <c r="N79" s="471">
        <f t="shared" si="10"/>
        <v>0</v>
      </c>
      <c r="O79" s="471">
        <f>SUM(O77:O78)</f>
        <v>234.24</v>
      </c>
      <c r="P79" s="471">
        <f t="shared" si="10"/>
        <v>-0.03</v>
      </c>
      <c r="Q79" s="471">
        <f t="shared" si="10"/>
        <v>5031.6</v>
      </c>
      <c r="R79" s="497"/>
    </row>
    <row r="80" spans="1:18" ht="18" customHeight="1">
      <c r="A80" s="137" t="s">
        <v>8</v>
      </c>
      <c r="B80" s="104"/>
      <c r="C80" s="104"/>
      <c r="D80" s="102"/>
      <c r="E80" s="102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3"/>
    </row>
    <row r="81" spans="1:18" ht="28.5" customHeight="1">
      <c r="A81" s="169">
        <v>3110107</v>
      </c>
      <c r="B81" s="311" t="s">
        <v>195</v>
      </c>
      <c r="C81" s="311"/>
      <c r="D81" s="310" t="s">
        <v>196</v>
      </c>
      <c r="E81" s="310" t="s">
        <v>6</v>
      </c>
      <c r="F81" s="311">
        <v>1418.85</v>
      </c>
      <c r="G81" s="311">
        <v>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120.8</v>
      </c>
      <c r="P81" s="311">
        <v>0.05</v>
      </c>
      <c r="Q81" s="311">
        <f>F81+G81+H81+J81-K81-M81-N81-L81+O81-P81</f>
        <v>1539.6</v>
      </c>
      <c r="R81" s="32"/>
    </row>
    <row r="82" spans="1:18" ht="28.5" customHeight="1">
      <c r="A82" s="169">
        <v>3113031</v>
      </c>
      <c r="B82" s="311" t="s">
        <v>1139</v>
      </c>
      <c r="C82" s="311"/>
      <c r="D82" s="310" t="s">
        <v>1140</v>
      </c>
      <c r="E82" s="310" t="s">
        <v>1141</v>
      </c>
      <c r="F82" s="311">
        <v>1689.24</v>
      </c>
      <c r="G82" s="311">
        <v>0</v>
      </c>
      <c r="H82" s="311">
        <v>0</v>
      </c>
      <c r="I82" s="311">
        <v>0</v>
      </c>
      <c r="J82" s="311">
        <v>1689.24</v>
      </c>
      <c r="K82" s="311">
        <v>0</v>
      </c>
      <c r="L82" s="311">
        <v>0</v>
      </c>
      <c r="M82" s="311">
        <v>0</v>
      </c>
      <c r="N82" s="311">
        <v>0</v>
      </c>
      <c r="O82" s="311">
        <v>113.44</v>
      </c>
      <c r="P82" s="311">
        <v>-0.08</v>
      </c>
      <c r="Q82" s="311">
        <f>F82+G82+H82+J82-K82-M82-N82-L82+O82-P82</f>
        <v>3492</v>
      </c>
      <c r="R82" s="32"/>
    </row>
    <row r="83" spans="1:18" ht="13.5" customHeight="1">
      <c r="A83" s="495" t="s">
        <v>156</v>
      </c>
      <c r="B83" s="470"/>
      <c r="C83" s="470"/>
      <c r="D83" s="496"/>
      <c r="E83" s="496"/>
      <c r="F83" s="471">
        <f>SUM(F81:F82)</f>
        <v>3108.09</v>
      </c>
      <c r="G83" s="471">
        <f aca="true" t="shared" si="11" ref="G83:Q83">SUM(G81:G82)</f>
        <v>0</v>
      </c>
      <c r="H83" s="471">
        <f t="shared" si="11"/>
        <v>0</v>
      </c>
      <c r="I83" s="471">
        <f t="shared" si="11"/>
        <v>0</v>
      </c>
      <c r="J83" s="471">
        <f t="shared" si="11"/>
        <v>1689.24</v>
      </c>
      <c r="K83" s="471">
        <f t="shared" si="11"/>
        <v>0</v>
      </c>
      <c r="L83" s="471">
        <f>SUM(L81:L82)</f>
        <v>0</v>
      </c>
      <c r="M83" s="471">
        <f t="shared" si="11"/>
        <v>0</v>
      </c>
      <c r="N83" s="471">
        <f t="shared" si="11"/>
        <v>0</v>
      </c>
      <c r="O83" s="471">
        <f>SUM(O81:O82)</f>
        <v>234.24</v>
      </c>
      <c r="P83" s="471">
        <f t="shared" si="11"/>
        <v>-0.03</v>
      </c>
      <c r="Q83" s="471">
        <f t="shared" si="11"/>
        <v>5031.6</v>
      </c>
      <c r="R83" s="497"/>
    </row>
    <row r="84" spans="1:18" ht="18" customHeight="1">
      <c r="A84" s="137" t="s">
        <v>197</v>
      </c>
      <c r="B84" s="104"/>
      <c r="C84" s="104"/>
      <c r="D84" s="102"/>
      <c r="E84" s="10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3"/>
    </row>
    <row r="85" spans="1:18" ht="28.5" customHeight="1">
      <c r="A85" s="169">
        <v>3110105</v>
      </c>
      <c r="B85" s="311" t="s">
        <v>198</v>
      </c>
      <c r="C85" s="311"/>
      <c r="D85" s="310" t="s">
        <v>199</v>
      </c>
      <c r="E85" s="310" t="s">
        <v>6</v>
      </c>
      <c r="F85" s="311">
        <v>1418.85</v>
      </c>
      <c r="G85" s="311">
        <v>0</v>
      </c>
      <c r="H85" s="311">
        <v>0</v>
      </c>
      <c r="I85" s="311">
        <v>0</v>
      </c>
      <c r="J85" s="311">
        <v>0</v>
      </c>
      <c r="K85" s="311">
        <v>0</v>
      </c>
      <c r="L85" s="311">
        <v>0</v>
      </c>
      <c r="M85" s="311">
        <v>0</v>
      </c>
      <c r="N85" s="311">
        <v>0</v>
      </c>
      <c r="O85" s="311">
        <v>120.8</v>
      </c>
      <c r="P85" s="311">
        <v>0.05</v>
      </c>
      <c r="Q85" s="311">
        <f>F85+G85+H85+J85-K85-M85-N85-L85+O85-P85</f>
        <v>1539.6</v>
      </c>
      <c r="R85" s="32"/>
    </row>
    <row r="86" spans="1:18" ht="28.5" customHeight="1">
      <c r="A86" s="169">
        <v>3113041</v>
      </c>
      <c r="B86" s="311" t="s">
        <v>1142</v>
      </c>
      <c r="C86" s="311"/>
      <c r="D86" s="310" t="s">
        <v>1143</v>
      </c>
      <c r="E86" s="310" t="s">
        <v>189</v>
      </c>
      <c r="F86" s="311">
        <v>1689.24</v>
      </c>
      <c r="G86" s="311">
        <v>0</v>
      </c>
      <c r="H86" s="311">
        <v>0</v>
      </c>
      <c r="I86" s="311">
        <v>0</v>
      </c>
      <c r="J86" s="311">
        <v>1689.24</v>
      </c>
      <c r="K86" s="311">
        <v>0</v>
      </c>
      <c r="L86" s="311">
        <v>0</v>
      </c>
      <c r="M86" s="311">
        <v>0</v>
      </c>
      <c r="N86" s="311">
        <v>0</v>
      </c>
      <c r="O86" s="311">
        <v>113.44</v>
      </c>
      <c r="P86" s="311">
        <v>-0.08</v>
      </c>
      <c r="Q86" s="311">
        <f>F86+G86+H86+J86-K86-M86-N86-L86+O86-P86</f>
        <v>3492</v>
      </c>
      <c r="R86" s="32"/>
    </row>
    <row r="87" spans="1:18" ht="13.5" customHeight="1">
      <c r="A87" s="495" t="s">
        <v>156</v>
      </c>
      <c r="B87" s="470"/>
      <c r="C87" s="470"/>
      <c r="D87" s="496"/>
      <c r="E87" s="496"/>
      <c r="F87" s="471">
        <f>SUM(F85:F86)</f>
        <v>3108.09</v>
      </c>
      <c r="G87" s="471">
        <f aca="true" t="shared" si="12" ref="G87:Q87">SUM(G85:G86)</f>
        <v>0</v>
      </c>
      <c r="H87" s="471">
        <f t="shared" si="12"/>
        <v>0</v>
      </c>
      <c r="I87" s="471">
        <f t="shared" si="12"/>
        <v>0</v>
      </c>
      <c r="J87" s="471">
        <f t="shared" si="12"/>
        <v>1689.24</v>
      </c>
      <c r="K87" s="471">
        <f t="shared" si="12"/>
        <v>0</v>
      </c>
      <c r="L87" s="471">
        <f>SUM(L85:L86)</f>
        <v>0</v>
      </c>
      <c r="M87" s="471">
        <f t="shared" si="12"/>
        <v>0</v>
      </c>
      <c r="N87" s="471">
        <f t="shared" si="12"/>
        <v>0</v>
      </c>
      <c r="O87" s="471">
        <f>SUM(O85:O86)</f>
        <v>234.24</v>
      </c>
      <c r="P87" s="471">
        <f t="shared" si="12"/>
        <v>-0.03</v>
      </c>
      <c r="Q87" s="471">
        <f t="shared" si="12"/>
        <v>5031.6</v>
      </c>
      <c r="R87" s="497"/>
    </row>
    <row r="88" spans="1:18" ht="18" customHeight="1">
      <c r="A88" s="137" t="s">
        <v>200</v>
      </c>
      <c r="B88" s="104"/>
      <c r="C88" s="104"/>
      <c r="D88" s="102"/>
      <c r="E88" s="10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3"/>
    </row>
    <row r="89" spans="1:18" ht="28.5" customHeight="1">
      <c r="A89" s="169">
        <v>3110007</v>
      </c>
      <c r="B89" s="311" t="s">
        <v>201</v>
      </c>
      <c r="C89" s="311"/>
      <c r="D89" s="310" t="s">
        <v>202</v>
      </c>
      <c r="E89" s="310" t="s">
        <v>189</v>
      </c>
      <c r="F89" s="311">
        <v>2111.34</v>
      </c>
      <c r="G89" s="311">
        <v>0</v>
      </c>
      <c r="H89" s="311">
        <v>0</v>
      </c>
      <c r="I89" s="311">
        <v>0</v>
      </c>
      <c r="J89" s="311">
        <v>0</v>
      </c>
      <c r="K89" s="311">
        <v>0</v>
      </c>
      <c r="L89" s="311">
        <v>0</v>
      </c>
      <c r="M89" s="311">
        <v>0</v>
      </c>
      <c r="N89" s="311">
        <v>0</v>
      </c>
      <c r="O89" s="311">
        <v>63.04</v>
      </c>
      <c r="P89" s="311">
        <v>-0.02</v>
      </c>
      <c r="Q89" s="311">
        <f>F89+G89+H89+J89-K89-M89-N89-L89+O89-P89</f>
        <v>2174.4</v>
      </c>
      <c r="R89" s="32"/>
    </row>
    <row r="90" spans="1:18" ht="28.5" customHeight="1">
      <c r="A90" s="169">
        <v>3110106</v>
      </c>
      <c r="B90" s="311" t="s">
        <v>203</v>
      </c>
      <c r="C90" s="311"/>
      <c r="D90" s="310" t="s">
        <v>204</v>
      </c>
      <c r="E90" s="310" t="s">
        <v>6</v>
      </c>
      <c r="F90" s="311">
        <v>1418.85</v>
      </c>
      <c r="G90" s="311">
        <v>0</v>
      </c>
      <c r="H90" s="311">
        <v>0</v>
      </c>
      <c r="I90" s="311">
        <v>0</v>
      </c>
      <c r="J90" s="311">
        <v>0</v>
      </c>
      <c r="K90" s="311">
        <v>0</v>
      </c>
      <c r="L90" s="311">
        <v>0</v>
      </c>
      <c r="M90" s="311">
        <v>0</v>
      </c>
      <c r="N90" s="311">
        <v>0</v>
      </c>
      <c r="O90" s="311">
        <v>120.8</v>
      </c>
      <c r="P90" s="311">
        <v>0.05</v>
      </c>
      <c r="Q90" s="311">
        <f>F90+G90+H90+J90-K90-M90-N90-L90+O90-P90</f>
        <v>1539.6</v>
      </c>
      <c r="R90" s="32"/>
    </row>
    <row r="91" spans="1:18" ht="13.5" customHeight="1">
      <c r="A91" s="495" t="s">
        <v>156</v>
      </c>
      <c r="B91" s="470"/>
      <c r="C91" s="470"/>
      <c r="D91" s="496"/>
      <c r="E91" s="496"/>
      <c r="F91" s="471">
        <f>SUM(F89:F90)</f>
        <v>3530.19</v>
      </c>
      <c r="G91" s="471">
        <f aca="true" t="shared" si="13" ref="G91:N91">SUM(G89:G90)</f>
        <v>0</v>
      </c>
      <c r="H91" s="471">
        <f t="shared" si="13"/>
        <v>0</v>
      </c>
      <c r="I91" s="471">
        <f t="shared" si="13"/>
        <v>0</v>
      </c>
      <c r="J91" s="471">
        <f t="shared" si="13"/>
        <v>0</v>
      </c>
      <c r="K91" s="471">
        <f t="shared" si="13"/>
        <v>0</v>
      </c>
      <c r="L91" s="471">
        <f>SUM(L89:L90)</f>
        <v>0</v>
      </c>
      <c r="M91" s="471">
        <f t="shared" si="13"/>
        <v>0</v>
      </c>
      <c r="N91" s="471">
        <f t="shared" si="13"/>
        <v>0</v>
      </c>
      <c r="O91" s="471">
        <f>SUM(O89:O90)</f>
        <v>183.84</v>
      </c>
      <c r="P91" s="471">
        <f>SUM(P89:P90)</f>
        <v>0.030000000000000002</v>
      </c>
      <c r="Q91" s="471">
        <f>SUM(Q89:Q90)</f>
        <v>3714</v>
      </c>
      <c r="R91" s="497"/>
    </row>
    <row r="92" spans="1:18" ht="18" customHeight="1">
      <c r="A92" s="137" t="s">
        <v>205</v>
      </c>
      <c r="B92" s="104"/>
      <c r="C92" s="104"/>
      <c r="D92" s="102"/>
      <c r="E92" s="102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3"/>
    </row>
    <row r="93" spans="1:18" ht="28.5" customHeight="1">
      <c r="A93" s="169">
        <v>3110101</v>
      </c>
      <c r="B93" s="311" t="s">
        <v>206</v>
      </c>
      <c r="C93" s="311"/>
      <c r="D93" s="310" t="s">
        <v>207</v>
      </c>
      <c r="E93" s="310" t="s">
        <v>6</v>
      </c>
      <c r="F93" s="311">
        <v>1418.85</v>
      </c>
      <c r="G93" s="311">
        <v>0</v>
      </c>
      <c r="H93" s="311">
        <v>0</v>
      </c>
      <c r="I93" s="311">
        <v>0</v>
      </c>
      <c r="J93" s="311">
        <v>0</v>
      </c>
      <c r="K93" s="311">
        <v>0</v>
      </c>
      <c r="L93" s="311">
        <v>0</v>
      </c>
      <c r="M93" s="311">
        <v>0</v>
      </c>
      <c r="N93" s="311">
        <v>0</v>
      </c>
      <c r="O93" s="311">
        <v>120.8</v>
      </c>
      <c r="P93" s="311">
        <v>0.05</v>
      </c>
      <c r="Q93" s="311">
        <f>F93+G93+H93+J93-K93-M93-N93-L93+O93-P93</f>
        <v>1539.6</v>
      </c>
      <c r="R93" s="32"/>
    </row>
    <row r="94" spans="1:18" ht="28.5" customHeight="1">
      <c r="A94" s="169">
        <v>3113061</v>
      </c>
      <c r="B94" s="311" t="s">
        <v>1144</v>
      </c>
      <c r="C94" s="311"/>
      <c r="D94" s="310" t="s">
        <v>1145</v>
      </c>
      <c r="E94" s="310" t="s">
        <v>189</v>
      </c>
      <c r="F94" s="311">
        <v>1689.24</v>
      </c>
      <c r="G94" s="311">
        <v>0</v>
      </c>
      <c r="H94" s="311">
        <v>0</v>
      </c>
      <c r="I94" s="311">
        <v>0</v>
      </c>
      <c r="J94" s="311">
        <v>1689.24</v>
      </c>
      <c r="K94" s="311">
        <v>0</v>
      </c>
      <c r="L94" s="311">
        <v>0</v>
      </c>
      <c r="M94" s="311">
        <v>0</v>
      </c>
      <c r="N94" s="311">
        <v>0</v>
      </c>
      <c r="O94" s="311">
        <v>113.44</v>
      </c>
      <c r="P94" s="311">
        <v>-0.08</v>
      </c>
      <c r="Q94" s="311">
        <f>F94+G94+H94+J94-K94-M94-N94-L94+O94-P94</f>
        <v>3492</v>
      </c>
      <c r="R94" s="32"/>
    </row>
    <row r="95" spans="1:18" ht="13.5" customHeight="1">
      <c r="A95" s="495" t="s">
        <v>156</v>
      </c>
      <c r="B95" s="470"/>
      <c r="C95" s="470"/>
      <c r="D95" s="496"/>
      <c r="E95" s="496"/>
      <c r="F95" s="471">
        <f>SUM(F93:F94)</f>
        <v>3108.09</v>
      </c>
      <c r="G95" s="471">
        <f aca="true" t="shared" si="14" ref="G95:N95">SUM(G93:G94)</f>
        <v>0</v>
      </c>
      <c r="H95" s="471">
        <f t="shared" si="14"/>
        <v>0</v>
      </c>
      <c r="I95" s="471">
        <f t="shared" si="14"/>
        <v>0</v>
      </c>
      <c r="J95" s="471">
        <f t="shared" si="14"/>
        <v>1689.24</v>
      </c>
      <c r="K95" s="471">
        <f t="shared" si="14"/>
        <v>0</v>
      </c>
      <c r="L95" s="471">
        <f>SUM(L93:L94)</f>
        <v>0</v>
      </c>
      <c r="M95" s="471">
        <f t="shared" si="14"/>
        <v>0</v>
      </c>
      <c r="N95" s="471">
        <f t="shared" si="14"/>
        <v>0</v>
      </c>
      <c r="O95" s="471">
        <f>SUM(O93:O94)</f>
        <v>234.24</v>
      </c>
      <c r="P95" s="471">
        <f>SUM(P93:P94)</f>
        <v>-0.03</v>
      </c>
      <c r="Q95" s="471">
        <f>SUM(Q93:Q94)</f>
        <v>5031.6</v>
      </c>
      <c r="R95" s="497"/>
    </row>
    <row r="96" spans="1:18" s="25" customFormat="1" ht="18" customHeight="1">
      <c r="A96" s="65"/>
      <c r="B96" s="292" t="s">
        <v>40</v>
      </c>
      <c r="C96" s="292"/>
      <c r="D96" s="73"/>
      <c r="E96" s="66"/>
      <c r="F96" s="316">
        <f>F75+F79+F83+F87+F91+F95</f>
        <v>21234.84</v>
      </c>
      <c r="G96" s="316">
        <f aca="true" t="shared" si="15" ref="G96:N96">G75+G79+G83+G87+G91+G95</f>
        <v>0</v>
      </c>
      <c r="H96" s="316">
        <f t="shared" si="15"/>
        <v>0</v>
      </c>
      <c r="I96" s="316">
        <f t="shared" si="15"/>
        <v>0</v>
      </c>
      <c r="J96" s="316">
        <f>J75+J79+J83+J87+J91+J95</f>
        <v>8446.2</v>
      </c>
      <c r="K96" s="316">
        <f t="shared" si="15"/>
        <v>0</v>
      </c>
      <c r="L96" s="316">
        <f t="shared" si="15"/>
        <v>0</v>
      </c>
      <c r="M96" s="316">
        <f t="shared" si="15"/>
        <v>0</v>
      </c>
      <c r="N96" s="316">
        <f t="shared" si="15"/>
        <v>0</v>
      </c>
      <c r="O96" s="316">
        <f>O75+O79+O83+O87+O91+O95</f>
        <v>1412.33</v>
      </c>
      <c r="P96" s="316">
        <f>P75+P79+P83+P87+P91+P95</f>
        <v>-0.43000000000000005</v>
      </c>
      <c r="Q96" s="316">
        <f>Q75+Q79+Q83+Q87+Q91+Q95</f>
        <v>31093.799999999996</v>
      </c>
      <c r="R96" s="67"/>
    </row>
    <row r="97" spans="1:18" s="299" customFormat="1" ht="39" customHeight="1">
      <c r="A97" s="296"/>
      <c r="B97" s="297"/>
      <c r="C97" s="297"/>
      <c r="D97" s="297"/>
      <c r="E97" s="297" t="s">
        <v>52</v>
      </c>
      <c r="F97" s="297"/>
      <c r="G97" s="297"/>
      <c r="H97" s="297"/>
      <c r="I97" s="297"/>
      <c r="J97" s="297"/>
      <c r="K97" s="297" t="s">
        <v>54</v>
      </c>
      <c r="L97" s="297"/>
      <c r="M97" s="297"/>
      <c r="N97" s="297"/>
      <c r="O97" s="297"/>
      <c r="P97" s="297"/>
      <c r="Q97" s="297"/>
      <c r="R97" s="298"/>
    </row>
    <row r="98" spans="1:18" s="299" customFormat="1" ht="13.5" customHeight="1">
      <c r="A98" s="296" t="s">
        <v>53</v>
      </c>
      <c r="B98" s="297"/>
      <c r="C98" s="297"/>
      <c r="D98" s="297"/>
      <c r="E98" s="297" t="s">
        <v>51</v>
      </c>
      <c r="F98" s="297"/>
      <c r="G98" s="297"/>
      <c r="H98" s="297"/>
      <c r="I98" s="297"/>
      <c r="J98" s="297"/>
      <c r="K98" s="297" t="s">
        <v>55</v>
      </c>
      <c r="L98" s="297"/>
      <c r="M98" s="297"/>
      <c r="N98" s="297"/>
      <c r="O98" s="297"/>
      <c r="P98" s="297"/>
      <c r="Q98" s="297"/>
      <c r="R98" s="298"/>
    </row>
    <row r="99" spans="1:18" s="41" customFormat="1" ht="18" customHeight="1">
      <c r="A99" s="26"/>
      <c r="B99" s="10"/>
      <c r="C99" s="10"/>
      <c r="D99" s="69"/>
      <c r="E99" s="6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34"/>
    </row>
    <row r="100" spans="1:18" ht="33.75">
      <c r="A100" s="295" t="s">
        <v>0</v>
      </c>
      <c r="B100" s="22"/>
      <c r="C100" s="22"/>
      <c r="D100" s="132"/>
      <c r="E100" s="131" t="s">
        <v>867</v>
      </c>
      <c r="F100" s="6"/>
      <c r="G100" s="6"/>
      <c r="H100" s="6"/>
      <c r="I100" s="6"/>
      <c r="J100" s="6"/>
      <c r="K100" s="6"/>
      <c r="L100" s="7"/>
      <c r="M100" s="6"/>
      <c r="N100" s="6"/>
      <c r="O100" s="6"/>
      <c r="P100" s="6"/>
      <c r="Q100" s="6"/>
      <c r="R100" s="29"/>
    </row>
    <row r="101" spans="1:18" ht="20.25">
      <c r="A101" s="8"/>
      <c r="B101" s="134" t="s">
        <v>26</v>
      </c>
      <c r="C101" s="134"/>
      <c r="D101" s="9"/>
      <c r="E101" s="9"/>
      <c r="F101" s="9"/>
      <c r="G101" s="9"/>
      <c r="H101" s="9"/>
      <c r="I101" s="9"/>
      <c r="J101" s="10"/>
      <c r="K101" s="10"/>
      <c r="L101" s="11"/>
      <c r="M101" s="9"/>
      <c r="N101" s="9"/>
      <c r="O101" s="9"/>
      <c r="P101" s="9"/>
      <c r="Q101" s="9"/>
      <c r="R101" s="30" t="s">
        <v>930</v>
      </c>
    </row>
    <row r="102" spans="1:18" ht="24.75">
      <c r="A102" s="12"/>
      <c r="B102" s="49"/>
      <c r="C102" s="49"/>
      <c r="D102" s="13"/>
      <c r="E102" s="133" t="s">
        <v>1131</v>
      </c>
      <c r="F102" s="14"/>
      <c r="G102" s="14"/>
      <c r="H102" s="14"/>
      <c r="I102" s="14"/>
      <c r="J102" s="14"/>
      <c r="K102" s="14"/>
      <c r="L102" s="15"/>
      <c r="M102" s="14"/>
      <c r="N102" s="14"/>
      <c r="O102" s="14"/>
      <c r="P102" s="14"/>
      <c r="Q102" s="14"/>
      <c r="R102" s="31"/>
    </row>
    <row r="103" spans="1:18" s="76" customFormat="1" ht="34.5" thickBot="1">
      <c r="A103" s="54" t="s">
        <v>1</v>
      </c>
      <c r="B103" s="74" t="s">
        <v>2</v>
      </c>
      <c r="C103" s="75" t="s">
        <v>908</v>
      </c>
      <c r="D103" s="74" t="s">
        <v>3</v>
      </c>
      <c r="E103" s="74" t="s">
        <v>4</v>
      </c>
      <c r="F103" s="28" t="s">
        <v>5</v>
      </c>
      <c r="G103" s="28" t="s">
        <v>36</v>
      </c>
      <c r="H103" s="28" t="s">
        <v>20</v>
      </c>
      <c r="I103" s="28" t="s">
        <v>45</v>
      </c>
      <c r="J103" s="28" t="s">
        <v>38</v>
      </c>
      <c r="K103" s="28" t="s">
        <v>22</v>
      </c>
      <c r="L103" s="28" t="s">
        <v>21</v>
      </c>
      <c r="M103" s="28" t="s">
        <v>27</v>
      </c>
      <c r="N103" s="28" t="s">
        <v>23</v>
      </c>
      <c r="O103" s="28" t="s">
        <v>24</v>
      </c>
      <c r="P103" s="28" t="s">
        <v>39</v>
      </c>
      <c r="Q103" s="28" t="s">
        <v>37</v>
      </c>
      <c r="R103" s="75" t="s">
        <v>25</v>
      </c>
    </row>
    <row r="104" spans="1:18" ht="18" customHeight="1" thickTop="1">
      <c r="A104" s="137" t="s">
        <v>208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5"/>
      <c r="M104" s="104"/>
      <c r="N104" s="104"/>
      <c r="O104" s="104"/>
      <c r="P104" s="104"/>
      <c r="Q104" s="104"/>
      <c r="R104" s="103"/>
    </row>
    <row r="105" spans="1:18" ht="34.5" customHeight="1">
      <c r="A105" s="169">
        <v>3123071</v>
      </c>
      <c r="B105" s="307" t="s">
        <v>1146</v>
      </c>
      <c r="C105" s="307"/>
      <c r="D105" s="310" t="s">
        <v>1147</v>
      </c>
      <c r="E105" s="313" t="s">
        <v>209</v>
      </c>
      <c r="F105" s="307">
        <v>1371.6</v>
      </c>
      <c r="G105" s="307">
        <v>0</v>
      </c>
      <c r="H105" s="307">
        <v>0</v>
      </c>
      <c r="I105" s="307">
        <v>0</v>
      </c>
      <c r="J105" s="307">
        <v>1371.6</v>
      </c>
      <c r="K105" s="307">
        <v>0</v>
      </c>
      <c r="L105" s="307">
        <v>0</v>
      </c>
      <c r="M105" s="307">
        <v>0</v>
      </c>
      <c r="N105" s="307">
        <v>0</v>
      </c>
      <c r="O105" s="307">
        <v>171</v>
      </c>
      <c r="P105" s="307">
        <v>0</v>
      </c>
      <c r="Q105" s="307">
        <f>F105+G105+H105+J105-K105-M105-N105-L105+O105-P105</f>
        <v>2914.2</v>
      </c>
      <c r="R105" s="32"/>
    </row>
    <row r="106" spans="1:18" s="326" customFormat="1" ht="16.5" customHeight="1">
      <c r="A106" s="495" t="s">
        <v>156</v>
      </c>
      <c r="B106" s="498"/>
      <c r="C106" s="498"/>
      <c r="D106" s="498"/>
      <c r="E106" s="498"/>
      <c r="F106" s="499">
        <f>SUM(F105)</f>
        <v>1371.6</v>
      </c>
      <c r="G106" s="499">
        <f aca="true" t="shared" si="16" ref="G106:N106">SUM(G105)</f>
        <v>0</v>
      </c>
      <c r="H106" s="499">
        <f>SUM(H105)</f>
        <v>0</v>
      </c>
      <c r="I106" s="499">
        <f>SUM(I105)</f>
        <v>0</v>
      </c>
      <c r="J106" s="499">
        <f t="shared" si="16"/>
        <v>1371.6</v>
      </c>
      <c r="K106" s="499">
        <f t="shared" si="16"/>
        <v>0</v>
      </c>
      <c r="L106" s="499">
        <f>SUM(L105)</f>
        <v>0</v>
      </c>
      <c r="M106" s="499">
        <f t="shared" si="16"/>
        <v>0</v>
      </c>
      <c r="N106" s="499">
        <f t="shared" si="16"/>
        <v>0</v>
      </c>
      <c r="O106" s="499">
        <f>SUM(O105)</f>
        <v>171</v>
      </c>
      <c r="P106" s="499">
        <f>SUM(P105)</f>
        <v>0</v>
      </c>
      <c r="Q106" s="499">
        <f>SUM(Q105)</f>
        <v>2914.2</v>
      </c>
      <c r="R106" s="500"/>
    </row>
    <row r="107" spans="1:18" ht="18" customHeight="1">
      <c r="A107" s="137" t="s">
        <v>210</v>
      </c>
      <c r="B107" s="324"/>
      <c r="C107" s="324"/>
      <c r="D107" s="325"/>
      <c r="E107" s="315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103"/>
    </row>
    <row r="108" spans="1:18" ht="34.5" customHeight="1">
      <c r="A108" s="169">
        <v>3123081</v>
      </c>
      <c r="B108" s="307" t="s">
        <v>1148</v>
      </c>
      <c r="C108" s="307"/>
      <c r="D108" s="310" t="s">
        <v>1149</v>
      </c>
      <c r="E108" s="313" t="s">
        <v>209</v>
      </c>
      <c r="F108" s="307">
        <v>1371.6</v>
      </c>
      <c r="G108" s="307">
        <v>0</v>
      </c>
      <c r="H108" s="307">
        <v>0</v>
      </c>
      <c r="I108" s="307">
        <v>0</v>
      </c>
      <c r="J108" s="307">
        <v>1371.6</v>
      </c>
      <c r="K108" s="307">
        <v>0</v>
      </c>
      <c r="L108" s="307">
        <v>0</v>
      </c>
      <c r="M108" s="307">
        <v>0</v>
      </c>
      <c r="N108" s="307">
        <v>0</v>
      </c>
      <c r="O108" s="307">
        <v>171</v>
      </c>
      <c r="P108" s="307">
        <v>0</v>
      </c>
      <c r="Q108" s="307">
        <f>F108+G108+H108+J108-K108-M108-N108-L108+O108-P108</f>
        <v>2914.2</v>
      </c>
      <c r="R108" s="170"/>
    </row>
    <row r="109" spans="1:18" s="327" customFormat="1" ht="16.5" customHeight="1">
      <c r="A109" s="495" t="s">
        <v>156</v>
      </c>
      <c r="B109" s="499"/>
      <c r="C109" s="499"/>
      <c r="D109" s="499"/>
      <c r="E109" s="499"/>
      <c r="F109" s="499">
        <f>F108</f>
        <v>1371.6</v>
      </c>
      <c r="G109" s="499">
        <f aca="true" t="shared" si="17" ref="G109:N109">G108</f>
        <v>0</v>
      </c>
      <c r="H109" s="499">
        <f t="shared" si="17"/>
        <v>0</v>
      </c>
      <c r="I109" s="499">
        <f t="shared" si="17"/>
        <v>0</v>
      </c>
      <c r="J109" s="499">
        <f t="shared" si="17"/>
        <v>1371.6</v>
      </c>
      <c r="K109" s="499">
        <f t="shared" si="17"/>
        <v>0</v>
      </c>
      <c r="L109" s="499">
        <f>L108</f>
        <v>0</v>
      </c>
      <c r="M109" s="499">
        <f t="shared" si="17"/>
        <v>0</v>
      </c>
      <c r="N109" s="499">
        <f t="shared" si="17"/>
        <v>0</v>
      </c>
      <c r="O109" s="499">
        <f>O108</f>
        <v>171</v>
      </c>
      <c r="P109" s="499">
        <f>P108</f>
        <v>0</v>
      </c>
      <c r="Q109" s="499">
        <f>Q108</f>
        <v>2914.2</v>
      </c>
      <c r="R109" s="501"/>
    </row>
    <row r="110" spans="1:18" ht="18" customHeight="1">
      <c r="A110" s="137" t="s">
        <v>211</v>
      </c>
      <c r="B110" s="324"/>
      <c r="C110" s="324"/>
      <c r="D110" s="325"/>
      <c r="E110" s="315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103"/>
    </row>
    <row r="111" spans="1:18" ht="34.5" customHeight="1">
      <c r="A111" s="169">
        <v>3123091</v>
      </c>
      <c r="B111" s="307" t="s">
        <v>1150</v>
      </c>
      <c r="C111" s="307"/>
      <c r="D111" s="310" t="s">
        <v>1151</v>
      </c>
      <c r="E111" s="313" t="s">
        <v>209</v>
      </c>
      <c r="F111" s="307">
        <v>1371.6</v>
      </c>
      <c r="G111" s="307">
        <v>0</v>
      </c>
      <c r="H111" s="307">
        <v>0</v>
      </c>
      <c r="I111" s="307">
        <v>0</v>
      </c>
      <c r="J111" s="307">
        <v>1371.6</v>
      </c>
      <c r="K111" s="307">
        <v>0</v>
      </c>
      <c r="L111" s="307">
        <v>0</v>
      </c>
      <c r="M111" s="307">
        <v>0</v>
      </c>
      <c r="N111" s="307">
        <v>0</v>
      </c>
      <c r="O111" s="307">
        <v>171</v>
      </c>
      <c r="P111" s="307">
        <v>0</v>
      </c>
      <c r="Q111" s="307">
        <f>F111+G111+H111+J111-K111-M111-N111-L111+O111-P111</f>
        <v>2914.2</v>
      </c>
      <c r="R111" s="32"/>
    </row>
    <row r="112" spans="1:18" s="326" customFormat="1" ht="16.5" customHeight="1">
      <c r="A112" s="495" t="s">
        <v>156</v>
      </c>
      <c r="B112" s="498"/>
      <c r="C112" s="498"/>
      <c r="D112" s="498"/>
      <c r="E112" s="498"/>
      <c r="F112" s="499">
        <f>F111</f>
        <v>1371.6</v>
      </c>
      <c r="G112" s="499">
        <f aca="true" t="shared" si="18" ref="G112:N112">G111</f>
        <v>0</v>
      </c>
      <c r="H112" s="499">
        <f t="shared" si="18"/>
        <v>0</v>
      </c>
      <c r="I112" s="499">
        <f t="shared" si="18"/>
        <v>0</v>
      </c>
      <c r="J112" s="499">
        <f t="shared" si="18"/>
        <v>1371.6</v>
      </c>
      <c r="K112" s="499">
        <f t="shared" si="18"/>
        <v>0</v>
      </c>
      <c r="L112" s="499">
        <f>L111</f>
        <v>0</v>
      </c>
      <c r="M112" s="499">
        <f t="shared" si="18"/>
        <v>0</v>
      </c>
      <c r="N112" s="499">
        <f t="shared" si="18"/>
        <v>0</v>
      </c>
      <c r="O112" s="499">
        <f>O111</f>
        <v>171</v>
      </c>
      <c r="P112" s="499">
        <f>P111</f>
        <v>0</v>
      </c>
      <c r="Q112" s="499">
        <f>Q111</f>
        <v>2914.2</v>
      </c>
      <c r="R112" s="500"/>
    </row>
    <row r="113" spans="1:18" ht="18" customHeight="1">
      <c r="A113" s="137" t="s">
        <v>212</v>
      </c>
      <c r="B113" s="324"/>
      <c r="C113" s="324"/>
      <c r="D113" s="325"/>
      <c r="E113" s="315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103"/>
    </row>
    <row r="114" spans="1:18" ht="34.5" customHeight="1">
      <c r="A114" s="169">
        <v>3120201</v>
      </c>
      <c r="B114" s="307" t="s">
        <v>213</v>
      </c>
      <c r="C114" s="307"/>
      <c r="D114" s="310" t="s">
        <v>214</v>
      </c>
      <c r="E114" s="313" t="s">
        <v>111</v>
      </c>
      <c r="F114" s="307">
        <v>682.5</v>
      </c>
      <c r="G114" s="307">
        <v>0</v>
      </c>
      <c r="H114" s="307">
        <v>0</v>
      </c>
      <c r="I114" s="307">
        <v>0</v>
      </c>
      <c r="J114" s="307">
        <v>0</v>
      </c>
      <c r="K114" s="307">
        <v>0</v>
      </c>
      <c r="L114" s="307">
        <v>0</v>
      </c>
      <c r="M114" s="307">
        <v>0</v>
      </c>
      <c r="N114" s="307">
        <v>0</v>
      </c>
      <c r="O114" s="307">
        <v>168.12</v>
      </c>
      <c r="P114" s="307">
        <v>0.02</v>
      </c>
      <c r="Q114" s="307">
        <f>F114+G114+H114+J114-K114-M114-N114-L114+O114-P114</f>
        <v>850.6</v>
      </c>
      <c r="R114" s="32"/>
    </row>
    <row r="115" spans="1:18" ht="34.5" customHeight="1">
      <c r="A115" s="169">
        <v>3123101</v>
      </c>
      <c r="B115" s="307" t="s">
        <v>1152</v>
      </c>
      <c r="C115" s="307"/>
      <c r="D115" s="310" t="s">
        <v>1153</v>
      </c>
      <c r="E115" s="313" t="s">
        <v>209</v>
      </c>
      <c r="F115" s="307">
        <v>1371.6</v>
      </c>
      <c r="G115" s="307">
        <v>0</v>
      </c>
      <c r="H115" s="307">
        <v>0</v>
      </c>
      <c r="I115" s="307">
        <v>0</v>
      </c>
      <c r="J115" s="307">
        <v>1371.6</v>
      </c>
      <c r="K115" s="307">
        <v>0</v>
      </c>
      <c r="L115" s="307">
        <v>0</v>
      </c>
      <c r="M115" s="307">
        <v>0</v>
      </c>
      <c r="N115" s="307">
        <v>0</v>
      </c>
      <c r="O115" s="307">
        <v>171</v>
      </c>
      <c r="P115" s="307">
        <v>0</v>
      </c>
      <c r="Q115" s="307">
        <f>F115+G115+H115+J115-K115-M115-N115-L115+O115-P115</f>
        <v>2914.2</v>
      </c>
      <c r="R115" s="32"/>
    </row>
    <row r="116" spans="1:18" s="327" customFormat="1" ht="16.5" customHeight="1">
      <c r="A116" s="495" t="s">
        <v>156</v>
      </c>
      <c r="B116" s="499"/>
      <c r="C116" s="499"/>
      <c r="D116" s="499"/>
      <c r="E116" s="499"/>
      <c r="F116" s="499">
        <f>SUM(F114:F115)</f>
        <v>2054.1</v>
      </c>
      <c r="G116" s="499">
        <f aca="true" t="shared" si="19" ref="G116:Q116">SUM(G114:G115)</f>
        <v>0</v>
      </c>
      <c r="H116" s="499">
        <f t="shared" si="19"/>
        <v>0</v>
      </c>
      <c r="I116" s="499">
        <f t="shared" si="19"/>
        <v>0</v>
      </c>
      <c r="J116" s="499">
        <f t="shared" si="19"/>
        <v>1371.6</v>
      </c>
      <c r="K116" s="499">
        <f t="shared" si="19"/>
        <v>0</v>
      </c>
      <c r="L116" s="499">
        <f t="shared" si="19"/>
        <v>0</v>
      </c>
      <c r="M116" s="499">
        <f t="shared" si="19"/>
        <v>0</v>
      </c>
      <c r="N116" s="499">
        <f t="shared" si="19"/>
        <v>0</v>
      </c>
      <c r="O116" s="499">
        <f t="shared" si="19"/>
        <v>339.12</v>
      </c>
      <c r="P116" s="499">
        <f t="shared" si="19"/>
        <v>0.02</v>
      </c>
      <c r="Q116" s="499">
        <f t="shared" si="19"/>
        <v>3764.7999999999997</v>
      </c>
      <c r="R116" s="501"/>
    </row>
    <row r="117" spans="1:18" ht="18" customHeight="1">
      <c r="A117" s="137" t="s">
        <v>215</v>
      </c>
      <c r="B117" s="324"/>
      <c r="C117" s="324"/>
      <c r="D117" s="325"/>
      <c r="E117" s="315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103"/>
    </row>
    <row r="118" spans="1:18" ht="34.5" customHeight="1">
      <c r="A118" s="169">
        <v>3123111</v>
      </c>
      <c r="B118" s="307" t="s">
        <v>1154</v>
      </c>
      <c r="C118" s="307"/>
      <c r="D118" s="310" t="s">
        <v>1155</v>
      </c>
      <c r="E118" s="313" t="s">
        <v>209</v>
      </c>
      <c r="F118" s="307">
        <v>1371.6</v>
      </c>
      <c r="G118" s="307">
        <v>0</v>
      </c>
      <c r="H118" s="307">
        <v>0</v>
      </c>
      <c r="I118" s="307">
        <v>0</v>
      </c>
      <c r="J118" s="307">
        <v>1371.6</v>
      </c>
      <c r="K118" s="307">
        <v>0</v>
      </c>
      <c r="L118" s="307">
        <v>0</v>
      </c>
      <c r="M118" s="307">
        <v>0</v>
      </c>
      <c r="N118" s="307">
        <v>0</v>
      </c>
      <c r="O118" s="307">
        <v>171</v>
      </c>
      <c r="P118" s="307">
        <v>0</v>
      </c>
      <c r="Q118" s="307">
        <f>F118+G118+H118+J118-K118-M118-N118-L118+O118-P118</f>
        <v>2914.2</v>
      </c>
      <c r="R118" s="32"/>
    </row>
    <row r="119" spans="1:18" s="326" customFormat="1" ht="16.5" customHeight="1">
      <c r="A119" s="495" t="s">
        <v>156</v>
      </c>
      <c r="B119" s="498"/>
      <c r="C119" s="498"/>
      <c r="D119" s="498"/>
      <c r="E119" s="498"/>
      <c r="F119" s="499">
        <f>F118</f>
        <v>1371.6</v>
      </c>
      <c r="G119" s="499">
        <f aca="true" t="shared" si="20" ref="G119:N119">G118</f>
        <v>0</v>
      </c>
      <c r="H119" s="499">
        <f t="shared" si="20"/>
        <v>0</v>
      </c>
      <c r="I119" s="499">
        <f t="shared" si="20"/>
        <v>0</v>
      </c>
      <c r="J119" s="499">
        <f t="shared" si="20"/>
        <v>1371.6</v>
      </c>
      <c r="K119" s="499">
        <f t="shared" si="20"/>
        <v>0</v>
      </c>
      <c r="L119" s="499">
        <f>L118</f>
        <v>0</v>
      </c>
      <c r="M119" s="499">
        <f t="shared" si="20"/>
        <v>0</v>
      </c>
      <c r="N119" s="499">
        <f t="shared" si="20"/>
        <v>0</v>
      </c>
      <c r="O119" s="499">
        <f>O118</f>
        <v>171</v>
      </c>
      <c r="P119" s="499">
        <f>P118</f>
        <v>0</v>
      </c>
      <c r="Q119" s="499">
        <f>Q118</f>
        <v>2914.2</v>
      </c>
      <c r="R119" s="500"/>
    </row>
    <row r="120" spans="1:18" ht="18" customHeight="1">
      <c r="A120" s="137" t="s">
        <v>216</v>
      </c>
      <c r="B120" s="324"/>
      <c r="C120" s="324"/>
      <c r="D120" s="325"/>
      <c r="E120" s="315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103"/>
    </row>
    <row r="121" spans="1:18" ht="34.5" customHeight="1">
      <c r="A121" s="169">
        <v>3123121</v>
      </c>
      <c r="B121" s="307" t="s">
        <v>1156</v>
      </c>
      <c r="C121" s="307"/>
      <c r="D121" s="310" t="s">
        <v>1157</v>
      </c>
      <c r="E121" s="313" t="s">
        <v>209</v>
      </c>
      <c r="F121" s="307">
        <v>1371.6</v>
      </c>
      <c r="G121" s="307">
        <v>0</v>
      </c>
      <c r="H121" s="307">
        <v>0</v>
      </c>
      <c r="I121" s="307">
        <v>0</v>
      </c>
      <c r="J121" s="307">
        <v>1371.6</v>
      </c>
      <c r="K121" s="307">
        <v>0</v>
      </c>
      <c r="L121" s="307">
        <v>0</v>
      </c>
      <c r="M121" s="307">
        <v>0</v>
      </c>
      <c r="N121" s="307">
        <v>0</v>
      </c>
      <c r="O121" s="307">
        <v>171</v>
      </c>
      <c r="P121" s="307">
        <v>0</v>
      </c>
      <c r="Q121" s="307">
        <f>F121+G121+H121+J121-K121-M121-N121-L121+O121-P121</f>
        <v>2914.2</v>
      </c>
      <c r="R121" s="32"/>
    </row>
    <row r="122" spans="1:18" s="326" customFormat="1" ht="16.5" customHeight="1">
      <c r="A122" s="495" t="s">
        <v>156</v>
      </c>
      <c r="B122" s="498"/>
      <c r="C122" s="498"/>
      <c r="D122" s="498"/>
      <c r="E122" s="498"/>
      <c r="F122" s="499">
        <f>F121</f>
        <v>1371.6</v>
      </c>
      <c r="G122" s="499">
        <f aca="true" t="shared" si="21" ref="G122:N122">G121</f>
        <v>0</v>
      </c>
      <c r="H122" s="499">
        <f t="shared" si="21"/>
        <v>0</v>
      </c>
      <c r="I122" s="499">
        <f t="shared" si="21"/>
        <v>0</v>
      </c>
      <c r="J122" s="499">
        <f t="shared" si="21"/>
        <v>1371.6</v>
      </c>
      <c r="K122" s="499">
        <f t="shared" si="21"/>
        <v>0</v>
      </c>
      <c r="L122" s="499">
        <f>L121</f>
        <v>0</v>
      </c>
      <c r="M122" s="499">
        <f t="shared" si="21"/>
        <v>0</v>
      </c>
      <c r="N122" s="499">
        <f t="shared" si="21"/>
        <v>0</v>
      </c>
      <c r="O122" s="499">
        <f>O121</f>
        <v>171</v>
      </c>
      <c r="P122" s="499">
        <f>P121</f>
        <v>0</v>
      </c>
      <c r="Q122" s="499">
        <f>Q121</f>
        <v>2914.2</v>
      </c>
      <c r="R122" s="500"/>
    </row>
    <row r="123" spans="1:18" ht="18" customHeight="1">
      <c r="A123" s="137" t="s">
        <v>217</v>
      </c>
      <c r="B123" s="324"/>
      <c r="C123" s="324"/>
      <c r="D123" s="325"/>
      <c r="E123" s="315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103"/>
    </row>
    <row r="124" spans="1:18" ht="34.5" customHeight="1">
      <c r="A124" s="169">
        <v>3123131</v>
      </c>
      <c r="B124" s="307" t="s">
        <v>1158</v>
      </c>
      <c r="C124" s="307"/>
      <c r="D124" s="310" t="s">
        <v>1159</v>
      </c>
      <c r="E124" s="313" t="s">
        <v>209</v>
      </c>
      <c r="F124" s="307">
        <v>1371.6</v>
      </c>
      <c r="G124" s="307">
        <v>0</v>
      </c>
      <c r="H124" s="307">
        <v>0</v>
      </c>
      <c r="I124" s="307">
        <v>0</v>
      </c>
      <c r="J124" s="307">
        <v>1371.6</v>
      </c>
      <c r="K124" s="307">
        <v>0</v>
      </c>
      <c r="L124" s="307">
        <v>0</v>
      </c>
      <c r="M124" s="307">
        <v>0</v>
      </c>
      <c r="N124" s="307">
        <v>0</v>
      </c>
      <c r="O124" s="307">
        <v>171</v>
      </c>
      <c r="P124" s="307">
        <v>0</v>
      </c>
      <c r="Q124" s="307">
        <f>F124+G124+H124+J124-K124-M124-N124-L124+O124-P124</f>
        <v>2914.2</v>
      </c>
      <c r="R124" s="32"/>
    </row>
    <row r="125" spans="1:18" s="326" customFormat="1" ht="16.5" customHeight="1">
      <c r="A125" s="495" t="s">
        <v>156</v>
      </c>
      <c r="B125" s="498"/>
      <c r="C125" s="498"/>
      <c r="D125" s="498"/>
      <c r="E125" s="498"/>
      <c r="F125" s="499">
        <f>F124</f>
        <v>1371.6</v>
      </c>
      <c r="G125" s="499">
        <f aca="true" t="shared" si="22" ref="G125:N125">G124</f>
        <v>0</v>
      </c>
      <c r="H125" s="499">
        <f t="shared" si="22"/>
        <v>0</v>
      </c>
      <c r="I125" s="499">
        <f t="shared" si="22"/>
        <v>0</v>
      </c>
      <c r="J125" s="499">
        <f t="shared" si="22"/>
        <v>1371.6</v>
      </c>
      <c r="K125" s="499">
        <f t="shared" si="22"/>
        <v>0</v>
      </c>
      <c r="L125" s="499">
        <f>L124</f>
        <v>0</v>
      </c>
      <c r="M125" s="499">
        <f t="shared" si="22"/>
        <v>0</v>
      </c>
      <c r="N125" s="499">
        <f t="shared" si="22"/>
        <v>0</v>
      </c>
      <c r="O125" s="499">
        <f>O124</f>
        <v>171</v>
      </c>
      <c r="P125" s="499">
        <f>P124</f>
        <v>0</v>
      </c>
      <c r="Q125" s="499">
        <f>Q124</f>
        <v>2914.2</v>
      </c>
      <c r="R125" s="500"/>
    </row>
    <row r="126" spans="1:18" ht="21" customHeight="1">
      <c r="A126" s="59"/>
      <c r="B126" s="292" t="s">
        <v>40</v>
      </c>
      <c r="C126" s="292"/>
      <c r="D126" s="61"/>
      <c r="E126" s="61"/>
      <c r="F126" s="316">
        <f>F106+F109+F112+F116+F119+F122+F125</f>
        <v>10283.7</v>
      </c>
      <c r="G126" s="320">
        <f aca="true" t="shared" si="23" ref="G126:Q126">G106+G109+G112+G116+G119+G122+G125</f>
        <v>0</v>
      </c>
      <c r="H126" s="320">
        <f t="shared" si="23"/>
        <v>0</v>
      </c>
      <c r="I126" s="320">
        <f t="shared" si="23"/>
        <v>0</v>
      </c>
      <c r="J126" s="320">
        <f t="shared" si="23"/>
        <v>9601.2</v>
      </c>
      <c r="K126" s="320">
        <f t="shared" si="23"/>
        <v>0</v>
      </c>
      <c r="L126" s="320">
        <f t="shared" si="23"/>
        <v>0</v>
      </c>
      <c r="M126" s="320">
        <f t="shared" si="23"/>
        <v>0</v>
      </c>
      <c r="N126" s="320">
        <f t="shared" si="23"/>
        <v>0</v>
      </c>
      <c r="O126" s="320">
        <f t="shared" si="23"/>
        <v>1365.12</v>
      </c>
      <c r="P126" s="320">
        <f t="shared" si="23"/>
        <v>0.02</v>
      </c>
      <c r="Q126" s="320">
        <f t="shared" si="23"/>
        <v>21250</v>
      </c>
      <c r="R126" s="62"/>
    </row>
    <row r="127" ht="27" customHeight="1"/>
    <row r="128" spans="1:18" s="299" customFormat="1" ht="18.75">
      <c r="A128" s="296"/>
      <c r="B128" s="297"/>
      <c r="C128" s="297"/>
      <c r="D128" s="297"/>
      <c r="E128" s="297" t="s">
        <v>52</v>
      </c>
      <c r="F128" s="297"/>
      <c r="G128" s="297"/>
      <c r="H128" s="297"/>
      <c r="I128" s="297"/>
      <c r="J128" s="297"/>
      <c r="K128" s="297" t="s">
        <v>54</v>
      </c>
      <c r="L128" s="297"/>
      <c r="M128" s="297"/>
      <c r="N128" s="297"/>
      <c r="O128" s="297"/>
      <c r="P128" s="297"/>
      <c r="Q128" s="297"/>
      <c r="R128" s="298"/>
    </row>
    <row r="129" spans="1:18" s="299" customFormat="1" ht="18.75">
      <c r="A129" s="296" t="s">
        <v>53</v>
      </c>
      <c r="B129" s="297"/>
      <c r="C129" s="297"/>
      <c r="D129" s="297"/>
      <c r="E129" s="297" t="s">
        <v>51</v>
      </c>
      <c r="F129" s="297"/>
      <c r="G129" s="297"/>
      <c r="H129" s="297"/>
      <c r="I129" s="297"/>
      <c r="J129" s="297"/>
      <c r="K129" s="297" t="s">
        <v>55</v>
      </c>
      <c r="L129" s="297"/>
      <c r="M129" s="297"/>
      <c r="N129" s="297"/>
      <c r="O129" s="297"/>
      <c r="P129" s="297"/>
      <c r="Q129" s="297"/>
      <c r="R129" s="298"/>
    </row>
    <row r="130" spans="1:18" s="41" customFormat="1" ht="18" customHeight="1">
      <c r="A130" s="26"/>
      <c r="B130" s="10"/>
      <c r="C130" s="10"/>
      <c r="D130" s="69"/>
      <c r="E130" s="6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34"/>
    </row>
    <row r="131" spans="1:18" ht="33.75">
      <c r="A131" s="295" t="s">
        <v>0</v>
      </c>
      <c r="B131" s="22"/>
      <c r="C131" s="22"/>
      <c r="D131" s="132"/>
      <c r="E131" s="131" t="s">
        <v>867</v>
      </c>
      <c r="F131" s="63"/>
      <c r="G131" s="6"/>
      <c r="H131" s="6"/>
      <c r="I131" s="6"/>
      <c r="J131" s="6"/>
      <c r="K131" s="6"/>
      <c r="L131" s="7"/>
      <c r="M131" s="6"/>
      <c r="N131" s="6"/>
      <c r="O131" s="6"/>
      <c r="P131" s="6"/>
      <c r="Q131" s="6"/>
      <c r="R131" s="29"/>
    </row>
    <row r="132" spans="1:18" ht="20.25">
      <c r="A132" s="8"/>
      <c r="B132" s="134" t="s">
        <v>26</v>
      </c>
      <c r="C132" s="134"/>
      <c r="D132" s="9"/>
      <c r="E132" s="9"/>
      <c r="F132" s="9"/>
      <c r="G132" s="9"/>
      <c r="H132" s="9"/>
      <c r="I132" s="9"/>
      <c r="J132" s="10"/>
      <c r="K132" s="10"/>
      <c r="L132" s="11"/>
      <c r="M132" s="9"/>
      <c r="N132" s="9"/>
      <c r="O132" s="9"/>
      <c r="P132" s="9"/>
      <c r="Q132" s="9"/>
      <c r="R132" s="30" t="s">
        <v>931</v>
      </c>
    </row>
    <row r="133" spans="1:18" ht="22.5" customHeight="1">
      <c r="A133" s="12"/>
      <c r="B133" s="49"/>
      <c r="C133" s="49"/>
      <c r="D133" s="13"/>
      <c r="E133" s="133" t="s">
        <v>1131</v>
      </c>
      <c r="F133" s="14"/>
      <c r="G133" s="14"/>
      <c r="H133" s="14"/>
      <c r="I133" s="14"/>
      <c r="J133" s="14"/>
      <c r="K133" s="14"/>
      <c r="L133" s="15"/>
      <c r="M133" s="14"/>
      <c r="N133" s="14"/>
      <c r="O133" s="14"/>
      <c r="P133" s="14"/>
      <c r="Q133" s="14"/>
      <c r="R133" s="31"/>
    </row>
    <row r="134" spans="1:18" s="348" customFormat="1" ht="29.25" customHeight="1" thickBot="1">
      <c r="A134" s="344" t="s">
        <v>1</v>
      </c>
      <c r="B134" s="345" t="s">
        <v>2</v>
      </c>
      <c r="C134" s="347" t="s">
        <v>908</v>
      </c>
      <c r="D134" s="345" t="s">
        <v>3</v>
      </c>
      <c r="E134" s="345" t="s">
        <v>4</v>
      </c>
      <c r="F134" s="346" t="s">
        <v>5</v>
      </c>
      <c r="G134" s="346" t="s">
        <v>36</v>
      </c>
      <c r="H134" s="346" t="s">
        <v>1213</v>
      </c>
      <c r="I134" s="346" t="s">
        <v>45</v>
      </c>
      <c r="J134" s="346" t="s">
        <v>38</v>
      </c>
      <c r="K134" s="346" t="s">
        <v>967</v>
      </c>
      <c r="L134" s="346" t="s">
        <v>21</v>
      </c>
      <c r="M134" s="346" t="s">
        <v>27</v>
      </c>
      <c r="N134" s="346" t="s">
        <v>23</v>
      </c>
      <c r="O134" s="346" t="s">
        <v>24</v>
      </c>
      <c r="P134" s="346" t="s">
        <v>39</v>
      </c>
      <c r="Q134" s="346" t="s">
        <v>37</v>
      </c>
      <c r="R134" s="347" t="s">
        <v>25</v>
      </c>
    </row>
    <row r="135" spans="1:18" ht="33" customHeight="1" thickTop="1">
      <c r="A135" s="138" t="s">
        <v>9</v>
      </c>
      <c r="B135" s="108"/>
      <c r="C135" s="108"/>
      <c r="D135" s="108"/>
      <c r="E135" s="109"/>
      <c r="F135" s="108"/>
      <c r="G135" s="108"/>
      <c r="H135" s="108"/>
      <c r="I135" s="108"/>
      <c r="J135" s="108"/>
      <c r="K135" s="108"/>
      <c r="L135" s="110"/>
      <c r="M135" s="108"/>
      <c r="N135" s="108"/>
      <c r="O135" s="108"/>
      <c r="P135" s="108"/>
      <c r="Q135" s="108"/>
      <c r="R135" s="103"/>
    </row>
    <row r="136" spans="1:18" ht="42" customHeight="1">
      <c r="A136" s="17">
        <v>320001</v>
      </c>
      <c r="B136" s="307" t="s">
        <v>854</v>
      </c>
      <c r="C136" s="464" t="s">
        <v>907</v>
      </c>
      <c r="D136" s="310" t="s">
        <v>981</v>
      </c>
      <c r="E136" s="310" t="s">
        <v>223</v>
      </c>
      <c r="F136" s="307">
        <v>6000</v>
      </c>
      <c r="G136" s="307">
        <v>0</v>
      </c>
      <c r="H136" s="307">
        <v>0</v>
      </c>
      <c r="I136" s="307">
        <v>0</v>
      </c>
      <c r="J136" s="307">
        <v>0</v>
      </c>
      <c r="K136" s="307">
        <v>500</v>
      </c>
      <c r="L136" s="307">
        <v>0</v>
      </c>
      <c r="M136" s="307">
        <v>0</v>
      </c>
      <c r="N136" s="307">
        <v>734.34</v>
      </c>
      <c r="O136" s="307">
        <v>0</v>
      </c>
      <c r="P136" s="307">
        <v>0.06</v>
      </c>
      <c r="Q136" s="307">
        <f>F136+G136+H136+J136-K136-M136-N136-L136+O136-P136</f>
        <v>4765.599999999999</v>
      </c>
      <c r="R136" s="47"/>
    </row>
    <row r="137" spans="1:18" ht="42" customHeight="1">
      <c r="A137" s="17">
        <v>3130101</v>
      </c>
      <c r="B137" s="307" t="s">
        <v>882</v>
      </c>
      <c r="C137" s="307"/>
      <c r="D137" s="310" t="s">
        <v>218</v>
      </c>
      <c r="E137" s="310" t="s">
        <v>111</v>
      </c>
      <c r="F137" s="307">
        <v>2854.37</v>
      </c>
      <c r="G137" s="307">
        <v>0</v>
      </c>
      <c r="H137" s="307">
        <v>0</v>
      </c>
      <c r="I137" s="307">
        <v>0</v>
      </c>
      <c r="J137" s="307">
        <v>0</v>
      </c>
      <c r="K137" s="307">
        <v>0</v>
      </c>
      <c r="L137" s="307">
        <v>0</v>
      </c>
      <c r="M137" s="307">
        <v>0</v>
      </c>
      <c r="N137" s="307">
        <v>61.13</v>
      </c>
      <c r="O137" s="307">
        <v>0</v>
      </c>
      <c r="P137" s="307">
        <v>0.04</v>
      </c>
      <c r="Q137" s="307">
        <f>F137+G137+H137+J137-K137-M137-N137-L137+O137-P137</f>
        <v>2793.2</v>
      </c>
      <c r="R137" s="47"/>
    </row>
    <row r="138" spans="1:18" ht="42" customHeight="1">
      <c r="A138" s="17">
        <v>3130102</v>
      </c>
      <c r="B138" s="307" t="s">
        <v>219</v>
      </c>
      <c r="C138" s="307"/>
      <c r="D138" s="310" t="s">
        <v>220</v>
      </c>
      <c r="E138" s="310" t="s">
        <v>111</v>
      </c>
      <c r="F138" s="307">
        <v>2854.37</v>
      </c>
      <c r="G138" s="307">
        <v>0</v>
      </c>
      <c r="H138" s="307">
        <v>0</v>
      </c>
      <c r="I138" s="307">
        <v>0</v>
      </c>
      <c r="J138" s="307">
        <v>0</v>
      </c>
      <c r="K138" s="307">
        <v>0</v>
      </c>
      <c r="L138" s="307">
        <v>0</v>
      </c>
      <c r="M138" s="307">
        <v>0</v>
      </c>
      <c r="N138" s="307">
        <v>61.13</v>
      </c>
      <c r="O138" s="307">
        <v>0</v>
      </c>
      <c r="P138" s="307">
        <v>-0.16</v>
      </c>
      <c r="Q138" s="307">
        <f>F138+G138+H138+J138-K138-M138-N138-L138+O138-P138</f>
        <v>2793.3999999999996</v>
      </c>
      <c r="R138" s="47"/>
    </row>
    <row r="139" spans="1:18" ht="42" customHeight="1">
      <c r="A139" s="17">
        <v>5200001</v>
      </c>
      <c r="B139" s="307" t="s">
        <v>221</v>
      </c>
      <c r="C139" s="307"/>
      <c r="D139" s="310" t="s">
        <v>222</v>
      </c>
      <c r="E139" s="310" t="s">
        <v>111</v>
      </c>
      <c r="F139" s="307">
        <v>3858.69</v>
      </c>
      <c r="G139" s="307">
        <v>0</v>
      </c>
      <c r="H139" s="307">
        <v>0</v>
      </c>
      <c r="I139" s="307">
        <v>0</v>
      </c>
      <c r="J139" s="307">
        <v>0</v>
      </c>
      <c r="K139" s="307">
        <v>0</v>
      </c>
      <c r="L139" s="307">
        <v>0</v>
      </c>
      <c r="M139" s="307">
        <v>0</v>
      </c>
      <c r="N139" s="307">
        <v>326.44</v>
      </c>
      <c r="O139" s="307">
        <v>0</v>
      </c>
      <c r="P139" s="307">
        <v>0.05</v>
      </c>
      <c r="Q139" s="307">
        <f>F139+G139+H139+J139-K139-M139-N139-L139+O139-P139</f>
        <v>3532.2</v>
      </c>
      <c r="R139" s="171"/>
    </row>
    <row r="140" spans="1:18" s="332" customFormat="1" ht="27" customHeight="1">
      <c r="A140" s="330" t="s">
        <v>156</v>
      </c>
      <c r="B140" s="313"/>
      <c r="C140" s="313"/>
      <c r="D140" s="313"/>
      <c r="E140" s="313"/>
      <c r="F140" s="312">
        <f>SUM(F136:F139)</f>
        <v>15567.429999999998</v>
      </c>
      <c r="G140" s="312">
        <f aca="true" t="shared" si="24" ref="G140:Q140">SUM(G136:G139)</f>
        <v>0</v>
      </c>
      <c r="H140" s="312">
        <f t="shared" si="24"/>
        <v>0</v>
      </c>
      <c r="I140" s="312">
        <f t="shared" si="24"/>
        <v>0</v>
      </c>
      <c r="J140" s="312">
        <f t="shared" si="24"/>
        <v>0</v>
      </c>
      <c r="K140" s="312">
        <f t="shared" si="24"/>
        <v>500</v>
      </c>
      <c r="L140" s="312">
        <f t="shared" si="24"/>
        <v>0</v>
      </c>
      <c r="M140" s="312">
        <f t="shared" si="24"/>
        <v>0</v>
      </c>
      <c r="N140" s="312">
        <f t="shared" si="24"/>
        <v>1183.04</v>
      </c>
      <c r="O140" s="312">
        <f t="shared" si="24"/>
        <v>0</v>
      </c>
      <c r="P140" s="312">
        <f t="shared" si="24"/>
        <v>-0.009999999999999995</v>
      </c>
      <c r="Q140" s="312">
        <f t="shared" si="24"/>
        <v>13884.399999999998</v>
      </c>
      <c r="R140" s="331"/>
    </row>
    <row r="141" spans="1:18" ht="33" customHeight="1">
      <c r="A141" s="138" t="s">
        <v>50</v>
      </c>
      <c r="B141" s="324"/>
      <c r="C141" s="324"/>
      <c r="D141" s="314"/>
      <c r="E141" s="325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103"/>
    </row>
    <row r="142" spans="1:18" s="45" customFormat="1" ht="42" customHeight="1">
      <c r="A142" s="267">
        <v>330001</v>
      </c>
      <c r="B142" s="328" t="s">
        <v>775</v>
      </c>
      <c r="C142" s="491" t="s">
        <v>907</v>
      </c>
      <c r="D142" s="329" t="s">
        <v>982</v>
      </c>
      <c r="E142" s="313" t="s">
        <v>777</v>
      </c>
      <c r="F142" s="307">
        <v>6600</v>
      </c>
      <c r="G142" s="307">
        <v>0</v>
      </c>
      <c r="H142" s="307">
        <v>0</v>
      </c>
      <c r="I142" s="307">
        <v>0</v>
      </c>
      <c r="J142" s="307">
        <v>0</v>
      </c>
      <c r="K142" s="307">
        <v>0</v>
      </c>
      <c r="L142" s="307">
        <v>0</v>
      </c>
      <c r="M142" s="307">
        <v>0</v>
      </c>
      <c r="N142" s="307">
        <v>862.5</v>
      </c>
      <c r="O142" s="307">
        <v>0</v>
      </c>
      <c r="P142" s="307">
        <v>-0.1</v>
      </c>
      <c r="Q142" s="307">
        <f>F142+G142+H142+I142+J142-K142-L142-M142-N142-O142-P142</f>
        <v>5737.6</v>
      </c>
      <c r="R142" s="18"/>
    </row>
    <row r="143" spans="1:18" s="332" customFormat="1" ht="27" customHeight="1">
      <c r="A143" s="330" t="s">
        <v>156</v>
      </c>
      <c r="B143" s="313"/>
      <c r="C143" s="313"/>
      <c r="D143" s="313"/>
      <c r="E143" s="313"/>
      <c r="F143" s="312">
        <f>F142</f>
        <v>6600</v>
      </c>
      <c r="G143" s="312">
        <f aca="true" t="shared" si="25" ref="G143:N143">G142</f>
        <v>0</v>
      </c>
      <c r="H143" s="312">
        <f t="shared" si="25"/>
        <v>0</v>
      </c>
      <c r="I143" s="312">
        <f t="shared" si="25"/>
        <v>0</v>
      </c>
      <c r="J143" s="312">
        <f t="shared" si="25"/>
        <v>0</v>
      </c>
      <c r="K143" s="312">
        <f t="shared" si="25"/>
        <v>0</v>
      </c>
      <c r="L143" s="312">
        <f t="shared" si="25"/>
        <v>0</v>
      </c>
      <c r="M143" s="312">
        <f t="shared" si="25"/>
        <v>0</v>
      </c>
      <c r="N143" s="312">
        <f t="shared" si="25"/>
        <v>862.5</v>
      </c>
      <c r="O143" s="312">
        <f>O142</f>
        <v>0</v>
      </c>
      <c r="P143" s="312">
        <f>P142</f>
        <v>-0.1</v>
      </c>
      <c r="Q143" s="312">
        <f>Q142</f>
        <v>5737.6</v>
      </c>
      <c r="R143" s="331"/>
    </row>
    <row r="144" spans="1:18" ht="33" customHeight="1">
      <c r="A144" s="138" t="s">
        <v>226</v>
      </c>
      <c r="B144" s="324"/>
      <c r="C144" s="324"/>
      <c r="D144" s="314"/>
      <c r="E144" s="31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103"/>
    </row>
    <row r="145" spans="1:18" ht="42" customHeight="1">
      <c r="A145" s="17">
        <v>5400201</v>
      </c>
      <c r="B145" s="307" t="s">
        <v>228</v>
      </c>
      <c r="C145" s="307"/>
      <c r="D145" s="310" t="s">
        <v>229</v>
      </c>
      <c r="E145" s="310" t="s">
        <v>10</v>
      </c>
      <c r="F145" s="307">
        <v>2901.15</v>
      </c>
      <c r="G145" s="307">
        <v>0</v>
      </c>
      <c r="H145" s="307">
        <v>0</v>
      </c>
      <c r="I145" s="307">
        <v>0</v>
      </c>
      <c r="J145" s="307">
        <v>0</v>
      </c>
      <c r="K145" s="307">
        <v>0</v>
      </c>
      <c r="L145" s="307">
        <v>0</v>
      </c>
      <c r="M145" s="307">
        <v>0</v>
      </c>
      <c r="N145" s="307">
        <v>66.22</v>
      </c>
      <c r="O145" s="307">
        <v>0</v>
      </c>
      <c r="P145" s="307">
        <v>-0.07</v>
      </c>
      <c r="Q145" s="307">
        <f>F145+G145+H145+J145-K145-M145-N145-L145+O145-P145</f>
        <v>2835.0000000000005</v>
      </c>
      <c r="R145" s="171"/>
    </row>
    <row r="146" spans="1:18" ht="42" customHeight="1">
      <c r="A146" s="17">
        <v>5400207</v>
      </c>
      <c r="B146" s="307" t="s">
        <v>230</v>
      </c>
      <c r="C146" s="464" t="s">
        <v>907</v>
      </c>
      <c r="D146" s="310" t="s">
        <v>231</v>
      </c>
      <c r="E146" s="310" t="s">
        <v>227</v>
      </c>
      <c r="F146" s="307">
        <v>5500.05</v>
      </c>
      <c r="G146" s="307">
        <v>0</v>
      </c>
      <c r="H146" s="307">
        <v>0</v>
      </c>
      <c r="I146" s="307">
        <v>0</v>
      </c>
      <c r="J146" s="307">
        <v>0</v>
      </c>
      <c r="K146" s="307">
        <v>0</v>
      </c>
      <c r="L146" s="307">
        <v>0</v>
      </c>
      <c r="M146" s="307">
        <v>0</v>
      </c>
      <c r="N146" s="307">
        <v>627.55</v>
      </c>
      <c r="O146" s="307">
        <v>0</v>
      </c>
      <c r="P146" s="307">
        <v>-0.1</v>
      </c>
      <c r="Q146" s="307">
        <f>F146+G146+H146+J146-K146-M146-N146-L146+O146-P146</f>
        <v>4872.6</v>
      </c>
      <c r="R146" s="171"/>
    </row>
    <row r="147" spans="1:18" s="332" customFormat="1" ht="27" customHeight="1">
      <c r="A147" s="330" t="s">
        <v>156</v>
      </c>
      <c r="B147" s="313"/>
      <c r="C147" s="313"/>
      <c r="D147" s="313"/>
      <c r="E147" s="313"/>
      <c r="F147" s="312">
        <f aca="true" t="shared" si="26" ref="F147:Q147">SUM(F145:F146)</f>
        <v>8401.2</v>
      </c>
      <c r="G147" s="312">
        <f t="shared" si="26"/>
        <v>0</v>
      </c>
      <c r="H147" s="312">
        <f t="shared" si="26"/>
        <v>0</v>
      </c>
      <c r="I147" s="312">
        <f t="shared" si="26"/>
        <v>0</v>
      </c>
      <c r="J147" s="312">
        <f t="shared" si="26"/>
        <v>0</v>
      </c>
      <c r="K147" s="312">
        <f t="shared" si="26"/>
        <v>0</v>
      </c>
      <c r="L147" s="312">
        <f t="shared" si="26"/>
        <v>0</v>
      </c>
      <c r="M147" s="312">
        <f t="shared" si="26"/>
        <v>0</v>
      </c>
      <c r="N147" s="312">
        <f t="shared" si="26"/>
        <v>693.77</v>
      </c>
      <c r="O147" s="312">
        <f t="shared" si="26"/>
        <v>0</v>
      </c>
      <c r="P147" s="312">
        <f t="shared" si="26"/>
        <v>-0.17</v>
      </c>
      <c r="Q147" s="312">
        <f t="shared" si="26"/>
        <v>7707.6</v>
      </c>
      <c r="R147" s="331"/>
    </row>
    <row r="148" spans="1:18" s="25" customFormat="1" ht="33" customHeight="1">
      <c r="A148" s="128"/>
      <c r="B148" s="292" t="s">
        <v>40</v>
      </c>
      <c r="C148" s="292"/>
      <c r="D148" s="92"/>
      <c r="E148" s="92"/>
      <c r="F148" s="316">
        <f>F140+F143+F147</f>
        <v>30568.63</v>
      </c>
      <c r="G148" s="320">
        <f aca="true" t="shared" si="27" ref="G148:Q148">G140+G143+G147</f>
        <v>0</v>
      </c>
      <c r="H148" s="316">
        <f t="shared" si="27"/>
        <v>0</v>
      </c>
      <c r="I148" s="316">
        <f t="shared" si="27"/>
        <v>0</v>
      </c>
      <c r="J148" s="316">
        <f t="shared" si="27"/>
        <v>0</v>
      </c>
      <c r="K148" s="316">
        <f t="shared" si="27"/>
        <v>500</v>
      </c>
      <c r="L148" s="316">
        <f t="shared" si="27"/>
        <v>0</v>
      </c>
      <c r="M148" s="316">
        <f t="shared" si="27"/>
        <v>0</v>
      </c>
      <c r="N148" s="320">
        <f t="shared" si="27"/>
        <v>2739.31</v>
      </c>
      <c r="O148" s="316">
        <f t="shared" si="27"/>
        <v>0</v>
      </c>
      <c r="P148" s="320">
        <f t="shared" si="27"/>
        <v>-0.28</v>
      </c>
      <c r="Q148" s="320">
        <f t="shared" si="27"/>
        <v>27329.6</v>
      </c>
      <c r="R148" s="67"/>
    </row>
    <row r="149" spans="1:17" ht="51.75" customHeight="1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/>
      <c r="P149" s="44"/>
      <c r="Q149" s="39"/>
    </row>
    <row r="150" spans="2:18" s="300" customFormat="1" ht="27" customHeight="1">
      <c r="B150" s="301"/>
      <c r="C150" s="301"/>
      <c r="D150" s="301"/>
      <c r="E150" s="301" t="s">
        <v>52</v>
      </c>
      <c r="F150" s="301"/>
      <c r="G150" s="301"/>
      <c r="H150" s="301"/>
      <c r="I150" s="301"/>
      <c r="J150" s="301"/>
      <c r="K150" s="301" t="s">
        <v>54</v>
      </c>
      <c r="L150" s="301"/>
      <c r="M150" s="301"/>
      <c r="N150" s="301"/>
      <c r="O150" s="302"/>
      <c r="P150" s="302"/>
      <c r="Q150" s="301"/>
      <c r="R150" s="301"/>
    </row>
    <row r="151" spans="1:18" s="300" customFormat="1" ht="27" customHeight="1">
      <c r="A151" s="300" t="s">
        <v>53</v>
      </c>
      <c r="B151" s="301"/>
      <c r="C151" s="301"/>
      <c r="D151" s="301"/>
      <c r="E151" s="297" t="s">
        <v>51</v>
      </c>
      <c r="F151" s="301"/>
      <c r="G151" s="301"/>
      <c r="H151" s="301"/>
      <c r="I151" s="301"/>
      <c r="J151" s="301"/>
      <c r="K151" s="301" t="s">
        <v>55</v>
      </c>
      <c r="L151" s="301"/>
      <c r="M151" s="301"/>
      <c r="N151" s="301"/>
      <c r="O151" s="301"/>
      <c r="P151" s="301"/>
      <c r="Q151" s="301"/>
      <c r="R151" s="301"/>
    </row>
    <row r="154" spans="1:18" ht="60" customHeight="1">
      <c r="A154" s="295" t="s">
        <v>0</v>
      </c>
      <c r="B154" s="37"/>
      <c r="C154" s="37"/>
      <c r="D154" s="6"/>
      <c r="E154" s="132" t="s">
        <v>867</v>
      </c>
      <c r="F154" s="6"/>
      <c r="G154" s="6"/>
      <c r="H154" s="6"/>
      <c r="I154" s="6"/>
      <c r="J154" s="6"/>
      <c r="K154" s="6"/>
      <c r="L154" s="7"/>
      <c r="M154" s="6"/>
      <c r="N154" s="6"/>
      <c r="O154" s="6"/>
      <c r="P154" s="6"/>
      <c r="Q154" s="6"/>
      <c r="R154" s="29"/>
    </row>
    <row r="155" spans="1:18" ht="20.25">
      <c r="A155" s="8"/>
      <c r="B155" s="134" t="s">
        <v>28</v>
      </c>
      <c r="C155" s="134"/>
      <c r="D155" s="9"/>
      <c r="E155" s="9"/>
      <c r="F155" s="9"/>
      <c r="G155" s="9"/>
      <c r="H155" s="9"/>
      <c r="I155" s="9"/>
      <c r="J155" s="10"/>
      <c r="K155" s="10"/>
      <c r="L155" s="11"/>
      <c r="M155" s="9"/>
      <c r="N155" s="9"/>
      <c r="O155" s="9"/>
      <c r="P155" s="9"/>
      <c r="Q155" s="9"/>
      <c r="R155" s="30" t="s">
        <v>932</v>
      </c>
    </row>
    <row r="156" spans="1:18" ht="24.75">
      <c r="A156" s="12"/>
      <c r="B156" s="13"/>
      <c r="C156" s="13"/>
      <c r="D156" s="13"/>
      <c r="E156" s="133" t="s">
        <v>1131</v>
      </c>
      <c r="F156" s="14"/>
      <c r="G156" s="14"/>
      <c r="H156" s="14"/>
      <c r="I156" s="14"/>
      <c r="J156" s="14"/>
      <c r="K156" s="14"/>
      <c r="L156" s="15"/>
      <c r="M156" s="14"/>
      <c r="N156" s="14"/>
      <c r="O156" s="14"/>
      <c r="P156" s="14"/>
      <c r="Q156" s="14"/>
      <c r="R156" s="31"/>
    </row>
    <row r="157" spans="1:18" s="356" customFormat="1" ht="38.25" customHeight="1" thickBot="1">
      <c r="A157" s="352" t="s">
        <v>1</v>
      </c>
      <c r="B157" s="353" t="s">
        <v>2</v>
      </c>
      <c r="C157" s="347" t="s">
        <v>908</v>
      </c>
      <c r="D157" s="353" t="s">
        <v>3</v>
      </c>
      <c r="E157" s="353" t="s">
        <v>4</v>
      </c>
      <c r="F157" s="354" t="s">
        <v>5</v>
      </c>
      <c r="G157" s="354" t="s">
        <v>36</v>
      </c>
      <c r="H157" s="354" t="s">
        <v>20</v>
      </c>
      <c r="I157" s="354" t="s">
        <v>45</v>
      </c>
      <c r="J157" s="354" t="s">
        <v>38</v>
      </c>
      <c r="K157" s="354" t="s">
        <v>967</v>
      </c>
      <c r="L157" s="354" t="s">
        <v>21</v>
      </c>
      <c r="M157" s="354" t="s">
        <v>27</v>
      </c>
      <c r="N157" s="354" t="s">
        <v>23</v>
      </c>
      <c r="O157" s="354" t="s">
        <v>24</v>
      </c>
      <c r="P157" s="354" t="s">
        <v>39</v>
      </c>
      <c r="Q157" s="354" t="s">
        <v>37</v>
      </c>
      <c r="R157" s="355" t="s">
        <v>25</v>
      </c>
    </row>
    <row r="158" spans="1:18" ht="33" customHeight="1" thickTop="1">
      <c r="A158" s="142" t="s">
        <v>232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5"/>
      <c r="M158" s="104"/>
      <c r="N158" s="104"/>
      <c r="O158" s="104"/>
      <c r="P158" s="104"/>
      <c r="Q158" s="104"/>
      <c r="R158" s="103"/>
    </row>
    <row r="159" spans="1:18" ht="49.5" customHeight="1">
      <c r="A159" s="152">
        <v>2300101</v>
      </c>
      <c r="B159" s="307" t="s">
        <v>881</v>
      </c>
      <c r="C159" s="307"/>
      <c r="D159" s="310" t="s">
        <v>983</v>
      </c>
      <c r="E159" s="310" t="s">
        <v>6</v>
      </c>
      <c r="F159" s="307">
        <v>2798.71</v>
      </c>
      <c r="G159" s="307">
        <v>0</v>
      </c>
      <c r="H159" s="307">
        <v>0</v>
      </c>
      <c r="I159" s="307">
        <v>0</v>
      </c>
      <c r="J159" s="307">
        <v>0</v>
      </c>
      <c r="K159" s="307">
        <v>0</v>
      </c>
      <c r="L159" s="307">
        <v>0</v>
      </c>
      <c r="M159" s="307">
        <v>0</v>
      </c>
      <c r="N159" s="307">
        <v>55.08</v>
      </c>
      <c r="O159" s="307">
        <v>0</v>
      </c>
      <c r="P159" s="307">
        <v>0.03</v>
      </c>
      <c r="Q159" s="307">
        <f>F159+G159+H159+J159-K159-M159-N159-L159+O159-P159</f>
        <v>2743.6</v>
      </c>
      <c r="R159" s="16"/>
    </row>
    <row r="160" spans="1:18" ht="49.5" customHeight="1">
      <c r="A160" s="152">
        <v>7110101</v>
      </c>
      <c r="B160" s="307" t="s">
        <v>186</v>
      </c>
      <c r="C160" s="464" t="s">
        <v>955</v>
      </c>
      <c r="D160" s="313" t="s">
        <v>966</v>
      </c>
      <c r="E160" s="313" t="s">
        <v>778</v>
      </c>
      <c r="F160" s="311">
        <v>11922</v>
      </c>
      <c r="G160" s="307">
        <v>0</v>
      </c>
      <c r="H160" s="307">
        <v>0</v>
      </c>
      <c r="I160" s="307">
        <v>0</v>
      </c>
      <c r="J160" s="307">
        <v>0</v>
      </c>
      <c r="K160" s="307">
        <v>500</v>
      </c>
      <c r="L160" s="307">
        <v>0</v>
      </c>
      <c r="M160" s="307">
        <v>790.93</v>
      </c>
      <c r="N160" s="311">
        <v>2035.43</v>
      </c>
      <c r="O160" s="307">
        <v>0</v>
      </c>
      <c r="P160" s="307">
        <v>0.04</v>
      </c>
      <c r="Q160" s="307">
        <f>F160+G160+H160+J160-K160-M160-N160-L160+O160-P160</f>
        <v>8595.599999999999</v>
      </c>
      <c r="R160" s="32"/>
    </row>
    <row r="161" spans="1:18" s="332" customFormat="1" ht="33" customHeight="1">
      <c r="A161" s="330" t="s">
        <v>156</v>
      </c>
      <c r="B161" s="313"/>
      <c r="C161" s="313"/>
      <c r="D161" s="313"/>
      <c r="E161" s="313"/>
      <c r="F161" s="312">
        <f>SUM(F159:F160)</f>
        <v>14720.71</v>
      </c>
      <c r="G161" s="312">
        <f aca="true" t="shared" si="28" ref="G161:Q161">SUM(G159:G160)</f>
        <v>0</v>
      </c>
      <c r="H161" s="312">
        <f t="shared" si="28"/>
        <v>0</v>
      </c>
      <c r="I161" s="312">
        <f t="shared" si="28"/>
        <v>0</v>
      </c>
      <c r="J161" s="312">
        <f t="shared" si="28"/>
        <v>0</v>
      </c>
      <c r="K161" s="312">
        <f t="shared" si="28"/>
        <v>500</v>
      </c>
      <c r="L161" s="312">
        <f t="shared" si="28"/>
        <v>0</v>
      </c>
      <c r="M161" s="312">
        <f t="shared" si="28"/>
        <v>790.93</v>
      </c>
      <c r="N161" s="312">
        <f t="shared" si="28"/>
        <v>2090.51</v>
      </c>
      <c r="O161" s="312">
        <f t="shared" si="28"/>
        <v>0</v>
      </c>
      <c r="P161" s="312">
        <f t="shared" si="28"/>
        <v>0.07</v>
      </c>
      <c r="Q161" s="312">
        <f t="shared" si="28"/>
        <v>11339.199999999999</v>
      </c>
      <c r="R161" s="331"/>
    </row>
    <row r="162" spans="1:18" ht="33" customHeight="1">
      <c r="A162" s="142" t="s">
        <v>12</v>
      </c>
      <c r="B162" s="324"/>
      <c r="C162" s="324"/>
      <c r="D162" s="315"/>
      <c r="E162" s="315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103"/>
    </row>
    <row r="163" spans="1:18" ht="49.5" customHeight="1">
      <c r="A163" s="169">
        <v>4310000</v>
      </c>
      <c r="B163" s="465" t="s">
        <v>235</v>
      </c>
      <c r="C163" s="307"/>
      <c r="D163" s="313" t="s">
        <v>236</v>
      </c>
      <c r="E163" s="313" t="s">
        <v>112</v>
      </c>
      <c r="F163" s="307">
        <v>3307.5</v>
      </c>
      <c r="G163" s="307">
        <v>0</v>
      </c>
      <c r="H163" s="307">
        <v>0</v>
      </c>
      <c r="I163" s="307">
        <v>0</v>
      </c>
      <c r="J163" s="307">
        <v>0</v>
      </c>
      <c r="K163" s="307">
        <v>0</v>
      </c>
      <c r="L163" s="307">
        <v>0</v>
      </c>
      <c r="M163" s="307">
        <v>0</v>
      </c>
      <c r="N163" s="307">
        <v>130.71</v>
      </c>
      <c r="O163" s="307">
        <v>0</v>
      </c>
      <c r="P163" s="307">
        <v>-0.01</v>
      </c>
      <c r="Q163" s="307">
        <f>F163+G163+H163+J163-K163-M163-N163-L163+O163-P163</f>
        <v>3176.8</v>
      </c>
      <c r="R163" s="32"/>
    </row>
    <row r="164" spans="1:18" s="332" customFormat="1" ht="33" customHeight="1">
      <c r="A164" s="330" t="s">
        <v>156</v>
      </c>
      <c r="B164" s="313"/>
      <c r="C164" s="313"/>
      <c r="D164" s="313"/>
      <c r="E164" s="313"/>
      <c r="F164" s="312">
        <f aca="true" t="shared" si="29" ref="F164:Q164">SUM(F163:F163)</f>
        <v>3307.5</v>
      </c>
      <c r="G164" s="312">
        <f t="shared" si="29"/>
        <v>0</v>
      </c>
      <c r="H164" s="312">
        <f t="shared" si="29"/>
        <v>0</v>
      </c>
      <c r="I164" s="312">
        <f t="shared" si="29"/>
        <v>0</v>
      </c>
      <c r="J164" s="312">
        <f t="shared" si="29"/>
        <v>0</v>
      </c>
      <c r="K164" s="312">
        <f t="shared" si="29"/>
        <v>0</v>
      </c>
      <c r="L164" s="312">
        <f t="shared" si="29"/>
        <v>0</v>
      </c>
      <c r="M164" s="312">
        <f t="shared" si="29"/>
        <v>0</v>
      </c>
      <c r="N164" s="312">
        <f t="shared" si="29"/>
        <v>130.71</v>
      </c>
      <c r="O164" s="312">
        <f t="shared" si="29"/>
        <v>0</v>
      </c>
      <c r="P164" s="312">
        <f t="shared" si="29"/>
        <v>-0.01</v>
      </c>
      <c r="Q164" s="312">
        <f t="shared" si="29"/>
        <v>3176.8</v>
      </c>
      <c r="R164" s="331"/>
    </row>
    <row r="165" spans="1:18" s="25" customFormat="1" ht="33" customHeight="1">
      <c r="A165" s="65"/>
      <c r="B165" s="292" t="s">
        <v>40</v>
      </c>
      <c r="C165" s="292"/>
      <c r="D165" s="316"/>
      <c r="E165" s="316"/>
      <c r="F165" s="316">
        <f>F161+F164</f>
        <v>18028.21</v>
      </c>
      <c r="G165" s="320">
        <f aca="true" t="shared" si="30" ref="G165:Q165">G161+G164</f>
        <v>0</v>
      </c>
      <c r="H165" s="320">
        <f t="shared" si="30"/>
        <v>0</v>
      </c>
      <c r="I165" s="320">
        <f t="shared" si="30"/>
        <v>0</v>
      </c>
      <c r="J165" s="320">
        <f t="shared" si="30"/>
        <v>0</v>
      </c>
      <c r="K165" s="320">
        <f t="shared" si="30"/>
        <v>500</v>
      </c>
      <c r="L165" s="320">
        <f t="shared" si="30"/>
        <v>0</v>
      </c>
      <c r="M165" s="320">
        <f t="shared" si="30"/>
        <v>790.93</v>
      </c>
      <c r="N165" s="320">
        <f t="shared" si="30"/>
        <v>2221.2200000000003</v>
      </c>
      <c r="O165" s="320">
        <f t="shared" si="30"/>
        <v>0</v>
      </c>
      <c r="P165" s="320">
        <f t="shared" si="30"/>
        <v>0.060000000000000005</v>
      </c>
      <c r="Q165" s="320">
        <f t="shared" si="30"/>
        <v>14516</v>
      </c>
      <c r="R165" s="67"/>
    </row>
    <row r="166" spans="12:16" ht="18">
      <c r="L166" s="3"/>
      <c r="O166" s="172"/>
      <c r="P166" s="172"/>
    </row>
    <row r="167" spans="12:16" ht="18">
      <c r="L167" s="3"/>
      <c r="O167" s="172"/>
      <c r="P167" s="172"/>
    </row>
    <row r="168" spans="12:16" ht="18">
      <c r="L168" s="3"/>
      <c r="O168" s="172"/>
      <c r="P168" s="172"/>
    </row>
    <row r="169" spans="15:16" ht="18">
      <c r="O169" s="172"/>
      <c r="P169" s="172"/>
    </row>
    <row r="170" spans="1:18" s="299" customFormat="1" ht="18.75">
      <c r="A170" s="296"/>
      <c r="B170" s="297"/>
      <c r="C170" s="297"/>
      <c r="D170" s="297"/>
      <c r="E170" s="297" t="s">
        <v>52</v>
      </c>
      <c r="F170" s="297"/>
      <c r="G170" s="297"/>
      <c r="H170" s="297"/>
      <c r="I170" s="297"/>
      <c r="J170" s="297"/>
      <c r="K170" s="297" t="s">
        <v>54</v>
      </c>
      <c r="L170" s="297"/>
      <c r="M170" s="297"/>
      <c r="N170" s="297"/>
      <c r="O170" s="297"/>
      <c r="P170" s="297"/>
      <c r="Q170" s="297"/>
      <c r="R170" s="298"/>
    </row>
    <row r="171" spans="1:18" s="299" customFormat="1" ht="18.75">
      <c r="A171" s="296" t="s">
        <v>53</v>
      </c>
      <c r="B171" s="297"/>
      <c r="C171" s="297"/>
      <c r="D171" s="297"/>
      <c r="E171" s="297" t="s">
        <v>51</v>
      </c>
      <c r="F171" s="297"/>
      <c r="G171" s="297"/>
      <c r="H171" s="297"/>
      <c r="I171" s="297"/>
      <c r="J171" s="297"/>
      <c r="K171" s="297" t="s">
        <v>55</v>
      </c>
      <c r="L171" s="297"/>
      <c r="M171" s="297"/>
      <c r="N171" s="297"/>
      <c r="O171" s="297"/>
      <c r="P171" s="297"/>
      <c r="Q171" s="297"/>
      <c r="R171" s="298"/>
    </row>
    <row r="174" spans="1:18" ht="26.25" customHeight="1">
      <c r="A174" s="295" t="s">
        <v>0</v>
      </c>
      <c r="B174" s="22"/>
      <c r="C174" s="22"/>
      <c r="D174" s="6"/>
      <c r="E174" s="131" t="s">
        <v>867</v>
      </c>
      <c r="F174" s="6"/>
      <c r="G174" s="6"/>
      <c r="H174" s="6"/>
      <c r="I174" s="6"/>
      <c r="J174" s="6"/>
      <c r="K174" s="6"/>
      <c r="L174" s="7"/>
      <c r="M174" s="6"/>
      <c r="N174" s="6"/>
      <c r="O174" s="6"/>
      <c r="P174" s="6"/>
      <c r="Q174" s="6"/>
      <c r="R174" s="29"/>
    </row>
    <row r="175" spans="1:18" ht="15.75" customHeight="1">
      <c r="A175" s="8"/>
      <c r="B175" s="134" t="s">
        <v>29</v>
      </c>
      <c r="C175" s="134"/>
      <c r="D175" s="9"/>
      <c r="E175" s="9"/>
      <c r="F175" s="9"/>
      <c r="G175" s="9"/>
      <c r="H175" s="9"/>
      <c r="I175" s="9"/>
      <c r="J175" s="10"/>
      <c r="K175" s="10"/>
      <c r="L175" s="11"/>
      <c r="M175" s="9"/>
      <c r="N175" s="9"/>
      <c r="O175" s="9"/>
      <c r="P175" s="9"/>
      <c r="Q175" s="9"/>
      <c r="R175" s="30" t="s">
        <v>933</v>
      </c>
    </row>
    <row r="176" spans="1:18" ht="19.5" customHeight="1">
      <c r="A176" s="12"/>
      <c r="B176" s="13"/>
      <c r="C176" s="13"/>
      <c r="D176" s="13"/>
      <c r="E176" s="133" t="s">
        <v>1131</v>
      </c>
      <c r="F176" s="14"/>
      <c r="G176" s="14"/>
      <c r="H176" s="14"/>
      <c r="I176" s="14"/>
      <c r="J176" s="14"/>
      <c r="K176" s="14"/>
      <c r="L176" s="15"/>
      <c r="M176" s="14"/>
      <c r="N176" s="14"/>
      <c r="O176" s="14"/>
      <c r="P176" s="14"/>
      <c r="Q176" s="14"/>
      <c r="R176" s="31"/>
    </row>
    <row r="177" spans="1:18" s="356" customFormat="1" ht="24" customHeight="1" thickBot="1">
      <c r="A177" s="344" t="s">
        <v>1</v>
      </c>
      <c r="B177" s="353" t="s">
        <v>2</v>
      </c>
      <c r="C177" s="347" t="s">
        <v>908</v>
      </c>
      <c r="D177" s="353" t="s">
        <v>3</v>
      </c>
      <c r="E177" s="353" t="s">
        <v>4</v>
      </c>
      <c r="F177" s="351" t="s">
        <v>5</v>
      </c>
      <c r="G177" s="346" t="s">
        <v>36</v>
      </c>
      <c r="H177" s="346" t="s">
        <v>20</v>
      </c>
      <c r="I177" s="346" t="s">
        <v>46</v>
      </c>
      <c r="J177" s="351" t="s">
        <v>38</v>
      </c>
      <c r="K177" s="351" t="s">
        <v>967</v>
      </c>
      <c r="L177" s="351" t="s">
        <v>21</v>
      </c>
      <c r="M177" s="346" t="s">
        <v>27</v>
      </c>
      <c r="N177" s="354" t="s">
        <v>23</v>
      </c>
      <c r="O177" s="346" t="s">
        <v>24</v>
      </c>
      <c r="P177" s="346" t="s">
        <v>683</v>
      </c>
      <c r="Q177" s="346" t="s">
        <v>37</v>
      </c>
      <c r="R177" s="357" t="s">
        <v>25</v>
      </c>
    </row>
    <row r="178" spans="1:18" ht="18.75" customHeight="1" thickTop="1">
      <c r="A178" s="138" t="s">
        <v>237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5"/>
      <c r="M178" s="104"/>
      <c r="N178" s="104"/>
      <c r="O178" s="104"/>
      <c r="P178" s="104"/>
      <c r="Q178" s="104"/>
      <c r="R178" s="107"/>
    </row>
    <row r="179" spans="1:18" ht="25.5" customHeight="1">
      <c r="A179" s="270">
        <v>500001</v>
      </c>
      <c r="B179" s="307" t="s">
        <v>779</v>
      </c>
      <c r="C179" s="464" t="s">
        <v>907</v>
      </c>
      <c r="D179" s="310" t="s">
        <v>780</v>
      </c>
      <c r="E179" s="310" t="s">
        <v>781</v>
      </c>
      <c r="F179" s="311">
        <v>12142.5</v>
      </c>
      <c r="G179" s="307">
        <v>0</v>
      </c>
      <c r="H179" s="307">
        <v>0</v>
      </c>
      <c r="I179" s="307">
        <v>0</v>
      </c>
      <c r="J179" s="307">
        <v>0</v>
      </c>
      <c r="K179" s="307">
        <v>0</v>
      </c>
      <c r="L179" s="307">
        <v>0</v>
      </c>
      <c r="M179" s="307">
        <v>0</v>
      </c>
      <c r="N179" s="307">
        <v>2087.29</v>
      </c>
      <c r="O179" s="307">
        <v>0</v>
      </c>
      <c r="P179" s="307">
        <v>0.01</v>
      </c>
      <c r="Q179" s="307">
        <f>F179+G179+H179+J179-K179-M179-N179-L179+O179-P179</f>
        <v>10055.199999999999</v>
      </c>
      <c r="R179" s="112"/>
    </row>
    <row r="180" spans="1:18" ht="25.5" customHeight="1">
      <c r="A180" s="270">
        <v>500002</v>
      </c>
      <c r="B180" s="307" t="s">
        <v>782</v>
      </c>
      <c r="C180" s="307"/>
      <c r="D180" s="310" t="s">
        <v>1134</v>
      </c>
      <c r="E180" s="310" t="s">
        <v>101</v>
      </c>
      <c r="F180" s="307">
        <v>2400</v>
      </c>
      <c r="G180" s="307">
        <v>0</v>
      </c>
      <c r="H180" s="307">
        <v>0</v>
      </c>
      <c r="I180" s="307">
        <v>0</v>
      </c>
      <c r="J180" s="307">
        <v>0</v>
      </c>
      <c r="K180" s="307">
        <v>0</v>
      </c>
      <c r="L180" s="307">
        <v>0</v>
      </c>
      <c r="M180" s="307">
        <v>0</v>
      </c>
      <c r="N180" s="307">
        <v>0</v>
      </c>
      <c r="O180" s="307">
        <v>3.22</v>
      </c>
      <c r="P180" s="307">
        <v>-0.18</v>
      </c>
      <c r="Q180" s="307">
        <f>F180+G180+H180+J180-K180-M180-N180-L180+O180-P180</f>
        <v>2403.3999999999996</v>
      </c>
      <c r="R180" s="32"/>
    </row>
    <row r="181" spans="1:18" s="45" customFormat="1" ht="25.5" customHeight="1">
      <c r="A181" s="169">
        <v>1110002</v>
      </c>
      <c r="B181" s="78" t="s">
        <v>859</v>
      </c>
      <c r="C181" s="78"/>
      <c r="D181" s="40" t="s">
        <v>905</v>
      </c>
      <c r="E181" s="47" t="s">
        <v>15</v>
      </c>
      <c r="F181" s="78">
        <v>1915.05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77.12</v>
      </c>
      <c r="P181" s="78">
        <v>-0.03</v>
      </c>
      <c r="Q181" s="78">
        <f>F181+G181+H181+J181-K181-M181-N181-L181+O181-P181</f>
        <v>1992.2</v>
      </c>
      <c r="R181" s="18"/>
    </row>
    <row r="182" spans="1:18" ht="25.5" customHeight="1">
      <c r="A182" s="169">
        <v>11100311</v>
      </c>
      <c r="B182" s="307" t="s">
        <v>293</v>
      </c>
      <c r="C182" s="78"/>
      <c r="D182" s="47" t="s">
        <v>294</v>
      </c>
      <c r="E182" s="47" t="s">
        <v>111</v>
      </c>
      <c r="F182" s="78">
        <v>1382.54</v>
      </c>
      <c r="G182" s="78">
        <v>0</v>
      </c>
      <c r="H182" s="78">
        <v>184.34</v>
      </c>
      <c r="I182" s="78">
        <v>0</v>
      </c>
      <c r="J182" s="78">
        <v>0</v>
      </c>
      <c r="K182" s="78">
        <v>350</v>
      </c>
      <c r="L182" s="78">
        <v>0</v>
      </c>
      <c r="M182" s="78">
        <v>0</v>
      </c>
      <c r="N182" s="78">
        <v>0</v>
      </c>
      <c r="O182" s="78">
        <v>117.22</v>
      </c>
      <c r="P182" s="78">
        <v>0.1</v>
      </c>
      <c r="Q182" s="78">
        <f>F182+G182+H182+J182-K182-M182-N182-L182+O182-P182</f>
        <v>1334</v>
      </c>
      <c r="R182" s="47"/>
    </row>
    <row r="183" spans="1:18" s="332" customFormat="1" ht="17.25" customHeight="1">
      <c r="A183" s="469" t="s">
        <v>156</v>
      </c>
      <c r="B183" s="470"/>
      <c r="C183" s="470"/>
      <c r="D183" s="470"/>
      <c r="E183" s="470"/>
      <c r="F183" s="471">
        <f aca="true" t="shared" si="31" ref="F183:Q183">SUM(F179:F182)</f>
        <v>17840.09</v>
      </c>
      <c r="G183" s="471">
        <f t="shared" si="31"/>
        <v>0</v>
      </c>
      <c r="H183" s="471">
        <f t="shared" si="31"/>
        <v>184.34</v>
      </c>
      <c r="I183" s="471">
        <f t="shared" si="31"/>
        <v>0</v>
      </c>
      <c r="J183" s="471">
        <f t="shared" si="31"/>
        <v>0</v>
      </c>
      <c r="K183" s="471">
        <f t="shared" si="31"/>
        <v>350</v>
      </c>
      <c r="L183" s="471">
        <f t="shared" si="31"/>
        <v>0</v>
      </c>
      <c r="M183" s="471">
        <f t="shared" si="31"/>
        <v>0</v>
      </c>
      <c r="N183" s="471">
        <f t="shared" si="31"/>
        <v>2087.29</v>
      </c>
      <c r="O183" s="471">
        <f t="shared" si="31"/>
        <v>197.56</v>
      </c>
      <c r="P183" s="471">
        <f t="shared" si="31"/>
        <v>-0.09999999999999998</v>
      </c>
      <c r="Q183" s="471">
        <f t="shared" si="31"/>
        <v>15784.8</v>
      </c>
      <c r="R183" s="472"/>
    </row>
    <row r="184" spans="1:18" ht="18.75" customHeight="1">
      <c r="A184" s="138" t="s">
        <v>240</v>
      </c>
      <c r="B184" s="314"/>
      <c r="C184" s="314"/>
      <c r="D184" s="325"/>
      <c r="E184" s="325"/>
      <c r="F184" s="314"/>
      <c r="G184" s="314"/>
      <c r="H184" s="314"/>
      <c r="I184" s="314"/>
      <c r="J184" s="314"/>
      <c r="K184" s="314"/>
      <c r="L184" s="333"/>
      <c r="M184" s="314"/>
      <c r="N184" s="314"/>
      <c r="O184" s="314"/>
      <c r="P184" s="314"/>
      <c r="Q184" s="314"/>
      <c r="R184" s="107"/>
    </row>
    <row r="185" spans="1:18" ht="25.5" customHeight="1">
      <c r="A185" s="169">
        <v>5100101</v>
      </c>
      <c r="B185" s="307" t="s">
        <v>241</v>
      </c>
      <c r="C185" s="307"/>
      <c r="D185" s="310" t="s">
        <v>242</v>
      </c>
      <c r="E185" s="310" t="s">
        <v>855</v>
      </c>
      <c r="F185" s="307">
        <v>5500.05</v>
      </c>
      <c r="G185" s="307">
        <v>0</v>
      </c>
      <c r="H185" s="307">
        <v>0</v>
      </c>
      <c r="I185" s="307">
        <v>0</v>
      </c>
      <c r="J185" s="307">
        <v>0</v>
      </c>
      <c r="K185" s="307">
        <v>0</v>
      </c>
      <c r="L185" s="307">
        <v>0</v>
      </c>
      <c r="M185" s="307">
        <v>0</v>
      </c>
      <c r="N185" s="307">
        <v>627.55</v>
      </c>
      <c r="O185" s="307">
        <v>0</v>
      </c>
      <c r="P185" s="307">
        <v>0.1</v>
      </c>
      <c r="Q185" s="307">
        <f aca="true" t="shared" si="32" ref="Q185:Q192">F185+G185+H185+J185-K185-M185-N185-L185+O185-P185</f>
        <v>4872.4</v>
      </c>
      <c r="R185" s="35"/>
    </row>
    <row r="186" spans="1:18" ht="25.5" customHeight="1">
      <c r="A186" s="169">
        <v>5200104</v>
      </c>
      <c r="B186" s="307" t="s">
        <v>246</v>
      </c>
      <c r="C186" s="307"/>
      <c r="D186" s="310" t="s">
        <v>247</v>
      </c>
      <c r="E186" s="310" t="s">
        <v>245</v>
      </c>
      <c r="F186" s="307">
        <v>2508</v>
      </c>
      <c r="G186" s="307">
        <v>0</v>
      </c>
      <c r="H186" s="307">
        <v>1337.6</v>
      </c>
      <c r="I186" s="307">
        <v>0</v>
      </c>
      <c r="J186" s="307">
        <v>0</v>
      </c>
      <c r="K186" s="307">
        <v>0</v>
      </c>
      <c r="L186" s="307">
        <v>0</v>
      </c>
      <c r="M186" s="307">
        <v>0</v>
      </c>
      <c r="N186" s="307">
        <v>177.35</v>
      </c>
      <c r="O186" s="307">
        <v>0</v>
      </c>
      <c r="P186" s="307">
        <v>0.05</v>
      </c>
      <c r="Q186" s="307">
        <f t="shared" si="32"/>
        <v>3668.2</v>
      </c>
      <c r="R186" s="112"/>
    </row>
    <row r="187" spans="1:18" ht="25.5" customHeight="1">
      <c r="A187" s="169">
        <v>5200201</v>
      </c>
      <c r="B187" s="307" t="s">
        <v>248</v>
      </c>
      <c r="C187" s="307"/>
      <c r="D187" s="310" t="s">
        <v>249</v>
      </c>
      <c r="E187" s="310" t="s">
        <v>245</v>
      </c>
      <c r="F187" s="307">
        <v>2546.1</v>
      </c>
      <c r="G187" s="307">
        <v>0</v>
      </c>
      <c r="H187" s="307">
        <v>1018.44</v>
      </c>
      <c r="I187" s="307">
        <v>0</v>
      </c>
      <c r="J187" s="307">
        <v>0</v>
      </c>
      <c r="K187" s="307">
        <v>0</v>
      </c>
      <c r="L187" s="307">
        <v>0</v>
      </c>
      <c r="M187" s="307">
        <v>0</v>
      </c>
      <c r="N187" s="307">
        <v>129.04</v>
      </c>
      <c r="O187" s="307">
        <v>0</v>
      </c>
      <c r="P187" s="307">
        <v>-0.1</v>
      </c>
      <c r="Q187" s="307">
        <f t="shared" si="32"/>
        <v>3435.6</v>
      </c>
      <c r="R187" s="112"/>
    </row>
    <row r="188" spans="1:18" ht="25.5" customHeight="1">
      <c r="A188" s="169">
        <v>5200205</v>
      </c>
      <c r="B188" s="307" t="s">
        <v>250</v>
      </c>
      <c r="C188" s="307"/>
      <c r="D188" s="310" t="s">
        <v>251</v>
      </c>
      <c r="E188" s="310" t="s">
        <v>252</v>
      </c>
      <c r="F188" s="307">
        <v>1102.56</v>
      </c>
      <c r="G188" s="307">
        <v>0</v>
      </c>
      <c r="H188" s="307">
        <v>0</v>
      </c>
      <c r="I188" s="307">
        <v>0</v>
      </c>
      <c r="J188" s="307">
        <v>0</v>
      </c>
      <c r="K188" s="307">
        <v>0</v>
      </c>
      <c r="L188" s="307">
        <v>0</v>
      </c>
      <c r="M188" s="307">
        <v>0</v>
      </c>
      <c r="N188" s="307">
        <v>0</v>
      </c>
      <c r="O188" s="307">
        <v>141.14</v>
      </c>
      <c r="P188" s="307">
        <v>0.1</v>
      </c>
      <c r="Q188" s="307">
        <f t="shared" si="32"/>
        <v>1243.6</v>
      </c>
      <c r="R188" s="35"/>
    </row>
    <row r="189" spans="1:18" ht="25.5" customHeight="1">
      <c r="A189" s="169">
        <v>5200206</v>
      </c>
      <c r="B189" s="307" t="s">
        <v>253</v>
      </c>
      <c r="C189" s="307"/>
      <c r="D189" s="310" t="s">
        <v>254</v>
      </c>
      <c r="E189" s="310" t="s">
        <v>252</v>
      </c>
      <c r="F189" s="307">
        <v>1102.56</v>
      </c>
      <c r="G189" s="307">
        <v>0</v>
      </c>
      <c r="H189" s="307">
        <v>0</v>
      </c>
      <c r="I189" s="307">
        <v>0</v>
      </c>
      <c r="J189" s="307">
        <v>0</v>
      </c>
      <c r="K189" s="307">
        <v>0</v>
      </c>
      <c r="L189" s="334">
        <v>0</v>
      </c>
      <c r="M189" s="307">
        <v>0</v>
      </c>
      <c r="N189" s="307">
        <v>0</v>
      </c>
      <c r="O189" s="307">
        <v>141.14</v>
      </c>
      <c r="P189" s="307">
        <v>0.1</v>
      </c>
      <c r="Q189" s="307">
        <f t="shared" si="32"/>
        <v>1243.6</v>
      </c>
      <c r="R189" s="35"/>
    </row>
    <row r="190" spans="1:18" ht="25.5" customHeight="1">
      <c r="A190" s="169">
        <v>5200207</v>
      </c>
      <c r="B190" s="307" t="s">
        <v>255</v>
      </c>
      <c r="C190" s="307"/>
      <c r="D190" s="310" t="s">
        <v>256</v>
      </c>
      <c r="E190" s="310" t="s">
        <v>252</v>
      </c>
      <c r="F190" s="307">
        <v>1102.56</v>
      </c>
      <c r="G190" s="307">
        <v>0</v>
      </c>
      <c r="H190" s="307">
        <v>0</v>
      </c>
      <c r="I190" s="307">
        <v>0</v>
      </c>
      <c r="J190" s="307">
        <v>0</v>
      </c>
      <c r="K190" s="307">
        <v>0</v>
      </c>
      <c r="L190" s="334">
        <v>0</v>
      </c>
      <c r="M190" s="307">
        <v>0</v>
      </c>
      <c r="N190" s="307">
        <v>0</v>
      </c>
      <c r="O190" s="307">
        <v>141.14</v>
      </c>
      <c r="P190" s="307">
        <v>0.1</v>
      </c>
      <c r="Q190" s="307">
        <f t="shared" si="32"/>
        <v>1243.6</v>
      </c>
      <c r="R190" s="35"/>
    </row>
    <row r="191" spans="1:18" ht="25.5" customHeight="1">
      <c r="A191" s="169">
        <v>5200208</v>
      </c>
      <c r="B191" s="307" t="s">
        <v>257</v>
      </c>
      <c r="C191" s="307"/>
      <c r="D191" s="310" t="s">
        <v>258</v>
      </c>
      <c r="E191" s="310" t="s">
        <v>252</v>
      </c>
      <c r="F191" s="307">
        <v>1102.56</v>
      </c>
      <c r="G191" s="307">
        <v>0</v>
      </c>
      <c r="H191" s="307">
        <v>0</v>
      </c>
      <c r="I191" s="307">
        <v>0</v>
      </c>
      <c r="J191" s="307">
        <v>0</v>
      </c>
      <c r="K191" s="307">
        <v>0</v>
      </c>
      <c r="L191" s="334">
        <v>0</v>
      </c>
      <c r="M191" s="307">
        <v>0</v>
      </c>
      <c r="N191" s="307">
        <v>0</v>
      </c>
      <c r="O191" s="307">
        <v>141.14</v>
      </c>
      <c r="P191" s="307">
        <v>0.1</v>
      </c>
      <c r="Q191" s="307">
        <f t="shared" si="32"/>
        <v>1243.6</v>
      </c>
      <c r="R191" s="35"/>
    </row>
    <row r="192" spans="1:18" ht="25.5" customHeight="1">
      <c r="A192" s="169">
        <v>5200301</v>
      </c>
      <c r="B192" s="307" t="s">
        <v>259</v>
      </c>
      <c r="C192" s="307"/>
      <c r="D192" s="310" t="s">
        <v>260</v>
      </c>
      <c r="E192" s="310" t="s">
        <v>870</v>
      </c>
      <c r="F192" s="307">
        <v>2204.94</v>
      </c>
      <c r="G192" s="307">
        <v>0</v>
      </c>
      <c r="H192" s="307">
        <v>0</v>
      </c>
      <c r="I192" s="307">
        <v>0</v>
      </c>
      <c r="J192" s="307">
        <v>0</v>
      </c>
      <c r="K192" s="307">
        <v>0</v>
      </c>
      <c r="L192" s="307">
        <v>0</v>
      </c>
      <c r="M192" s="307">
        <v>0</v>
      </c>
      <c r="N192" s="307">
        <v>0</v>
      </c>
      <c r="O192" s="307">
        <v>38.93</v>
      </c>
      <c r="P192" s="307">
        <v>0.07</v>
      </c>
      <c r="Q192" s="307">
        <f t="shared" si="32"/>
        <v>2243.7999999999997</v>
      </c>
      <c r="R192" s="35"/>
    </row>
    <row r="193" spans="1:18" s="332" customFormat="1" ht="17.25" customHeight="1">
      <c r="A193" s="469" t="s">
        <v>156</v>
      </c>
      <c r="B193" s="470"/>
      <c r="C193" s="470"/>
      <c r="D193" s="470"/>
      <c r="E193" s="470"/>
      <c r="F193" s="471">
        <f aca="true" t="shared" si="33" ref="F193:Q193">SUM(F185:F192)</f>
        <v>17169.329999999998</v>
      </c>
      <c r="G193" s="471">
        <f t="shared" si="33"/>
        <v>0</v>
      </c>
      <c r="H193" s="471">
        <f t="shared" si="33"/>
        <v>2356.04</v>
      </c>
      <c r="I193" s="471">
        <f t="shared" si="33"/>
        <v>0</v>
      </c>
      <c r="J193" s="471">
        <f t="shared" si="33"/>
        <v>0</v>
      </c>
      <c r="K193" s="471">
        <f t="shared" si="33"/>
        <v>0</v>
      </c>
      <c r="L193" s="471">
        <f t="shared" si="33"/>
        <v>0</v>
      </c>
      <c r="M193" s="471">
        <f t="shared" si="33"/>
        <v>0</v>
      </c>
      <c r="N193" s="471">
        <f t="shared" si="33"/>
        <v>933.9399999999999</v>
      </c>
      <c r="O193" s="471">
        <f t="shared" si="33"/>
        <v>603.4899999999999</v>
      </c>
      <c r="P193" s="471">
        <f t="shared" si="33"/>
        <v>0.52</v>
      </c>
      <c r="Q193" s="471">
        <f t="shared" si="33"/>
        <v>19194.399999999998</v>
      </c>
      <c r="R193" s="472"/>
    </row>
    <row r="194" spans="1:18" ht="18.75" customHeight="1">
      <c r="A194" s="138" t="s">
        <v>261</v>
      </c>
      <c r="B194" s="314"/>
      <c r="C194" s="314"/>
      <c r="D194" s="325"/>
      <c r="E194" s="325"/>
      <c r="F194" s="314"/>
      <c r="G194" s="314"/>
      <c r="H194" s="314"/>
      <c r="I194" s="314"/>
      <c r="J194" s="314"/>
      <c r="K194" s="314"/>
      <c r="L194" s="333"/>
      <c r="M194" s="314"/>
      <c r="N194" s="314"/>
      <c r="O194" s="314"/>
      <c r="P194" s="314"/>
      <c r="Q194" s="314"/>
      <c r="R194" s="107"/>
    </row>
    <row r="195" spans="1:18" ht="25.5" customHeight="1">
      <c r="A195" s="169">
        <v>5200202</v>
      </c>
      <c r="B195" s="307" t="s">
        <v>873</v>
      </c>
      <c r="C195" s="307"/>
      <c r="D195" s="310" t="s">
        <v>262</v>
      </c>
      <c r="E195" s="310" t="s">
        <v>111</v>
      </c>
      <c r="F195" s="307">
        <v>4417.95</v>
      </c>
      <c r="G195" s="307">
        <v>0</v>
      </c>
      <c r="H195" s="307">
        <v>0</v>
      </c>
      <c r="I195" s="307">
        <v>0</v>
      </c>
      <c r="J195" s="307">
        <v>0</v>
      </c>
      <c r="K195" s="307">
        <v>0</v>
      </c>
      <c r="L195" s="307">
        <v>0</v>
      </c>
      <c r="M195" s="307">
        <v>0</v>
      </c>
      <c r="N195" s="307">
        <v>419.24</v>
      </c>
      <c r="O195" s="307">
        <v>0</v>
      </c>
      <c r="P195" s="307">
        <v>-0.09</v>
      </c>
      <c r="Q195" s="307">
        <f>F195+G195+H195+J195-K195-M195-N195-L195+O195-P195</f>
        <v>3998.8</v>
      </c>
      <c r="R195" s="35"/>
    </row>
    <row r="196" spans="1:18" ht="25.5" customHeight="1">
      <c r="A196" s="169">
        <v>5200401</v>
      </c>
      <c r="B196" s="307" t="s">
        <v>263</v>
      </c>
      <c r="C196" s="307"/>
      <c r="D196" s="310" t="s">
        <v>264</v>
      </c>
      <c r="E196" s="310" t="s">
        <v>111</v>
      </c>
      <c r="F196" s="307">
        <v>5250</v>
      </c>
      <c r="G196" s="307">
        <v>0</v>
      </c>
      <c r="H196" s="307">
        <v>0</v>
      </c>
      <c r="I196" s="307">
        <v>0</v>
      </c>
      <c r="J196" s="307">
        <v>0</v>
      </c>
      <c r="K196" s="307">
        <v>500</v>
      </c>
      <c r="L196" s="307">
        <v>0</v>
      </c>
      <c r="M196" s="307">
        <v>0</v>
      </c>
      <c r="N196" s="307">
        <v>574.14</v>
      </c>
      <c r="O196" s="307">
        <v>0</v>
      </c>
      <c r="P196" s="307">
        <v>0.06</v>
      </c>
      <c r="Q196" s="307">
        <f>F196+G196+H196+J196-K196-M196-N196-L196+O196-P196</f>
        <v>4175.799999999999</v>
      </c>
      <c r="R196" s="35"/>
    </row>
    <row r="197" spans="1:18" ht="25.5" customHeight="1">
      <c r="A197" s="169">
        <v>5200411</v>
      </c>
      <c r="B197" s="307" t="s">
        <v>265</v>
      </c>
      <c r="C197" s="307"/>
      <c r="D197" s="310" t="s">
        <v>984</v>
      </c>
      <c r="E197" s="310" t="s">
        <v>266</v>
      </c>
      <c r="F197" s="307">
        <v>6000</v>
      </c>
      <c r="G197" s="307">
        <v>0</v>
      </c>
      <c r="H197" s="307">
        <v>0</v>
      </c>
      <c r="I197" s="307">
        <v>0</v>
      </c>
      <c r="J197" s="307">
        <v>0</v>
      </c>
      <c r="K197" s="307">
        <v>0</v>
      </c>
      <c r="L197" s="307">
        <v>0</v>
      </c>
      <c r="M197" s="307">
        <v>0</v>
      </c>
      <c r="N197" s="307">
        <v>734.34</v>
      </c>
      <c r="O197" s="307">
        <v>0</v>
      </c>
      <c r="P197" s="307">
        <v>0.06</v>
      </c>
      <c r="Q197" s="307">
        <f>F197+G197+H197+J197-K197-M197-N197-L197+O197-P197</f>
        <v>5265.599999999999</v>
      </c>
      <c r="R197" s="35"/>
    </row>
    <row r="198" spans="1:18" ht="25.5" customHeight="1">
      <c r="A198" s="169">
        <v>11100100</v>
      </c>
      <c r="B198" s="307" t="s">
        <v>267</v>
      </c>
      <c r="C198" s="307"/>
      <c r="D198" s="310" t="s">
        <v>268</v>
      </c>
      <c r="E198" s="310" t="s">
        <v>111</v>
      </c>
      <c r="F198" s="307">
        <v>2546.1</v>
      </c>
      <c r="G198" s="307">
        <v>0</v>
      </c>
      <c r="H198" s="307">
        <v>0</v>
      </c>
      <c r="I198" s="307">
        <v>0</v>
      </c>
      <c r="J198" s="307">
        <v>0</v>
      </c>
      <c r="K198" s="307">
        <v>0</v>
      </c>
      <c r="L198" s="307">
        <v>0</v>
      </c>
      <c r="M198" s="307">
        <v>0</v>
      </c>
      <c r="N198" s="307">
        <v>12.67</v>
      </c>
      <c r="O198" s="307">
        <v>0</v>
      </c>
      <c r="P198" s="307">
        <v>0.03</v>
      </c>
      <c r="Q198" s="307">
        <f>F198+G198+H198+J198-K198-M198-N198-L198+O198-P198</f>
        <v>2533.3999999999996</v>
      </c>
      <c r="R198" s="171"/>
    </row>
    <row r="199" spans="1:18" s="332" customFormat="1" ht="17.25" customHeight="1">
      <c r="A199" s="469" t="s">
        <v>156</v>
      </c>
      <c r="B199" s="470"/>
      <c r="C199" s="470"/>
      <c r="D199" s="470"/>
      <c r="E199" s="470"/>
      <c r="F199" s="471">
        <f aca="true" t="shared" si="34" ref="F199:Q199">SUM(F195:F198)</f>
        <v>18214.05</v>
      </c>
      <c r="G199" s="471">
        <f t="shared" si="34"/>
        <v>0</v>
      </c>
      <c r="H199" s="471">
        <f t="shared" si="34"/>
        <v>0</v>
      </c>
      <c r="I199" s="471">
        <f t="shared" si="34"/>
        <v>0</v>
      </c>
      <c r="J199" s="471">
        <f t="shared" si="34"/>
        <v>0</v>
      </c>
      <c r="K199" s="471">
        <f t="shared" si="34"/>
        <v>500</v>
      </c>
      <c r="L199" s="471">
        <f t="shared" si="34"/>
        <v>0</v>
      </c>
      <c r="M199" s="471">
        <f t="shared" si="34"/>
        <v>0</v>
      </c>
      <c r="N199" s="471">
        <f t="shared" si="34"/>
        <v>1740.39</v>
      </c>
      <c r="O199" s="471">
        <f t="shared" si="34"/>
        <v>0</v>
      </c>
      <c r="P199" s="471">
        <f t="shared" si="34"/>
        <v>0.06</v>
      </c>
      <c r="Q199" s="471">
        <f t="shared" si="34"/>
        <v>15973.599999999999</v>
      </c>
      <c r="R199" s="472"/>
    </row>
    <row r="200" spans="1:18" s="25" customFormat="1" ht="24" customHeight="1">
      <c r="A200" s="65"/>
      <c r="B200" s="292" t="s">
        <v>40</v>
      </c>
      <c r="C200" s="292"/>
      <c r="D200" s="73"/>
      <c r="E200" s="73"/>
      <c r="F200" s="316">
        <f>F183+F193+F199</f>
        <v>53223.47</v>
      </c>
      <c r="G200" s="320">
        <f aca="true" t="shared" si="35" ref="G200:Q200">G183+G193+G199</f>
        <v>0</v>
      </c>
      <c r="H200" s="320">
        <f t="shared" si="35"/>
        <v>2540.38</v>
      </c>
      <c r="I200" s="316">
        <f t="shared" si="35"/>
        <v>0</v>
      </c>
      <c r="J200" s="316">
        <f t="shared" si="35"/>
        <v>0</v>
      </c>
      <c r="K200" s="316">
        <f t="shared" si="35"/>
        <v>850</v>
      </c>
      <c r="L200" s="316">
        <f t="shared" si="35"/>
        <v>0</v>
      </c>
      <c r="M200" s="316">
        <f t="shared" si="35"/>
        <v>0</v>
      </c>
      <c r="N200" s="320">
        <f t="shared" si="35"/>
        <v>4761.62</v>
      </c>
      <c r="O200" s="320">
        <f t="shared" si="35"/>
        <v>801.05</v>
      </c>
      <c r="P200" s="320">
        <f t="shared" si="35"/>
        <v>0.48000000000000004</v>
      </c>
      <c r="Q200" s="320">
        <f t="shared" si="35"/>
        <v>50952.799999999996</v>
      </c>
      <c r="R200" s="66"/>
    </row>
    <row r="201" ht="16.5" customHeight="1">
      <c r="L201" s="3"/>
    </row>
    <row r="202" spans="1:18" s="299" customFormat="1" ht="12" customHeight="1">
      <c r="A202" s="296"/>
      <c r="B202" s="297"/>
      <c r="C202" s="297"/>
      <c r="D202" s="297"/>
      <c r="E202" s="297" t="s">
        <v>52</v>
      </c>
      <c r="F202" s="297"/>
      <c r="G202" s="297"/>
      <c r="H202" s="297"/>
      <c r="I202" s="297"/>
      <c r="J202" s="297"/>
      <c r="K202" s="297" t="s">
        <v>54</v>
      </c>
      <c r="L202" s="297"/>
      <c r="M202" s="297"/>
      <c r="N202" s="297"/>
      <c r="O202" s="297"/>
      <c r="P202" s="297"/>
      <c r="Q202" s="297"/>
      <c r="R202" s="298"/>
    </row>
    <row r="203" spans="1:18" s="299" customFormat="1" ht="13.5" customHeight="1">
      <c r="A203" s="296" t="s">
        <v>53</v>
      </c>
      <c r="B203" s="297"/>
      <c r="C203" s="297"/>
      <c r="D203" s="297"/>
      <c r="E203" s="297" t="s">
        <v>51</v>
      </c>
      <c r="F203" s="297"/>
      <c r="G203" s="297"/>
      <c r="H203" s="297"/>
      <c r="I203" s="297"/>
      <c r="J203" s="297"/>
      <c r="K203" s="297" t="s">
        <v>55</v>
      </c>
      <c r="L203" s="297"/>
      <c r="M203" s="297"/>
      <c r="N203" s="297"/>
      <c r="O203" s="297"/>
      <c r="P203" s="297"/>
      <c r="Q203" s="297"/>
      <c r="R203" s="298"/>
    </row>
    <row r="204" spans="2:17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8" ht="28.5" customHeight="1">
      <c r="A205" s="295" t="s">
        <v>0</v>
      </c>
      <c r="B205" s="22"/>
      <c r="C205" s="22"/>
      <c r="D205" s="6"/>
      <c r="E205" s="131" t="s">
        <v>867</v>
      </c>
      <c r="F205" s="6"/>
      <c r="G205" s="6"/>
      <c r="H205" s="6"/>
      <c r="I205" s="6"/>
      <c r="J205" s="6"/>
      <c r="K205" s="6"/>
      <c r="L205" s="7"/>
      <c r="M205" s="6"/>
      <c r="N205" s="6"/>
      <c r="O205" s="6"/>
      <c r="P205" s="6"/>
      <c r="Q205" s="6"/>
      <c r="R205" s="29"/>
    </row>
    <row r="206" spans="1:18" ht="15.75" customHeight="1">
      <c r="A206" s="8"/>
      <c r="B206" s="134" t="s">
        <v>29</v>
      </c>
      <c r="C206" s="134"/>
      <c r="D206" s="9"/>
      <c r="E206" s="9"/>
      <c r="F206" s="9"/>
      <c r="G206" s="9"/>
      <c r="H206" s="9"/>
      <c r="I206" s="9"/>
      <c r="J206" s="10"/>
      <c r="K206" s="10"/>
      <c r="L206" s="11"/>
      <c r="M206" s="9"/>
      <c r="N206" s="9"/>
      <c r="O206" s="9"/>
      <c r="P206" s="9"/>
      <c r="Q206" s="9"/>
      <c r="R206" s="30" t="s">
        <v>934</v>
      </c>
    </row>
    <row r="207" spans="1:18" ht="18" customHeight="1">
      <c r="A207" s="12"/>
      <c r="B207" s="13"/>
      <c r="C207" s="13"/>
      <c r="D207" s="13"/>
      <c r="E207" s="133" t="s">
        <v>1131</v>
      </c>
      <c r="F207" s="14"/>
      <c r="G207" s="14"/>
      <c r="H207" s="14"/>
      <c r="I207" s="14"/>
      <c r="J207" s="14"/>
      <c r="K207" s="14"/>
      <c r="L207" s="15"/>
      <c r="M207" s="14"/>
      <c r="N207" s="14"/>
      <c r="O207" s="14"/>
      <c r="P207" s="14"/>
      <c r="Q207" s="14"/>
      <c r="R207" s="31"/>
    </row>
    <row r="208" spans="1:18" s="358" customFormat="1" ht="23.25" customHeight="1">
      <c r="A208" s="349" t="s">
        <v>1</v>
      </c>
      <c r="B208" s="374" t="s">
        <v>2</v>
      </c>
      <c r="C208" s="407" t="s">
        <v>908</v>
      </c>
      <c r="D208" s="374" t="s">
        <v>3</v>
      </c>
      <c r="E208" s="374" t="s">
        <v>4</v>
      </c>
      <c r="F208" s="381" t="s">
        <v>5</v>
      </c>
      <c r="G208" s="382" t="s">
        <v>36</v>
      </c>
      <c r="H208" s="382" t="s">
        <v>20</v>
      </c>
      <c r="I208" s="382" t="s">
        <v>46</v>
      </c>
      <c r="J208" s="381" t="s">
        <v>38</v>
      </c>
      <c r="K208" s="381" t="s">
        <v>967</v>
      </c>
      <c r="L208" s="381" t="s">
        <v>21</v>
      </c>
      <c r="M208" s="382" t="s">
        <v>27</v>
      </c>
      <c r="N208" s="383" t="s">
        <v>23</v>
      </c>
      <c r="O208" s="382" t="s">
        <v>24</v>
      </c>
      <c r="P208" s="382" t="s">
        <v>39</v>
      </c>
      <c r="Q208" s="382" t="s">
        <v>37</v>
      </c>
      <c r="R208" s="378" t="s">
        <v>25</v>
      </c>
    </row>
    <row r="209" spans="1:18" ht="18.75" customHeight="1">
      <c r="A209" s="443" t="s">
        <v>269</v>
      </c>
      <c r="B209" s="473"/>
      <c r="C209" s="473"/>
      <c r="D209" s="474"/>
      <c r="E209" s="474"/>
      <c r="F209" s="473"/>
      <c r="G209" s="473"/>
      <c r="H209" s="473"/>
      <c r="I209" s="473"/>
      <c r="J209" s="473"/>
      <c r="K209" s="473"/>
      <c r="L209" s="473"/>
      <c r="M209" s="473"/>
      <c r="N209" s="473"/>
      <c r="O209" s="473"/>
      <c r="P209" s="473"/>
      <c r="Q209" s="473"/>
      <c r="R209" s="475"/>
    </row>
    <row r="210" spans="1:18" ht="30" customHeight="1">
      <c r="A210" s="169">
        <v>2200101</v>
      </c>
      <c r="B210" s="307" t="s">
        <v>270</v>
      </c>
      <c r="C210" s="307"/>
      <c r="D210" s="310" t="s">
        <v>271</v>
      </c>
      <c r="E210" s="310" t="s">
        <v>565</v>
      </c>
      <c r="F210" s="307">
        <v>2546.1</v>
      </c>
      <c r="G210" s="307">
        <v>0</v>
      </c>
      <c r="H210" s="307">
        <v>0</v>
      </c>
      <c r="I210" s="307">
        <v>0</v>
      </c>
      <c r="J210" s="307">
        <v>0</v>
      </c>
      <c r="K210" s="307">
        <v>0</v>
      </c>
      <c r="L210" s="307">
        <v>0</v>
      </c>
      <c r="M210" s="307">
        <v>0</v>
      </c>
      <c r="N210" s="307">
        <v>12.67</v>
      </c>
      <c r="O210" s="307">
        <v>0</v>
      </c>
      <c r="P210" s="307">
        <v>0.03</v>
      </c>
      <c r="Q210" s="307">
        <f aca="true" t="shared" si="36" ref="Q210:Q218">F210+G210+H210+J210-K210-M210-N210-L210+O210-P210</f>
        <v>2533.3999999999996</v>
      </c>
      <c r="R210" s="18"/>
    </row>
    <row r="211" spans="1:18" ht="30" customHeight="1">
      <c r="A211" s="169">
        <v>5200103</v>
      </c>
      <c r="B211" s="307" t="s">
        <v>272</v>
      </c>
      <c r="C211" s="307"/>
      <c r="D211" s="310" t="s">
        <v>273</v>
      </c>
      <c r="E211" s="310" t="s">
        <v>6</v>
      </c>
      <c r="F211" s="307">
        <v>2546.1</v>
      </c>
      <c r="G211" s="307">
        <v>0</v>
      </c>
      <c r="H211" s="307">
        <v>0</v>
      </c>
      <c r="I211" s="307">
        <v>0</v>
      </c>
      <c r="J211" s="307">
        <v>0</v>
      </c>
      <c r="K211" s="307">
        <v>0</v>
      </c>
      <c r="L211" s="307">
        <v>0</v>
      </c>
      <c r="M211" s="307">
        <v>0</v>
      </c>
      <c r="N211" s="307">
        <v>12.67</v>
      </c>
      <c r="O211" s="307">
        <v>0</v>
      </c>
      <c r="P211" s="307">
        <v>0.03</v>
      </c>
      <c r="Q211" s="307">
        <f t="shared" si="36"/>
        <v>2533.3999999999996</v>
      </c>
      <c r="R211" s="35"/>
    </row>
    <row r="212" spans="1:18" ht="30" customHeight="1">
      <c r="A212" s="169">
        <v>5300000</v>
      </c>
      <c r="B212" s="307" t="s">
        <v>274</v>
      </c>
      <c r="C212" s="307"/>
      <c r="D212" s="310" t="s">
        <v>275</v>
      </c>
      <c r="E212" s="310" t="s">
        <v>875</v>
      </c>
      <c r="F212" s="307">
        <v>5500.05</v>
      </c>
      <c r="G212" s="307">
        <v>0</v>
      </c>
      <c r="H212" s="307">
        <v>0</v>
      </c>
      <c r="I212" s="307">
        <v>0</v>
      </c>
      <c r="J212" s="307">
        <v>0</v>
      </c>
      <c r="K212" s="307">
        <v>0</v>
      </c>
      <c r="L212" s="307">
        <v>0</v>
      </c>
      <c r="M212" s="307">
        <v>0</v>
      </c>
      <c r="N212" s="307">
        <v>627.55</v>
      </c>
      <c r="O212" s="307">
        <v>0</v>
      </c>
      <c r="P212" s="307">
        <v>0.1</v>
      </c>
      <c r="Q212" s="307">
        <f t="shared" si="36"/>
        <v>4872.4</v>
      </c>
      <c r="R212" s="35"/>
    </row>
    <row r="213" spans="1:18" ht="30" customHeight="1">
      <c r="A213" s="169">
        <v>5300101</v>
      </c>
      <c r="B213" s="307" t="s">
        <v>276</v>
      </c>
      <c r="C213" s="307"/>
      <c r="D213" s="310" t="s">
        <v>277</v>
      </c>
      <c r="E213" s="310" t="s">
        <v>876</v>
      </c>
      <c r="F213" s="307">
        <v>2788.22</v>
      </c>
      <c r="G213" s="307">
        <v>0</v>
      </c>
      <c r="H213" s="307">
        <v>0</v>
      </c>
      <c r="I213" s="307">
        <v>0</v>
      </c>
      <c r="J213" s="307">
        <v>0</v>
      </c>
      <c r="K213" s="307">
        <v>0</v>
      </c>
      <c r="L213" s="307">
        <v>0</v>
      </c>
      <c r="M213" s="307">
        <v>0</v>
      </c>
      <c r="N213" s="307">
        <v>53.94</v>
      </c>
      <c r="O213" s="307">
        <v>0</v>
      </c>
      <c r="P213" s="307">
        <v>-0.12</v>
      </c>
      <c r="Q213" s="307">
        <f t="shared" si="36"/>
        <v>2734.3999999999996</v>
      </c>
      <c r="R213" s="112"/>
    </row>
    <row r="214" spans="1:18" ht="30" customHeight="1">
      <c r="A214" s="169">
        <v>5300201</v>
      </c>
      <c r="B214" s="307" t="s">
        <v>278</v>
      </c>
      <c r="C214" s="307"/>
      <c r="D214" s="310" t="s">
        <v>279</v>
      </c>
      <c r="E214" s="310" t="s">
        <v>877</v>
      </c>
      <c r="F214" s="307">
        <v>3250.05</v>
      </c>
      <c r="G214" s="307">
        <v>0</v>
      </c>
      <c r="H214" s="307">
        <v>0</v>
      </c>
      <c r="I214" s="307">
        <v>0</v>
      </c>
      <c r="J214" s="307">
        <v>0</v>
      </c>
      <c r="K214" s="307">
        <v>0</v>
      </c>
      <c r="L214" s="307">
        <v>0</v>
      </c>
      <c r="M214" s="307">
        <v>0</v>
      </c>
      <c r="N214" s="307">
        <v>124.46</v>
      </c>
      <c r="O214" s="307">
        <v>0</v>
      </c>
      <c r="P214" s="307">
        <v>-0.01</v>
      </c>
      <c r="Q214" s="307">
        <f t="shared" si="36"/>
        <v>3125.6000000000004</v>
      </c>
      <c r="R214" s="112"/>
    </row>
    <row r="215" spans="1:18" ht="30" customHeight="1">
      <c r="A215" s="169">
        <v>5300202</v>
      </c>
      <c r="B215" s="307" t="s">
        <v>280</v>
      </c>
      <c r="C215" s="307"/>
      <c r="D215" s="310" t="s">
        <v>281</v>
      </c>
      <c r="E215" s="310" t="s">
        <v>878</v>
      </c>
      <c r="F215" s="307">
        <v>2882.4</v>
      </c>
      <c r="G215" s="307">
        <v>0</v>
      </c>
      <c r="H215" s="307">
        <v>0</v>
      </c>
      <c r="I215" s="307">
        <v>0</v>
      </c>
      <c r="J215" s="307">
        <v>0</v>
      </c>
      <c r="K215" s="307">
        <v>0</v>
      </c>
      <c r="L215" s="307">
        <v>0</v>
      </c>
      <c r="M215" s="307">
        <v>0</v>
      </c>
      <c r="N215" s="307">
        <v>64.18</v>
      </c>
      <c r="O215" s="307">
        <v>0</v>
      </c>
      <c r="P215" s="307">
        <v>0.02</v>
      </c>
      <c r="Q215" s="307">
        <f t="shared" si="36"/>
        <v>2818.2000000000003</v>
      </c>
      <c r="R215" s="112"/>
    </row>
    <row r="216" spans="1:18" ht="30" customHeight="1">
      <c r="A216" s="169">
        <v>5300204</v>
      </c>
      <c r="B216" s="307" t="s">
        <v>282</v>
      </c>
      <c r="C216" s="307"/>
      <c r="D216" s="310" t="s">
        <v>283</v>
      </c>
      <c r="E216" s="310" t="s">
        <v>879</v>
      </c>
      <c r="F216" s="307">
        <v>3666.9</v>
      </c>
      <c r="G216" s="307">
        <v>0</v>
      </c>
      <c r="H216" s="307">
        <v>0</v>
      </c>
      <c r="I216" s="307">
        <v>0</v>
      </c>
      <c r="J216" s="307">
        <v>0</v>
      </c>
      <c r="K216" s="307">
        <v>0</v>
      </c>
      <c r="L216" s="307">
        <v>0</v>
      </c>
      <c r="M216" s="307">
        <v>0</v>
      </c>
      <c r="N216" s="307">
        <v>295.75</v>
      </c>
      <c r="O216" s="307">
        <v>0</v>
      </c>
      <c r="P216" s="307">
        <v>-0.05</v>
      </c>
      <c r="Q216" s="307">
        <f t="shared" si="36"/>
        <v>3371.2000000000003</v>
      </c>
      <c r="R216" s="112"/>
    </row>
    <row r="217" spans="1:18" ht="30" customHeight="1">
      <c r="A217" s="169">
        <v>5300206</v>
      </c>
      <c r="B217" s="307" t="s">
        <v>284</v>
      </c>
      <c r="C217" s="307"/>
      <c r="D217" s="310" t="s">
        <v>285</v>
      </c>
      <c r="E217" s="310" t="s">
        <v>880</v>
      </c>
      <c r="F217" s="307">
        <v>3250.05</v>
      </c>
      <c r="G217" s="307">
        <v>0</v>
      </c>
      <c r="H217" s="307">
        <v>0</v>
      </c>
      <c r="I217" s="307">
        <v>0</v>
      </c>
      <c r="J217" s="307">
        <v>0</v>
      </c>
      <c r="K217" s="307">
        <v>0</v>
      </c>
      <c r="L217" s="307">
        <v>0</v>
      </c>
      <c r="M217" s="307">
        <v>0</v>
      </c>
      <c r="N217" s="307">
        <v>124.46</v>
      </c>
      <c r="O217" s="307">
        <v>0</v>
      </c>
      <c r="P217" s="307">
        <v>-0.01</v>
      </c>
      <c r="Q217" s="307">
        <f t="shared" si="36"/>
        <v>3125.6000000000004</v>
      </c>
      <c r="R217" s="112"/>
    </row>
    <row r="218" spans="1:18" ht="30" customHeight="1">
      <c r="A218" s="169">
        <v>5300207</v>
      </c>
      <c r="B218" s="307" t="s">
        <v>286</v>
      </c>
      <c r="C218" s="307"/>
      <c r="D218" s="310" t="s">
        <v>287</v>
      </c>
      <c r="E218" s="310" t="s">
        <v>878</v>
      </c>
      <c r="F218" s="307">
        <v>3250.05</v>
      </c>
      <c r="G218" s="307">
        <v>0</v>
      </c>
      <c r="H218" s="307">
        <v>0</v>
      </c>
      <c r="I218" s="307">
        <v>0</v>
      </c>
      <c r="J218" s="307">
        <v>0</v>
      </c>
      <c r="K218" s="307">
        <v>0</v>
      </c>
      <c r="L218" s="307">
        <v>0</v>
      </c>
      <c r="M218" s="307">
        <v>0</v>
      </c>
      <c r="N218" s="307">
        <v>124.46</v>
      </c>
      <c r="O218" s="307">
        <v>0</v>
      </c>
      <c r="P218" s="307">
        <v>-0.01</v>
      </c>
      <c r="Q218" s="307">
        <f t="shared" si="36"/>
        <v>3125.6000000000004</v>
      </c>
      <c r="R218" s="112"/>
    </row>
    <row r="219" spans="1:18" s="332" customFormat="1" ht="18" customHeight="1">
      <c r="A219" s="330" t="s">
        <v>156</v>
      </c>
      <c r="B219" s="313"/>
      <c r="C219" s="313"/>
      <c r="D219" s="313"/>
      <c r="E219" s="313"/>
      <c r="F219" s="312">
        <f aca="true" t="shared" si="37" ref="F219:Q219">SUM(F210:F218)</f>
        <v>29679.920000000002</v>
      </c>
      <c r="G219" s="312">
        <f t="shared" si="37"/>
        <v>0</v>
      </c>
      <c r="H219" s="312">
        <f t="shared" si="37"/>
        <v>0</v>
      </c>
      <c r="I219" s="312">
        <f t="shared" si="37"/>
        <v>0</v>
      </c>
      <c r="J219" s="312">
        <f t="shared" si="37"/>
        <v>0</v>
      </c>
      <c r="K219" s="312">
        <f t="shared" si="37"/>
        <v>0</v>
      </c>
      <c r="L219" s="312">
        <f t="shared" si="37"/>
        <v>0</v>
      </c>
      <c r="M219" s="312">
        <f t="shared" si="37"/>
        <v>0</v>
      </c>
      <c r="N219" s="312">
        <f t="shared" si="37"/>
        <v>1440.14</v>
      </c>
      <c r="O219" s="312">
        <f t="shared" si="37"/>
        <v>0</v>
      </c>
      <c r="P219" s="312">
        <f t="shared" si="37"/>
        <v>-0.02</v>
      </c>
      <c r="Q219" s="312">
        <f t="shared" si="37"/>
        <v>28239.799999999996</v>
      </c>
      <c r="R219" s="335"/>
    </row>
    <row r="220" spans="1:18" ht="18.75" customHeight="1">
      <c r="A220" s="138" t="s">
        <v>783</v>
      </c>
      <c r="B220" s="315"/>
      <c r="C220" s="315"/>
      <c r="D220" s="315"/>
      <c r="E220" s="315"/>
      <c r="F220" s="315"/>
      <c r="G220" s="315"/>
      <c r="H220" s="315"/>
      <c r="I220" s="315"/>
      <c r="J220" s="315"/>
      <c r="K220" s="315"/>
      <c r="L220" s="336"/>
      <c r="M220" s="315"/>
      <c r="N220" s="315"/>
      <c r="O220" s="315"/>
      <c r="P220" s="315"/>
      <c r="Q220" s="315"/>
      <c r="R220" s="107"/>
    </row>
    <row r="221" spans="1:18" ht="30" customHeight="1">
      <c r="A221" s="268">
        <v>620001</v>
      </c>
      <c r="B221" s="328" t="s">
        <v>784</v>
      </c>
      <c r="C221" s="328"/>
      <c r="D221" s="310" t="s">
        <v>985</v>
      </c>
      <c r="E221" s="310" t="s">
        <v>785</v>
      </c>
      <c r="F221" s="307">
        <v>5500.05</v>
      </c>
      <c r="G221" s="307">
        <v>0</v>
      </c>
      <c r="H221" s="307">
        <v>0</v>
      </c>
      <c r="I221" s="307">
        <v>0</v>
      </c>
      <c r="J221" s="307">
        <v>0</v>
      </c>
      <c r="K221" s="307">
        <v>0</v>
      </c>
      <c r="L221" s="307">
        <v>0</v>
      </c>
      <c r="M221" s="307">
        <v>0</v>
      </c>
      <c r="N221" s="307">
        <v>627.55</v>
      </c>
      <c r="O221" s="307">
        <v>0</v>
      </c>
      <c r="P221" s="307">
        <v>-0.1</v>
      </c>
      <c r="Q221" s="307">
        <f>F221+G221+H221+J221-K221-M221-N221-L221+O221-P221</f>
        <v>4872.6</v>
      </c>
      <c r="R221" s="112"/>
    </row>
    <row r="222" spans="1:18" ht="18" customHeight="1">
      <c r="A222" s="289" t="s">
        <v>156</v>
      </c>
      <c r="B222" s="313"/>
      <c r="C222" s="313"/>
      <c r="D222" s="310"/>
      <c r="E222" s="310"/>
      <c r="F222" s="318">
        <f>F221</f>
        <v>5500.05</v>
      </c>
      <c r="G222" s="318">
        <f aca="true" t="shared" si="38" ref="G222:Q222">G221</f>
        <v>0</v>
      </c>
      <c r="H222" s="318">
        <f t="shared" si="38"/>
        <v>0</v>
      </c>
      <c r="I222" s="318">
        <f t="shared" si="38"/>
        <v>0</v>
      </c>
      <c r="J222" s="318">
        <f t="shared" si="38"/>
        <v>0</v>
      </c>
      <c r="K222" s="318">
        <f t="shared" si="38"/>
        <v>0</v>
      </c>
      <c r="L222" s="318">
        <f t="shared" si="38"/>
        <v>0</v>
      </c>
      <c r="M222" s="318">
        <f t="shared" si="38"/>
        <v>0</v>
      </c>
      <c r="N222" s="318">
        <f t="shared" si="38"/>
        <v>627.55</v>
      </c>
      <c r="O222" s="318">
        <f t="shared" si="38"/>
        <v>0</v>
      </c>
      <c r="P222" s="318">
        <f t="shared" si="38"/>
        <v>-0.1</v>
      </c>
      <c r="Q222" s="318">
        <f t="shared" si="38"/>
        <v>4872.6</v>
      </c>
      <c r="R222" s="35"/>
    </row>
    <row r="223" spans="1:18" ht="18.75" customHeight="1">
      <c r="A223" s="138" t="s">
        <v>786</v>
      </c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36"/>
      <c r="M223" s="315"/>
      <c r="N223" s="315"/>
      <c r="O223" s="315"/>
      <c r="P223" s="315"/>
      <c r="Q223" s="315"/>
      <c r="R223" s="107"/>
    </row>
    <row r="224" spans="1:18" ht="30" customHeight="1">
      <c r="A224" s="268">
        <v>630001</v>
      </c>
      <c r="B224" s="328" t="s">
        <v>787</v>
      </c>
      <c r="C224" s="328"/>
      <c r="D224" s="310" t="s">
        <v>986</v>
      </c>
      <c r="E224" s="310" t="s">
        <v>788</v>
      </c>
      <c r="F224" s="307">
        <v>5500.05</v>
      </c>
      <c r="G224" s="307">
        <v>0</v>
      </c>
      <c r="H224" s="307">
        <v>0</v>
      </c>
      <c r="I224" s="307">
        <v>0</v>
      </c>
      <c r="J224" s="307">
        <v>0</v>
      </c>
      <c r="K224" s="307">
        <v>0</v>
      </c>
      <c r="L224" s="307">
        <v>0</v>
      </c>
      <c r="M224" s="307">
        <v>0</v>
      </c>
      <c r="N224" s="307">
        <v>627.55</v>
      </c>
      <c r="O224" s="307">
        <v>0</v>
      </c>
      <c r="P224" s="307">
        <v>-0.1</v>
      </c>
      <c r="Q224" s="307">
        <f>F224+G224+H224+J224-K224-M224-N224-L224+O224-P224</f>
        <v>4872.6</v>
      </c>
      <c r="R224" s="112"/>
    </row>
    <row r="225" spans="1:18" ht="30" customHeight="1">
      <c r="A225" s="169">
        <v>6200202</v>
      </c>
      <c r="B225" s="307" t="s">
        <v>297</v>
      </c>
      <c r="C225" s="307"/>
      <c r="D225" s="310" t="s">
        <v>298</v>
      </c>
      <c r="E225" s="313" t="s">
        <v>883</v>
      </c>
      <c r="F225" s="307">
        <v>3490.05</v>
      </c>
      <c r="G225" s="307">
        <v>0</v>
      </c>
      <c r="H225" s="307">
        <v>0</v>
      </c>
      <c r="I225" s="307">
        <v>0</v>
      </c>
      <c r="J225" s="307">
        <v>0</v>
      </c>
      <c r="K225" s="307">
        <v>0</v>
      </c>
      <c r="L225" s="307">
        <v>0</v>
      </c>
      <c r="M225" s="307">
        <v>0</v>
      </c>
      <c r="N225" s="307">
        <v>150.57</v>
      </c>
      <c r="O225" s="307">
        <v>0</v>
      </c>
      <c r="P225" s="307">
        <v>-0.12</v>
      </c>
      <c r="Q225" s="307">
        <f>F225+G225+H225+J225-K225-M225-N225-L225+O225-P225</f>
        <v>3339.6</v>
      </c>
      <c r="R225" s="32"/>
    </row>
    <row r="226" spans="1:18" ht="30" customHeight="1">
      <c r="A226" s="169">
        <v>8100209</v>
      </c>
      <c r="B226" s="307" t="s">
        <v>558</v>
      </c>
      <c r="C226" s="307"/>
      <c r="D226" s="310" t="s">
        <v>559</v>
      </c>
      <c r="E226" s="310" t="s">
        <v>884</v>
      </c>
      <c r="F226" s="307">
        <v>2677.92</v>
      </c>
      <c r="G226" s="307">
        <v>0</v>
      </c>
      <c r="H226" s="307">
        <v>0</v>
      </c>
      <c r="I226" s="307">
        <v>0</v>
      </c>
      <c r="J226" s="307">
        <v>0</v>
      </c>
      <c r="K226" s="307">
        <v>0</v>
      </c>
      <c r="L226" s="307">
        <v>0</v>
      </c>
      <c r="M226" s="307">
        <v>0</v>
      </c>
      <c r="N226" s="307">
        <v>41.94</v>
      </c>
      <c r="O226" s="307">
        <v>0</v>
      </c>
      <c r="P226" s="307">
        <v>-0.02</v>
      </c>
      <c r="Q226" s="307">
        <f>F226+G226+H226+J226-K226-M226-N226-L226+O226-P226</f>
        <v>2636</v>
      </c>
      <c r="R226" s="32"/>
    </row>
    <row r="227" spans="1:18" s="339" customFormat="1" ht="18" customHeight="1">
      <c r="A227" s="337" t="s">
        <v>156</v>
      </c>
      <c r="B227" s="311"/>
      <c r="C227" s="311"/>
      <c r="D227" s="311"/>
      <c r="E227" s="311"/>
      <c r="F227" s="312">
        <f>SUM(F224:F226)</f>
        <v>11668.02</v>
      </c>
      <c r="G227" s="318">
        <f aca="true" t="shared" si="39" ref="G227:Q227">SUM(G224:G226)</f>
        <v>0</v>
      </c>
      <c r="H227" s="318">
        <f t="shared" si="39"/>
        <v>0</v>
      </c>
      <c r="I227" s="318">
        <f t="shared" si="39"/>
        <v>0</v>
      </c>
      <c r="J227" s="318">
        <f t="shared" si="39"/>
        <v>0</v>
      </c>
      <c r="K227" s="318">
        <f t="shared" si="39"/>
        <v>0</v>
      </c>
      <c r="L227" s="318">
        <f t="shared" si="39"/>
        <v>0</v>
      </c>
      <c r="M227" s="318">
        <f t="shared" si="39"/>
        <v>0</v>
      </c>
      <c r="N227" s="318">
        <f t="shared" si="39"/>
        <v>820.06</v>
      </c>
      <c r="O227" s="318">
        <f t="shared" si="39"/>
        <v>0</v>
      </c>
      <c r="P227" s="318">
        <f t="shared" si="39"/>
        <v>-0.24</v>
      </c>
      <c r="Q227" s="318">
        <f t="shared" si="39"/>
        <v>10848.2</v>
      </c>
      <c r="R227" s="338"/>
    </row>
    <row r="228" spans="1:18" ht="18.75" customHeight="1">
      <c r="A228" s="138" t="s">
        <v>160</v>
      </c>
      <c r="B228" s="324"/>
      <c r="C228" s="324"/>
      <c r="D228" s="315"/>
      <c r="E228" s="315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103"/>
    </row>
    <row r="229" spans="1:18" ht="30" customHeight="1">
      <c r="A229" s="169">
        <v>6300000</v>
      </c>
      <c r="B229" s="307" t="s">
        <v>299</v>
      </c>
      <c r="C229" s="307"/>
      <c r="D229" s="310" t="s">
        <v>300</v>
      </c>
      <c r="E229" s="313" t="s">
        <v>301</v>
      </c>
      <c r="F229" s="307">
        <v>5500.05</v>
      </c>
      <c r="G229" s="307">
        <v>0</v>
      </c>
      <c r="H229" s="307">
        <v>0</v>
      </c>
      <c r="I229" s="307">
        <v>0</v>
      </c>
      <c r="J229" s="307">
        <v>0</v>
      </c>
      <c r="K229" s="307">
        <v>0</v>
      </c>
      <c r="L229" s="307">
        <v>0</v>
      </c>
      <c r="M229" s="307">
        <v>0</v>
      </c>
      <c r="N229" s="307">
        <v>627.55</v>
      </c>
      <c r="O229" s="307">
        <v>0</v>
      </c>
      <c r="P229" s="307">
        <v>0.1</v>
      </c>
      <c r="Q229" s="307">
        <f>F229+G229+H229+J229-K229-M229-N229-L229+O229-P229</f>
        <v>4872.4</v>
      </c>
      <c r="R229" s="32"/>
    </row>
    <row r="230" spans="1:18" ht="30" customHeight="1">
      <c r="A230" s="169">
        <v>6300201</v>
      </c>
      <c r="B230" s="307" t="s">
        <v>302</v>
      </c>
      <c r="C230" s="307"/>
      <c r="D230" s="310" t="s">
        <v>303</v>
      </c>
      <c r="E230" s="313" t="s">
        <v>885</v>
      </c>
      <c r="F230" s="307">
        <v>3250.05</v>
      </c>
      <c r="G230" s="307">
        <v>0</v>
      </c>
      <c r="H230" s="307">
        <v>0</v>
      </c>
      <c r="I230" s="307">
        <v>0</v>
      </c>
      <c r="J230" s="307">
        <v>0</v>
      </c>
      <c r="K230" s="307">
        <v>0</v>
      </c>
      <c r="L230" s="307">
        <v>0</v>
      </c>
      <c r="M230" s="307">
        <v>0</v>
      </c>
      <c r="N230" s="307">
        <v>124.46</v>
      </c>
      <c r="O230" s="307">
        <v>0</v>
      </c>
      <c r="P230" s="307">
        <v>-0.01</v>
      </c>
      <c r="Q230" s="307">
        <f>F230+G230+H230+J230-K230-M230-N230-L230+O230-P230</f>
        <v>3125.6000000000004</v>
      </c>
      <c r="R230" s="47"/>
    </row>
    <row r="231" spans="1:18" ht="18" customHeight="1">
      <c r="A231" s="289" t="s">
        <v>156</v>
      </c>
      <c r="B231" s="313"/>
      <c r="C231" s="313"/>
      <c r="D231" s="310"/>
      <c r="E231" s="313"/>
      <c r="F231" s="312">
        <f aca="true" t="shared" si="40" ref="F231:Q231">SUM(F229:F230)</f>
        <v>8750.1</v>
      </c>
      <c r="G231" s="323">
        <f t="shared" si="40"/>
        <v>0</v>
      </c>
      <c r="H231" s="323">
        <f t="shared" si="40"/>
        <v>0</v>
      </c>
      <c r="I231" s="323">
        <f t="shared" si="40"/>
        <v>0</v>
      </c>
      <c r="J231" s="323">
        <f t="shared" si="40"/>
        <v>0</v>
      </c>
      <c r="K231" s="318">
        <f t="shared" si="40"/>
        <v>0</v>
      </c>
      <c r="L231" s="323">
        <f t="shared" si="40"/>
        <v>0</v>
      </c>
      <c r="M231" s="323">
        <f t="shared" si="40"/>
        <v>0</v>
      </c>
      <c r="N231" s="323">
        <f t="shared" si="40"/>
        <v>752.01</v>
      </c>
      <c r="O231" s="323">
        <f t="shared" si="40"/>
        <v>0</v>
      </c>
      <c r="P231" s="318">
        <f t="shared" si="40"/>
        <v>0.09000000000000001</v>
      </c>
      <c r="Q231" s="323">
        <f t="shared" si="40"/>
        <v>7998</v>
      </c>
      <c r="R231" s="32"/>
    </row>
    <row r="232" spans="1:18" s="25" customFormat="1" ht="21" customHeight="1">
      <c r="A232" s="65"/>
      <c r="B232" s="292" t="s">
        <v>40</v>
      </c>
      <c r="C232" s="292"/>
      <c r="D232" s="73"/>
      <c r="E232" s="73"/>
      <c r="F232" s="316">
        <f>F219+F222+F227+F231</f>
        <v>55598.090000000004</v>
      </c>
      <c r="G232" s="320">
        <f aca="true" t="shared" si="41" ref="G232:Q232">G219+G222+G227+G231</f>
        <v>0</v>
      </c>
      <c r="H232" s="320">
        <f t="shared" si="41"/>
        <v>0</v>
      </c>
      <c r="I232" s="320">
        <f t="shared" si="41"/>
        <v>0</v>
      </c>
      <c r="J232" s="320">
        <f t="shared" si="41"/>
        <v>0</v>
      </c>
      <c r="K232" s="316">
        <f t="shared" si="41"/>
        <v>0</v>
      </c>
      <c r="L232" s="320">
        <f t="shared" si="41"/>
        <v>0</v>
      </c>
      <c r="M232" s="320">
        <f t="shared" si="41"/>
        <v>0</v>
      </c>
      <c r="N232" s="320">
        <f t="shared" si="41"/>
        <v>3639.76</v>
      </c>
      <c r="O232" s="320">
        <f t="shared" si="41"/>
        <v>0</v>
      </c>
      <c r="P232" s="320">
        <f t="shared" si="41"/>
        <v>-0.26999999999999996</v>
      </c>
      <c r="Q232" s="320">
        <f t="shared" si="41"/>
        <v>51958.59999999999</v>
      </c>
      <c r="R232" s="66"/>
    </row>
    <row r="233" ht="13.5" customHeight="1">
      <c r="L233" s="3"/>
    </row>
    <row r="234" spans="1:18" s="299" customFormat="1" ht="12.75" customHeight="1">
      <c r="A234" s="296"/>
      <c r="B234" s="297"/>
      <c r="C234" s="297"/>
      <c r="D234" s="297"/>
      <c r="E234" s="297" t="s">
        <v>52</v>
      </c>
      <c r="F234" s="297"/>
      <c r="G234" s="297"/>
      <c r="H234" s="297"/>
      <c r="I234" s="297"/>
      <c r="J234" s="297"/>
      <c r="K234" s="297" t="s">
        <v>54</v>
      </c>
      <c r="L234" s="297"/>
      <c r="M234" s="297"/>
      <c r="N234" s="297"/>
      <c r="O234" s="297"/>
      <c r="P234" s="297"/>
      <c r="Q234" s="297"/>
      <c r="R234" s="298"/>
    </row>
    <row r="235" spans="1:18" s="299" customFormat="1" ht="12.75" customHeight="1">
      <c r="A235" s="296" t="s">
        <v>53</v>
      </c>
      <c r="B235" s="297"/>
      <c r="C235" s="297"/>
      <c r="D235" s="297"/>
      <c r="E235" s="297" t="s">
        <v>51</v>
      </c>
      <c r="F235" s="297"/>
      <c r="G235" s="297"/>
      <c r="H235" s="297"/>
      <c r="I235" s="297"/>
      <c r="J235" s="297"/>
      <c r="K235" s="297" t="s">
        <v>55</v>
      </c>
      <c r="L235" s="297"/>
      <c r="M235" s="297"/>
      <c r="N235" s="297"/>
      <c r="O235" s="297"/>
      <c r="P235" s="297"/>
      <c r="Q235" s="297"/>
      <c r="R235" s="298"/>
    </row>
    <row r="236" spans="2:17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9" spans="1:18" ht="33.75">
      <c r="A239" s="295" t="s">
        <v>0</v>
      </c>
      <c r="B239" s="37"/>
      <c r="C239" s="37"/>
      <c r="D239" s="6"/>
      <c r="E239" s="132" t="s">
        <v>867</v>
      </c>
      <c r="F239" s="6"/>
      <c r="G239" s="6"/>
      <c r="H239" s="6"/>
      <c r="I239" s="6"/>
      <c r="J239" s="6"/>
      <c r="K239" s="6"/>
      <c r="L239" s="7"/>
      <c r="M239" s="6"/>
      <c r="N239" s="6"/>
      <c r="O239" s="6"/>
      <c r="P239" s="6"/>
      <c r="Q239" s="6"/>
      <c r="R239" s="29"/>
    </row>
    <row r="240" spans="1:18" ht="20.25">
      <c r="A240" s="8"/>
      <c r="B240" s="285" t="s">
        <v>30</v>
      </c>
      <c r="C240" s="285"/>
      <c r="D240" s="9"/>
      <c r="E240" s="9"/>
      <c r="F240" s="9"/>
      <c r="G240" s="9"/>
      <c r="H240" s="9"/>
      <c r="I240" s="9"/>
      <c r="J240" s="10"/>
      <c r="K240" s="10"/>
      <c r="L240" s="11"/>
      <c r="M240" s="9"/>
      <c r="N240" s="9"/>
      <c r="O240" s="9"/>
      <c r="P240" s="9"/>
      <c r="Q240" s="9"/>
      <c r="R240" s="30" t="s">
        <v>935</v>
      </c>
    </row>
    <row r="241" spans="1:18" ht="24.75">
      <c r="A241" s="12"/>
      <c r="B241" s="49"/>
      <c r="C241" s="49"/>
      <c r="D241" s="13"/>
      <c r="E241" s="133" t="s">
        <v>1131</v>
      </c>
      <c r="F241" s="14"/>
      <c r="G241" s="14"/>
      <c r="H241" s="14"/>
      <c r="I241" s="14"/>
      <c r="J241" s="14"/>
      <c r="K241" s="14"/>
      <c r="L241" s="15"/>
      <c r="M241" s="14"/>
      <c r="N241" s="14"/>
      <c r="O241" s="14"/>
      <c r="P241" s="14"/>
      <c r="Q241" s="14"/>
      <c r="R241" s="31"/>
    </row>
    <row r="242" spans="1:18" s="356" customFormat="1" ht="36.75" customHeight="1" thickBot="1">
      <c r="A242" s="344" t="s">
        <v>1</v>
      </c>
      <c r="B242" s="353" t="s">
        <v>2</v>
      </c>
      <c r="C242" s="347" t="s">
        <v>908</v>
      </c>
      <c r="D242" s="353" t="s">
        <v>3</v>
      </c>
      <c r="E242" s="353" t="s">
        <v>4</v>
      </c>
      <c r="F242" s="351" t="s">
        <v>5</v>
      </c>
      <c r="G242" s="346" t="s">
        <v>36</v>
      </c>
      <c r="H242" s="346" t="s">
        <v>20</v>
      </c>
      <c r="I242" s="346" t="s">
        <v>45</v>
      </c>
      <c r="J242" s="351" t="s">
        <v>38</v>
      </c>
      <c r="K242" s="351" t="s">
        <v>967</v>
      </c>
      <c r="L242" s="351" t="s">
        <v>21</v>
      </c>
      <c r="M242" s="346" t="s">
        <v>27</v>
      </c>
      <c r="N242" s="354" t="s">
        <v>23</v>
      </c>
      <c r="O242" s="346" t="s">
        <v>24</v>
      </c>
      <c r="P242" s="346" t="s">
        <v>39</v>
      </c>
      <c r="Q242" s="346" t="s">
        <v>37</v>
      </c>
      <c r="R242" s="357" t="s">
        <v>25</v>
      </c>
    </row>
    <row r="243" spans="1:18" ht="33" customHeight="1" thickTop="1">
      <c r="A243" s="138" t="s">
        <v>288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5"/>
      <c r="M243" s="104"/>
      <c r="N243" s="104"/>
      <c r="O243" s="104"/>
      <c r="P243" s="104"/>
      <c r="Q243" s="104"/>
      <c r="R243" s="103"/>
    </row>
    <row r="244" spans="1:18" s="45" customFormat="1" ht="42" customHeight="1">
      <c r="A244" s="169">
        <v>600001</v>
      </c>
      <c r="B244" s="78" t="s">
        <v>789</v>
      </c>
      <c r="C244" s="78"/>
      <c r="D244" s="40" t="s">
        <v>790</v>
      </c>
      <c r="E244" s="309" t="s">
        <v>791</v>
      </c>
      <c r="F244" s="78">
        <v>8500.05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84">
        <v>0</v>
      </c>
      <c r="M244" s="78">
        <v>0</v>
      </c>
      <c r="N244" s="78">
        <v>1268.35</v>
      </c>
      <c r="O244" s="78">
        <v>0</v>
      </c>
      <c r="P244" s="78">
        <v>-0.1</v>
      </c>
      <c r="Q244" s="78">
        <f>F244+G244+H244+J244-K244-M244-N244-L244+O244-P244</f>
        <v>7231.799999999999</v>
      </c>
      <c r="R244" s="72"/>
    </row>
    <row r="245" spans="1:18" ht="42" customHeight="1">
      <c r="A245" s="169">
        <v>5200102</v>
      </c>
      <c r="B245" s="78" t="s">
        <v>243</v>
      </c>
      <c r="C245" s="78"/>
      <c r="D245" s="47" t="s">
        <v>244</v>
      </c>
      <c r="E245" s="47" t="s">
        <v>245</v>
      </c>
      <c r="F245" s="78">
        <v>3060.6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83.57</v>
      </c>
      <c r="O245" s="78">
        <v>0</v>
      </c>
      <c r="P245" s="78">
        <v>0.03</v>
      </c>
      <c r="Q245" s="78">
        <f>F245+G245+H245+J245-K245-M245-N245-L245+O245-P245</f>
        <v>2976.9999999999995</v>
      </c>
      <c r="R245" s="112"/>
    </row>
    <row r="246" spans="1:18" ht="42" customHeight="1">
      <c r="A246" s="169">
        <v>5200204</v>
      </c>
      <c r="B246" s="78" t="s">
        <v>289</v>
      </c>
      <c r="C246" s="78"/>
      <c r="D246" s="47" t="s">
        <v>290</v>
      </c>
      <c r="E246" s="47" t="s">
        <v>111</v>
      </c>
      <c r="F246" s="78">
        <v>4297.5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397.66</v>
      </c>
      <c r="O246" s="78">
        <v>0</v>
      </c>
      <c r="P246" s="78">
        <v>0.04</v>
      </c>
      <c r="Q246" s="78">
        <f>F246+G246+H246+J246-K246-M246-N246-L246+O246-P246</f>
        <v>3899.8</v>
      </c>
      <c r="R246" s="47"/>
    </row>
    <row r="247" spans="1:18" ht="42" customHeight="1">
      <c r="A247" s="169">
        <v>11100404</v>
      </c>
      <c r="B247" s="174" t="s">
        <v>295</v>
      </c>
      <c r="C247" s="174"/>
      <c r="D247" s="1" t="s">
        <v>296</v>
      </c>
      <c r="E247" s="47" t="s">
        <v>111</v>
      </c>
      <c r="F247" s="78">
        <v>2000.1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71.68</v>
      </c>
      <c r="P247" s="78">
        <v>-0.02</v>
      </c>
      <c r="Q247" s="78">
        <f>F247+G247+H247+J247-K247-M247-N247-L247+O247-P247</f>
        <v>2071.7999999999997</v>
      </c>
      <c r="R247" s="47"/>
    </row>
    <row r="248" spans="1:18" ht="33" customHeight="1">
      <c r="A248" s="289" t="s">
        <v>156</v>
      </c>
      <c r="B248" s="78"/>
      <c r="C248" s="78"/>
      <c r="D248" s="1"/>
      <c r="E248" s="1"/>
      <c r="F248" s="36">
        <f aca="true" t="shared" si="42" ref="F248:Q248">SUM(F244:F247)</f>
        <v>17858.25</v>
      </c>
      <c r="G248" s="36">
        <f t="shared" si="42"/>
        <v>0</v>
      </c>
      <c r="H248" s="36">
        <f t="shared" si="42"/>
        <v>0</v>
      </c>
      <c r="I248" s="36">
        <f t="shared" si="42"/>
        <v>0</v>
      </c>
      <c r="J248" s="36">
        <f t="shared" si="42"/>
        <v>0</v>
      </c>
      <c r="K248" s="36">
        <f t="shared" si="42"/>
        <v>0</v>
      </c>
      <c r="L248" s="36">
        <f t="shared" si="42"/>
        <v>0</v>
      </c>
      <c r="M248" s="36">
        <f t="shared" si="42"/>
        <v>0</v>
      </c>
      <c r="N248" s="36">
        <f t="shared" si="42"/>
        <v>1749.58</v>
      </c>
      <c r="O248" s="36">
        <f t="shared" si="42"/>
        <v>71.68</v>
      </c>
      <c r="P248" s="36">
        <f t="shared" si="42"/>
        <v>-0.05</v>
      </c>
      <c r="Q248" s="36">
        <f t="shared" si="42"/>
        <v>16180.399999999998</v>
      </c>
      <c r="R248" s="32"/>
    </row>
    <row r="249" spans="1:18" ht="33" customHeight="1">
      <c r="A249" s="138" t="s">
        <v>116</v>
      </c>
      <c r="B249" s="106"/>
      <c r="C249" s="106"/>
      <c r="D249" s="104"/>
      <c r="E249" s="104"/>
      <c r="F249" s="106"/>
      <c r="G249" s="106"/>
      <c r="H249" s="106"/>
      <c r="I249" s="106"/>
      <c r="J249" s="106"/>
      <c r="K249" s="106"/>
      <c r="L249" s="130"/>
      <c r="M249" s="106"/>
      <c r="N249" s="106"/>
      <c r="O249" s="106"/>
      <c r="P249" s="106"/>
      <c r="Q249" s="106"/>
      <c r="R249" s="103"/>
    </row>
    <row r="250" spans="1:18" ht="42" customHeight="1">
      <c r="A250" s="17">
        <v>3130104</v>
      </c>
      <c r="B250" s="114" t="s">
        <v>224</v>
      </c>
      <c r="C250" s="114"/>
      <c r="D250" s="40" t="s">
        <v>225</v>
      </c>
      <c r="E250" s="40" t="s">
        <v>111</v>
      </c>
      <c r="F250" s="78">
        <v>3858.6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326.42</v>
      </c>
      <c r="O250" s="78">
        <v>0</v>
      </c>
      <c r="P250" s="78">
        <v>-0.02</v>
      </c>
      <c r="Q250" s="78">
        <f>F250+G250+H250+J250-K250-M250-N250-L250+O250-P250</f>
        <v>3532.2</v>
      </c>
      <c r="R250" s="32"/>
    </row>
    <row r="251" spans="1:18" ht="35.25" customHeight="1">
      <c r="A251" s="289" t="s">
        <v>156</v>
      </c>
      <c r="B251" s="78"/>
      <c r="C251" s="78"/>
      <c r="D251" s="1"/>
      <c r="E251" s="1"/>
      <c r="F251" s="79">
        <f>F250</f>
        <v>3858.6</v>
      </c>
      <c r="G251" s="79">
        <f aca="true" t="shared" si="43" ref="G251:Q251">G250</f>
        <v>0</v>
      </c>
      <c r="H251" s="79">
        <f t="shared" si="43"/>
        <v>0</v>
      </c>
      <c r="I251" s="79">
        <f t="shared" si="43"/>
        <v>0</v>
      </c>
      <c r="J251" s="79">
        <f t="shared" si="43"/>
        <v>0</v>
      </c>
      <c r="K251" s="79">
        <f t="shared" si="43"/>
        <v>0</v>
      </c>
      <c r="L251" s="79">
        <f t="shared" si="43"/>
        <v>0</v>
      </c>
      <c r="M251" s="79">
        <f t="shared" si="43"/>
        <v>0</v>
      </c>
      <c r="N251" s="79">
        <f t="shared" si="43"/>
        <v>326.42</v>
      </c>
      <c r="O251" s="79">
        <f t="shared" si="43"/>
        <v>0</v>
      </c>
      <c r="P251" s="79">
        <f t="shared" si="43"/>
        <v>-0.02</v>
      </c>
      <c r="Q251" s="79">
        <f t="shared" si="43"/>
        <v>3532.2</v>
      </c>
      <c r="R251" s="32"/>
    </row>
    <row r="252" spans="1:18" s="360" customFormat="1" ht="33" customHeight="1">
      <c r="A252" s="65"/>
      <c r="B252" s="292" t="s">
        <v>40</v>
      </c>
      <c r="C252" s="292"/>
      <c r="D252" s="359"/>
      <c r="E252" s="359"/>
      <c r="F252" s="87">
        <f>F248+F251</f>
        <v>21716.85</v>
      </c>
      <c r="G252" s="87">
        <f aca="true" t="shared" si="44" ref="G252:Q252">G248+G251</f>
        <v>0</v>
      </c>
      <c r="H252" s="87">
        <f t="shared" si="44"/>
        <v>0</v>
      </c>
      <c r="I252" s="87">
        <f t="shared" si="44"/>
        <v>0</v>
      </c>
      <c r="J252" s="87">
        <f t="shared" si="44"/>
        <v>0</v>
      </c>
      <c r="K252" s="87">
        <f t="shared" si="44"/>
        <v>0</v>
      </c>
      <c r="L252" s="87">
        <f t="shared" si="44"/>
        <v>0</v>
      </c>
      <c r="M252" s="87">
        <f t="shared" si="44"/>
        <v>0</v>
      </c>
      <c r="N252" s="87">
        <f t="shared" si="44"/>
        <v>2076</v>
      </c>
      <c r="O252" s="87">
        <f t="shared" si="44"/>
        <v>71.68</v>
      </c>
      <c r="P252" s="87">
        <f t="shared" si="44"/>
        <v>-0.07</v>
      </c>
      <c r="Q252" s="87">
        <f t="shared" si="44"/>
        <v>19712.6</v>
      </c>
      <c r="R252" s="196"/>
    </row>
    <row r="253" spans="1:18" ht="18">
      <c r="A253" s="2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4"/>
      <c r="M253" s="10"/>
      <c r="N253" s="10"/>
      <c r="O253" s="10"/>
      <c r="P253" s="10"/>
      <c r="Q253" s="10"/>
      <c r="R253" s="34"/>
    </row>
    <row r="254" spans="1:18" ht="18">
      <c r="A254" s="2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4"/>
      <c r="M254" s="10"/>
      <c r="N254" s="10"/>
      <c r="O254" s="10"/>
      <c r="P254" s="10"/>
      <c r="Q254" s="10"/>
      <c r="R254" s="34"/>
    </row>
    <row r="255" spans="1:18" ht="18">
      <c r="A255" s="2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4"/>
      <c r="M255" s="10"/>
      <c r="N255" s="10"/>
      <c r="O255" s="10"/>
      <c r="P255" s="10"/>
      <c r="Q255" s="10"/>
      <c r="R255" s="34"/>
    </row>
    <row r="256" spans="1:18" ht="18">
      <c r="A256" s="2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4"/>
      <c r="M256" s="10"/>
      <c r="N256" s="10"/>
      <c r="O256" s="10"/>
      <c r="P256" s="10"/>
      <c r="Q256" s="10"/>
      <c r="R256" s="34"/>
    </row>
    <row r="257" spans="1:18" s="299" customFormat="1" ht="18.75">
      <c r="A257" s="303"/>
      <c r="B257" s="304"/>
      <c r="C257" s="304"/>
      <c r="D257" s="304"/>
      <c r="E257" s="304" t="s">
        <v>52</v>
      </c>
      <c r="F257" s="304"/>
      <c r="G257" s="304"/>
      <c r="H257" s="304"/>
      <c r="I257" s="304"/>
      <c r="J257" s="304"/>
      <c r="K257" s="304" t="s">
        <v>54</v>
      </c>
      <c r="L257" s="304"/>
      <c r="M257" s="304"/>
      <c r="N257" s="304"/>
      <c r="O257" s="304"/>
      <c r="P257" s="304"/>
      <c r="Q257" s="304"/>
      <c r="R257" s="305"/>
    </row>
    <row r="258" spans="1:18" s="299" customFormat="1" ht="18.75">
      <c r="A258" s="303" t="s">
        <v>53</v>
      </c>
      <c r="B258" s="304"/>
      <c r="C258" s="304"/>
      <c r="D258" s="304"/>
      <c r="E258" s="297" t="s">
        <v>51</v>
      </c>
      <c r="F258" s="304"/>
      <c r="G258" s="304"/>
      <c r="H258" s="304"/>
      <c r="I258" s="304"/>
      <c r="J258" s="304"/>
      <c r="K258" s="304" t="s">
        <v>55</v>
      </c>
      <c r="L258" s="304"/>
      <c r="M258" s="304"/>
      <c r="N258" s="304"/>
      <c r="O258" s="304"/>
      <c r="P258" s="304"/>
      <c r="Q258" s="304"/>
      <c r="R258" s="305"/>
    </row>
    <row r="259" spans="1:18" ht="18">
      <c r="A259" s="274"/>
      <c r="B259" s="275"/>
      <c r="C259" s="275"/>
      <c r="D259" s="275"/>
      <c r="E259" s="275"/>
      <c r="F259" s="275"/>
      <c r="G259" s="275"/>
      <c r="H259" s="275"/>
      <c r="I259" s="275"/>
      <c r="J259" s="275"/>
      <c r="K259" s="275"/>
      <c r="L259" s="276"/>
      <c r="M259" s="275"/>
      <c r="N259" s="275"/>
      <c r="O259" s="275"/>
      <c r="P259" s="275"/>
      <c r="Q259" s="275"/>
      <c r="R259" s="277"/>
    </row>
    <row r="260" spans="1:18" ht="26.25" customHeight="1">
      <c r="A260" s="295" t="s">
        <v>0</v>
      </c>
      <c r="B260" s="22"/>
      <c r="C260" s="22"/>
      <c r="D260" s="6"/>
      <c r="E260" s="131" t="s">
        <v>867</v>
      </c>
      <c r="F260" s="6"/>
      <c r="G260" s="6"/>
      <c r="H260" s="6"/>
      <c r="I260" s="6"/>
      <c r="J260" s="6"/>
      <c r="K260" s="6"/>
      <c r="L260" s="7"/>
      <c r="M260" s="6"/>
      <c r="N260" s="6"/>
      <c r="O260" s="6"/>
      <c r="P260" s="6"/>
      <c r="Q260" s="6"/>
      <c r="R260" s="29"/>
    </row>
    <row r="261" spans="1:18" ht="16.5" customHeight="1">
      <c r="A261" s="8"/>
      <c r="B261" s="134" t="s">
        <v>304</v>
      </c>
      <c r="C261" s="134"/>
      <c r="D261" s="9"/>
      <c r="E261" s="9"/>
      <c r="F261" s="9"/>
      <c r="G261" s="9"/>
      <c r="H261" s="9"/>
      <c r="I261" s="9"/>
      <c r="J261" s="10"/>
      <c r="K261" s="10"/>
      <c r="L261" s="11"/>
      <c r="M261" s="9"/>
      <c r="N261" s="9"/>
      <c r="O261" s="9"/>
      <c r="P261" s="9"/>
      <c r="Q261" s="9"/>
      <c r="R261" s="30" t="s">
        <v>936</v>
      </c>
    </row>
    <row r="262" spans="1:18" ht="17.25" customHeight="1">
      <c r="A262" s="12"/>
      <c r="B262" s="49"/>
      <c r="C262" s="49"/>
      <c r="D262" s="13"/>
      <c r="E262" s="133" t="s">
        <v>1131</v>
      </c>
      <c r="F262" s="14"/>
      <c r="G262" s="14"/>
      <c r="H262" s="14"/>
      <c r="I262" s="14"/>
      <c r="J262" s="14"/>
      <c r="K262" s="14"/>
      <c r="L262" s="15"/>
      <c r="M262" s="14"/>
      <c r="N262" s="14"/>
      <c r="O262" s="14"/>
      <c r="P262" s="14"/>
      <c r="Q262" s="14"/>
      <c r="R262" s="31"/>
    </row>
    <row r="263" spans="1:18" s="356" customFormat="1" ht="24.75" customHeight="1">
      <c r="A263" s="349" t="s">
        <v>1</v>
      </c>
      <c r="B263" s="374" t="s">
        <v>2</v>
      </c>
      <c r="C263" s="347" t="s">
        <v>908</v>
      </c>
      <c r="D263" s="374" t="s">
        <v>3</v>
      </c>
      <c r="E263" s="374" t="s">
        <v>4</v>
      </c>
      <c r="F263" s="381" t="s">
        <v>5</v>
      </c>
      <c r="G263" s="382" t="s">
        <v>36</v>
      </c>
      <c r="H263" s="382" t="s">
        <v>43</v>
      </c>
      <c r="I263" s="382" t="s">
        <v>45</v>
      </c>
      <c r="J263" s="381" t="s">
        <v>38</v>
      </c>
      <c r="K263" s="381" t="s">
        <v>967</v>
      </c>
      <c r="L263" s="381" t="s">
        <v>21</v>
      </c>
      <c r="M263" s="382" t="s">
        <v>27</v>
      </c>
      <c r="N263" s="383" t="s">
        <v>23</v>
      </c>
      <c r="O263" s="382" t="s">
        <v>24</v>
      </c>
      <c r="P263" s="382" t="s">
        <v>39</v>
      </c>
      <c r="Q263" s="382" t="s">
        <v>37</v>
      </c>
      <c r="R263" s="378" t="s">
        <v>25</v>
      </c>
    </row>
    <row r="264" spans="1:18" ht="15" customHeight="1">
      <c r="A264" s="286" t="s">
        <v>305</v>
      </c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9"/>
      <c r="M264" s="178"/>
      <c r="N264" s="178"/>
      <c r="O264" s="178"/>
      <c r="P264" s="178"/>
      <c r="Q264" s="178"/>
      <c r="R264" s="180"/>
    </row>
    <row r="265" spans="1:18" ht="25.5" customHeight="1">
      <c r="A265" s="181">
        <v>700201</v>
      </c>
      <c r="B265" s="182" t="s">
        <v>792</v>
      </c>
      <c r="C265" s="182"/>
      <c r="D265" s="183" t="s">
        <v>793</v>
      </c>
      <c r="E265" s="183" t="s">
        <v>794</v>
      </c>
      <c r="F265" s="182">
        <v>9450</v>
      </c>
      <c r="G265" s="182">
        <v>0</v>
      </c>
      <c r="H265" s="209">
        <v>0</v>
      </c>
      <c r="I265" s="182">
        <v>0</v>
      </c>
      <c r="J265" s="182">
        <v>0</v>
      </c>
      <c r="K265" s="184">
        <v>0</v>
      </c>
      <c r="L265" s="182">
        <v>0</v>
      </c>
      <c r="M265" s="182">
        <v>0</v>
      </c>
      <c r="N265" s="184">
        <v>1471.26</v>
      </c>
      <c r="O265" s="182">
        <v>0</v>
      </c>
      <c r="P265" s="182">
        <v>-0.06</v>
      </c>
      <c r="Q265" s="182">
        <f>F265+G265+H265+J265-K265-M265-N265-L265+O265-P265</f>
        <v>7978.8</v>
      </c>
      <c r="R265" s="185"/>
    </row>
    <row r="266" spans="1:18" s="45" customFormat="1" ht="25.5" customHeight="1">
      <c r="A266" s="186">
        <v>700006</v>
      </c>
      <c r="B266" s="182" t="s">
        <v>306</v>
      </c>
      <c r="C266" s="182"/>
      <c r="D266" s="183" t="s">
        <v>307</v>
      </c>
      <c r="E266" s="183" t="s">
        <v>6</v>
      </c>
      <c r="F266" s="182">
        <v>2049.55</v>
      </c>
      <c r="G266" s="182">
        <v>0</v>
      </c>
      <c r="H266" s="182">
        <v>0</v>
      </c>
      <c r="I266" s="182">
        <v>0</v>
      </c>
      <c r="J266" s="182">
        <v>0</v>
      </c>
      <c r="K266" s="182">
        <v>0</v>
      </c>
      <c r="L266" s="187">
        <v>0</v>
      </c>
      <c r="M266" s="182">
        <v>0</v>
      </c>
      <c r="N266" s="182">
        <v>0</v>
      </c>
      <c r="O266" s="182">
        <v>68.51</v>
      </c>
      <c r="P266" s="182">
        <v>-0.14</v>
      </c>
      <c r="Q266" s="182">
        <f>F266+G266+H266+J266-K266-M266-N266-L266+O266-P266</f>
        <v>2118.2000000000003</v>
      </c>
      <c r="R266" s="188"/>
    </row>
    <row r="267" spans="1:18" s="45" customFormat="1" ht="25.5" customHeight="1">
      <c r="A267" s="186">
        <v>7100007</v>
      </c>
      <c r="B267" s="182" t="s">
        <v>308</v>
      </c>
      <c r="C267" s="182"/>
      <c r="D267" s="183" t="s">
        <v>987</v>
      </c>
      <c r="E267" s="183" t="s">
        <v>6</v>
      </c>
      <c r="F267" s="182">
        <v>2049.6</v>
      </c>
      <c r="G267" s="182">
        <v>0</v>
      </c>
      <c r="H267" s="182">
        <v>0</v>
      </c>
      <c r="I267" s="182">
        <v>0</v>
      </c>
      <c r="J267" s="182">
        <v>0</v>
      </c>
      <c r="K267" s="182">
        <v>0</v>
      </c>
      <c r="L267" s="187">
        <v>0</v>
      </c>
      <c r="M267" s="182">
        <v>0</v>
      </c>
      <c r="N267" s="182">
        <v>0</v>
      </c>
      <c r="O267" s="182">
        <v>68.51</v>
      </c>
      <c r="P267" s="182">
        <v>0.11</v>
      </c>
      <c r="Q267" s="182">
        <f>F267+G267+H267+J267-K267-M267-N267-L267+O267-P267</f>
        <v>2118</v>
      </c>
      <c r="R267" s="188"/>
    </row>
    <row r="268" spans="1:18" ht="18">
      <c r="A268" s="290" t="s">
        <v>156</v>
      </c>
      <c r="B268" s="182"/>
      <c r="C268" s="182"/>
      <c r="D268" s="183"/>
      <c r="E268" s="183"/>
      <c r="F268" s="189">
        <f>SUM(F265:F267)</f>
        <v>13549.15</v>
      </c>
      <c r="G268" s="189">
        <f aca="true" t="shared" si="45" ref="G268:Q268">SUM(G265:G267)</f>
        <v>0</v>
      </c>
      <c r="H268" s="489">
        <f t="shared" si="45"/>
        <v>0</v>
      </c>
      <c r="I268" s="189">
        <f t="shared" si="45"/>
        <v>0</v>
      </c>
      <c r="J268" s="189">
        <f t="shared" si="45"/>
        <v>0</v>
      </c>
      <c r="K268" s="189">
        <f t="shared" si="45"/>
        <v>0</v>
      </c>
      <c r="L268" s="189">
        <f t="shared" si="45"/>
        <v>0</v>
      </c>
      <c r="M268" s="189">
        <f t="shared" si="45"/>
        <v>0</v>
      </c>
      <c r="N268" s="189">
        <f t="shared" si="45"/>
        <v>1471.26</v>
      </c>
      <c r="O268" s="189">
        <f t="shared" si="45"/>
        <v>137.02</v>
      </c>
      <c r="P268" s="189">
        <f t="shared" si="45"/>
        <v>-0.09000000000000001</v>
      </c>
      <c r="Q268" s="189">
        <f t="shared" si="45"/>
        <v>12215</v>
      </c>
      <c r="R268" s="185"/>
    </row>
    <row r="269" spans="1:18" ht="15" customHeight="1">
      <c r="A269" s="287" t="s">
        <v>309</v>
      </c>
      <c r="B269" s="190"/>
      <c r="C269" s="190"/>
      <c r="D269" s="191"/>
      <c r="E269" s="191"/>
      <c r="F269" s="190"/>
      <c r="G269" s="190"/>
      <c r="H269" s="190"/>
      <c r="I269" s="190"/>
      <c r="J269" s="190"/>
      <c r="K269" s="190"/>
      <c r="L269" s="192"/>
      <c r="M269" s="190"/>
      <c r="N269" s="190"/>
      <c r="O269" s="190"/>
      <c r="P269" s="190"/>
      <c r="Q269" s="190"/>
      <c r="R269" s="193"/>
    </row>
    <row r="270" spans="1:18" ht="26.25" customHeight="1">
      <c r="A270" s="181">
        <v>7100303</v>
      </c>
      <c r="B270" s="182" t="s">
        <v>312</v>
      </c>
      <c r="C270" s="182"/>
      <c r="D270" s="183" t="s">
        <v>313</v>
      </c>
      <c r="E270" s="183" t="s">
        <v>314</v>
      </c>
      <c r="F270" s="182">
        <v>2925</v>
      </c>
      <c r="G270" s="182">
        <v>0</v>
      </c>
      <c r="H270" s="184">
        <v>0</v>
      </c>
      <c r="I270" s="182">
        <v>300</v>
      </c>
      <c r="J270" s="182">
        <v>0</v>
      </c>
      <c r="K270" s="182">
        <v>0</v>
      </c>
      <c r="L270" s="182">
        <v>85.91</v>
      </c>
      <c r="M270" s="182">
        <v>0</v>
      </c>
      <c r="N270" s="182">
        <v>68.82</v>
      </c>
      <c r="O270" s="182">
        <v>0</v>
      </c>
      <c r="P270" s="182">
        <v>-0.13</v>
      </c>
      <c r="Q270" s="182">
        <f aca="true" t="shared" si="46" ref="Q270:Q283">F270+G270+H270+I270+J270-K270-M270-N270-L270+O270-P270</f>
        <v>3070.4</v>
      </c>
      <c r="R270" s="185"/>
    </row>
    <row r="271" spans="1:18" ht="26.25" customHeight="1">
      <c r="A271" s="181">
        <v>7100304</v>
      </c>
      <c r="B271" s="182" t="s">
        <v>910</v>
      </c>
      <c r="C271" s="182"/>
      <c r="D271" s="183" t="s">
        <v>988</v>
      </c>
      <c r="E271" s="183" t="s">
        <v>342</v>
      </c>
      <c r="F271" s="182">
        <v>4000.05</v>
      </c>
      <c r="G271" s="182">
        <v>0</v>
      </c>
      <c r="H271" s="184">
        <v>0</v>
      </c>
      <c r="I271" s="182">
        <v>300</v>
      </c>
      <c r="J271" s="182">
        <v>0</v>
      </c>
      <c r="K271" s="182">
        <v>0</v>
      </c>
      <c r="L271" s="182">
        <v>0</v>
      </c>
      <c r="M271" s="182">
        <v>0</v>
      </c>
      <c r="N271" s="182">
        <v>349.05</v>
      </c>
      <c r="O271" s="182">
        <v>0</v>
      </c>
      <c r="P271" s="182">
        <v>0</v>
      </c>
      <c r="Q271" s="182">
        <f t="shared" si="46"/>
        <v>3951</v>
      </c>
      <c r="R271" s="185"/>
    </row>
    <row r="272" spans="1:18" ht="26.25" customHeight="1">
      <c r="A272" s="181">
        <v>7100305</v>
      </c>
      <c r="B272" s="182" t="s">
        <v>911</v>
      </c>
      <c r="C272" s="182"/>
      <c r="D272" s="183" t="s">
        <v>989</v>
      </c>
      <c r="E272" s="183" t="s">
        <v>314</v>
      </c>
      <c r="F272" s="182">
        <v>2925</v>
      </c>
      <c r="G272" s="182">
        <v>0</v>
      </c>
      <c r="H272" s="184">
        <v>0</v>
      </c>
      <c r="I272" s="182">
        <v>300</v>
      </c>
      <c r="J272" s="182">
        <v>0</v>
      </c>
      <c r="K272" s="182">
        <v>0</v>
      </c>
      <c r="L272" s="182">
        <v>0</v>
      </c>
      <c r="M272" s="182">
        <v>0</v>
      </c>
      <c r="N272" s="182">
        <v>68.82</v>
      </c>
      <c r="O272" s="182">
        <v>0</v>
      </c>
      <c r="P272" s="182">
        <v>-0.02</v>
      </c>
      <c r="Q272" s="182">
        <f t="shared" si="46"/>
        <v>3156.2</v>
      </c>
      <c r="R272" s="185"/>
    </row>
    <row r="273" spans="1:18" ht="26.25" customHeight="1">
      <c r="A273" s="181">
        <v>7100306</v>
      </c>
      <c r="B273" s="182" t="s">
        <v>912</v>
      </c>
      <c r="C273" s="182"/>
      <c r="D273" s="183" t="s">
        <v>990</v>
      </c>
      <c r="E273" s="183" t="s">
        <v>314</v>
      </c>
      <c r="F273" s="182">
        <v>2925</v>
      </c>
      <c r="G273" s="182">
        <v>0</v>
      </c>
      <c r="H273" s="184">
        <v>0</v>
      </c>
      <c r="I273" s="182">
        <v>300</v>
      </c>
      <c r="J273" s="182">
        <v>0</v>
      </c>
      <c r="K273" s="182">
        <v>0</v>
      </c>
      <c r="L273" s="182">
        <v>0</v>
      </c>
      <c r="M273" s="182">
        <v>0</v>
      </c>
      <c r="N273" s="182">
        <v>68.82</v>
      </c>
      <c r="O273" s="182">
        <v>0</v>
      </c>
      <c r="P273" s="182">
        <v>-0.02</v>
      </c>
      <c r="Q273" s="182">
        <f t="shared" si="46"/>
        <v>3156.2</v>
      </c>
      <c r="R273" s="185"/>
    </row>
    <row r="274" spans="1:18" ht="26.25" customHeight="1">
      <c r="A274" s="181">
        <v>7100307</v>
      </c>
      <c r="B274" s="182" t="s">
        <v>315</v>
      </c>
      <c r="C274" s="182"/>
      <c r="D274" s="183" t="s">
        <v>316</v>
      </c>
      <c r="E274" s="183" t="s">
        <v>314</v>
      </c>
      <c r="F274" s="182">
        <v>2925</v>
      </c>
      <c r="G274" s="182">
        <v>0</v>
      </c>
      <c r="H274" s="184">
        <v>0</v>
      </c>
      <c r="I274" s="182">
        <v>300</v>
      </c>
      <c r="J274" s="182">
        <v>0</v>
      </c>
      <c r="K274" s="182">
        <v>0</v>
      </c>
      <c r="L274" s="182">
        <v>0</v>
      </c>
      <c r="M274" s="182">
        <v>0</v>
      </c>
      <c r="N274" s="182">
        <v>68.82</v>
      </c>
      <c r="O274" s="182">
        <v>0</v>
      </c>
      <c r="P274" s="182">
        <v>-0.02</v>
      </c>
      <c r="Q274" s="182">
        <f t="shared" si="46"/>
        <v>3156.2</v>
      </c>
      <c r="R274" s="185"/>
    </row>
    <row r="275" spans="1:18" ht="26.25" customHeight="1">
      <c r="A275" s="181">
        <v>7100308</v>
      </c>
      <c r="B275" s="182" t="s">
        <v>968</v>
      </c>
      <c r="C275" s="182"/>
      <c r="D275" s="183" t="s">
        <v>969</v>
      </c>
      <c r="E275" s="183" t="s">
        <v>314</v>
      </c>
      <c r="F275" s="182">
        <v>2925</v>
      </c>
      <c r="G275" s="182">
        <v>0</v>
      </c>
      <c r="H275" s="184">
        <v>0</v>
      </c>
      <c r="I275" s="182">
        <v>300</v>
      </c>
      <c r="J275" s="182">
        <v>0</v>
      </c>
      <c r="K275" s="182">
        <v>0</v>
      </c>
      <c r="L275" s="182">
        <v>0</v>
      </c>
      <c r="M275" s="182">
        <v>0</v>
      </c>
      <c r="N275" s="182">
        <v>68.82</v>
      </c>
      <c r="O275" s="182">
        <v>0</v>
      </c>
      <c r="P275" s="182">
        <v>-0.02</v>
      </c>
      <c r="Q275" s="182">
        <f t="shared" si="46"/>
        <v>3156.2</v>
      </c>
      <c r="R275" s="185"/>
    </row>
    <row r="276" spans="1:18" ht="26.25" customHeight="1">
      <c r="A276" s="181">
        <v>7100309</v>
      </c>
      <c r="B276" s="182" t="s">
        <v>317</v>
      </c>
      <c r="C276" s="182"/>
      <c r="D276" s="183" t="s">
        <v>318</v>
      </c>
      <c r="E276" s="183" t="s">
        <v>314</v>
      </c>
      <c r="F276" s="182">
        <v>2925</v>
      </c>
      <c r="G276" s="182">
        <v>0</v>
      </c>
      <c r="H276" s="184">
        <v>0</v>
      </c>
      <c r="I276" s="182">
        <v>300</v>
      </c>
      <c r="J276" s="182">
        <v>0</v>
      </c>
      <c r="K276" s="182">
        <v>0</v>
      </c>
      <c r="L276" s="182">
        <v>0</v>
      </c>
      <c r="M276" s="182">
        <v>0</v>
      </c>
      <c r="N276" s="182">
        <v>68.82</v>
      </c>
      <c r="O276" s="182">
        <v>0</v>
      </c>
      <c r="P276" s="182">
        <v>-0.02</v>
      </c>
      <c r="Q276" s="182">
        <f t="shared" si="46"/>
        <v>3156.2</v>
      </c>
      <c r="R276" s="185"/>
    </row>
    <row r="277" spans="1:18" ht="26.25" customHeight="1">
      <c r="A277" s="181">
        <v>7100310</v>
      </c>
      <c r="B277" s="182" t="s">
        <v>319</v>
      </c>
      <c r="C277" s="182"/>
      <c r="D277" s="183" t="s">
        <v>320</v>
      </c>
      <c r="E277" s="183" t="s">
        <v>314</v>
      </c>
      <c r="F277" s="182">
        <v>2925</v>
      </c>
      <c r="G277" s="182">
        <v>0</v>
      </c>
      <c r="H277" s="184">
        <v>0</v>
      </c>
      <c r="I277" s="182">
        <v>300</v>
      </c>
      <c r="J277" s="182">
        <v>0</v>
      </c>
      <c r="K277" s="182">
        <v>500</v>
      </c>
      <c r="L277" s="182">
        <v>0</v>
      </c>
      <c r="M277" s="182">
        <v>0</v>
      </c>
      <c r="N277" s="182">
        <v>68.82</v>
      </c>
      <c r="O277" s="182">
        <v>0</v>
      </c>
      <c r="P277" s="182">
        <v>-0.02</v>
      </c>
      <c r="Q277" s="182">
        <f t="shared" si="46"/>
        <v>2656.2</v>
      </c>
      <c r="R277" s="185"/>
    </row>
    <row r="278" spans="1:18" ht="26.25" customHeight="1">
      <c r="A278" s="181">
        <v>7100311</v>
      </c>
      <c r="B278" s="182" t="s">
        <v>970</v>
      </c>
      <c r="C278" s="182"/>
      <c r="D278" s="183" t="s">
        <v>971</v>
      </c>
      <c r="E278" s="183" t="s">
        <v>314</v>
      </c>
      <c r="F278" s="182">
        <v>2925</v>
      </c>
      <c r="G278" s="182">
        <v>0</v>
      </c>
      <c r="H278" s="184">
        <v>0</v>
      </c>
      <c r="I278" s="182">
        <v>300</v>
      </c>
      <c r="J278" s="182">
        <v>0</v>
      </c>
      <c r="K278" s="182">
        <v>0</v>
      </c>
      <c r="L278" s="182">
        <v>0</v>
      </c>
      <c r="M278" s="182">
        <v>0</v>
      </c>
      <c r="N278" s="182">
        <v>68.82</v>
      </c>
      <c r="O278" s="182">
        <v>0</v>
      </c>
      <c r="P278" s="182">
        <v>-0.02</v>
      </c>
      <c r="Q278" s="182">
        <f t="shared" si="46"/>
        <v>3156.2</v>
      </c>
      <c r="R278" s="185"/>
    </row>
    <row r="279" spans="1:18" ht="26.25" customHeight="1">
      <c r="A279" s="181">
        <v>7100312</v>
      </c>
      <c r="B279" s="182" t="s">
        <v>321</v>
      </c>
      <c r="C279" s="182"/>
      <c r="D279" s="183" t="s">
        <v>322</v>
      </c>
      <c r="E279" s="183" t="s">
        <v>314</v>
      </c>
      <c r="F279" s="182">
        <v>2925</v>
      </c>
      <c r="G279" s="182">
        <v>0</v>
      </c>
      <c r="H279" s="184">
        <v>0</v>
      </c>
      <c r="I279" s="182">
        <v>300</v>
      </c>
      <c r="J279" s="182">
        <v>0</v>
      </c>
      <c r="K279" s="182">
        <v>0</v>
      </c>
      <c r="L279" s="182">
        <v>0</v>
      </c>
      <c r="M279" s="182">
        <v>0</v>
      </c>
      <c r="N279" s="182">
        <v>68.82</v>
      </c>
      <c r="O279" s="182">
        <v>0</v>
      </c>
      <c r="P279" s="182">
        <v>-0.02</v>
      </c>
      <c r="Q279" s="182">
        <f t="shared" si="46"/>
        <v>3156.2</v>
      </c>
      <c r="R279" s="185"/>
    </row>
    <row r="280" spans="1:18" ht="26.25" customHeight="1">
      <c r="A280" s="181">
        <v>7100313</v>
      </c>
      <c r="B280" s="182" t="s">
        <v>323</v>
      </c>
      <c r="C280" s="182"/>
      <c r="D280" s="183" t="s">
        <v>324</v>
      </c>
      <c r="E280" s="183" t="s">
        <v>314</v>
      </c>
      <c r="F280" s="182">
        <v>2925</v>
      </c>
      <c r="G280" s="182">
        <v>0</v>
      </c>
      <c r="H280" s="184">
        <v>0</v>
      </c>
      <c r="I280" s="182">
        <v>300</v>
      </c>
      <c r="J280" s="182">
        <v>0</v>
      </c>
      <c r="K280" s="182">
        <v>0</v>
      </c>
      <c r="L280" s="182">
        <v>433.53</v>
      </c>
      <c r="M280" s="182">
        <v>0</v>
      </c>
      <c r="N280" s="182">
        <v>68.82</v>
      </c>
      <c r="O280" s="182">
        <v>0</v>
      </c>
      <c r="P280" s="182">
        <v>-0.15</v>
      </c>
      <c r="Q280" s="182">
        <f t="shared" si="46"/>
        <v>2722.7999999999997</v>
      </c>
      <c r="R280" s="185"/>
    </row>
    <row r="281" spans="1:18" ht="26.25" customHeight="1">
      <c r="A281" s="181">
        <v>7100314</v>
      </c>
      <c r="B281" s="182" t="s">
        <v>325</v>
      </c>
      <c r="C281" s="182"/>
      <c r="D281" s="183" t="s">
        <v>326</v>
      </c>
      <c r="E281" s="183" t="s">
        <v>314</v>
      </c>
      <c r="F281" s="182">
        <v>2925</v>
      </c>
      <c r="G281" s="182">
        <v>0</v>
      </c>
      <c r="H281" s="184">
        <v>0</v>
      </c>
      <c r="I281" s="182">
        <v>300</v>
      </c>
      <c r="J281" s="182">
        <v>0</v>
      </c>
      <c r="K281" s="182">
        <v>0</v>
      </c>
      <c r="L281" s="182">
        <v>0</v>
      </c>
      <c r="M281" s="182">
        <v>0</v>
      </c>
      <c r="N281" s="182">
        <v>68.82</v>
      </c>
      <c r="O281" s="182">
        <v>0</v>
      </c>
      <c r="P281" s="182">
        <v>-0.02</v>
      </c>
      <c r="Q281" s="182">
        <f t="shared" si="46"/>
        <v>3156.2</v>
      </c>
      <c r="R281" s="185"/>
    </row>
    <row r="282" spans="1:18" ht="26.25" customHeight="1">
      <c r="A282" s="181">
        <v>7100315</v>
      </c>
      <c r="B282" s="182" t="s">
        <v>327</v>
      </c>
      <c r="C282" s="182"/>
      <c r="D282" s="183" t="s">
        <v>328</v>
      </c>
      <c r="E282" s="183" t="s">
        <v>314</v>
      </c>
      <c r="F282" s="182">
        <v>2925</v>
      </c>
      <c r="G282" s="182">
        <v>0</v>
      </c>
      <c r="H282" s="184">
        <v>0</v>
      </c>
      <c r="I282" s="182">
        <v>300</v>
      </c>
      <c r="J282" s="182">
        <v>0</v>
      </c>
      <c r="K282" s="182">
        <v>0</v>
      </c>
      <c r="L282" s="182">
        <v>433.53</v>
      </c>
      <c r="M282" s="182">
        <v>0</v>
      </c>
      <c r="N282" s="182">
        <v>68.82</v>
      </c>
      <c r="O282" s="182">
        <v>0</v>
      </c>
      <c r="P282" s="182">
        <v>0.05</v>
      </c>
      <c r="Q282" s="182">
        <f t="shared" si="46"/>
        <v>2722.5999999999995</v>
      </c>
      <c r="R282" s="185"/>
    </row>
    <row r="283" spans="1:18" ht="26.25" customHeight="1">
      <c r="A283" s="181">
        <v>7100317</v>
      </c>
      <c r="B283" s="182" t="s">
        <v>329</v>
      </c>
      <c r="C283" s="182"/>
      <c r="D283" s="183" t="s">
        <v>330</v>
      </c>
      <c r="E283" s="183" t="s">
        <v>314</v>
      </c>
      <c r="F283" s="182">
        <v>2925</v>
      </c>
      <c r="G283" s="182">
        <v>0</v>
      </c>
      <c r="H283" s="184">
        <v>0</v>
      </c>
      <c r="I283" s="182">
        <v>300</v>
      </c>
      <c r="J283" s="182">
        <v>0</v>
      </c>
      <c r="K283" s="182">
        <v>0</v>
      </c>
      <c r="L283" s="182">
        <v>437.7</v>
      </c>
      <c r="M283" s="182">
        <v>0</v>
      </c>
      <c r="N283" s="182">
        <v>68.82</v>
      </c>
      <c r="O283" s="182">
        <v>0</v>
      </c>
      <c r="P283" s="182">
        <v>0.08</v>
      </c>
      <c r="Q283" s="182">
        <f t="shared" si="46"/>
        <v>2718.4</v>
      </c>
      <c r="R283" s="185"/>
    </row>
    <row r="284" spans="1:18" s="195" customFormat="1" ht="15.75" customHeight="1" hidden="1">
      <c r="A284" s="367"/>
      <c r="B284" s="365"/>
      <c r="C284" s="365"/>
      <c r="D284" s="365"/>
      <c r="E284" s="366"/>
      <c r="F284" s="365">
        <f aca="true" t="shared" si="47" ref="F284:Q284">SUM(F270:F283)</f>
        <v>42025.05</v>
      </c>
      <c r="G284" s="365">
        <f t="shared" si="47"/>
        <v>0</v>
      </c>
      <c r="H284" s="365">
        <f t="shared" si="47"/>
        <v>0</v>
      </c>
      <c r="I284" s="365">
        <f t="shared" si="47"/>
        <v>4200</v>
      </c>
      <c r="J284" s="365">
        <f t="shared" si="47"/>
        <v>0</v>
      </c>
      <c r="K284" s="365">
        <f t="shared" si="47"/>
        <v>500</v>
      </c>
      <c r="L284" s="365">
        <f t="shared" si="47"/>
        <v>1390.6699999999998</v>
      </c>
      <c r="M284" s="365">
        <f t="shared" si="47"/>
        <v>0</v>
      </c>
      <c r="N284" s="365">
        <f t="shared" si="47"/>
        <v>1243.7099999999994</v>
      </c>
      <c r="O284" s="365">
        <f t="shared" si="47"/>
        <v>0</v>
      </c>
      <c r="P284" s="365">
        <f t="shared" si="47"/>
        <v>-0.32999999999999996</v>
      </c>
      <c r="Q284" s="365">
        <f t="shared" si="47"/>
        <v>43091</v>
      </c>
      <c r="R284" s="368"/>
    </row>
    <row r="285" spans="1:18" s="25" customFormat="1" ht="26.25" customHeight="1">
      <c r="A285" s="369"/>
      <c r="B285" s="370" t="s">
        <v>40</v>
      </c>
      <c r="C285" s="370"/>
      <c r="D285" s="371"/>
      <c r="E285" s="372"/>
      <c r="F285" s="371">
        <f aca="true" t="shared" si="48" ref="F285:Q285">F268+F284</f>
        <v>55574.200000000004</v>
      </c>
      <c r="G285" s="371">
        <f t="shared" si="48"/>
        <v>0</v>
      </c>
      <c r="H285" s="371">
        <f t="shared" si="48"/>
        <v>0</v>
      </c>
      <c r="I285" s="371">
        <f t="shared" si="48"/>
        <v>4200</v>
      </c>
      <c r="J285" s="371">
        <f t="shared" si="48"/>
        <v>0</v>
      </c>
      <c r="K285" s="371">
        <f t="shared" si="48"/>
        <v>500</v>
      </c>
      <c r="L285" s="371">
        <f t="shared" si="48"/>
        <v>1390.6699999999998</v>
      </c>
      <c r="M285" s="371">
        <f t="shared" si="48"/>
        <v>0</v>
      </c>
      <c r="N285" s="371">
        <f t="shared" si="48"/>
        <v>2714.9699999999993</v>
      </c>
      <c r="O285" s="371">
        <f t="shared" si="48"/>
        <v>137.02</v>
      </c>
      <c r="P285" s="371">
        <f t="shared" si="48"/>
        <v>-0.42</v>
      </c>
      <c r="Q285" s="371">
        <f t="shared" si="48"/>
        <v>55306</v>
      </c>
      <c r="R285" s="373"/>
    </row>
    <row r="286" spans="1:18" s="25" customFormat="1" ht="7.5" customHeight="1">
      <c r="A286" s="26"/>
      <c r="B286" s="70"/>
      <c r="C286" s="70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197"/>
    </row>
    <row r="287" spans="1:18" s="299" customFormat="1" ht="18.75">
      <c r="A287" s="296"/>
      <c r="B287" s="297"/>
      <c r="C287" s="297"/>
      <c r="D287" s="297"/>
      <c r="E287" s="297" t="s">
        <v>52</v>
      </c>
      <c r="F287" s="297"/>
      <c r="G287" s="297"/>
      <c r="H287" s="297"/>
      <c r="I287" s="297"/>
      <c r="J287" s="297"/>
      <c r="K287" s="297" t="s">
        <v>54</v>
      </c>
      <c r="L287" s="297"/>
      <c r="M287" s="297"/>
      <c r="N287" s="297"/>
      <c r="O287" s="297"/>
      <c r="P287" s="297"/>
      <c r="Q287" s="297"/>
      <c r="R287" s="298"/>
    </row>
    <row r="288" spans="1:18" s="299" customFormat="1" ht="18.75">
      <c r="A288" s="296" t="s">
        <v>53</v>
      </c>
      <c r="B288" s="297"/>
      <c r="C288" s="297"/>
      <c r="D288" s="297"/>
      <c r="E288" s="297" t="s">
        <v>51</v>
      </c>
      <c r="F288" s="297"/>
      <c r="G288" s="297"/>
      <c r="H288" s="297"/>
      <c r="I288" s="297"/>
      <c r="J288" s="297"/>
      <c r="K288" s="297" t="s">
        <v>55</v>
      </c>
      <c r="L288" s="297"/>
      <c r="M288" s="297"/>
      <c r="N288" s="297"/>
      <c r="O288" s="297"/>
      <c r="P288" s="297"/>
      <c r="Q288" s="297"/>
      <c r="R288" s="298"/>
    </row>
    <row r="289" spans="2:17" ht="18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8" ht="18">
      <c r="A290" s="117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9"/>
      <c r="M290" s="118"/>
      <c r="N290" s="118"/>
      <c r="O290" s="118"/>
      <c r="P290" s="118"/>
      <c r="Q290" s="118"/>
      <c r="R290" s="120"/>
    </row>
    <row r="291" spans="1:18" ht="26.25" customHeight="1">
      <c r="A291" s="295" t="s">
        <v>0</v>
      </c>
      <c r="B291" s="22"/>
      <c r="C291" s="22"/>
      <c r="D291" s="6"/>
      <c r="E291" s="131" t="s">
        <v>867</v>
      </c>
      <c r="F291" s="6"/>
      <c r="G291" s="6"/>
      <c r="H291" s="6"/>
      <c r="I291" s="6"/>
      <c r="J291" s="6"/>
      <c r="K291" s="6"/>
      <c r="L291" s="7"/>
      <c r="M291" s="6"/>
      <c r="N291" s="6"/>
      <c r="O291" s="6"/>
      <c r="P291" s="6"/>
      <c r="Q291" s="6"/>
      <c r="R291" s="29"/>
    </row>
    <row r="292" spans="1:18" ht="18.75" customHeight="1">
      <c r="A292" s="8"/>
      <c r="B292" s="134" t="s">
        <v>304</v>
      </c>
      <c r="C292" s="134"/>
      <c r="D292" s="9"/>
      <c r="E292" s="9"/>
      <c r="F292" s="9"/>
      <c r="G292" s="9"/>
      <c r="H292" s="9"/>
      <c r="I292" s="9"/>
      <c r="J292" s="10"/>
      <c r="K292" s="10"/>
      <c r="L292" s="11"/>
      <c r="M292" s="9"/>
      <c r="N292" s="9"/>
      <c r="O292" s="9"/>
      <c r="P292" s="9"/>
      <c r="Q292" s="9"/>
      <c r="R292" s="30" t="s">
        <v>937</v>
      </c>
    </row>
    <row r="293" spans="1:18" ht="17.25" customHeight="1">
      <c r="A293" s="12"/>
      <c r="B293" s="13"/>
      <c r="C293" s="13"/>
      <c r="D293" s="13"/>
      <c r="E293" s="133" t="s">
        <v>1131</v>
      </c>
      <c r="F293" s="14"/>
      <c r="G293" s="14"/>
      <c r="H293" s="14"/>
      <c r="I293" s="14"/>
      <c r="J293" s="14"/>
      <c r="K293" s="14"/>
      <c r="L293" s="15"/>
      <c r="M293" s="14"/>
      <c r="N293" s="14"/>
      <c r="O293" s="14"/>
      <c r="P293" s="14"/>
      <c r="Q293" s="14"/>
      <c r="R293" s="31"/>
    </row>
    <row r="294" spans="1:18" s="379" customFormat="1" ht="27" customHeight="1">
      <c r="A294" s="349" t="s">
        <v>1</v>
      </c>
      <c r="B294" s="374" t="s">
        <v>2</v>
      </c>
      <c r="C294" s="347" t="s">
        <v>908</v>
      </c>
      <c r="D294" s="374" t="s">
        <v>3</v>
      </c>
      <c r="E294" s="374" t="s">
        <v>4</v>
      </c>
      <c r="F294" s="375" t="s">
        <v>5</v>
      </c>
      <c r="G294" s="376" t="s">
        <v>36</v>
      </c>
      <c r="H294" s="376" t="s">
        <v>43</v>
      </c>
      <c r="I294" s="376" t="s">
        <v>45</v>
      </c>
      <c r="J294" s="375" t="s">
        <v>38</v>
      </c>
      <c r="K294" s="375" t="s">
        <v>967</v>
      </c>
      <c r="L294" s="375" t="s">
        <v>21</v>
      </c>
      <c r="M294" s="376" t="s">
        <v>27</v>
      </c>
      <c r="N294" s="377" t="s">
        <v>23</v>
      </c>
      <c r="O294" s="376" t="s">
        <v>24</v>
      </c>
      <c r="P294" s="376" t="s">
        <v>39</v>
      </c>
      <c r="Q294" s="376" t="s">
        <v>37</v>
      </c>
      <c r="R294" s="378" t="s">
        <v>25</v>
      </c>
    </row>
    <row r="295" spans="1:18" ht="15.75" customHeight="1">
      <c r="A295" s="287" t="s">
        <v>309</v>
      </c>
      <c r="B295" s="190"/>
      <c r="C295" s="190"/>
      <c r="D295" s="191"/>
      <c r="E295" s="191"/>
      <c r="F295" s="190"/>
      <c r="G295" s="190"/>
      <c r="H295" s="190"/>
      <c r="I295" s="190"/>
      <c r="J295" s="190"/>
      <c r="K295" s="190"/>
      <c r="L295" s="192"/>
      <c r="M295" s="190"/>
      <c r="N295" s="190"/>
      <c r="O295" s="190"/>
      <c r="P295" s="190"/>
      <c r="Q295" s="190"/>
      <c r="R295" s="193"/>
    </row>
    <row r="296" spans="1:18" ht="24.75" customHeight="1">
      <c r="A296" s="181">
        <v>7100318</v>
      </c>
      <c r="B296" s="182" t="s">
        <v>973</v>
      </c>
      <c r="C296" s="182"/>
      <c r="D296" s="183" t="s">
        <v>972</v>
      </c>
      <c r="E296" s="183" t="s">
        <v>314</v>
      </c>
      <c r="F296" s="182">
        <v>2925</v>
      </c>
      <c r="G296" s="182">
        <v>0</v>
      </c>
      <c r="H296" s="184">
        <v>0</v>
      </c>
      <c r="I296" s="182">
        <v>300</v>
      </c>
      <c r="J296" s="182">
        <v>0</v>
      </c>
      <c r="K296" s="182">
        <v>0</v>
      </c>
      <c r="L296" s="182">
        <v>0</v>
      </c>
      <c r="M296" s="182">
        <v>0</v>
      </c>
      <c r="N296" s="182">
        <v>68.82</v>
      </c>
      <c r="O296" s="182">
        <v>0</v>
      </c>
      <c r="P296" s="182">
        <v>-0.02</v>
      </c>
      <c r="Q296" s="182">
        <f aca="true" t="shared" si="49" ref="Q296:Q302">F296+G296+H296+I296+J296-K296-M296-N296-L296+O296-P296</f>
        <v>3156.2</v>
      </c>
      <c r="R296" s="185"/>
    </row>
    <row r="297" spans="1:18" ht="24.75" customHeight="1">
      <c r="A297" s="181">
        <v>7100319</v>
      </c>
      <c r="B297" s="182" t="s">
        <v>974</v>
      </c>
      <c r="C297" s="182"/>
      <c r="D297" s="183" t="s">
        <v>975</v>
      </c>
      <c r="E297" s="183" t="s">
        <v>314</v>
      </c>
      <c r="F297" s="182">
        <v>2925</v>
      </c>
      <c r="G297" s="182">
        <v>0</v>
      </c>
      <c r="H297" s="184">
        <v>0</v>
      </c>
      <c r="I297" s="182">
        <v>300</v>
      </c>
      <c r="J297" s="182">
        <v>0</v>
      </c>
      <c r="K297" s="182">
        <v>0</v>
      </c>
      <c r="L297" s="182">
        <v>0</v>
      </c>
      <c r="M297" s="182">
        <v>0</v>
      </c>
      <c r="N297" s="182">
        <v>68.82</v>
      </c>
      <c r="O297" s="182">
        <v>0</v>
      </c>
      <c r="P297" s="182">
        <v>-0.02</v>
      </c>
      <c r="Q297" s="182">
        <f t="shared" si="49"/>
        <v>3156.2</v>
      </c>
      <c r="R297" s="185"/>
    </row>
    <row r="298" spans="1:18" ht="24.75" customHeight="1">
      <c r="A298" s="181">
        <v>7100320</v>
      </c>
      <c r="B298" s="182" t="s">
        <v>331</v>
      </c>
      <c r="C298" s="182"/>
      <c r="D298" s="183" t="s">
        <v>332</v>
      </c>
      <c r="E298" s="183" t="s">
        <v>333</v>
      </c>
      <c r="F298" s="182">
        <v>5775</v>
      </c>
      <c r="G298" s="184">
        <v>0</v>
      </c>
      <c r="H298" s="184">
        <v>0</v>
      </c>
      <c r="I298" s="182">
        <v>0</v>
      </c>
      <c r="J298" s="182">
        <v>0</v>
      </c>
      <c r="K298" s="182">
        <v>0</v>
      </c>
      <c r="L298" s="182">
        <v>0</v>
      </c>
      <c r="M298" s="182">
        <v>0</v>
      </c>
      <c r="N298" s="182">
        <v>686.28</v>
      </c>
      <c r="O298" s="182">
        <v>0</v>
      </c>
      <c r="P298" s="182">
        <v>-0.08</v>
      </c>
      <c r="Q298" s="182">
        <f t="shared" si="49"/>
        <v>5088.8</v>
      </c>
      <c r="R298" s="185"/>
    </row>
    <row r="299" spans="1:18" ht="24.75" customHeight="1">
      <c r="A299" s="181">
        <v>7100321</v>
      </c>
      <c r="B299" s="182" t="s">
        <v>1160</v>
      </c>
      <c r="C299" s="182"/>
      <c r="D299" s="183" t="s">
        <v>1161</v>
      </c>
      <c r="E299" s="183" t="s">
        <v>314</v>
      </c>
      <c r="F299" s="182">
        <v>2535</v>
      </c>
      <c r="G299" s="184">
        <v>0</v>
      </c>
      <c r="H299" s="184">
        <v>0</v>
      </c>
      <c r="I299" s="182">
        <v>260</v>
      </c>
      <c r="J299" s="182">
        <v>0</v>
      </c>
      <c r="K299" s="182">
        <v>0</v>
      </c>
      <c r="L299" s="182">
        <v>0</v>
      </c>
      <c r="M299" s="182">
        <v>0</v>
      </c>
      <c r="N299" s="182">
        <v>11.47</v>
      </c>
      <c r="O299" s="182">
        <v>0</v>
      </c>
      <c r="P299" s="182">
        <v>-0.07</v>
      </c>
      <c r="Q299" s="182">
        <f t="shared" si="49"/>
        <v>2783.6000000000004</v>
      </c>
      <c r="R299" s="185"/>
    </row>
    <row r="300" spans="1:18" ht="24.75" customHeight="1">
      <c r="A300" s="181">
        <v>7100322</v>
      </c>
      <c r="B300" s="194" t="s">
        <v>334</v>
      </c>
      <c r="C300" s="194"/>
      <c r="D300" s="183" t="s">
        <v>335</v>
      </c>
      <c r="E300" s="183" t="s">
        <v>314</v>
      </c>
      <c r="F300" s="182">
        <v>2925</v>
      </c>
      <c r="G300" s="182">
        <v>0</v>
      </c>
      <c r="H300" s="184">
        <v>0</v>
      </c>
      <c r="I300" s="182">
        <v>300</v>
      </c>
      <c r="J300" s="182">
        <v>430</v>
      </c>
      <c r="K300" s="182">
        <v>0</v>
      </c>
      <c r="L300" s="182">
        <v>127.55</v>
      </c>
      <c r="M300" s="182">
        <v>0</v>
      </c>
      <c r="N300" s="182">
        <v>135.88</v>
      </c>
      <c r="O300" s="182">
        <v>0</v>
      </c>
      <c r="P300" s="182">
        <v>-0.03</v>
      </c>
      <c r="Q300" s="182">
        <f t="shared" si="49"/>
        <v>3391.6</v>
      </c>
      <c r="R300" s="185"/>
    </row>
    <row r="301" spans="1:18" ht="24.75" customHeight="1">
      <c r="A301" s="181">
        <v>7100325</v>
      </c>
      <c r="B301" s="182" t="s">
        <v>336</v>
      </c>
      <c r="C301" s="182"/>
      <c r="D301" s="183" t="s">
        <v>337</v>
      </c>
      <c r="E301" s="183" t="s">
        <v>314</v>
      </c>
      <c r="F301" s="182">
        <v>2925</v>
      </c>
      <c r="G301" s="182">
        <v>0</v>
      </c>
      <c r="H301" s="184">
        <v>0</v>
      </c>
      <c r="I301" s="182">
        <v>300</v>
      </c>
      <c r="J301" s="182">
        <v>0</v>
      </c>
      <c r="K301" s="182">
        <v>0</v>
      </c>
      <c r="L301" s="182">
        <v>395.9</v>
      </c>
      <c r="M301" s="182">
        <v>0</v>
      </c>
      <c r="N301" s="182">
        <v>68.82</v>
      </c>
      <c r="O301" s="182">
        <v>0</v>
      </c>
      <c r="P301" s="182">
        <v>0.08</v>
      </c>
      <c r="Q301" s="182">
        <f t="shared" si="49"/>
        <v>2760.2</v>
      </c>
      <c r="R301" s="185"/>
    </row>
    <row r="302" spans="1:18" ht="24.75" customHeight="1">
      <c r="A302" s="181">
        <v>7100327</v>
      </c>
      <c r="B302" s="182" t="s">
        <v>338</v>
      </c>
      <c r="C302" s="182"/>
      <c r="D302" s="183" t="s">
        <v>339</v>
      </c>
      <c r="E302" s="183" t="s">
        <v>314</v>
      </c>
      <c r="F302" s="182">
        <v>2925</v>
      </c>
      <c r="G302" s="182">
        <v>0</v>
      </c>
      <c r="H302" s="184">
        <v>0</v>
      </c>
      <c r="I302" s="182">
        <v>300</v>
      </c>
      <c r="J302" s="182">
        <v>0</v>
      </c>
      <c r="K302" s="182">
        <v>0</v>
      </c>
      <c r="L302" s="182">
        <v>0</v>
      </c>
      <c r="M302" s="182">
        <v>0</v>
      </c>
      <c r="N302" s="182">
        <v>68.82</v>
      </c>
      <c r="O302" s="182">
        <v>0</v>
      </c>
      <c r="P302" s="182">
        <v>-0.02</v>
      </c>
      <c r="Q302" s="182">
        <f t="shared" si="49"/>
        <v>3156.2</v>
      </c>
      <c r="R302" s="185"/>
    </row>
    <row r="303" spans="1:18" ht="24.75" customHeight="1">
      <c r="A303" s="181">
        <v>7100330</v>
      </c>
      <c r="B303" s="182" t="s">
        <v>340</v>
      </c>
      <c r="C303" s="182"/>
      <c r="D303" s="183" t="s">
        <v>341</v>
      </c>
      <c r="E303" s="183" t="s">
        <v>342</v>
      </c>
      <c r="F303" s="182">
        <v>4000.05</v>
      </c>
      <c r="G303" s="182">
        <v>0</v>
      </c>
      <c r="H303" s="184">
        <v>0</v>
      </c>
      <c r="I303" s="182">
        <v>300</v>
      </c>
      <c r="J303" s="182">
        <v>0</v>
      </c>
      <c r="K303" s="182">
        <v>0</v>
      </c>
      <c r="L303" s="182">
        <v>0</v>
      </c>
      <c r="M303" s="182">
        <v>0</v>
      </c>
      <c r="N303" s="182">
        <v>349.05</v>
      </c>
      <c r="O303" s="182">
        <v>0</v>
      </c>
      <c r="P303" s="182">
        <v>0</v>
      </c>
      <c r="Q303" s="182">
        <f aca="true" t="shared" si="50" ref="Q303:Q312">F303+G303+H303+I303+J303-K303-M303-N303-L303+O303-P303</f>
        <v>3951</v>
      </c>
      <c r="R303" s="185"/>
    </row>
    <row r="304" spans="1:18" ht="24.75" customHeight="1">
      <c r="A304" s="181">
        <v>7100331</v>
      </c>
      <c r="B304" s="182" t="s">
        <v>343</v>
      </c>
      <c r="C304" s="182"/>
      <c r="D304" s="183" t="s">
        <v>344</v>
      </c>
      <c r="E304" s="183" t="s">
        <v>886</v>
      </c>
      <c r="F304" s="182">
        <v>4000.05</v>
      </c>
      <c r="G304" s="182">
        <v>0</v>
      </c>
      <c r="H304" s="184">
        <v>0</v>
      </c>
      <c r="I304" s="182">
        <v>300</v>
      </c>
      <c r="J304" s="182">
        <v>0</v>
      </c>
      <c r="K304" s="182">
        <v>500</v>
      </c>
      <c r="L304" s="182">
        <v>408.14</v>
      </c>
      <c r="M304" s="182">
        <v>0</v>
      </c>
      <c r="N304" s="182">
        <v>349.05</v>
      </c>
      <c r="O304" s="182">
        <v>0</v>
      </c>
      <c r="P304" s="182">
        <v>0.06</v>
      </c>
      <c r="Q304" s="182">
        <f t="shared" si="50"/>
        <v>3042.8</v>
      </c>
      <c r="R304" s="185"/>
    </row>
    <row r="305" spans="1:18" ht="24.75" customHeight="1">
      <c r="A305" s="181">
        <v>7100333</v>
      </c>
      <c r="B305" s="182" t="s">
        <v>345</v>
      </c>
      <c r="C305" s="182"/>
      <c r="D305" s="183" t="s">
        <v>346</v>
      </c>
      <c r="E305" s="183" t="s">
        <v>314</v>
      </c>
      <c r="F305" s="182">
        <v>2925</v>
      </c>
      <c r="G305" s="182">
        <v>0</v>
      </c>
      <c r="H305" s="184">
        <v>0</v>
      </c>
      <c r="I305" s="182">
        <v>300</v>
      </c>
      <c r="J305" s="182">
        <v>0</v>
      </c>
      <c r="K305" s="182">
        <v>0</v>
      </c>
      <c r="L305" s="182">
        <v>276.65</v>
      </c>
      <c r="M305" s="182">
        <v>0</v>
      </c>
      <c r="N305" s="182">
        <v>68.82</v>
      </c>
      <c r="O305" s="182">
        <v>0</v>
      </c>
      <c r="P305" s="182">
        <v>-0.07</v>
      </c>
      <c r="Q305" s="182">
        <f t="shared" si="50"/>
        <v>2879.6</v>
      </c>
      <c r="R305" s="185"/>
    </row>
    <row r="306" spans="1:18" ht="24.75" customHeight="1">
      <c r="A306" s="181">
        <v>7100337</v>
      </c>
      <c r="B306" s="182" t="s">
        <v>347</v>
      </c>
      <c r="C306" s="182"/>
      <c r="D306" s="183" t="s">
        <v>348</v>
      </c>
      <c r="E306" s="183" t="s">
        <v>314</v>
      </c>
      <c r="F306" s="182">
        <v>2925</v>
      </c>
      <c r="G306" s="182">
        <v>0</v>
      </c>
      <c r="H306" s="184">
        <v>0</v>
      </c>
      <c r="I306" s="182">
        <v>300</v>
      </c>
      <c r="J306" s="182">
        <v>0</v>
      </c>
      <c r="K306" s="182">
        <v>0</v>
      </c>
      <c r="L306" s="182">
        <v>137.88</v>
      </c>
      <c r="M306" s="182">
        <v>0</v>
      </c>
      <c r="N306" s="182">
        <v>68.82</v>
      </c>
      <c r="O306" s="182">
        <v>0</v>
      </c>
      <c r="P306" s="182">
        <v>-0.1</v>
      </c>
      <c r="Q306" s="182">
        <f t="shared" si="50"/>
        <v>3018.3999999999996</v>
      </c>
      <c r="R306" s="185"/>
    </row>
    <row r="307" spans="1:18" ht="24.75" customHeight="1">
      <c r="A307" s="181">
        <v>7100338</v>
      </c>
      <c r="B307" s="182" t="s">
        <v>349</v>
      </c>
      <c r="C307" s="182"/>
      <c r="D307" s="183" t="s">
        <v>350</v>
      </c>
      <c r="E307" s="183" t="s">
        <v>314</v>
      </c>
      <c r="F307" s="182">
        <v>2925</v>
      </c>
      <c r="G307" s="182">
        <v>0</v>
      </c>
      <c r="H307" s="184">
        <v>0</v>
      </c>
      <c r="I307" s="182">
        <v>300</v>
      </c>
      <c r="J307" s="182">
        <v>0</v>
      </c>
      <c r="K307" s="182">
        <v>0</v>
      </c>
      <c r="L307" s="182">
        <v>416.4</v>
      </c>
      <c r="M307" s="182">
        <v>0</v>
      </c>
      <c r="N307" s="182">
        <v>68.82</v>
      </c>
      <c r="O307" s="182">
        <v>0</v>
      </c>
      <c r="P307" s="182">
        <v>-0.02</v>
      </c>
      <c r="Q307" s="182">
        <f t="shared" si="50"/>
        <v>2739.7999999999997</v>
      </c>
      <c r="R307" s="185"/>
    </row>
    <row r="308" spans="1:18" ht="24.75" customHeight="1">
      <c r="A308" s="181">
        <v>7100340</v>
      </c>
      <c r="B308" s="182" t="s">
        <v>351</v>
      </c>
      <c r="C308" s="182"/>
      <c r="D308" s="183" t="s">
        <v>352</v>
      </c>
      <c r="E308" s="183" t="s">
        <v>314</v>
      </c>
      <c r="F308" s="182">
        <v>2925</v>
      </c>
      <c r="G308" s="182">
        <v>0</v>
      </c>
      <c r="H308" s="184">
        <v>0</v>
      </c>
      <c r="I308" s="182">
        <v>300</v>
      </c>
      <c r="J308" s="182">
        <v>0</v>
      </c>
      <c r="K308" s="182">
        <v>0</v>
      </c>
      <c r="L308" s="182">
        <v>6.35</v>
      </c>
      <c r="M308" s="182">
        <v>0</v>
      </c>
      <c r="N308" s="182">
        <v>68.82</v>
      </c>
      <c r="O308" s="182">
        <v>0</v>
      </c>
      <c r="P308" s="182">
        <v>0.03</v>
      </c>
      <c r="Q308" s="182">
        <f t="shared" si="50"/>
        <v>3149.7999999999997</v>
      </c>
      <c r="R308" s="185"/>
    </row>
    <row r="309" spans="1:18" ht="24.75" customHeight="1">
      <c r="A309" s="181">
        <v>7100341</v>
      </c>
      <c r="B309" s="182" t="s">
        <v>353</v>
      </c>
      <c r="C309" s="182"/>
      <c r="D309" s="183" t="s">
        <v>354</v>
      </c>
      <c r="E309" s="183" t="s">
        <v>314</v>
      </c>
      <c r="F309" s="182">
        <v>2925</v>
      </c>
      <c r="G309" s="182">
        <v>0</v>
      </c>
      <c r="H309" s="184">
        <v>0</v>
      </c>
      <c r="I309" s="182">
        <v>300</v>
      </c>
      <c r="J309" s="182">
        <v>0</v>
      </c>
      <c r="K309" s="182">
        <v>0</v>
      </c>
      <c r="L309" s="182">
        <v>0</v>
      </c>
      <c r="M309" s="182">
        <v>0</v>
      </c>
      <c r="N309" s="182">
        <v>68.82</v>
      </c>
      <c r="O309" s="182">
        <v>0</v>
      </c>
      <c r="P309" s="182">
        <v>0.18</v>
      </c>
      <c r="Q309" s="182">
        <f t="shared" si="50"/>
        <v>3156</v>
      </c>
      <c r="R309" s="185"/>
    </row>
    <row r="310" spans="1:18" ht="24.75" customHeight="1">
      <c r="A310" s="181">
        <v>7100343</v>
      </c>
      <c r="B310" s="182" t="s">
        <v>355</v>
      </c>
      <c r="C310" s="182"/>
      <c r="D310" s="183" t="s">
        <v>356</v>
      </c>
      <c r="E310" s="183" t="s">
        <v>314</v>
      </c>
      <c r="F310" s="182">
        <v>2925</v>
      </c>
      <c r="G310" s="182">
        <v>0</v>
      </c>
      <c r="H310" s="184">
        <v>0</v>
      </c>
      <c r="I310" s="182">
        <v>300</v>
      </c>
      <c r="J310" s="182">
        <v>0</v>
      </c>
      <c r="K310" s="182">
        <v>0</v>
      </c>
      <c r="L310" s="182">
        <v>0</v>
      </c>
      <c r="M310" s="182">
        <v>0</v>
      </c>
      <c r="N310" s="182">
        <v>68.82</v>
      </c>
      <c r="O310" s="182">
        <v>0</v>
      </c>
      <c r="P310" s="182">
        <v>-0.02</v>
      </c>
      <c r="Q310" s="182">
        <f t="shared" si="50"/>
        <v>3156.2</v>
      </c>
      <c r="R310" s="185"/>
    </row>
    <row r="311" spans="1:18" ht="24.75" customHeight="1">
      <c r="A311" s="181">
        <v>7100350</v>
      </c>
      <c r="B311" s="182" t="s">
        <v>357</v>
      </c>
      <c r="C311" s="182"/>
      <c r="D311" s="183" t="s">
        <v>358</v>
      </c>
      <c r="E311" s="183" t="s">
        <v>333</v>
      </c>
      <c r="F311" s="182">
        <v>5775</v>
      </c>
      <c r="G311" s="380">
        <v>0</v>
      </c>
      <c r="H311" s="184">
        <v>0</v>
      </c>
      <c r="I311" s="182">
        <v>0</v>
      </c>
      <c r="J311" s="182">
        <v>0</v>
      </c>
      <c r="K311" s="182">
        <v>0</v>
      </c>
      <c r="L311" s="182">
        <v>0</v>
      </c>
      <c r="M311" s="182">
        <v>0</v>
      </c>
      <c r="N311" s="182">
        <v>686.28</v>
      </c>
      <c r="O311" s="182">
        <v>0</v>
      </c>
      <c r="P311" s="182">
        <v>-0.08</v>
      </c>
      <c r="Q311" s="182">
        <f t="shared" si="50"/>
        <v>5088.8</v>
      </c>
      <c r="R311" s="185"/>
    </row>
    <row r="312" spans="1:18" ht="24.75" customHeight="1">
      <c r="A312" s="181">
        <v>7100351</v>
      </c>
      <c r="B312" s="182" t="s">
        <v>359</v>
      </c>
      <c r="C312" s="182"/>
      <c r="D312" s="183" t="s">
        <v>360</v>
      </c>
      <c r="E312" s="183" t="s">
        <v>342</v>
      </c>
      <c r="F312" s="182">
        <v>4000.05</v>
      </c>
      <c r="G312" s="182">
        <v>0</v>
      </c>
      <c r="H312" s="184">
        <v>0</v>
      </c>
      <c r="I312" s="182">
        <v>300</v>
      </c>
      <c r="J312" s="182">
        <v>0</v>
      </c>
      <c r="K312" s="182">
        <v>0</v>
      </c>
      <c r="L312" s="182">
        <v>498.42</v>
      </c>
      <c r="M312" s="182">
        <v>0</v>
      </c>
      <c r="N312" s="182">
        <v>349.05</v>
      </c>
      <c r="O312" s="182">
        <v>0</v>
      </c>
      <c r="P312" s="182">
        <v>-0.02</v>
      </c>
      <c r="Q312" s="182">
        <f t="shared" si="50"/>
        <v>3452.6</v>
      </c>
      <c r="R312" s="185"/>
    </row>
    <row r="313" spans="1:18" ht="24.75" customHeight="1">
      <c r="A313" s="199">
        <v>7100353</v>
      </c>
      <c r="B313" s="200" t="s">
        <v>361</v>
      </c>
      <c r="C313" s="200"/>
      <c r="D313" s="201" t="s">
        <v>991</v>
      </c>
      <c r="E313" s="201" t="s">
        <v>314</v>
      </c>
      <c r="F313" s="202">
        <v>2535</v>
      </c>
      <c r="G313" s="202">
        <v>0</v>
      </c>
      <c r="H313" s="492">
        <v>0</v>
      </c>
      <c r="I313" s="202">
        <v>260</v>
      </c>
      <c r="J313" s="202">
        <v>0</v>
      </c>
      <c r="K313" s="202">
        <v>0</v>
      </c>
      <c r="L313" s="202">
        <v>0</v>
      </c>
      <c r="M313" s="202">
        <v>0</v>
      </c>
      <c r="N313" s="202">
        <v>11.47</v>
      </c>
      <c r="O313" s="202">
        <v>0</v>
      </c>
      <c r="P313" s="202">
        <v>-0.07</v>
      </c>
      <c r="Q313" s="202">
        <f>F313+G313+H313+I313+J313-K313-M313-N313-L313+O313-P313</f>
        <v>2783.6000000000004</v>
      </c>
      <c r="R313" s="203"/>
    </row>
    <row r="314" spans="1:18" ht="24.75" customHeight="1">
      <c r="A314" s="181">
        <v>7100354</v>
      </c>
      <c r="B314" s="182" t="s">
        <v>362</v>
      </c>
      <c r="C314" s="182"/>
      <c r="D314" s="183" t="s">
        <v>363</v>
      </c>
      <c r="E314" s="183" t="s">
        <v>314</v>
      </c>
      <c r="F314" s="182">
        <v>2925</v>
      </c>
      <c r="G314" s="182">
        <v>0</v>
      </c>
      <c r="H314" s="184">
        <v>0</v>
      </c>
      <c r="I314" s="182">
        <v>300</v>
      </c>
      <c r="J314" s="182">
        <v>0</v>
      </c>
      <c r="K314" s="182">
        <v>0</v>
      </c>
      <c r="L314" s="182">
        <v>0</v>
      </c>
      <c r="M314" s="182">
        <v>0</v>
      </c>
      <c r="N314" s="202">
        <v>68.82</v>
      </c>
      <c r="O314" s="182">
        <v>0</v>
      </c>
      <c r="P314" s="182">
        <v>-0.02</v>
      </c>
      <c r="Q314" s="182">
        <f>F314+G314+H314+I314+J314-K314-M314-N314-L314+O314-P314</f>
        <v>3156.2</v>
      </c>
      <c r="R314" s="185"/>
    </row>
    <row r="315" spans="1:18" ht="24.75" customHeight="1">
      <c r="A315" s="181">
        <v>7100356</v>
      </c>
      <c r="B315" s="182" t="s">
        <v>364</v>
      </c>
      <c r="C315" s="182"/>
      <c r="D315" s="183" t="s">
        <v>365</v>
      </c>
      <c r="E315" s="183" t="s">
        <v>314</v>
      </c>
      <c r="F315" s="182">
        <v>2925</v>
      </c>
      <c r="G315" s="182">
        <v>0</v>
      </c>
      <c r="H315" s="184">
        <v>0</v>
      </c>
      <c r="I315" s="182">
        <v>300</v>
      </c>
      <c r="J315" s="182">
        <v>0</v>
      </c>
      <c r="K315" s="182">
        <v>0</v>
      </c>
      <c r="L315" s="182">
        <v>0</v>
      </c>
      <c r="M315" s="182">
        <v>0</v>
      </c>
      <c r="N315" s="202">
        <v>68.82</v>
      </c>
      <c r="O315" s="182">
        <v>0</v>
      </c>
      <c r="P315" s="182">
        <v>-0.02</v>
      </c>
      <c r="Q315" s="182">
        <f>F315+G315+H315+I315+J315-K315-M315-N315-L315+O315-P315</f>
        <v>3156.2</v>
      </c>
      <c r="R315" s="185"/>
    </row>
    <row r="316" spans="1:18" ht="24.75" customHeight="1">
      <c r="A316" s="181">
        <v>7100357</v>
      </c>
      <c r="B316" s="182" t="s">
        <v>366</v>
      </c>
      <c r="C316" s="182"/>
      <c r="D316" s="183" t="s">
        <v>367</v>
      </c>
      <c r="E316" s="183" t="s">
        <v>314</v>
      </c>
      <c r="F316" s="182">
        <v>2925</v>
      </c>
      <c r="G316" s="182">
        <v>0</v>
      </c>
      <c r="H316" s="184">
        <v>0</v>
      </c>
      <c r="I316" s="182">
        <v>300</v>
      </c>
      <c r="J316" s="182">
        <v>0</v>
      </c>
      <c r="K316" s="182">
        <v>0</v>
      </c>
      <c r="L316" s="182">
        <v>0</v>
      </c>
      <c r="M316" s="182">
        <v>0</v>
      </c>
      <c r="N316" s="202">
        <v>68.82</v>
      </c>
      <c r="O316" s="182">
        <v>0</v>
      </c>
      <c r="P316" s="182">
        <v>-0.02</v>
      </c>
      <c r="Q316" s="182">
        <f>F316+G316+H316+I316+J316-K316-M316-N316-L316+O316-P316</f>
        <v>3156.2</v>
      </c>
      <c r="R316" s="185"/>
    </row>
    <row r="317" spans="1:18" s="25" customFormat="1" ht="25.5" customHeight="1">
      <c r="A317" s="65"/>
      <c r="B317" s="292" t="s">
        <v>40</v>
      </c>
      <c r="C317" s="292"/>
      <c r="D317" s="66"/>
      <c r="E317" s="66"/>
      <c r="F317" s="66">
        <f aca="true" t="shared" si="51" ref="F317:Q317">SUM(F296:F316)</f>
        <v>69570.15</v>
      </c>
      <c r="G317" s="66">
        <f t="shared" si="51"/>
        <v>0</v>
      </c>
      <c r="H317" s="66">
        <f t="shared" si="51"/>
        <v>0</v>
      </c>
      <c r="I317" s="66">
        <f t="shared" si="51"/>
        <v>5620</v>
      </c>
      <c r="J317" s="66">
        <f t="shared" si="51"/>
        <v>430</v>
      </c>
      <c r="K317" s="66">
        <f t="shared" si="51"/>
        <v>500</v>
      </c>
      <c r="L317" s="66">
        <f t="shared" si="51"/>
        <v>2267.29</v>
      </c>
      <c r="M317" s="66">
        <f t="shared" si="51"/>
        <v>0</v>
      </c>
      <c r="N317" s="66">
        <f t="shared" si="51"/>
        <v>3473.1900000000005</v>
      </c>
      <c r="O317" s="66">
        <f t="shared" si="51"/>
        <v>0</v>
      </c>
      <c r="P317" s="66">
        <f t="shared" si="51"/>
        <v>-0.33000000000000007</v>
      </c>
      <c r="Q317" s="66">
        <f t="shared" si="51"/>
        <v>69380</v>
      </c>
      <c r="R317" s="67"/>
    </row>
    <row r="318" spans="1:18" s="299" customFormat="1" ht="25.5" customHeight="1">
      <c r="A318" s="296"/>
      <c r="B318" s="297"/>
      <c r="C318" s="297"/>
      <c r="D318" s="297"/>
      <c r="E318" s="297" t="s">
        <v>52</v>
      </c>
      <c r="F318" s="297"/>
      <c r="G318" s="297"/>
      <c r="H318" s="297"/>
      <c r="I318" s="297"/>
      <c r="J318" s="297"/>
      <c r="K318" s="297" t="s">
        <v>54</v>
      </c>
      <c r="L318" s="297"/>
      <c r="M318" s="297"/>
      <c r="N318" s="297"/>
      <c r="O318" s="297"/>
      <c r="P318" s="297"/>
      <c r="Q318" s="297"/>
      <c r="R318" s="298"/>
    </row>
    <row r="319" spans="1:18" s="299" customFormat="1" ht="25.5" customHeight="1">
      <c r="A319" s="296" t="s">
        <v>53</v>
      </c>
      <c r="B319" s="297"/>
      <c r="C319" s="297"/>
      <c r="D319" s="297"/>
      <c r="E319" s="297" t="s">
        <v>51</v>
      </c>
      <c r="F319" s="297"/>
      <c r="G319" s="297"/>
      <c r="H319" s="297"/>
      <c r="I319" s="297"/>
      <c r="J319" s="297"/>
      <c r="K319" s="297" t="s">
        <v>55</v>
      </c>
      <c r="L319" s="297"/>
      <c r="M319" s="297"/>
      <c r="N319" s="297"/>
      <c r="O319" s="297"/>
      <c r="P319" s="297"/>
      <c r="Q319" s="297"/>
      <c r="R319" s="298"/>
    </row>
    <row r="320" spans="2:17" ht="25.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1:18" ht="25.5" customHeight="1">
      <c r="A321" s="117"/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120"/>
    </row>
    <row r="322" spans="1:18" ht="25.5" customHeight="1">
      <c r="A322" s="295" t="s">
        <v>0</v>
      </c>
      <c r="B322" s="22"/>
      <c r="C322" s="22"/>
      <c r="D322" s="6"/>
      <c r="E322" s="131" t="s">
        <v>867</v>
      </c>
      <c r="F322" s="6"/>
      <c r="G322" s="6"/>
      <c r="H322" s="6"/>
      <c r="I322" s="6"/>
      <c r="J322" s="6"/>
      <c r="K322" s="6"/>
      <c r="L322" s="7"/>
      <c r="M322" s="6"/>
      <c r="N322" s="6"/>
      <c r="O322" s="6"/>
      <c r="P322" s="6"/>
      <c r="Q322" s="6"/>
      <c r="R322" s="29"/>
    </row>
    <row r="323" spans="1:18" ht="25.5" customHeight="1">
      <c r="A323" s="8"/>
      <c r="B323" s="134" t="s">
        <v>304</v>
      </c>
      <c r="C323" s="134"/>
      <c r="D323" s="9"/>
      <c r="E323" s="9"/>
      <c r="F323" s="9"/>
      <c r="G323" s="9"/>
      <c r="H323" s="9"/>
      <c r="I323" s="9"/>
      <c r="J323" s="10"/>
      <c r="K323" s="10"/>
      <c r="L323" s="11"/>
      <c r="M323" s="9"/>
      <c r="N323" s="9"/>
      <c r="O323" s="9"/>
      <c r="P323" s="9"/>
      <c r="Q323" s="9"/>
      <c r="R323" s="30" t="s">
        <v>938</v>
      </c>
    </row>
    <row r="324" spans="1:18" ht="25.5" customHeight="1">
      <c r="A324" s="340"/>
      <c r="B324" s="384"/>
      <c r="C324" s="384"/>
      <c r="D324" s="384"/>
      <c r="E324" s="385" t="s">
        <v>1131</v>
      </c>
      <c r="F324" s="9"/>
      <c r="G324" s="9"/>
      <c r="H324" s="9"/>
      <c r="I324" s="9"/>
      <c r="J324" s="9"/>
      <c r="K324" s="9"/>
      <c r="L324" s="11"/>
      <c r="M324" s="9"/>
      <c r="N324" s="9"/>
      <c r="O324" s="9"/>
      <c r="P324" s="9"/>
      <c r="Q324" s="9"/>
      <c r="R324" s="215"/>
    </row>
    <row r="325" spans="1:18" s="157" customFormat="1" ht="25.5" customHeight="1">
      <c r="A325" s="393" t="s">
        <v>1</v>
      </c>
      <c r="B325" s="394" t="s">
        <v>2</v>
      </c>
      <c r="C325" s="347" t="s">
        <v>908</v>
      </c>
      <c r="D325" s="394" t="s">
        <v>3</v>
      </c>
      <c r="E325" s="394" t="s">
        <v>4</v>
      </c>
      <c r="F325" s="395" t="s">
        <v>5</v>
      </c>
      <c r="G325" s="396" t="s">
        <v>36</v>
      </c>
      <c r="H325" s="396" t="s">
        <v>43</v>
      </c>
      <c r="I325" s="396" t="s">
        <v>45</v>
      </c>
      <c r="J325" s="395" t="s">
        <v>38</v>
      </c>
      <c r="K325" s="395" t="s">
        <v>22</v>
      </c>
      <c r="L325" s="395" t="s">
        <v>21</v>
      </c>
      <c r="M325" s="396" t="s">
        <v>1129</v>
      </c>
      <c r="N325" s="397" t="s">
        <v>23</v>
      </c>
      <c r="O325" s="396" t="s">
        <v>24</v>
      </c>
      <c r="P325" s="396" t="s">
        <v>39</v>
      </c>
      <c r="Q325" s="396" t="s">
        <v>37</v>
      </c>
      <c r="R325" s="398" t="s">
        <v>25</v>
      </c>
    </row>
    <row r="326" spans="1:18" ht="25.5" customHeight="1">
      <c r="A326" s="287" t="s">
        <v>309</v>
      </c>
      <c r="B326" s="190"/>
      <c r="C326" s="190"/>
      <c r="D326" s="191"/>
      <c r="E326" s="191"/>
      <c r="F326" s="190"/>
      <c r="G326" s="190"/>
      <c r="H326" s="190"/>
      <c r="I326" s="190"/>
      <c r="J326" s="190"/>
      <c r="K326" s="190"/>
      <c r="L326" s="192"/>
      <c r="M326" s="190"/>
      <c r="N326" s="190"/>
      <c r="O326" s="190"/>
      <c r="P326" s="190"/>
      <c r="Q326" s="190"/>
      <c r="R326" s="193"/>
    </row>
    <row r="327" spans="1:18" ht="25.5" customHeight="1">
      <c r="A327" s="181">
        <v>7100373</v>
      </c>
      <c r="B327" s="182" t="s">
        <v>368</v>
      </c>
      <c r="C327" s="182"/>
      <c r="D327" s="183" t="s">
        <v>369</v>
      </c>
      <c r="E327" s="183" t="s">
        <v>314</v>
      </c>
      <c r="F327" s="182">
        <v>2925</v>
      </c>
      <c r="G327" s="182">
        <v>0</v>
      </c>
      <c r="H327" s="184">
        <v>0</v>
      </c>
      <c r="I327" s="182">
        <v>300</v>
      </c>
      <c r="J327" s="182">
        <v>0</v>
      </c>
      <c r="K327" s="182">
        <v>0</v>
      </c>
      <c r="L327" s="182">
        <v>0</v>
      </c>
      <c r="M327" s="182">
        <v>0</v>
      </c>
      <c r="N327" s="202">
        <v>68.82</v>
      </c>
      <c r="O327" s="182">
        <v>0</v>
      </c>
      <c r="P327" s="182">
        <v>-0.02</v>
      </c>
      <c r="Q327" s="182">
        <f aca="true" t="shared" si="52" ref="Q327:Q332">F327+G327+H327+I327+J327-K327-M327-N327-L327+O327-P327</f>
        <v>3156.2</v>
      </c>
      <c r="R327" s="185"/>
    </row>
    <row r="328" spans="1:18" ht="25.5" customHeight="1">
      <c r="A328" s="181">
        <v>7100376</v>
      </c>
      <c r="B328" s="182" t="s">
        <v>370</v>
      </c>
      <c r="C328" s="182"/>
      <c r="D328" s="183" t="s">
        <v>371</v>
      </c>
      <c r="E328" s="183" t="s">
        <v>372</v>
      </c>
      <c r="F328" s="182">
        <v>4500</v>
      </c>
      <c r="G328" s="182">
        <v>0</v>
      </c>
      <c r="H328" s="184">
        <v>0</v>
      </c>
      <c r="I328" s="182">
        <v>300</v>
      </c>
      <c r="J328" s="182">
        <v>0</v>
      </c>
      <c r="K328" s="182">
        <v>0</v>
      </c>
      <c r="L328" s="182">
        <v>0</v>
      </c>
      <c r="M328" s="182">
        <v>0</v>
      </c>
      <c r="N328" s="182">
        <v>433.95</v>
      </c>
      <c r="O328" s="182">
        <v>0</v>
      </c>
      <c r="P328" s="182">
        <v>-0.15</v>
      </c>
      <c r="Q328" s="182">
        <f t="shared" si="52"/>
        <v>4366.2</v>
      </c>
      <c r="R328" s="185"/>
    </row>
    <row r="329" spans="1:18" ht="25.5" customHeight="1">
      <c r="A329" s="181">
        <v>7100378</v>
      </c>
      <c r="B329" s="182" t="s">
        <v>373</v>
      </c>
      <c r="C329" s="182"/>
      <c r="D329" s="183" t="s">
        <v>374</v>
      </c>
      <c r="E329" s="183" t="s">
        <v>314</v>
      </c>
      <c r="F329" s="182">
        <v>2925</v>
      </c>
      <c r="G329" s="182">
        <v>0</v>
      </c>
      <c r="H329" s="184">
        <v>0</v>
      </c>
      <c r="I329" s="182">
        <v>300</v>
      </c>
      <c r="J329" s="182">
        <v>0</v>
      </c>
      <c r="K329" s="184">
        <v>500</v>
      </c>
      <c r="L329" s="182">
        <v>0</v>
      </c>
      <c r="M329" s="182">
        <v>0</v>
      </c>
      <c r="N329" s="182">
        <v>68.82</v>
      </c>
      <c r="O329" s="182">
        <v>0</v>
      </c>
      <c r="P329" s="182">
        <v>-0.02</v>
      </c>
      <c r="Q329" s="182">
        <f t="shared" si="52"/>
        <v>2656.2</v>
      </c>
      <c r="R329" s="185"/>
    </row>
    <row r="330" spans="1:18" ht="25.5" customHeight="1">
      <c r="A330" s="181">
        <v>7100380</v>
      </c>
      <c r="B330" s="182" t="s">
        <v>375</v>
      </c>
      <c r="C330" s="182"/>
      <c r="D330" s="183" t="s">
        <v>376</v>
      </c>
      <c r="E330" s="183" t="s">
        <v>314</v>
      </c>
      <c r="F330" s="182">
        <v>2925</v>
      </c>
      <c r="G330" s="182">
        <v>0</v>
      </c>
      <c r="H330" s="184">
        <v>0</v>
      </c>
      <c r="I330" s="182">
        <v>300</v>
      </c>
      <c r="J330" s="182">
        <v>0</v>
      </c>
      <c r="K330" s="182">
        <v>0</v>
      </c>
      <c r="L330" s="182">
        <v>0</v>
      </c>
      <c r="M330" s="182">
        <v>0</v>
      </c>
      <c r="N330" s="182">
        <v>68.82</v>
      </c>
      <c r="O330" s="182">
        <v>0</v>
      </c>
      <c r="P330" s="182">
        <v>-0.02</v>
      </c>
      <c r="Q330" s="182">
        <f t="shared" si="52"/>
        <v>3156.2</v>
      </c>
      <c r="R330" s="185"/>
    </row>
    <row r="331" spans="1:18" ht="25.5" customHeight="1">
      <c r="A331" s="181">
        <v>7100383</v>
      </c>
      <c r="B331" s="182" t="s">
        <v>377</v>
      </c>
      <c r="C331" s="182"/>
      <c r="D331" s="183" t="s">
        <v>378</v>
      </c>
      <c r="E331" s="183" t="s">
        <v>314</v>
      </c>
      <c r="F331" s="182">
        <v>2535</v>
      </c>
      <c r="G331" s="182">
        <v>0</v>
      </c>
      <c r="H331" s="184">
        <v>0</v>
      </c>
      <c r="I331" s="182">
        <v>260</v>
      </c>
      <c r="J331" s="182">
        <v>0</v>
      </c>
      <c r="K331" s="182">
        <v>0</v>
      </c>
      <c r="L331" s="182">
        <v>0</v>
      </c>
      <c r="M331" s="182">
        <v>0</v>
      </c>
      <c r="N331" s="182">
        <v>11.47</v>
      </c>
      <c r="O331" s="182">
        <v>0</v>
      </c>
      <c r="P331" s="182">
        <v>0.13</v>
      </c>
      <c r="Q331" s="182">
        <f t="shared" si="52"/>
        <v>2783.4</v>
      </c>
      <c r="R331" s="185"/>
    </row>
    <row r="332" spans="1:18" ht="25.5" customHeight="1">
      <c r="A332" s="204">
        <v>7100386</v>
      </c>
      <c r="B332" s="205" t="s">
        <v>379</v>
      </c>
      <c r="C332" s="205"/>
      <c r="D332" s="206" t="s">
        <v>380</v>
      </c>
      <c r="E332" s="206" t="s">
        <v>314</v>
      </c>
      <c r="F332" s="205">
        <v>2925</v>
      </c>
      <c r="G332" s="205">
        <v>0</v>
      </c>
      <c r="H332" s="490">
        <v>0</v>
      </c>
      <c r="I332" s="205">
        <v>300</v>
      </c>
      <c r="J332" s="205">
        <v>0</v>
      </c>
      <c r="K332" s="490">
        <v>0</v>
      </c>
      <c r="L332" s="205">
        <v>0</v>
      </c>
      <c r="M332" s="205">
        <v>0</v>
      </c>
      <c r="N332" s="182">
        <v>68.82</v>
      </c>
      <c r="O332" s="182">
        <v>0</v>
      </c>
      <c r="P332" s="205">
        <v>-0.02</v>
      </c>
      <c r="Q332" s="205">
        <f t="shared" si="52"/>
        <v>3156.2</v>
      </c>
      <c r="R332" s="207"/>
    </row>
    <row r="333" spans="1:18" ht="25.5" customHeight="1">
      <c r="A333" s="181">
        <v>7100389</v>
      </c>
      <c r="B333" s="182" t="s">
        <v>381</v>
      </c>
      <c r="C333" s="182"/>
      <c r="D333" s="183" t="s">
        <v>382</v>
      </c>
      <c r="E333" s="183" t="s">
        <v>314</v>
      </c>
      <c r="F333" s="182">
        <v>2925</v>
      </c>
      <c r="G333" s="182">
        <v>0</v>
      </c>
      <c r="H333" s="184">
        <v>0</v>
      </c>
      <c r="I333" s="182">
        <v>300</v>
      </c>
      <c r="J333" s="182">
        <v>0</v>
      </c>
      <c r="K333" s="182">
        <v>0</v>
      </c>
      <c r="L333" s="182">
        <v>0</v>
      </c>
      <c r="M333" s="182">
        <v>0</v>
      </c>
      <c r="N333" s="182">
        <v>68.82</v>
      </c>
      <c r="O333" s="182">
        <v>0</v>
      </c>
      <c r="P333" s="182">
        <v>0.18</v>
      </c>
      <c r="Q333" s="182">
        <f aca="true" t="shared" si="53" ref="Q333:Q342">F333+G333+H333+I333+J333-K333-M333-N333-L333+O333-P333</f>
        <v>3156</v>
      </c>
      <c r="R333" s="185"/>
    </row>
    <row r="334" spans="1:18" ht="25.5" customHeight="1">
      <c r="A334" s="181">
        <v>7100390</v>
      </c>
      <c r="B334" s="182" t="s">
        <v>383</v>
      </c>
      <c r="C334" s="182"/>
      <c r="D334" s="183" t="s">
        <v>384</v>
      </c>
      <c r="E334" s="183" t="s">
        <v>342</v>
      </c>
      <c r="F334" s="182">
        <v>4000.05</v>
      </c>
      <c r="G334" s="182">
        <v>0</v>
      </c>
      <c r="H334" s="184">
        <v>0</v>
      </c>
      <c r="I334" s="182">
        <v>300</v>
      </c>
      <c r="J334" s="182">
        <v>0</v>
      </c>
      <c r="K334" s="182">
        <v>0</v>
      </c>
      <c r="L334" s="182">
        <v>0</v>
      </c>
      <c r="M334" s="182">
        <v>0</v>
      </c>
      <c r="N334" s="182">
        <v>349.05</v>
      </c>
      <c r="O334" s="182">
        <v>0</v>
      </c>
      <c r="P334" s="182">
        <v>0</v>
      </c>
      <c r="Q334" s="182">
        <f t="shared" si="53"/>
        <v>3951</v>
      </c>
      <c r="R334" s="185"/>
    </row>
    <row r="335" spans="1:18" ht="25.5" customHeight="1">
      <c r="A335" s="181">
        <v>7100394</v>
      </c>
      <c r="B335" s="182" t="s">
        <v>385</v>
      </c>
      <c r="C335" s="182"/>
      <c r="D335" s="183" t="s">
        <v>386</v>
      </c>
      <c r="E335" s="183" t="s">
        <v>314</v>
      </c>
      <c r="F335" s="182">
        <v>2925</v>
      </c>
      <c r="G335" s="182">
        <v>0</v>
      </c>
      <c r="H335" s="184">
        <v>0</v>
      </c>
      <c r="I335" s="182">
        <v>300</v>
      </c>
      <c r="J335" s="182">
        <v>0</v>
      </c>
      <c r="K335" s="182">
        <v>0</v>
      </c>
      <c r="L335" s="182">
        <v>0</v>
      </c>
      <c r="M335" s="182">
        <v>0</v>
      </c>
      <c r="N335" s="182">
        <v>68.82</v>
      </c>
      <c r="O335" s="182">
        <v>0</v>
      </c>
      <c r="P335" s="182">
        <v>-0.02</v>
      </c>
      <c r="Q335" s="182">
        <f t="shared" si="53"/>
        <v>3156.2</v>
      </c>
      <c r="R335" s="185"/>
    </row>
    <row r="336" spans="1:18" ht="25.5" customHeight="1">
      <c r="A336" s="181">
        <v>7100396</v>
      </c>
      <c r="B336" s="182" t="s">
        <v>387</v>
      </c>
      <c r="C336" s="182"/>
      <c r="D336" s="183" t="s">
        <v>388</v>
      </c>
      <c r="E336" s="183" t="s">
        <v>314</v>
      </c>
      <c r="F336" s="182">
        <v>2925</v>
      </c>
      <c r="G336" s="182">
        <v>0</v>
      </c>
      <c r="H336" s="184">
        <v>0</v>
      </c>
      <c r="I336" s="182">
        <v>300</v>
      </c>
      <c r="J336" s="182">
        <v>0</v>
      </c>
      <c r="K336" s="182">
        <v>0</v>
      </c>
      <c r="L336" s="182">
        <v>0</v>
      </c>
      <c r="M336" s="182">
        <v>0</v>
      </c>
      <c r="N336" s="182">
        <v>68.82</v>
      </c>
      <c r="O336" s="182">
        <v>0</v>
      </c>
      <c r="P336" s="182">
        <v>0.18</v>
      </c>
      <c r="Q336" s="182">
        <f t="shared" si="53"/>
        <v>3156</v>
      </c>
      <c r="R336" s="185"/>
    </row>
    <row r="337" spans="1:18" ht="25.5" customHeight="1">
      <c r="A337" s="181">
        <v>7100397</v>
      </c>
      <c r="B337" s="380" t="s">
        <v>389</v>
      </c>
      <c r="C337" s="182"/>
      <c r="D337" s="183" t="s">
        <v>390</v>
      </c>
      <c r="E337" s="183" t="s">
        <v>372</v>
      </c>
      <c r="F337" s="182">
        <v>4500</v>
      </c>
      <c r="G337" s="182">
        <v>0</v>
      </c>
      <c r="H337" s="184">
        <v>0</v>
      </c>
      <c r="I337" s="182">
        <v>300</v>
      </c>
      <c r="J337" s="182">
        <v>0</v>
      </c>
      <c r="K337" s="182">
        <v>0</v>
      </c>
      <c r="L337" s="182">
        <v>0</v>
      </c>
      <c r="M337" s="182">
        <v>0</v>
      </c>
      <c r="N337" s="182">
        <v>433.95</v>
      </c>
      <c r="O337" s="182">
        <v>0</v>
      </c>
      <c r="P337" s="182">
        <v>0.05</v>
      </c>
      <c r="Q337" s="182">
        <f t="shared" si="53"/>
        <v>4366</v>
      </c>
      <c r="R337" s="185"/>
    </row>
    <row r="338" spans="1:18" ht="25.5" customHeight="1">
      <c r="A338" s="181">
        <v>7100399</v>
      </c>
      <c r="B338" s="208" t="s">
        <v>391</v>
      </c>
      <c r="C338" s="208"/>
      <c r="D338" s="183" t="s">
        <v>392</v>
      </c>
      <c r="E338" s="183" t="s">
        <v>314</v>
      </c>
      <c r="F338" s="182">
        <v>2925</v>
      </c>
      <c r="G338" s="182">
        <v>0</v>
      </c>
      <c r="H338" s="184">
        <v>0</v>
      </c>
      <c r="I338" s="182">
        <v>300</v>
      </c>
      <c r="J338" s="182">
        <v>0</v>
      </c>
      <c r="K338" s="182">
        <v>0</v>
      </c>
      <c r="L338" s="182">
        <v>0</v>
      </c>
      <c r="M338" s="182">
        <v>0</v>
      </c>
      <c r="N338" s="182">
        <v>68.82</v>
      </c>
      <c r="O338" s="182">
        <v>0</v>
      </c>
      <c r="P338" s="182">
        <v>-0.02</v>
      </c>
      <c r="Q338" s="182">
        <f t="shared" si="53"/>
        <v>3156.2</v>
      </c>
      <c r="R338" s="185"/>
    </row>
    <row r="339" spans="1:18" ht="25.5" customHeight="1">
      <c r="A339" s="181">
        <v>7100400</v>
      </c>
      <c r="B339" s="208" t="s">
        <v>393</v>
      </c>
      <c r="C339" s="208"/>
      <c r="D339" s="183" t="s">
        <v>394</v>
      </c>
      <c r="E339" s="183" t="s">
        <v>342</v>
      </c>
      <c r="F339" s="182">
        <v>4000.05</v>
      </c>
      <c r="G339" s="182">
        <v>0</v>
      </c>
      <c r="H339" s="184">
        <v>0</v>
      </c>
      <c r="I339" s="182">
        <v>300</v>
      </c>
      <c r="J339" s="182">
        <v>0</v>
      </c>
      <c r="K339" s="182">
        <v>0</v>
      </c>
      <c r="L339" s="182">
        <v>0</v>
      </c>
      <c r="M339" s="182">
        <v>0</v>
      </c>
      <c r="N339" s="182">
        <v>349.05</v>
      </c>
      <c r="O339" s="182">
        <v>0</v>
      </c>
      <c r="P339" s="182">
        <v>0</v>
      </c>
      <c r="Q339" s="182">
        <f t="shared" si="53"/>
        <v>3951</v>
      </c>
      <c r="R339" s="185"/>
    </row>
    <row r="340" spans="1:18" ht="25.5" customHeight="1">
      <c r="A340" s="181">
        <v>7100402</v>
      </c>
      <c r="B340" s="208" t="s">
        <v>395</v>
      </c>
      <c r="C340" s="208"/>
      <c r="D340" s="183" t="s">
        <v>396</v>
      </c>
      <c r="E340" s="183" t="s">
        <v>342</v>
      </c>
      <c r="F340" s="182">
        <v>3466.71</v>
      </c>
      <c r="G340" s="182">
        <v>0</v>
      </c>
      <c r="H340" s="184">
        <v>0</v>
      </c>
      <c r="I340" s="182">
        <v>260</v>
      </c>
      <c r="J340" s="182">
        <v>0</v>
      </c>
      <c r="K340" s="182">
        <v>0</v>
      </c>
      <c r="L340" s="182">
        <v>0</v>
      </c>
      <c r="M340" s="182">
        <v>0</v>
      </c>
      <c r="N340" s="182">
        <v>148.03</v>
      </c>
      <c r="O340" s="182">
        <v>0</v>
      </c>
      <c r="P340" s="182">
        <v>0.08</v>
      </c>
      <c r="Q340" s="182">
        <f t="shared" si="53"/>
        <v>3578.6</v>
      </c>
      <c r="R340" s="185"/>
    </row>
    <row r="341" spans="1:18" ht="25.5" customHeight="1">
      <c r="A341" s="181">
        <v>7100406</v>
      </c>
      <c r="B341" s="210" t="s">
        <v>397</v>
      </c>
      <c r="C341" s="210"/>
      <c r="D341" s="183" t="s">
        <v>398</v>
      </c>
      <c r="E341" s="183" t="s">
        <v>314</v>
      </c>
      <c r="F341" s="182">
        <v>2925</v>
      </c>
      <c r="G341" s="182">
        <v>0</v>
      </c>
      <c r="H341" s="184">
        <v>0</v>
      </c>
      <c r="I341" s="182">
        <v>300</v>
      </c>
      <c r="J341" s="182">
        <v>0</v>
      </c>
      <c r="K341" s="182">
        <v>0</v>
      </c>
      <c r="L341" s="182">
        <v>0</v>
      </c>
      <c r="M341" s="182">
        <v>0</v>
      </c>
      <c r="N341" s="182">
        <v>68.82</v>
      </c>
      <c r="O341" s="182">
        <v>0</v>
      </c>
      <c r="P341" s="182">
        <v>-0.02</v>
      </c>
      <c r="Q341" s="182">
        <f t="shared" si="53"/>
        <v>3156.2</v>
      </c>
      <c r="R341" s="185"/>
    </row>
    <row r="342" spans="1:18" ht="25.5" customHeight="1">
      <c r="A342" s="181">
        <v>7100407</v>
      </c>
      <c r="B342" s="210" t="s">
        <v>399</v>
      </c>
      <c r="C342" s="210"/>
      <c r="D342" s="183" t="s">
        <v>992</v>
      </c>
      <c r="E342" s="183" t="s">
        <v>314</v>
      </c>
      <c r="F342" s="182">
        <v>2925</v>
      </c>
      <c r="G342" s="182">
        <v>0</v>
      </c>
      <c r="H342" s="184">
        <v>0</v>
      </c>
      <c r="I342" s="182">
        <v>300</v>
      </c>
      <c r="J342" s="184">
        <v>0</v>
      </c>
      <c r="K342" s="182">
        <v>0</v>
      </c>
      <c r="L342" s="182">
        <v>0</v>
      </c>
      <c r="M342" s="182">
        <v>0</v>
      </c>
      <c r="N342" s="182">
        <v>68.82</v>
      </c>
      <c r="O342" s="182">
        <v>0</v>
      </c>
      <c r="P342" s="182">
        <v>-0.02</v>
      </c>
      <c r="Q342" s="182">
        <f t="shared" si="53"/>
        <v>3156.2</v>
      </c>
      <c r="R342" s="185"/>
    </row>
    <row r="343" spans="1:18" ht="25.5" customHeight="1">
      <c r="A343" s="181">
        <v>7100414</v>
      </c>
      <c r="B343" s="210" t="s">
        <v>400</v>
      </c>
      <c r="C343" s="210"/>
      <c r="D343" s="183" t="s">
        <v>401</v>
      </c>
      <c r="E343" s="183" t="s">
        <v>314</v>
      </c>
      <c r="F343" s="182">
        <v>2925</v>
      </c>
      <c r="G343" s="182">
        <v>0</v>
      </c>
      <c r="H343" s="184">
        <v>0</v>
      </c>
      <c r="I343" s="182">
        <v>300</v>
      </c>
      <c r="J343" s="184">
        <v>0</v>
      </c>
      <c r="K343" s="182">
        <v>0</v>
      </c>
      <c r="L343" s="182">
        <v>0</v>
      </c>
      <c r="M343" s="182">
        <v>0</v>
      </c>
      <c r="N343" s="182">
        <v>68.82</v>
      </c>
      <c r="O343" s="182">
        <v>0</v>
      </c>
      <c r="P343" s="182">
        <v>-0.02</v>
      </c>
      <c r="Q343" s="182">
        <f>F343+G343+H343+I343+J343-K343-M343-N343-L343+O343-P343</f>
        <v>3156.2</v>
      </c>
      <c r="R343" s="185"/>
    </row>
    <row r="344" spans="1:18" ht="25.5" customHeight="1">
      <c r="A344" s="181">
        <v>7100415</v>
      </c>
      <c r="B344" s="210" t="s">
        <v>402</v>
      </c>
      <c r="C344" s="210"/>
      <c r="D344" s="183" t="s">
        <v>403</v>
      </c>
      <c r="E344" s="183" t="s">
        <v>796</v>
      </c>
      <c r="F344" s="182">
        <v>4500</v>
      </c>
      <c r="G344" s="182">
        <v>0</v>
      </c>
      <c r="H344" s="184">
        <v>0</v>
      </c>
      <c r="I344" s="182">
        <v>300</v>
      </c>
      <c r="J344" s="184">
        <v>0</v>
      </c>
      <c r="K344" s="182">
        <v>0</v>
      </c>
      <c r="L344" s="182">
        <v>0</v>
      </c>
      <c r="M344" s="182">
        <v>0</v>
      </c>
      <c r="N344" s="182">
        <v>433.95</v>
      </c>
      <c r="O344" s="182">
        <v>0</v>
      </c>
      <c r="P344" s="182">
        <v>0.05</v>
      </c>
      <c r="Q344" s="182">
        <f>F344+G344+H344+I344+J344-K344-M344-N344-L344+O344-P344</f>
        <v>4366</v>
      </c>
      <c r="R344" s="185"/>
    </row>
    <row r="345" spans="1:18" ht="25.5" customHeight="1">
      <c r="A345" s="181">
        <v>7100417</v>
      </c>
      <c r="B345" s="210" t="s">
        <v>404</v>
      </c>
      <c r="C345" s="210"/>
      <c r="D345" s="183" t="s">
        <v>405</v>
      </c>
      <c r="E345" s="183" t="s">
        <v>314</v>
      </c>
      <c r="F345" s="182">
        <v>2925</v>
      </c>
      <c r="G345" s="182">
        <v>0</v>
      </c>
      <c r="H345" s="184">
        <v>0</v>
      </c>
      <c r="I345" s="182">
        <v>300</v>
      </c>
      <c r="J345" s="184">
        <v>0</v>
      </c>
      <c r="K345" s="182">
        <v>0</v>
      </c>
      <c r="L345" s="182">
        <v>0</v>
      </c>
      <c r="M345" s="182">
        <v>0</v>
      </c>
      <c r="N345" s="182">
        <v>68.82</v>
      </c>
      <c r="O345" s="182">
        <v>0</v>
      </c>
      <c r="P345" s="182">
        <v>-0.02</v>
      </c>
      <c r="Q345" s="182">
        <f>F345+G345+H345+I345+J345-K345-M345-N345-L345+O345-P345</f>
        <v>3156.2</v>
      </c>
      <c r="R345" s="185"/>
    </row>
    <row r="346" spans="1:18" ht="25.5" customHeight="1">
      <c r="A346" s="181">
        <v>7100418</v>
      </c>
      <c r="B346" s="210" t="s">
        <v>406</v>
      </c>
      <c r="C346" s="210"/>
      <c r="D346" s="183" t="s">
        <v>407</v>
      </c>
      <c r="E346" s="183" t="s">
        <v>314</v>
      </c>
      <c r="F346" s="182">
        <v>2925</v>
      </c>
      <c r="G346" s="182">
        <v>0</v>
      </c>
      <c r="H346" s="184">
        <v>0</v>
      </c>
      <c r="I346" s="182">
        <v>300</v>
      </c>
      <c r="J346" s="184">
        <v>0</v>
      </c>
      <c r="K346" s="182">
        <v>0</v>
      </c>
      <c r="L346" s="182">
        <v>0</v>
      </c>
      <c r="M346" s="182">
        <v>0</v>
      </c>
      <c r="N346" s="182">
        <v>68.82</v>
      </c>
      <c r="O346" s="182">
        <v>0</v>
      </c>
      <c r="P346" s="182">
        <v>-0.02</v>
      </c>
      <c r="Q346" s="182">
        <f>F346+G346+H346+I346+J346-K346-M346-N346-L346+O346-P346</f>
        <v>3156.2</v>
      </c>
      <c r="R346" s="185"/>
    </row>
    <row r="347" spans="1:18" s="25" customFormat="1" ht="21.75" customHeight="1">
      <c r="A347" s="369"/>
      <c r="B347" s="370" t="s">
        <v>40</v>
      </c>
      <c r="C347" s="370"/>
      <c r="D347" s="372"/>
      <c r="E347" s="372"/>
      <c r="F347" s="399">
        <f aca="true" t="shared" si="54" ref="F347:Q347">SUM(F327:F346)</f>
        <v>65526.810000000005</v>
      </c>
      <c r="G347" s="399">
        <f t="shared" si="54"/>
        <v>0</v>
      </c>
      <c r="H347" s="399">
        <f t="shared" si="54"/>
        <v>0</v>
      </c>
      <c r="I347" s="399">
        <f t="shared" si="54"/>
        <v>5920</v>
      </c>
      <c r="J347" s="399">
        <f t="shared" si="54"/>
        <v>0</v>
      </c>
      <c r="K347" s="399">
        <f t="shared" si="54"/>
        <v>500</v>
      </c>
      <c r="L347" s="399">
        <f t="shared" si="54"/>
        <v>0</v>
      </c>
      <c r="M347" s="399">
        <f t="shared" si="54"/>
        <v>0</v>
      </c>
      <c r="N347" s="399">
        <f t="shared" si="54"/>
        <v>3054.1100000000006</v>
      </c>
      <c r="O347" s="399">
        <f t="shared" si="54"/>
        <v>0</v>
      </c>
      <c r="P347" s="399">
        <f t="shared" si="54"/>
        <v>0.29999999999999993</v>
      </c>
      <c r="Q347" s="399">
        <f t="shared" si="54"/>
        <v>67892.39999999998</v>
      </c>
      <c r="R347" s="400"/>
    </row>
    <row r="348" spans="1:18" s="25" customFormat="1" ht="33.75" customHeight="1">
      <c r="A348" s="26"/>
      <c r="B348" s="70"/>
      <c r="C348" s="7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13"/>
    </row>
    <row r="349" spans="1:18" s="299" customFormat="1" ht="13.5" customHeight="1">
      <c r="A349" s="296"/>
      <c r="B349" s="297"/>
      <c r="C349" s="297"/>
      <c r="D349" s="297"/>
      <c r="E349" s="297" t="s">
        <v>52</v>
      </c>
      <c r="F349" s="297"/>
      <c r="G349" s="297"/>
      <c r="H349" s="297"/>
      <c r="I349" s="297"/>
      <c r="J349" s="297"/>
      <c r="K349" s="297" t="s">
        <v>54</v>
      </c>
      <c r="L349" s="297"/>
      <c r="M349" s="297"/>
      <c r="N349" s="297"/>
      <c r="O349" s="297"/>
      <c r="P349" s="297"/>
      <c r="Q349" s="297"/>
      <c r="R349" s="298"/>
    </row>
    <row r="350" spans="1:18" s="299" customFormat="1" ht="13.5" customHeight="1">
      <c r="A350" s="296" t="s">
        <v>53</v>
      </c>
      <c r="B350" s="297"/>
      <c r="C350" s="297"/>
      <c r="D350" s="297"/>
      <c r="E350" s="297" t="s">
        <v>51</v>
      </c>
      <c r="F350" s="297"/>
      <c r="G350" s="297"/>
      <c r="H350" s="297"/>
      <c r="I350" s="297"/>
      <c r="J350" s="297"/>
      <c r="K350" s="297" t="s">
        <v>55</v>
      </c>
      <c r="L350" s="297"/>
      <c r="M350" s="297"/>
      <c r="N350" s="297"/>
      <c r="O350" s="297"/>
      <c r="P350" s="297"/>
      <c r="Q350" s="297"/>
      <c r="R350" s="298"/>
    </row>
    <row r="351" spans="2:17" ht="18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1:18" ht="13.5" customHeight="1">
      <c r="A352" s="117"/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120"/>
    </row>
    <row r="353" spans="1:18" ht="33.75">
      <c r="A353" s="295" t="s">
        <v>0</v>
      </c>
      <c r="B353" s="22"/>
      <c r="C353" s="22"/>
      <c r="D353" s="6"/>
      <c r="E353" s="131" t="s">
        <v>867</v>
      </c>
      <c r="F353" s="6"/>
      <c r="G353" s="6"/>
      <c r="H353" s="6"/>
      <c r="I353" s="6"/>
      <c r="J353" s="6"/>
      <c r="K353" s="6"/>
      <c r="L353" s="7"/>
      <c r="M353" s="6"/>
      <c r="N353" s="6"/>
      <c r="O353" s="6"/>
      <c r="P353" s="6"/>
      <c r="Q353" s="6"/>
      <c r="R353" s="29"/>
    </row>
    <row r="354" spans="1:18" ht="20.25">
      <c r="A354" s="8"/>
      <c r="B354" s="134" t="s">
        <v>304</v>
      </c>
      <c r="C354" s="134"/>
      <c r="D354" s="9"/>
      <c r="E354" s="9"/>
      <c r="F354" s="9"/>
      <c r="G354" s="9"/>
      <c r="H354" s="9"/>
      <c r="I354" s="9"/>
      <c r="J354" s="10"/>
      <c r="K354" s="10"/>
      <c r="L354" s="11"/>
      <c r="M354" s="9"/>
      <c r="N354" s="9"/>
      <c r="O354" s="9"/>
      <c r="P354" s="9"/>
      <c r="Q354" s="9"/>
      <c r="R354" s="30" t="s">
        <v>939</v>
      </c>
    </row>
    <row r="355" spans="1:18" ht="24.75">
      <c r="A355" s="12"/>
      <c r="B355" s="13"/>
      <c r="C355" s="13"/>
      <c r="D355" s="13"/>
      <c r="E355" s="133" t="s">
        <v>1131</v>
      </c>
      <c r="F355" s="14"/>
      <c r="G355" s="14"/>
      <c r="H355" s="14"/>
      <c r="I355" s="14"/>
      <c r="J355" s="14"/>
      <c r="K355" s="14"/>
      <c r="L355" s="15"/>
      <c r="M355" s="14"/>
      <c r="N355" s="14"/>
      <c r="O355" s="14"/>
      <c r="P355" s="14"/>
      <c r="Q355" s="14"/>
      <c r="R355" s="31"/>
    </row>
    <row r="356" spans="1:18" s="157" customFormat="1" ht="40.5" customHeight="1">
      <c r="A356" s="349" t="s">
        <v>1</v>
      </c>
      <c r="B356" s="374" t="s">
        <v>2</v>
      </c>
      <c r="C356" s="347" t="s">
        <v>908</v>
      </c>
      <c r="D356" s="374" t="s">
        <v>3</v>
      </c>
      <c r="E356" s="374" t="s">
        <v>4</v>
      </c>
      <c r="F356" s="375" t="s">
        <v>5</v>
      </c>
      <c r="G356" s="376" t="s">
        <v>36</v>
      </c>
      <c r="H356" s="376" t="s">
        <v>43</v>
      </c>
      <c r="I356" s="376" t="s">
        <v>45</v>
      </c>
      <c r="J356" s="375" t="s">
        <v>38</v>
      </c>
      <c r="K356" s="375" t="s">
        <v>967</v>
      </c>
      <c r="L356" s="375" t="s">
        <v>21</v>
      </c>
      <c r="M356" s="376" t="s">
        <v>27</v>
      </c>
      <c r="N356" s="377" t="s">
        <v>23</v>
      </c>
      <c r="O356" s="376" t="s">
        <v>24</v>
      </c>
      <c r="P356" s="376" t="s">
        <v>39</v>
      </c>
      <c r="Q356" s="376" t="s">
        <v>37</v>
      </c>
      <c r="R356" s="378" t="s">
        <v>25</v>
      </c>
    </row>
    <row r="357" spans="1:18" ht="21" customHeight="1">
      <c r="A357" s="286" t="s">
        <v>309</v>
      </c>
      <c r="B357" s="404"/>
      <c r="C357" s="404"/>
      <c r="D357" s="405"/>
      <c r="E357" s="405"/>
      <c r="F357" s="404"/>
      <c r="G357" s="404"/>
      <c r="H357" s="404"/>
      <c r="I357" s="404"/>
      <c r="J357" s="404"/>
      <c r="K357" s="404"/>
      <c r="L357" s="406"/>
      <c r="M357" s="404"/>
      <c r="N357" s="404"/>
      <c r="O357" s="404"/>
      <c r="P357" s="404"/>
      <c r="Q357" s="404"/>
      <c r="R357" s="180"/>
    </row>
    <row r="358" spans="1:18" ht="26.25" customHeight="1">
      <c r="A358" s="181">
        <v>7100419</v>
      </c>
      <c r="B358" s="210" t="s">
        <v>408</v>
      </c>
      <c r="C358" s="210"/>
      <c r="D358" s="183" t="s">
        <v>993</v>
      </c>
      <c r="E358" s="183" t="s">
        <v>409</v>
      </c>
      <c r="F358" s="182">
        <v>1836.45</v>
      </c>
      <c r="G358" s="182">
        <v>0</v>
      </c>
      <c r="H358" s="184">
        <v>0</v>
      </c>
      <c r="I358" s="182">
        <v>0</v>
      </c>
      <c r="J358" s="184">
        <v>0</v>
      </c>
      <c r="K358" s="182">
        <v>0</v>
      </c>
      <c r="L358" s="182">
        <v>0</v>
      </c>
      <c r="M358" s="182">
        <v>0</v>
      </c>
      <c r="N358" s="182">
        <v>0</v>
      </c>
      <c r="O358" s="182">
        <v>82.15</v>
      </c>
      <c r="P358" s="182">
        <v>0</v>
      </c>
      <c r="Q358" s="182">
        <f>F358+G358+H358+I358+J358-K358-M358-N358-L358+O358-P358</f>
        <v>1918.6000000000001</v>
      </c>
      <c r="R358" s="185"/>
    </row>
    <row r="359" spans="1:18" ht="26.25" customHeight="1">
      <c r="A359" s="181">
        <v>7101001</v>
      </c>
      <c r="B359" s="194" t="s">
        <v>923</v>
      </c>
      <c r="C359" s="194"/>
      <c r="D359" s="183" t="s">
        <v>795</v>
      </c>
      <c r="E359" s="183" t="s">
        <v>796</v>
      </c>
      <c r="F359" s="182">
        <v>4500</v>
      </c>
      <c r="G359" s="182">
        <v>0</v>
      </c>
      <c r="H359" s="184">
        <v>0</v>
      </c>
      <c r="I359" s="182">
        <v>300</v>
      </c>
      <c r="J359" s="209">
        <v>0</v>
      </c>
      <c r="K359" s="182">
        <v>0</v>
      </c>
      <c r="L359" s="182">
        <v>0</v>
      </c>
      <c r="M359" s="182">
        <v>0</v>
      </c>
      <c r="N359" s="182">
        <v>433.95</v>
      </c>
      <c r="O359" s="182">
        <v>0</v>
      </c>
      <c r="P359" s="182">
        <v>0.05</v>
      </c>
      <c r="Q359" s="182">
        <f>F359+G359+H359+I359+J359-K359-M359-N359-L359+O359-P359</f>
        <v>4366</v>
      </c>
      <c r="R359" s="185"/>
    </row>
    <row r="360" spans="1:18" ht="26.25" customHeight="1">
      <c r="A360" s="181">
        <v>7102001</v>
      </c>
      <c r="B360" s="182" t="s">
        <v>856</v>
      </c>
      <c r="C360" s="182"/>
      <c r="D360" s="183" t="s">
        <v>994</v>
      </c>
      <c r="E360" s="183" t="s">
        <v>314</v>
      </c>
      <c r="F360" s="182">
        <v>2925</v>
      </c>
      <c r="G360" s="182">
        <v>0</v>
      </c>
      <c r="H360" s="184">
        <v>0</v>
      </c>
      <c r="I360" s="182">
        <v>300</v>
      </c>
      <c r="J360" s="182">
        <v>0</v>
      </c>
      <c r="K360" s="182">
        <v>0</v>
      </c>
      <c r="L360" s="187">
        <v>0</v>
      </c>
      <c r="M360" s="182">
        <v>0</v>
      </c>
      <c r="N360" s="182">
        <v>68.82</v>
      </c>
      <c r="O360" s="182">
        <v>0</v>
      </c>
      <c r="P360" s="182">
        <v>0.18</v>
      </c>
      <c r="Q360" s="182">
        <f aca="true" t="shared" si="55" ref="Q360:Q370">F360+G360+H360+I360+J360-K360-M360-N360-L360+O360-P360</f>
        <v>3156</v>
      </c>
      <c r="R360" s="185"/>
    </row>
    <row r="361" spans="1:18" ht="26.25" customHeight="1">
      <c r="A361" s="181">
        <v>7102002</v>
      </c>
      <c r="B361" s="210" t="s">
        <v>799</v>
      </c>
      <c r="C361" s="210"/>
      <c r="D361" s="183" t="s">
        <v>995</v>
      </c>
      <c r="E361" s="183" t="s">
        <v>314</v>
      </c>
      <c r="F361" s="182">
        <v>2925</v>
      </c>
      <c r="G361" s="182">
        <v>0</v>
      </c>
      <c r="H361" s="184">
        <v>0</v>
      </c>
      <c r="I361" s="182">
        <v>300</v>
      </c>
      <c r="J361" s="182">
        <v>0</v>
      </c>
      <c r="K361" s="182">
        <v>0</v>
      </c>
      <c r="L361" s="182">
        <v>0</v>
      </c>
      <c r="M361" s="182">
        <v>0</v>
      </c>
      <c r="N361" s="182">
        <v>68.82</v>
      </c>
      <c r="O361" s="182">
        <v>0</v>
      </c>
      <c r="P361" s="182">
        <v>-0.02</v>
      </c>
      <c r="Q361" s="182">
        <f t="shared" si="55"/>
        <v>3156.2</v>
      </c>
      <c r="R361" s="185"/>
    </row>
    <row r="362" spans="1:18" ht="26.25" customHeight="1">
      <c r="A362" s="181">
        <v>7102003</v>
      </c>
      <c r="B362" s="210" t="s">
        <v>800</v>
      </c>
      <c r="C362" s="210"/>
      <c r="D362" s="183" t="s">
        <v>801</v>
      </c>
      <c r="E362" s="183" t="s">
        <v>314</v>
      </c>
      <c r="F362" s="182">
        <v>2925</v>
      </c>
      <c r="G362" s="182">
        <v>0</v>
      </c>
      <c r="H362" s="184">
        <v>0</v>
      </c>
      <c r="I362" s="182">
        <v>300</v>
      </c>
      <c r="J362" s="182">
        <v>0</v>
      </c>
      <c r="K362" s="182">
        <v>0</v>
      </c>
      <c r="L362" s="182">
        <v>0</v>
      </c>
      <c r="M362" s="182">
        <v>0</v>
      </c>
      <c r="N362" s="182">
        <v>68.82</v>
      </c>
      <c r="O362" s="182">
        <v>0</v>
      </c>
      <c r="P362" s="182">
        <v>-0.02</v>
      </c>
      <c r="Q362" s="182">
        <f t="shared" si="55"/>
        <v>3156.2</v>
      </c>
      <c r="R362" s="185"/>
    </row>
    <row r="363" spans="1:18" ht="26.25" customHeight="1">
      <c r="A363" s="181">
        <v>7102004</v>
      </c>
      <c r="B363" s="210" t="s">
        <v>802</v>
      </c>
      <c r="C363" s="210"/>
      <c r="D363" s="183" t="s">
        <v>803</v>
      </c>
      <c r="E363" s="183" t="s">
        <v>314</v>
      </c>
      <c r="F363" s="182">
        <v>2925</v>
      </c>
      <c r="G363" s="182">
        <v>0</v>
      </c>
      <c r="H363" s="184">
        <v>0</v>
      </c>
      <c r="I363" s="182">
        <v>300</v>
      </c>
      <c r="J363" s="182">
        <v>0</v>
      </c>
      <c r="K363" s="182">
        <v>0</v>
      </c>
      <c r="L363" s="182">
        <v>0</v>
      </c>
      <c r="M363" s="182">
        <v>0</v>
      </c>
      <c r="N363" s="182">
        <v>68.82</v>
      </c>
      <c r="O363" s="182">
        <v>0</v>
      </c>
      <c r="P363" s="182">
        <v>-0.02</v>
      </c>
      <c r="Q363" s="182">
        <f t="shared" si="55"/>
        <v>3156.2</v>
      </c>
      <c r="R363" s="185"/>
    </row>
    <row r="364" spans="1:18" ht="26.25" customHeight="1">
      <c r="A364" s="181">
        <v>7102006</v>
      </c>
      <c r="B364" s="210" t="s">
        <v>804</v>
      </c>
      <c r="C364" s="210"/>
      <c r="D364" s="183" t="s">
        <v>996</v>
      </c>
      <c r="E364" s="183" t="s">
        <v>314</v>
      </c>
      <c r="F364" s="182">
        <v>2925</v>
      </c>
      <c r="G364" s="182">
        <v>0</v>
      </c>
      <c r="H364" s="184">
        <v>0</v>
      </c>
      <c r="I364" s="182">
        <v>300</v>
      </c>
      <c r="J364" s="184">
        <v>0</v>
      </c>
      <c r="K364" s="182">
        <v>0</v>
      </c>
      <c r="L364" s="182">
        <v>0</v>
      </c>
      <c r="M364" s="182">
        <v>0</v>
      </c>
      <c r="N364" s="182">
        <v>68.82</v>
      </c>
      <c r="O364" s="182">
        <v>0</v>
      </c>
      <c r="P364" s="182">
        <v>-0.02</v>
      </c>
      <c r="Q364" s="182">
        <f t="shared" si="55"/>
        <v>3156.2</v>
      </c>
      <c r="R364" s="185"/>
    </row>
    <row r="365" spans="1:18" ht="26.25" customHeight="1">
      <c r="A365" s="181">
        <v>7102007</v>
      </c>
      <c r="B365" s="210" t="s">
        <v>805</v>
      </c>
      <c r="C365" s="210"/>
      <c r="D365" s="183" t="s">
        <v>997</v>
      </c>
      <c r="E365" s="183" t="s">
        <v>314</v>
      </c>
      <c r="F365" s="182">
        <v>2925</v>
      </c>
      <c r="G365" s="182">
        <v>0</v>
      </c>
      <c r="H365" s="184">
        <v>0</v>
      </c>
      <c r="I365" s="182">
        <v>300</v>
      </c>
      <c r="J365" s="184">
        <v>0</v>
      </c>
      <c r="K365" s="182">
        <v>0</v>
      </c>
      <c r="L365" s="182">
        <v>0</v>
      </c>
      <c r="M365" s="182">
        <v>0</v>
      </c>
      <c r="N365" s="182">
        <v>68.82</v>
      </c>
      <c r="O365" s="182">
        <v>0</v>
      </c>
      <c r="P365" s="182">
        <v>-0.02</v>
      </c>
      <c r="Q365" s="182">
        <f t="shared" si="55"/>
        <v>3156.2</v>
      </c>
      <c r="R365" s="185"/>
    </row>
    <row r="366" spans="1:18" ht="26.25" customHeight="1">
      <c r="A366" s="181">
        <v>7102009</v>
      </c>
      <c r="B366" s="210" t="s">
        <v>806</v>
      </c>
      <c r="C366" s="210"/>
      <c r="D366" s="183" t="s">
        <v>998</v>
      </c>
      <c r="E366" s="183" t="s">
        <v>314</v>
      </c>
      <c r="F366" s="182">
        <v>2925</v>
      </c>
      <c r="G366" s="182">
        <v>0</v>
      </c>
      <c r="H366" s="184">
        <v>0</v>
      </c>
      <c r="I366" s="182">
        <v>0</v>
      </c>
      <c r="J366" s="184">
        <v>0</v>
      </c>
      <c r="K366" s="182">
        <v>0</v>
      </c>
      <c r="L366" s="182">
        <v>0</v>
      </c>
      <c r="M366" s="182">
        <v>0</v>
      </c>
      <c r="N366" s="182">
        <v>68.82</v>
      </c>
      <c r="O366" s="182">
        <v>0</v>
      </c>
      <c r="P366" s="182">
        <v>-0.02</v>
      </c>
      <c r="Q366" s="182">
        <f t="shared" si="55"/>
        <v>2856.2</v>
      </c>
      <c r="R366" s="185"/>
    </row>
    <row r="367" spans="1:18" ht="26.25" customHeight="1">
      <c r="A367" s="181">
        <v>7110501</v>
      </c>
      <c r="B367" s="182" t="s">
        <v>410</v>
      </c>
      <c r="C367" s="182"/>
      <c r="D367" s="183" t="s">
        <v>411</v>
      </c>
      <c r="E367" s="183" t="s">
        <v>409</v>
      </c>
      <c r="F367" s="182">
        <v>1928.27</v>
      </c>
      <c r="G367" s="182">
        <v>0</v>
      </c>
      <c r="H367" s="184">
        <v>0</v>
      </c>
      <c r="I367" s="182">
        <v>0</v>
      </c>
      <c r="J367" s="182">
        <v>0</v>
      </c>
      <c r="K367" s="182">
        <v>0</v>
      </c>
      <c r="L367" s="182">
        <v>0</v>
      </c>
      <c r="M367" s="182">
        <v>0</v>
      </c>
      <c r="N367" s="182">
        <v>0</v>
      </c>
      <c r="O367" s="182">
        <v>76.27</v>
      </c>
      <c r="P367" s="182">
        <v>0.14</v>
      </c>
      <c r="Q367" s="182">
        <f t="shared" si="55"/>
        <v>2004.3999999999999</v>
      </c>
      <c r="R367" s="185"/>
    </row>
    <row r="368" spans="1:18" ht="26.25" customHeight="1">
      <c r="A368" s="181">
        <v>7110503</v>
      </c>
      <c r="B368" s="182" t="s">
        <v>412</v>
      </c>
      <c r="C368" s="182"/>
      <c r="D368" s="183" t="s">
        <v>999</v>
      </c>
      <c r="E368" s="183" t="s">
        <v>314</v>
      </c>
      <c r="F368" s="182">
        <v>2925</v>
      </c>
      <c r="G368" s="182">
        <v>0</v>
      </c>
      <c r="H368" s="184">
        <v>0</v>
      </c>
      <c r="I368" s="182">
        <v>300</v>
      </c>
      <c r="J368" s="182">
        <v>0</v>
      </c>
      <c r="K368" s="182">
        <v>0</v>
      </c>
      <c r="L368" s="182">
        <v>0</v>
      </c>
      <c r="M368" s="182">
        <v>0</v>
      </c>
      <c r="N368" s="182">
        <v>68.82</v>
      </c>
      <c r="O368" s="182">
        <v>0</v>
      </c>
      <c r="P368" s="182">
        <v>0.18</v>
      </c>
      <c r="Q368" s="182">
        <f t="shared" si="55"/>
        <v>3156</v>
      </c>
      <c r="R368" s="185"/>
    </row>
    <row r="369" spans="1:18" ht="26.25" customHeight="1">
      <c r="A369" s="181">
        <v>7110510</v>
      </c>
      <c r="B369" s="194" t="s">
        <v>413</v>
      </c>
      <c r="C369" s="194"/>
      <c r="D369" s="183" t="s">
        <v>414</v>
      </c>
      <c r="E369" s="183" t="s">
        <v>314</v>
      </c>
      <c r="F369" s="182">
        <v>2925</v>
      </c>
      <c r="G369" s="182">
        <v>0</v>
      </c>
      <c r="H369" s="184">
        <v>0</v>
      </c>
      <c r="I369" s="182">
        <v>300</v>
      </c>
      <c r="J369" s="182">
        <v>0</v>
      </c>
      <c r="K369" s="182">
        <v>0</v>
      </c>
      <c r="L369" s="182">
        <v>0</v>
      </c>
      <c r="M369" s="182">
        <v>0</v>
      </c>
      <c r="N369" s="182">
        <v>68.82</v>
      </c>
      <c r="O369" s="182">
        <v>0</v>
      </c>
      <c r="P369" s="182">
        <v>0.18</v>
      </c>
      <c r="Q369" s="182">
        <f t="shared" si="55"/>
        <v>3156</v>
      </c>
      <c r="R369" s="185"/>
    </row>
    <row r="370" spans="1:18" ht="26.25" customHeight="1">
      <c r="A370" s="181">
        <v>7110512</v>
      </c>
      <c r="B370" s="194" t="s">
        <v>415</v>
      </c>
      <c r="C370" s="194"/>
      <c r="D370" s="183" t="s">
        <v>416</v>
      </c>
      <c r="E370" s="183" t="s">
        <v>342</v>
      </c>
      <c r="F370" s="182">
        <v>4000.05</v>
      </c>
      <c r="G370" s="182">
        <v>0</v>
      </c>
      <c r="H370" s="184">
        <v>0</v>
      </c>
      <c r="I370" s="182">
        <v>300</v>
      </c>
      <c r="J370" s="182">
        <v>0</v>
      </c>
      <c r="K370" s="182">
        <v>0</v>
      </c>
      <c r="L370" s="182">
        <v>0</v>
      </c>
      <c r="M370" s="182">
        <v>0</v>
      </c>
      <c r="N370" s="182">
        <v>349.05</v>
      </c>
      <c r="O370" s="182">
        <v>0</v>
      </c>
      <c r="P370" s="182">
        <v>0</v>
      </c>
      <c r="Q370" s="182">
        <f t="shared" si="55"/>
        <v>3951</v>
      </c>
      <c r="R370" s="185"/>
    </row>
    <row r="371" spans="1:18" s="261" customFormat="1" ht="24" customHeight="1" hidden="1">
      <c r="A371" s="401"/>
      <c r="B371" s="389"/>
      <c r="C371" s="389"/>
      <c r="D371" s="390"/>
      <c r="E371" s="390"/>
      <c r="F371" s="390">
        <f>SUM(F358:F370)</f>
        <v>38589.770000000004</v>
      </c>
      <c r="G371" s="390">
        <f aca="true" t="shared" si="56" ref="G371:L371">SUM(G358:G370)</f>
        <v>0</v>
      </c>
      <c r="H371" s="390">
        <f t="shared" si="56"/>
        <v>0</v>
      </c>
      <c r="I371" s="390">
        <f t="shared" si="56"/>
        <v>3000</v>
      </c>
      <c r="J371" s="390">
        <f t="shared" si="56"/>
        <v>0</v>
      </c>
      <c r="K371" s="390">
        <f t="shared" si="56"/>
        <v>0</v>
      </c>
      <c r="L371" s="390">
        <f t="shared" si="56"/>
        <v>0</v>
      </c>
      <c r="M371" s="390">
        <f>SUM(M358:M370)</f>
        <v>0</v>
      </c>
      <c r="N371" s="390">
        <f>SUM(N358:N370)</f>
        <v>1402.3799999999994</v>
      </c>
      <c r="O371" s="390">
        <f>SUM(O358:O370)</f>
        <v>158.42000000000002</v>
      </c>
      <c r="P371" s="390">
        <f>SUM(P358:P370)</f>
        <v>0.6100000000000001</v>
      </c>
      <c r="Q371" s="390">
        <f>SUM(Q358:Q370)</f>
        <v>40345.200000000004</v>
      </c>
      <c r="R371" s="402"/>
    </row>
    <row r="372" spans="1:18" s="45" customFormat="1" ht="24.75" customHeight="1">
      <c r="A372" s="439" t="s">
        <v>156</v>
      </c>
      <c r="B372" s="502"/>
      <c r="C372" s="502"/>
      <c r="D372" s="502"/>
      <c r="E372" s="502"/>
      <c r="F372" s="503">
        <f aca="true" t="shared" si="57" ref="F372:Q372">F284+F317+F347+F371</f>
        <v>215711.78000000003</v>
      </c>
      <c r="G372" s="503">
        <f t="shared" si="57"/>
        <v>0</v>
      </c>
      <c r="H372" s="503">
        <f t="shared" si="57"/>
        <v>0</v>
      </c>
      <c r="I372" s="503">
        <f t="shared" si="57"/>
        <v>18740</v>
      </c>
      <c r="J372" s="503">
        <f t="shared" si="57"/>
        <v>430</v>
      </c>
      <c r="K372" s="503">
        <f t="shared" si="57"/>
        <v>1500</v>
      </c>
      <c r="L372" s="503">
        <f t="shared" si="57"/>
        <v>3657.96</v>
      </c>
      <c r="M372" s="503">
        <f t="shared" si="57"/>
        <v>0</v>
      </c>
      <c r="N372" s="503">
        <f t="shared" si="57"/>
        <v>9173.39</v>
      </c>
      <c r="O372" s="503">
        <f t="shared" si="57"/>
        <v>158.42000000000002</v>
      </c>
      <c r="P372" s="503">
        <f t="shared" si="57"/>
        <v>0.25</v>
      </c>
      <c r="Q372" s="503">
        <f t="shared" si="57"/>
        <v>220708.59999999998</v>
      </c>
      <c r="R372" s="504"/>
    </row>
    <row r="373" spans="1:18" ht="21" customHeight="1">
      <c r="A373" s="287" t="s">
        <v>417</v>
      </c>
      <c r="B373" s="190"/>
      <c r="C373" s="190"/>
      <c r="D373" s="191"/>
      <c r="E373" s="191"/>
      <c r="F373" s="190"/>
      <c r="G373" s="190"/>
      <c r="H373" s="190"/>
      <c r="I373" s="190"/>
      <c r="J373" s="190"/>
      <c r="K373" s="190"/>
      <c r="L373" s="192"/>
      <c r="M373" s="190"/>
      <c r="N373" s="190"/>
      <c r="O373" s="190"/>
      <c r="P373" s="190"/>
      <c r="Q373" s="190"/>
      <c r="R373" s="193"/>
    </row>
    <row r="374" spans="1:18" ht="26.25" customHeight="1">
      <c r="A374" s="181">
        <v>7100202</v>
      </c>
      <c r="B374" s="380" t="s">
        <v>310</v>
      </c>
      <c r="C374" s="380"/>
      <c r="D374" s="183" t="s">
        <v>311</v>
      </c>
      <c r="E374" s="392" t="s">
        <v>418</v>
      </c>
      <c r="F374" s="182">
        <v>6825</v>
      </c>
      <c r="G374" s="182">
        <v>0</v>
      </c>
      <c r="H374" s="182">
        <v>0</v>
      </c>
      <c r="I374" s="182">
        <v>0</v>
      </c>
      <c r="J374" s="182">
        <v>0</v>
      </c>
      <c r="K374" s="182">
        <v>0</v>
      </c>
      <c r="L374" s="182">
        <v>0</v>
      </c>
      <c r="M374" s="182">
        <v>0</v>
      </c>
      <c r="N374" s="182">
        <v>910.56</v>
      </c>
      <c r="O374" s="182">
        <v>0</v>
      </c>
      <c r="P374" s="182">
        <v>0.04</v>
      </c>
      <c r="Q374" s="182">
        <f>F374+G374+H374+I374+J374-K374-M374-N374-L374+O374-P374</f>
        <v>5914.400000000001</v>
      </c>
      <c r="R374" s="185"/>
    </row>
    <row r="375" spans="1:18" ht="26.25" customHeight="1">
      <c r="A375" s="181">
        <v>7101002</v>
      </c>
      <c r="B375" s="208" t="s">
        <v>797</v>
      </c>
      <c r="C375" s="208"/>
      <c r="D375" s="183" t="s">
        <v>906</v>
      </c>
      <c r="E375" s="392" t="s">
        <v>798</v>
      </c>
      <c r="F375" s="182">
        <v>6825</v>
      </c>
      <c r="G375" s="415">
        <v>0</v>
      </c>
      <c r="H375" s="182">
        <v>0</v>
      </c>
      <c r="I375" s="182">
        <v>0</v>
      </c>
      <c r="J375" s="182">
        <v>0</v>
      </c>
      <c r="K375" s="182">
        <v>0</v>
      </c>
      <c r="L375" s="182">
        <v>0</v>
      </c>
      <c r="M375" s="182">
        <v>0</v>
      </c>
      <c r="N375" s="182">
        <v>910.56</v>
      </c>
      <c r="O375" s="182">
        <v>0</v>
      </c>
      <c r="P375" s="182">
        <v>0.04</v>
      </c>
      <c r="Q375" s="182">
        <f>F375+G375+H375+I375+J375-K375-M375-N375-L375+O375-P375</f>
        <v>5914.400000000001</v>
      </c>
      <c r="R375" s="185"/>
    </row>
    <row r="376" spans="1:18" s="45" customFormat="1" ht="21" customHeight="1">
      <c r="A376" s="439" t="s">
        <v>156</v>
      </c>
      <c r="B376" s="502"/>
      <c r="C376" s="502"/>
      <c r="D376" s="502"/>
      <c r="E376" s="502"/>
      <c r="F376" s="503">
        <f>SUM(F374:F375)</f>
        <v>13650</v>
      </c>
      <c r="G376" s="505">
        <f aca="true" t="shared" si="58" ref="G376:Q376">SUM(G374:G375)</f>
        <v>0</v>
      </c>
      <c r="H376" s="503">
        <f t="shared" si="58"/>
        <v>0</v>
      </c>
      <c r="I376" s="503">
        <f t="shared" si="58"/>
        <v>0</v>
      </c>
      <c r="J376" s="503">
        <f t="shared" si="58"/>
        <v>0</v>
      </c>
      <c r="K376" s="503">
        <f t="shared" si="58"/>
        <v>0</v>
      </c>
      <c r="L376" s="503">
        <f t="shared" si="58"/>
        <v>0</v>
      </c>
      <c r="M376" s="503">
        <f t="shared" si="58"/>
        <v>0</v>
      </c>
      <c r="N376" s="503">
        <f t="shared" si="58"/>
        <v>1821.12</v>
      </c>
      <c r="O376" s="503">
        <f t="shared" si="58"/>
        <v>0</v>
      </c>
      <c r="P376" s="503">
        <f t="shared" si="58"/>
        <v>0.08</v>
      </c>
      <c r="Q376" s="503">
        <f t="shared" si="58"/>
        <v>11828.800000000001</v>
      </c>
      <c r="R376" s="504"/>
    </row>
    <row r="377" spans="1:18" s="25" customFormat="1" ht="29.25" customHeight="1">
      <c r="A377" s="369"/>
      <c r="B377" s="370" t="s">
        <v>40</v>
      </c>
      <c r="C377" s="370"/>
      <c r="D377" s="371"/>
      <c r="E377" s="371"/>
      <c r="F377" s="371">
        <f>F371+F376</f>
        <v>52239.770000000004</v>
      </c>
      <c r="G377" s="371">
        <f aca="true" t="shared" si="59" ref="G377:Q377">G371+G376</f>
        <v>0</v>
      </c>
      <c r="H377" s="371">
        <f t="shared" si="59"/>
        <v>0</v>
      </c>
      <c r="I377" s="371">
        <f t="shared" si="59"/>
        <v>3000</v>
      </c>
      <c r="J377" s="371">
        <f t="shared" si="59"/>
        <v>0</v>
      </c>
      <c r="K377" s="371">
        <f t="shared" si="59"/>
        <v>0</v>
      </c>
      <c r="L377" s="371">
        <f t="shared" si="59"/>
        <v>0</v>
      </c>
      <c r="M377" s="371">
        <f t="shared" si="59"/>
        <v>0</v>
      </c>
      <c r="N377" s="371">
        <f t="shared" si="59"/>
        <v>3223.499999999999</v>
      </c>
      <c r="O377" s="371">
        <f t="shared" si="59"/>
        <v>158.42000000000002</v>
      </c>
      <c r="P377" s="371">
        <f t="shared" si="59"/>
        <v>0.6900000000000001</v>
      </c>
      <c r="Q377" s="371">
        <f t="shared" si="59"/>
        <v>52174.00000000001</v>
      </c>
      <c r="R377" s="400"/>
    </row>
    <row r="378" spans="1:18" s="299" customFormat="1" ht="42.75" customHeight="1">
      <c r="A378" s="296"/>
      <c r="B378" s="297"/>
      <c r="C378" s="297"/>
      <c r="D378" s="297"/>
      <c r="E378" s="297" t="s">
        <v>52</v>
      </c>
      <c r="F378" s="297"/>
      <c r="G378" s="297"/>
      <c r="H378" s="297"/>
      <c r="I378" s="297"/>
      <c r="J378" s="297"/>
      <c r="K378" s="297" t="s">
        <v>54</v>
      </c>
      <c r="L378" s="297"/>
      <c r="M378" s="297"/>
      <c r="N378" s="297"/>
      <c r="O378" s="297"/>
      <c r="P378" s="297"/>
      <c r="Q378" s="297"/>
      <c r="R378" s="298"/>
    </row>
    <row r="379" spans="1:18" s="299" customFormat="1" ht="13.5" customHeight="1">
      <c r="A379" s="296" t="s">
        <v>53</v>
      </c>
      <c r="B379" s="297"/>
      <c r="C379" s="297"/>
      <c r="D379" s="297"/>
      <c r="E379" s="297" t="s">
        <v>51</v>
      </c>
      <c r="F379" s="297"/>
      <c r="G379" s="297"/>
      <c r="H379" s="297"/>
      <c r="I379" s="297"/>
      <c r="J379" s="297"/>
      <c r="K379" s="297" t="s">
        <v>55</v>
      </c>
      <c r="L379" s="297"/>
      <c r="M379" s="297"/>
      <c r="N379" s="297"/>
      <c r="O379" s="297"/>
      <c r="P379" s="297"/>
      <c r="Q379" s="297"/>
      <c r="R379" s="298"/>
    </row>
    <row r="380" spans="2:17" ht="13.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2" spans="1:18" ht="30.75" customHeight="1">
      <c r="A382" s="295" t="s">
        <v>0</v>
      </c>
      <c r="B382" s="37"/>
      <c r="C382" s="37"/>
      <c r="D382" s="6"/>
      <c r="E382" s="131" t="s">
        <v>867</v>
      </c>
      <c r="F382" s="6"/>
      <c r="G382" s="6"/>
      <c r="H382" s="6"/>
      <c r="I382" s="6"/>
      <c r="J382" s="6"/>
      <c r="K382" s="6"/>
      <c r="L382" s="7"/>
      <c r="M382" s="6"/>
      <c r="N382" s="6"/>
      <c r="O382" s="6"/>
      <c r="P382" s="6"/>
      <c r="Q382" s="6"/>
      <c r="R382" s="29"/>
    </row>
    <row r="383" spans="1:18" ht="14.25" customHeight="1">
      <c r="A383" s="8"/>
      <c r="B383" s="285" t="s">
        <v>419</v>
      </c>
      <c r="C383" s="285"/>
      <c r="D383" s="9"/>
      <c r="E383" s="9"/>
      <c r="F383" s="9"/>
      <c r="G383" s="9"/>
      <c r="H383" s="9"/>
      <c r="I383" s="9"/>
      <c r="J383" s="10"/>
      <c r="K383" s="10"/>
      <c r="L383" s="11"/>
      <c r="M383" s="9"/>
      <c r="N383" s="9"/>
      <c r="O383" s="9"/>
      <c r="P383" s="9"/>
      <c r="Q383" s="9"/>
      <c r="R383" s="30" t="s">
        <v>940</v>
      </c>
    </row>
    <row r="384" spans="1:18" ht="17.25" customHeight="1">
      <c r="A384" s="12"/>
      <c r="B384" s="49"/>
      <c r="C384" s="49"/>
      <c r="D384" s="13"/>
      <c r="E384" s="133" t="s">
        <v>1131</v>
      </c>
      <c r="F384" s="14"/>
      <c r="G384" s="14"/>
      <c r="H384" s="14"/>
      <c r="I384" s="14"/>
      <c r="J384" s="14"/>
      <c r="K384" s="14"/>
      <c r="L384" s="15"/>
      <c r="M384" s="14"/>
      <c r="N384" s="14"/>
      <c r="O384" s="14"/>
      <c r="P384" s="14"/>
      <c r="Q384" s="14"/>
      <c r="R384" s="31"/>
    </row>
    <row r="385" spans="1:18" s="403" customFormat="1" ht="24" customHeight="1">
      <c r="A385" s="349" t="s">
        <v>1</v>
      </c>
      <c r="B385" s="350" t="s">
        <v>2</v>
      </c>
      <c r="C385" s="347" t="s">
        <v>908</v>
      </c>
      <c r="D385" s="350" t="s">
        <v>3</v>
      </c>
      <c r="E385" s="350" t="s">
        <v>4</v>
      </c>
      <c r="F385" s="376" t="s">
        <v>5</v>
      </c>
      <c r="G385" s="376" t="s">
        <v>36</v>
      </c>
      <c r="H385" s="376" t="s">
        <v>20</v>
      </c>
      <c r="I385" s="376" t="s">
        <v>45</v>
      </c>
      <c r="J385" s="376" t="s">
        <v>38</v>
      </c>
      <c r="K385" s="376" t="s">
        <v>967</v>
      </c>
      <c r="L385" s="376" t="s">
        <v>21</v>
      </c>
      <c r="M385" s="376" t="s">
        <v>27</v>
      </c>
      <c r="N385" s="376" t="s">
        <v>23</v>
      </c>
      <c r="O385" s="376" t="s">
        <v>24</v>
      </c>
      <c r="P385" s="376" t="s">
        <v>39</v>
      </c>
      <c r="Q385" s="376" t="s">
        <v>37</v>
      </c>
      <c r="R385" s="407" t="s">
        <v>25</v>
      </c>
    </row>
    <row r="386" spans="1:18" ht="17.25" customHeight="1">
      <c r="A386" s="409" t="s">
        <v>420</v>
      </c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9"/>
      <c r="M386" s="178"/>
      <c r="N386" s="178"/>
      <c r="O386" s="178"/>
      <c r="P386" s="178"/>
      <c r="Q386" s="178"/>
      <c r="R386" s="180"/>
    </row>
    <row r="387" spans="1:18" ht="26.25" customHeight="1">
      <c r="A387" s="181">
        <v>800001</v>
      </c>
      <c r="B387" s="182" t="s">
        <v>807</v>
      </c>
      <c r="C387" s="182"/>
      <c r="D387" s="183" t="s">
        <v>808</v>
      </c>
      <c r="E387" s="183" t="s">
        <v>777</v>
      </c>
      <c r="F387" s="182">
        <v>8500.05</v>
      </c>
      <c r="G387" s="182">
        <v>0</v>
      </c>
      <c r="H387" s="182">
        <v>0</v>
      </c>
      <c r="I387" s="182">
        <v>0</v>
      </c>
      <c r="J387" s="182">
        <v>0</v>
      </c>
      <c r="K387" s="182">
        <v>0</v>
      </c>
      <c r="L387" s="182">
        <v>0</v>
      </c>
      <c r="M387" s="182">
        <v>0</v>
      </c>
      <c r="N387" s="182">
        <v>1268.35</v>
      </c>
      <c r="O387" s="182">
        <v>0</v>
      </c>
      <c r="P387" s="182">
        <v>-0.1</v>
      </c>
      <c r="Q387" s="182">
        <f>F387+G387+H387+J387-K387-M387-N387-L387+O387-P387</f>
        <v>7231.799999999999</v>
      </c>
      <c r="R387" s="185"/>
    </row>
    <row r="388" spans="1:18" ht="26.25" customHeight="1">
      <c r="A388" s="181">
        <v>8100207</v>
      </c>
      <c r="B388" s="182" t="s">
        <v>434</v>
      </c>
      <c r="C388" s="182"/>
      <c r="D388" s="183" t="s">
        <v>435</v>
      </c>
      <c r="E388" s="183" t="s">
        <v>6</v>
      </c>
      <c r="F388" s="182">
        <v>3070.95</v>
      </c>
      <c r="G388" s="182">
        <v>0</v>
      </c>
      <c r="H388" s="182">
        <v>0</v>
      </c>
      <c r="I388" s="182">
        <v>0</v>
      </c>
      <c r="J388" s="182">
        <v>0</v>
      </c>
      <c r="K388" s="182">
        <v>0</v>
      </c>
      <c r="L388" s="182">
        <v>0</v>
      </c>
      <c r="M388" s="182">
        <v>0</v>
      </c>
      <c r="N388" s="182">
        <v>84.7</v>
      </c>
      <c r="O388" s="182">
        <v>0</v>
      </c>
      <c r="P388" s="182">
        <v>0.05</v>
      </c>
      <c r="Q388" s="182">
        <f>F388+G388+H388+J388-K388-M388-N388-L388+O388-P388</f>
        <v>2986.2</v>
      </c>
      <c r="R388" s="185"/>
    </row>
    <row r="389" spans="1:18" ht="26.25" customHeight="1">
      <c r="A389" s="181">
        <v>10100101</v>
      </c>
      <c r="B389" s="182" t="s">
        <v>440</v>
      </c>
      <c r="C389" s="182"/>
      <c r="D389" s="183" t="s">
        <v>441</v>
      </c>
      <c r="E389" s="183" t="s">
        <v>6</v>
      </c>
      <c r="F389" s="182">
        <v>2998.8</v>
      </c>
      <c r="G389" s="182">
        <v>0</v>
      </c>
      <c r="H389" s="182">
        <v>0</v>
      </c>
      <c r="I389" s="182">
        <v>0</v>
      </c>
      <c r="J389" s="182">
        <v>0</v>
      </c>
      <c r="K389" s="182">
        <v>0</v>
      </c>
      <c r="L389" s="182">
        <v>0</v>
      </c>
      <c r="M389" s="182">
        <v>0</v>
      </c>
      <c r="N389" s="182">
        <v>76.85</v>
      </c>
      <c r="O389" s="182">
        <v>0</v>
      </c>
      <c r="P389" s="182">
        <v>-0.05</v>
      </c>
      <c r="Q389" s="182">
        <f>F389+G389+H389+J389-K389-M389-N389-L389+O389-P389</f>
        <v>2922.0000000000005</v>
      </c>
      <c r="R389" s="185"/>
    </row>
    <row r="390" spans="1:18" ht="15.75" customHeight="1">
      <c r="A390" s="439" t="s">
        <v>156</v>
      </c>
      <c r="B390" s="506"/>
      <c r="C390" s="506"/>
      <c r="D390" s="430"/>
      <c r="E390" s="430"/>
      <c r="F390" s="431">
        <f aca="true" t="shared" si="60" ref="F390:Q390">SUM(F387:F389)</f>
        <v>14569.8</v>
      </c>
      <c r="G390" s="507">
        <f t="shared" si="60"/>
        <v>0</v>
      </c>
      <c r="H390" s="507">
        <f t="shared" si="60"/>
        <v>0</v>
      </c>
      <c r="I390" s="507">
        <f t="shared" si="60"/>
        <v>0</v>
      </c>
      <c r="J390" s="507">
        <f t="shared" si="60"/>
        <v>0</v>
      </c>
      <c r="K390" s="507">
        <f t="shared" si="60"/>
        <v>0</v>
      </c>
      <c r="L390" s="507">
        <f t="shared" si="60"/>
        <v>0</v>
      </c>
      <c r="M390" s="507">
        <f t="shared" si="60"/>
        <v>0</v>
      </c>
      <c r="N390" s="507">
        <f t="shared" si="60"/>
        <v>1429.8999999999999</v>
      </c>
      <c r="O390" s="507">
        <f t="shared" si="60"/>
        <v>0</v>
      </c>
      <c r="P390" s="507">
        <f t="shared" si="60"/>
        <v>-0.1</v>
      </c>
      <c r="Q390" s="507">
        <f t="shared" si="60"/>
        <v>13140</v>
      </c>
      <c r="R390" s="440"/>
    </row>
    <row r="391" spans="1:18" ht="17.25" customHeight="1">
      <c r="A391" s="408" t="s">
        <v>421</v>
      </c>
      <c r="B391" s="190"/>
      <c r="C391" s="190"/>
      <c r="D391" s="191"/>
      <c r="E391" s="191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3"/>
    </row>
    <row r="392" spans="1:18" ht="26.25" customHeight="1">
      <c r="A392" s="181">
        <v>810001</v>
      </c>
      <c r="B392" s="182" t="s">
        <v>809</v>
      </c>
      <c r="C392" s="182"/>
      <c r="D392" s="183" t="s">
        <v>810</v>
      </c>
      <c r="E392" s="183" t="s">
        <v>811</v>
      </c>
      <c r="F392" s="182">
        <v>5500.5</v>
      </c>
      <c r="G392" s="182">
        <v>0</v>
      </c>
      <c r="H392" s="182">
        <v>0</v>
      </c>
      <c r="I392" s="182">
        <v>0</v>
      </c>
      <c r="J392" s="182">
        <v>0</v>
      </c>
      <c r="K392" s="182">
        <v>0</v>
      </c>
      <c r="L392" s="182">
        <v>0</v>
      </c>
      <c r="M392" s="182">
        <v>0</v>
      </c>
      <c r="N392" s="182">
        <v>627.65</v>
      </c>
      <c r="O392" s="182">
        <v>0</v>
      </c>
      <c r="P392" s="182">
        <v>-0.15</v>
      </c>
      <c r="Q392" s="182">
        <f>F392+G392+H392+J392-K392-M392-N392-L392+O392-P392</f>
        <v>4873</v>
      </c>
      <c r="R392" s="185"/>
    </row>
    <row r="393" spans="1:18" ht="15.75" customHeight="1">
      <c r="A393" s="439" t="s">
        <v>156</v>
      </c>
      <c r="B393" s="506"/>
      <c r="C393" s="506"/>
      <c r="D393" s="430"/>
      <c r="E393" s="430"/>
      <c r="F393" s="507">
        <f>F392</f>
        <v>5500.5</v>
      </c>
      <c r="G393" s="507">
        <f aca="true" t="shared" si="61" ref="G393:Q393">G392</f>
        <v>0</v>
      </c>
      <c r="H393" s="507">
        <f t="shared" si="61"/>
        <v>0</v>
      </c>
      <c r="I393" s="507">
        <f t="shared" si="61"/>
        <v>0</v>
      </c>
      <c r="J393" s="507">
        <f t="shared" si="61"/>
        <v>0</v>
      </c>
      <c r="K393" s="507">
        <f t="shared" si="61"/>
        <v>0</v>
      </c>
      <c r="L393" s="507">
        <f t="shared" si="61"/>
        <v>0</v>
      </c>
      <c r="M393" s="507">
        <f t="shared" si="61"/>
        <v>0</v>
      </c>
      <c r="N393" s="507">
        <f t="shared" si="61"/>
        <v>627.65</v>
      </c>
      <c r="O393" s="507">
        <f t="shared" si="61"/>
        <v>0</v>
      </c>
      <c r="P393" s="507">
        <f t="shared" si="61"/>
        <v>-0.15</v>
      </c>
      <c r="Q393" s="507">
        <f t="shared" si="61"/>
        <v>4873</v>
      </c>
      <c r="R393" s="440"/>
    </row>
    <row r="394" spans="1:18" ht="17.25" customHeight="1">
      <c r="A394" s="408" t="s">
        <v>422</v>
      </c>
      <c r="B394" s="190"/>
      <c r="C394" s="190"/>
      <c r="D394" s="191"/>
      <c r="E394" s="191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3"/>
    </row>
    <row r="395" spans="1:18" ht="24.75" customHeight="1">
      <c r="A395" s="181">
        <v>820001</v>
      </c>
      <c r="B395" s="182" t="s">
        <v>857</v>
      </c>
      <c r="C395" s="182"/>
      <c r="D395" s="183" t="s">
        <v>1000</v>
      </c>
      <c r="E395" s="392" t="s">
        <v>887</v>
      </c>
      <c r="F395" s="182">
        <v>2798.88</v>
      </c>
      <c r="G395" s="182">
        <v>0</v>
      </c>
      <c r="H395" s="182">
        <v>0</v>
      </c>
      <c r="I395" s="182">
        <v>0</v>
      </c>
      <c r="J395" s="182">
        <v>0</v>
      </c>
      <c r="K395" s="182">
        <v>0</v>
      </c>
      <c r="L395" s="182">
        <v>0</v>
      </c>
      <c r="M395" s="182">
        <v>0</v>
      </c>
      <c r="N395" s="182">
        <v>55.1</v>
      </c>
      <c r="O395" s="182">
        <v>0</v>
      </c>
      <c r="P395" s="182">
        <v>-0.02</v>
      </c>
      <c r="Q395" s="182">
        <f aca="true" t="shared" si="62" ref="Q395:Q409">F395+G395+H395+J395-K395-M395-N395-L395+O395-P395</f>
        <v>2743.8</v>
      </c>
      <c r="R395" s="185"/>
    </row>
    <row r="396" spans="1:18" ht="24.75" customHeight="1">
      <c r="A396" s="181">
        <v>8100201</v>
      </c>
      <c r="B396" s="182" t="s">
        <v>423</v>
      </c>
      <c r="C396" s="182"/>
      <c r="D396" s="183" t="s">
        <v>424</v>
      </c>
      <c r="E396" s="392" t="s">
        <v>887</v>
      </c>
      <c r="F396" s="182">
        <v>3204.9</v>
      </c>
      <c r="G396" s="182">
        <v>0</v>
      </c>
      <c r="H396" s="182">
        <v>0</v>
      </c>
      <c r="I396" s="182">
        <v>0</v>
      </c>
      <c r="J396" s="182">
        <v>0</v>
      </c>
      <c r="K396" s="182">
        <v>0</v>
      </c>
      <c r="L396" s="182">
        <v>0</v>
      </c>
      <c r="M396" s="182">
        <v>0</v>
      </c>
      <c r="N396" s="182">
        <v>119.55</v>
      </c>
      <c r="O396" s="182">
        <v>0</v>
      </c>
      <c r="P396" s="182">
        <v>0.15</v>
      </c>
      <c r="Q396" s="182">
        <f t="shared" si="62"/>
        <v>3085.2</v>
      </c>
      <c r="R396" s="185"/>
    </row>
    <row r="397" spans="1:18" ht="24.75" customHeight="1">
      <c r="A397" s="181">
        <v>8100202</v>
      </c>
      <c r="B397" s="182" t="s">
        <v>425</v>
      </c>
      <c r="C397" s="182"/>
      <c r="D397" s="183" t="s">
        <v>426</v>
      </c>
      <c r="E397" s="392" t="s">
        <v>887</v>
      </c>
      <c r="F397" s="182">
        <v>2842.65</v>
      </c>
      <c r="G397" s="182">
        <v>0</v>
      </c>
      <c r="H397" s="182">
        <v>0</v>
      </c>
      <c r="I397" s="182">
        <v>0</v>
      </c>
      <c r="J397" s="182">
        <v>0</v>
      </c>
      <c r="K397" s="182">
        <v>0</v>
      </c>
      <c r="L397" s="182">
        <v>0</v>
      </c>
      <c r="M397" s="182">
        <v>0</v>
      </c>
      <c r="N397" s="182">
        <v>59.86</v>
      </c>
      <c r="O397" s="182">
        <v>0</v>
      </c>
      <c r="P397" s="182">
        <v>-0.01</v>
      </c>
      <c r="Q397" s="182">
        <f t="shared" si="62"/>
        <v>2782.8</v>
      </c>
      <c r="R397" s="185"/>
    </row>
    <row r="398" spans="1:18" ht="24.75" customHeight="1">
      <c r="A398" s="181">
        <v>8100203</v>
      </c>
      <c r="B398" s="182" t="s">
        <v>427</v>
      </c>
      <c r="C398" s="182"/>
      <c r="D398" s="183" t="s">
        <v>428</v>
      </c>
      <c r="E398" s="183" t="s">
        <v>429</v>
      </c>
      <c r="F398" s="182">
        <v>3783.75</v>
      </c>
      <c r="G398" s="184">
        <v>0</v>
      </c>
      <c r="H398" s="182">
        <v>0</v>
      </c>
      <c r="I398" s="182">
        <v>0</v>
      </c>
      <c r="J398" s="182">
        <v>0</v>
      </c>
      <c r="K398" s="182">
        <v>0</v>
      </c>
      <c r="L398" s="182">
        <v>0</v>
      </c>
      <c r="M398" s="182">
        <v>0</v>
      </c>
      <c r="N398" s="182">
        <v>314.44</v>
      </c>
      <c r="O398" s="182">
        <v>0</v>
      </c>
      <c r="P398" s="182">
        <v>0.11</v>
      </c>
      <c r="Q398" s="182">
        <f t="shared" si="62"/>
        <v>3469.2</v>
      </c>
      <c r="R398" s="185"/>
    </row>
    <row r="399" spans="1:18" ht="24.75" customHeight="1">
      <c r="A399" s="181">
        <v>8100210</v>
      </c>
      <c r="B399" s="182" t="s">
        <v>436</v>
      </c>
      <c r="C399" s="182"/>
      <c r="D399" s="183" t="s">
        <v>1001</v>
      </c>
      <c r="E399" s="183" t="s">
        <v>437</v>
      </c>
      <c r="F399" s="182">
        <v>2942.1</v>
      </c>
      <c r="G399" s="184">
        <v>0</v>
      </c>
      <c r="H399" s="182">
        <v>0</v>
      </c>
      <c r="I399" s="182">
        <v>0</v>
      </c>
      <c r="J399" s="182">
        <v>0</v>
      </c>
      <c r="K399" s="182">
        <v>0</v>
      </c>
      <c r="L399" s="182">
        <v>0</v>
      </c>
      <c r="M399" s="182">
        <v>0</v>
      </c>
      <c r="N399" s="182">
        <v>70.68</v>
      </c>
      <c r="O399" s="182">
        <v>0</v>
      </c>
      <c r="P399" s="182">
        <v>0.02</v>
      </c>
      <c r="Q399" s="182">
        <f t="shared" si="62"/>
        <v>2871.4</v>
      </c>
      <c r="R399" s="185"/>
    </row>
    <row r="400" spans="1:18" ht="24.75" customHeight="1">
      <c r="A400" s="181">
        <v>8100211</v>
      </c>
      <c r="B400" s="182" t="s">
        <v>438</v>
      </c>
      <c r="C400" s="182"/>
      <c r="D400" s="183" t="s">
        <v>1002</v>
      </c>
      <c r="E400" s="183" t="s">
        <v>437</v>
      </c>
      <c r="F400" s="182">
        <v>2942.1</v>
      </c>
      <c r="G400" s="184">
        <v>0</v>
      </c>
      <c r="H400" s="182">
        <v>0</v>
      </c>
      <c r="I400" s="182">
        <v>0</v>
      </c>
      <c r="J400" s="182">
        <v>0</v>
      </c>
      <c r="K400" s="182">
        <v>0</v>
      </c>
      <c r="L400" s="182">
        <v>0</v>
      </c>
      <c r="M400" s="182">
        <v>0</v>
      </c>
      <c r="N400" s="182">
        <v>70.68</v>
      </c>
      <c r="O400" s="182">
        <v>0</v>
      </c>
      <c r="P400" s="182">
        <v>0.02</v>
      </c>
      <c r="Q400" s="182">
        <f t="shared" si="62"/>
        <v>2871.4</v>
      </c>
      <c r="R400" s="185"/>
    </row>
    <row r="401" spans="1:18" ht="24.75" customHeight="1">
      <c r="A401" s="181">
        <v>8100212</v>
      </c>
      <c r="B401" s="182" t="s">
        <v>439</v>
      </c>
      <c r="C401" s="182"/>
      <c r="D401" s="183" t="s">
        <v>1003</v>
      </c>
      <c r="E401" s="183" t="s">
        <v>437</v>
      </c>
      <c r="F401" s="182">
        <v>2942.1</v>
      </c>
      <c r="G401" s="182">
        <v>0</v>
      </c>
      <c r="H401" s="182">
        <v>0</v>
      </c>
      <c r="I401" s="182">
        <v>0</v>
      </c>
      <c r="J401" s="182">
        <v>0</v>
      </c>
      <c r="K401" s="182">
        <v>0</v>
      </c>
      <c r="L401" s="182">
        <v>0</v>
      </c>
      <c r="M401" s="182">
        <v>0</v>
      </c>
      <c r="N401" s="182">
        <v>70.68</v>
      </c>
      <c r="O401" s="182">
        <v>0</v>
      </c>
      <c r="P401" s="182">
        <v>0.02</v>
      </c>
      <c r="Q401" s="182">
        <f t="shared" si="62"/>
        <v>2871.4</v>
      </c>
      <c r="R401" s="185"/>
    </row>
    <row r="402" spans="1:18" ht="24.75" customHeight="1">
      <c r="A402" s="181">
        <v>8100214</v>
      </c>
      <c r="B402" s="182" t="s">
        <v>976</v>
      </c>
      <c r="C402" s="182"/>
      <c r="D402" s="183" t="s">
        <v>977</v>
      </c>
      <c r="E402" s="183" t="s">
        <v>437</v>
      </c>
      <c r="F402" s="182">
        <v>2942.1</v>
      </c>
      <c r="G402" s="182">
        <v>0</v>
      </c>
      <c r="H402" s="182">
        <v>0</v>
      </c>
      <c r="I402" s="182">
        <v>0</v>
      </c>
      <c r="J402" s="182">
        <v>0</v>
      </c>
      <c r="K402" s="182">
        <v>0</v>
      </c>
      <c r="L402" s="182">
        <v>0</v>
      </c>
      <c r="M402" s="182">
        <v>0</v>
      </c>
      <c r="N402" s="182">
        <v>70.68</v>
      </c>
      <c r="O402" s="182">
        <v>0</v>
      </c>
      <c r="P402" s="182">
        <v>0.02</v>
      </c>
      <c r="Q402" s="182">
        <f t="shared" si="62"/>
        <v>2871.4</v>
      </c>
      <c r="R402" s="185"/>
    </row>
    <row r="403" spans="1:18" ht="24.75" customHeight="1">
      <c r="A403" s="181">
        <v>10100201</v>
      </c>
      <c r="B403" s="182" t="s">
        <v>448</v>
      </c>
      <c r="C403" s="182"/>
      <c r="D403" s="183" t="s">
        <v>449</v>
      </c>
      <c r="E403" s="183" t="s">
        <v>927</v>
      </c>
      <c r="F403" s="182">
        <v>3853.24</v>
      </c>
      <c r="G403" s="182">
        <v>0</v>
      </c>
      <c r="H403" s="182">
        <v>0</v>
      </c>
      <c r="I403" s="182">
        <v>0</v>
      </c>
      <c r="J403" s="182">
        <v>0</v>
      </c>
      <c r="K403" s="182">
        <v>0</v>
      </c>
      <c r="L403" s="182">
        <v>0</v>
      </c>
      <c r="M403" s="182">
        <v>0</v>
      </c>
      <c r="N403" s="182">
        <v>325.56</v>
      </c>
      <c r="O403" s="182">
        <v>0</v>
      </c>
      <c r="P403" s="182">
        <v>0.08</v>
      </c>
      <c r="Q403" s="182">
        <f t="shared" si="62"/>
        <v>3527.6</v>
      </c>
      <c r="R403" s="185"/>
    </row>
    <row r="404" spans="1:18" ht="24.75" customHeight="1">
      <c r="A404" s="181">
        <v>10100202</v>
      </c>
      <c r="B404" s="182" t="s">
        <v>450</v>
      </c>
      <c r="C404" s="182"/>
      <c r="D404" s="183" t="s">
        <v>451</v>
      </c>
      <c r="E404" s="183" t="s">
        <v>746</v>
      </c>
      <c r="F404" s="182">
        <v>3596.35</v>
      </c>
      <c r="G404" s="182">
        <v>0</v>
      </c>
      <c r="H404" s="182">
        <v>0</v>
      </c>
      <c r="I404" s="182">
        <v>0</v>
      </c>
      <c r="J404" s="182">
        <v>0</v>
      </c>
      <c r="K404" s="182">
        <v>0</v>
      </c>
      <c r="L404" s="182">
        <v>0</v>
      </c>
      <c r="M404" s="182">
        <v>0</v>
      </c>
      <c r="N404" s="182">
        <v>179.86</v>
      </c>
      <c r="O404" s="182">
        <v>0</v>
      </c>
      <c r="P404" s="182">
        <v>0.09</v>
      </c>
      <c r="Q404" s="182">
        <f t="shared" si="62"/>
        <v>3416.3999999999996</v>
      </c>
      <c r="R404" s="185"/>
    </row>
    <row r="405" spans="1:18" ht="24.75" customHeight="1">
      <c r="A405" s="181">
        <v>11100201</v>
      </c>
      <c r="B405" s="182" t="s">
        <v>460</v>
      </c>
      <c r="C405" s="182"/>
      <c r="D405" s="183" t="s">
        <v>461</v>
      </c>
      <c r="E405" s="183" t="s">
        <v>13</v>
      </c>
      <c r="F405" s="182">
        <v>2514.75</v>
      </c>
      <c r="G405" s="182">
        <v>0</v>
      </c>
      <c r="H405" s="182">
        <v>0</v>
      </c>
      <c r="I405" s="182">
        <v>0</v>
      </c>
      <c r="J405" s="182">
        <v>0</v>
      </c>
      <c r="K405" s="182">
        <v>0</v>
      </c>
      <c r="L405" s="182">
        <v>2.9</v>
      </c>
      <c r="M405" s="182">
        <v>0</v>
      </c>
      <c r="N405" s="182">
        <v>9.26</v>
      </c>
      <c r="O405" s="182">
        <v>0</v>
      </c>
      <c r="P405" s="182">
        <v>-0.01</v>
      </c>
      <c r="Q405" s="182">
        <f t="shared" si="62"/>
        <v>2502.6</v>
      </c>
      <c r="R405" s="185"/>
    </row>
    <row r="406" spans="1:18" ht="24.75" customHeight="1">
      <c r="A406" s="181">
        <v>11100203</v>
      </c>
      <c r="B406" s="182" t="s">
        <v>464</v>
      </c>
      <c r="C406" s="182"/>
      <c r="D406" s="183" t="s">
        <v>465</v>
      </c>
      <c r="E406" s="183" t="s">
        <v>13</v>
      </c>
      <c r="F406" s="182">
        <v>2514.75</v>
      </c>
      <c r="G406" s="182">
        <v>0</v>
      </c>
      <c r="H406" s="182">
        <v>335.3</v>
      </c>
      <c r="I406" s="182">
        <v>0</v>
      </c>
      <c r="J406" s="182">
        <v>0</v>
      </c>
      <c r="K406" s="182">
        <v>0</v>
      </c>
      <c r="L406" s="182">
        <v>0</v>
      </c>
      <c r="M406" s="182">
        <v>0</v>
      </c>
      <c r="N406" s="182">
        <v>42.42</v>
      </c>
      <c r="O406" s="182">
        <v>0</v>
      </c>
      <c r="P406" s="182">
        <v>0.03</v>
      </c>
      <c r="Q406" s="182">
        <f t="shared" si="62"/>
        <v>2807.6</v>
      </c>
      <c r="R406" s="185"/>
    </row>
    <row r="407" spans="1:18" ht="24.75" customHeight="1">
      <c r="A407" s="181">
        <v>11100209</v>
      </c>
      <c r="B407" s="182" t="s">
        <v>470</v>
      </c>
      <c r="C407" s="182"/>
      <c r="D407" s="183" t="s">
        <v>471</v>
      </c>
      <c r="E407" s="183" t="s">
        <v>13</v>
      </c>
      <c r="F407" s="182">
        <v>3137.7</v>
      </c>
      <c r="G407" s="182">
        <v>0</v>
      </c>
      <c r="H407" s="182">
        <v>0</v>
      </c>
      <c r="I407" s="182">
        <v>0</v>
      </c>
      <c r="J407" s="182">
        <v>0</v>
      </c>
      <c r="K407" s="182">
        <v>0</v>
      </c>
      <c r="L407" s="182">
        <v>0</v>
      </c>
      <c r="M407" s="182">
        <v>0</v>
      </c>
      <c r="N407" s="182">
        <v>112.24</v>
      </c>
      <c r="O407" s="182">
        <v>0</v>
      </c>
      <c r="P407" s="182">
        <v>-0.14</v>
      </c>
      <c r="Q407" s="182">
        <f t="shared" si="62"/>
        <v>3025.6</v>
      </c>
      <c r="R407" s="185"/>
    </row>
    <row r="408" spans="1:18" ht="24.75" customHeight="1">
      <c r="A408" s="181">
        <v>11100210</v>
      </c>
      <c r="B408" s="182" t="s">
        <v>472</v>
      </c>
      <c r="C408" s="182"/>
      <c r="D408" s="183" t="s">
        <v>473</v>
      </c>
      <c r="E408" s="183" t="s">
        <v>13</v>
      </c>
      <c r="F408" s="182">
        <v>2514.75</v>
      </c>
      <c r="G408" s="184">
        <v>0</v>
      </c>
      <c r="H408" s="182">
        <v>0</v>
      </c>
      <c r="I408" s="182">
        <v>0</v>
      </c>
      <c r="J408" s="182">
        <v>0</v>
      </c>
      <c r="K408" s="182">
        <v>0</v>
      </c>
      <c r="L408" s="182">
        <v>134.5</v>
      </c>
      <c r="M408" s="182">
        <v>0</v>
      </c>
      <c r="N408" s="182">
        <v>9.26</v>
      </c>
      <c r="O408" s="182">
        <v>0</v>
      </c>
      <c r="P408" s="182">
        <v>-0.01</v>
      </c>
      <c r="Q408" s="182">
        <f t="shared" si="62"/>
        <v>2371</v>
      </c>
      <c r="R408" s="185"/>
    </row>
    <row r="409" spans="1:18" ht="24.75" customHeight="1">
      <c r="A409" s="181">
        <v>15100000</v>
      </c>
      <c r="B409" s="182" t="s">
        <v>614</v>
      </c>
      <c r="C409" s="182"/>
      <c r="D409" s="183" t="s">
        <v>615</v>
      </c>
      <c r="E409" s="183" t="s">
        <v>872</v>
      </c>
      <c r="F409" s="182">
        <v>3858.6</v>
      </c>
      <c r="G409" s="182">
        <v>0</v>
      </c>
      <c r="H409" s="182">
        <v>0</v>
      </c>
      <c r="I409" s="182">
        <v>0</v>
      </c>
      <c r="J409" s="182">
        <v>0</v>
      </c>
      <c r="K409" s="182">
        <v>0</v>
      </c>
      <c r="L409" s="182">
        <v>0</v>
      </c>
      <c r="M409" s="182">
        <v>0</v>
      </c>
      <c r="N409" s="182">
        <v>326.42</v>
      </c>
      <c r="O409" s="182">
        <v>0</v>
      </c>
      <c r="P409" s="182">
        <v>0.18</v>
      </c>
      <c r="Q409" s="182">
        <f t="shared" si="62"/>
        <v>3532</v>
      </c>
      <c r="R409" s="185"/>
    </row>
    <row r="410" spans="1:18" ht="15.75" customHeight="1">
      <c r="A410" s="508" t="s">
        <v>156</v>
      </c>
      <c r="B410" s="509"/>
      <c r="C410" s="509"/>
      <c r="D410" s="510"/>
      <c r="E410" s="510"/>
      <c r="F410" s="511">
        <f>SUM(F395:F409)</f>
        <v>46388.719999999994</v>
      </c>
      <c r="G410" s="511">
        <f aca="true" t="shared" si="63" ref="G410:Q410">SUM(G395:G409)</f>
        <v>0</v>
      </c>
      <c r="H410" s="511">
        <f t="shared" si="63"/>
        <v>335.3</v>
      </c>
      <c r="I410" s="511">
        <f t="shared" si="63"/>
        <v>0</v>
      </c>
      <c r="J410" s="511">
        <f t="shared" si="63"/>
        <v>0</v>
      </c>
      <c r="K410" s="511">
        <f t="shared" si="63"/>
        <v>0</v>
      </c>
      <c r="L410" s="511">
        <f t="shared" si="63"/>
        <v>137.4</v>
      </c>
      <c r="M410" s="511">
        <f t="shared" si="63"/>
        <v>0</v>
      </c>
      <c r="N410" s="511">
        <f t="shared" si="63"/>
        <v>1836.6900000000003</v>
      </c>
      <c r="O410" s="511">
        <f t="shared" si="63"/>
        <v>0</v>
      </c>
      <c r="P410" s="511">
        <f t="shared" si="63"/>
        <v>0.53</v>
      </c>
      <c r="Q410" s="511">
        <f t="shared" si="63"/>
        <v>44749.399999999994</v>
      </c>
      <c r="R410" s="512"/>
    </row>
    <row r="411" spans="1:18" s="25" customFormat="1" ht="19.5" customHeight="1">
      <c r="A411" s="65"/>
      <c r="B411" s="292" t="s">
        <v>40</v>
      </c>
      <c r="C411" s="292"/>
      <c r="D411" s="73"/>
      <c r="E411" s="73"/>
      <c r="F411" s="92">
        <f aca="true" t="shared" si="64" ref="F411:Q411">F390+F393+F410</f>
        <v>66459.01999999999</v>
      </c>
      <c r="G411" s="92">
        <f t="shared" si="64"/>
        <v>0</v>
      </c>
      <c r="H411" s="92">
        <f t="shared" si="64"/>
        <v>335.3</v>
      </c>
      <c r="I411" s="92">
        <f t="shared" si="64"/>
        <v>0</v>
      </c>
      <c r="J411" s="92">
        <f t="shared" si="64"/>
        <v>0</v>
      </c>
      <c r="K411" s="92">
        <f t="shared" si="64"/>
        <v>0</v>
      </c>
      <c r="L411" s="92">
        <f t="shared" si="64"/>
        <v>137.4</v>
      </c>
      <c r="M411" s="92">
        <f t="shared" si="64"/>
        <v>0</v>
      </c>
      <c r="N411" s="92">
        <f t="shared" si="64"/>
        <v>3894.24</v>
      </c>
      <c r="O411" s="92">
        <f t="shared" si="64"/>
        <v>0</v>
      </c>
      <c r="P411" s="92">
        <f t="shared" si="64"/>
        <v>0.28</v>
      </c>
      <c r="Q411" s="92">
        <f t="shared" si="64"/>
        <v>62762.399999999994</v>
      </c>
      <c r="R411" s="67"/>
    </row>
    <row r="412" spans="1:18" ht="11.25" customHeight="1">
      <c r="A412" s="2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34"/>
    </row>
    <row r="413" spans="1:18" s="299" customFormat="1" ht="14.25" customHeight="1">
      <c r="A413" s="296"/>
      <c r="B413" s="297"/>
      <c r="C413" s="297"/>
      <c r="D413" s="297"/>
      <c r="E413" s="297" t="s">
        <v>52</v>
      </c>
      <c r="F413" s="297"/>
      <c r="G413" s="297"/>
      <c r="H413" s="297"/>
      <c r="I413" s="297"/>
      <c r="J413" s="297"/>
      <c r="K413" s="297" t="s">
        <v>54</v>
      </c>
      <c r="L413" s="297"/>
      <c r="M413" s="297"/>
      <c r="N413" s="297"/>
      <c r="O413" s="297"/>
      <c r="P413" s="297"/>
      <c r="Q413" s="297"/>
      <c r="R413" s="298"/>
    </row>
    <row r="414" spans="1:18" s="299" customFormat="1" ht="12.75" customHeight="1">
      <c r="A414" s="296" t="s">
        <v>53</v>
      </c>
      <c r="B414" s="297"/>
      <c r="C414" s="297"/>
      <c r="D414" s="297"/>
      <c r="E414" s="297" t="s">
        <v>51</v>
      </c>
      <c r="F414" s="297"/>
      <c r="G414" s="297"/>
      <c r="H414" s="297"/>
      <c r="I414" s="297"/>
      <c r="J414" s="297"/>
      <c r="K414" s="297" t="s">
        <v>55</v>
      </c>
      <c r="L414" s="297"/>
      <c r="M414" s="297"/>
      <c r="N414" s="297"/>
      <c r="O414" s="297"/>
      <c r="P414" s="297"/>
      <c r="Q414" s="297"/>
      <c r="R414" s="298"/>
    </row>
    <row r="417" spans="1:18" ht="93" customHeight="1">
      <c r="A417" s="295" t="s">
        <v>0</v>
      </c>
      <c r="B417" s="37"/>
      <c r="C417" s="37"/>
      <c r="D417" s="6"/>
      <c r="E417" s="132" t="s">
        <v>867</v>
      </c>
      <c r="F417" s="6"/>
      <c r="G417" s="6"/>
      <c r="H417" s="6"/>
      <c r="I417" s="6"/>
      <c r="J417" s="6"/>
      <c r="K417" s="6"/>
      <c r="L417" s="7"/>
      <c r="M417" s="6"/>
      <c r="N417" s="6"/>
      <c r="O417" s="6"/>
      <c r="P417" s="6"/>
      <c r="Q417" s="6"/>
      <c r="R417" s="29"/>
    </row>
    <row r="418" spans="1:18" ht="28.5" customHeight="1">
      <c r="A418" s="8"/>
      <c r="B418" s="285" t="s">
        <v>442</v>
      </c>
      <c r="C418" s="285"/>
      <c r="D418" s="9"/>
      <c r="E418" s="9"/>
      <c r="F418" s="9"/>
      <c r="G418" s="9"/>
      <c r="H418" s="9"/>
      <c r="I418" s="9"/>
      <c r="J418" s="10"/>
      <c r="K418" s="10"/>
      <c r="L418" s="11"/>
      <c r="M418" s="9"/>
      <c r="N418" s="9"/>
      <c r="O418" s="9"/>
      <c r="P418" s="9"/>
      <c r="Q418" s="9"/>
      <c r="R418" s="30" t="s">
        <v>941</v>
      </c>
    </row>
    <row r="419" spans="1:18" ht="34.5" customHeight="1">
      <c r="A419" s="12"/>
      <c r="B419" s="49"/>
      <c r="C419" s="49"/>
      <c r="D419" s="13"/>
      <c r="E419" s="133" t="s">
        <v>1131</v>
      </c>
      <c r="F419" s="14"/>
      <c r="G419" s="14"/>
      <c r="H419" s="14"/>
      <c r="I419" s="14"/>
      <c r="J419" s="14"/>
      <c r="K419" s="14"/>
      <c r="L419" s="15"/>
      <c r="M419" s="14"/>
      <c r="N419" s="14"/>
      <c r="O419" s="14"/>
      <c r="P419" s="14"/>
      <c r="Q419" s="14"/>
      <c r="R419" s="31"/>
    </row>
    <row r="420" spans="1:18" s="379" customFormat="1" ht="36.75" customHeight="1" thickBot="1">
      <c r="A420" s="344" t="s">
        <v>1</v>
      </c>
      <c r="B420" s="353" t="s">
        <v>2</v>
      </c>
      <c r="C420" s="347" t="s">
        <v>908</v>
      </c>
      <c r="D420" s="353" t="s">
        <v>3</v>
      </c>
      <c r="E420" s="353" t="s">
        <v>4</v>
      </c>
      <c r="F420" s="351" t="s">
        <v>5</v>
      </c>
      <c r="G420" s="346" t="s">
        <v>36</v>
      </c>
      <c r="H420" s="346" t="s">
        <v>20</v>
      </c>
      <c r="I420" s="346" t="s">
        <v>45</v>
      </c>
      <c r="J420" s="351" t="s">
        <v>38</v>
      </c>
      <c r="K420" s="351" t="s">
        <v>967</v>
      </c>
      <c r="L420" s="351" t="s">
        <v>21</v>
      </c>
      <c r="M420" s="346" t="s">
        <v>27</v>
      </c>
      <c r="N420" s="354" t="s">
        <v>23</v>
      </c>
      <c r="O420" s="346" t="s">
        <v>24</v>
      </c>
      <c r="P420" s="346" t="s">
        <v>39</v>
      </c>
      <c r="Q420" s="346" t="s">
        <v>37</v>
      </c>
      <c r="R420" s="357" t="s">
        <v>25</v>
      </c>
    </row>
    <row r="421" spans="1:18" ht="37.5" customHeight="1" thickTop="1">
      <c r="A421" s="142" t="s">
        <v>443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5"/>
      <c r="M421" s="104"/>
      <c r="N421" s="104"/>
      <c r="O421" s="104"/>
      <c r="P421" s="104"/>
      <c r="Q421" s="104"/>
      <c r="R421" s="103"/>
    </row>
    <row r="422" spans="1:18" ht="50.25" customHeight="1">
      <c r="A422" s="169">
        <v>900001</v>
      </c>
      <c r="B422" s="212" t="s">
        <v>812</v>
      </c>
      <c r="C422" s="225" t="s">
        <v>907</v>
      </c>
      <c r="D422" s="47" t="s">
        <v>813</v>
      </c>
      <c r="E422" s="47" t="s">
        <v>814</v>
      </c>
      <c r="F422" s="71">
        <v>8500.05</v>
      </c>
      <c r="G422" s="71">
        <v>0</v>
      </c>
      <c r="H422" s="71">
        <v>0</v>
      </c>
      <c r="I422" s="71">
        <v>0</v>
      </c>
      <c r="J422" s="71">
        <v>0</v>
      </c>
      <c r="K422" s="71">
        <v>0</v>
      </c>
      <c r="L422" s="71">
        <v>0</v>
      </c>
      <c r="M422" s="71">
        <v>0</v>
      </c>
      <c r="N422" s="71">
        <v>1268.35</v>
      </c>
      <c r="O422" s="71">
        <v>0</v>
      </c>
      <c r="P422" s="71">
        <v>-0.1</v>
      </c>
      <c r="Q422" s="71">
        <f>F422+G422+H422+J422-K422-M422-N422-L422+O422-P422</f>
        <v>7231.799999999999</v>
      </c>
      <c r="R422" s="32"/>
    </row>
    <row r="423" spans="1:18" ht="50.25" customHeight="1">
      <c r="A423" s="169">
        <v>4100000</v>
      </c>
      <c r="B423" s="212" t="s">
        <v>815</v>
      </c>
      <c r="C423" s="225" t="s">
        <v>907</v>
      </c>
      <c r="D423" s="47" t="s">
        <v>1004</v>
      </c>
      <c r="E423" s="47" t="s">
        <v>816</v>
      </c>
      <c r="F423" s="71">
        <v>6250.05</v>
      </c>
      <c r="G423" s="71">
        <v>0</v>
      </c>
      <c r="H423" s="71">
        <v>0</v>
      </c>
      <c r="I423" s="71">
        <v>0</v>
      </c>
      <c r="J423" s="71">
        <v>0</v>
      </c>
      <c r="K423" s="71">
        <v>0</v>
      </c>
      <c r="L423" s="71">
        <v>0</v>
      </c>
      <c r="M423" s="71">
        <v>0</v>
      </c>
      <c r="N423" s="71">
        <v>787.75</v>
      </c>
      <c r="O423" s="71">
        <v>0</v>
      </c>
      <c r="P423" s="71">
        <v>-0.1</v>
      </c>
      <c r="Q423" s="71">
        <f>F423+G423+H423+J423-K423-M423-N423-L423+O423-P423</f>
        <v>5462.400000000001</v>
      </c>
      <c r="R423" s="32"/>
    </row>
    <row r="424" spans="1:18" ht="45" customHeight="1">
      <c r="A424" s="270">
        <v>5200210</v>
      </c>
      <c r="B424" s="307" t="s">
        <v>291</v>
      </c>
      <c r="C424" s="311"/>
      <c r="D424" s="310" t="s">
        <v>292</v>
      </c>
      <c r="E424" s="310" t="s">
        <v>111</v>
      </c>
      <c r="F424" s="307">
        <v>4116</v>
      </c>
      <c r="G424" s="307">
        <v>0</v>
      </c>
      <c r="H424" s="307">
        <v>0</v>
      </c>
      <c r="I424" s="307">
        <v>0</v>
      </c>
      <c r="J424" s="307">
        <v>0</v>
      </c>
      <c r="K424" s="307">
        <v>0</v>
      </c>
      <c r="L424" s="307">
        <v>0</v>
      </c>
      <c r="M424" s="307">
        <v>0</v>
      </c>
      <c r="N424" s="307">
        <v>367.6</v>
      </c>
      <c r="O424" s="307">
        <v>0</v>
      </c>
      <c r="P424" s="307">
        <v>0</v>
      </c>
      <c r="Q424" s="307">
        <f>F424+G424+H424+J424-K424-M424-N424-L424+O424-P424</f>
        <v>3748.4</v>
      </c>
      <c r="R424" s="47"/>
    </row>
    <row r="425" spans="1:18" ht="47.25" customHeight="1">
      <c r="A425" s="291" t="s">
        <v>156</v>
      </c>
      <c r="B425" s="60"/>
      <c r="C425" s="60"/>
      <c r="D425" s="61"/>
      <c r="E425" s="61"/>
      <c r="F425" s="87">
        <f>SUM(F422:F424)</f>
        <v>18866.1</v>
      </c>
      <c r="G425" s="87">
        <f aca="true" t="shared" si="65" ref="G425:Q425">SUM(G422:G424)</f>
        <v>0</v>
      </c>
      <c r="H425" s="87">
        <f t="shared" si="65"/>
        <v>0</v>
      </c>
      <c r="I425" s="87">
        <f t="shared" si="65"/>
        <v>0</v>
      </c>
      <c r="J425" s="87">
        <f t="shared" si="65"/>
        <v>0</v>
      </c>
      <c r="K425" s="87">
        <f t="shared" si="65"/>
        <v>0</v>
      </c>
      <c r="L425" s="87">
        <f t="shared" si="65"/>
        <v>0</v>
      </c>
      <c r="M425" s="87">
        <f t="shared" si="65"/>
        <v>0</v>
      </c>
      <c r="N425" s="87">
        <f t="shared" si="65"/>
        <v>2423.7</v>
      </c>
      <c r="O425" s="87">
        <f t="shared" si="65"/>
        <v>0</v>
      </c>
      <c r="P425" s="87">
        <f t="shared" si="65"/>
        <v>-0.2</v>
      </c>
      <c r="Q425" s="87">
        <f t="shared" si="65"/>
        <v>16442.600000000002</v>
      </c>
      <c r="R425" s="32"/>
    </row>
    <row r="426" spans="1:18" ht="18">
      <c r="A426" s="2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24"/>
      <c r="M426" s="10"/>
      <c r="N426" s="10"/>
      <c r="O426" s="10"/>
      <c r="P426" s="10"/>
      <c r="Q426" s="10"/>
      <c r="R426" s="34"/>
    </row>
    <row r="427" spans="1:18" ht="18">
      <c r="A427" s="2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24"/>
      <c r="M427" s="10"/>
      <c r="N427" s="10"/>
      <c r="O427" s="10"/>
      <c r="P427" s="10"/>
      <c r="Q427" s="10"/>
      <c r="R427" s="34"/>
    </row>
    <row r="428" spans="1:18" ht="18">
      <c r="A428" s="2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24"/>
      <c r="M428" s="10"/>
      <c r="N428" s="10"/>
      <c r="O428" s="10"/>
      <c r="P428" s="10"/>
      <c r="Q428" s="10"/>
      <c r="R428" s="34"/>
    </row>
    <row r="429" spans="1:18" ht="18">
      <c r="A429" s="2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24"/>
      <c r="M429" s="10"/>
      <c r="N429" s="10"/>
      <c r="O429" s="10"/>
      <c r="P429" s="10"/>
      <c r="Q429" s="10"/>
      <c r="R429" s="34"/>
    </row>
    <row r="430" spans="1:18" ht="18">
      <c r="A430" s="2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24"/>
      <c r="M430" s="10"/>
      <c r="N430" s="10"/>
      <c r="O430" s="10"/>
      <c r="P430" s="10"/>
      <c r="Q430" s="10"/>
      <c r="R430" s="34"/>
    </row>
    <row r="431" spans="1:18" ht="18">
      <c r="A431" s="2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24"/>
      <c r="M431" s="10"/>
      <c r="N431" s="10"/>
      <c r="O431" s="10"/>
      <c r="P431" s="10"/>
      <c r="Q431" s="10"/>
      <c r="R431" s="34"/>
    </row>
    <row r="433" spans="1:18" s="299" customFormat="1" ht="18.75">
      <c r="A433" s="296"/>
      <c r="B433" s="297"/>
      <c r="C433" s="297"/>
      <c r="D433" s="297"/>
      <c r="E433" s="297" t="s">
        <v>52</v>
      </c>
      <c r="F433" s="297"/>
      <c r="G433" s="297"/>
      <c r="H433" s="297"/>
      <c r="I433" s="297"/>
      <c r="J433" s="297"/>
      <c r="K433" s="297" t="s">
        <v>54</v>
      </c>
      <c r="L433" s="297"/>
      <c r="M433" s="297"/>
      <c r="N433" s="297"/>
      <c r="O433" s="297"/>
      <c r="P433" s="297"/>
      <c r="Q433" s="297"/>
      <c r="R433" s="298"/>
    </row>
    <row r="434" spans="1:18" s="299" customFormat="1" ht="18.75">
      <c r="A434" s="296" t="s">
        <v>53</v>
      </c>
      <c r="B434" s="297"/>
      <c r="C434" s="297"/>
      <c r="D434" s="297"/>
      <c r="E434" s="297" t="s">
        <v>51</v>
      </c>
      <c r="F434" s="297"/>
      <c r="G434" s="297"/>
      <c r="H434" s="297"/>
      <c r="I434" s="297"/>
      <c r="J434" s="297"/>
      <c r="K434" s="297" t="s">
        <v>55</v>
      </c>
      <c r="L434" s="297"/>
      <c r="M434" s="297"/>
      <c r="N434" s="297"/>
      <c r="O434" s="297"/>
      <c r="P434" s="297"/>
      <c r="Q434" s="297"/>
      <c r="R434" s="298"/>
    </row>
    <row r="437" spans="1:18" ht="53.25" customHeight="1">
      <c r="A437" s="295" t="s">
        <v>0</v>
      </c>
      <c r="B437" s="22"/>
      <c r="C437" s="22"/>
      <c r="D437" s="6"/>
      <c r="E437" s="131" t="s">
        <v>867</v>
      </c>
      <c r="F437" s="6"/>
      <c r="G437" s="6"/>
      <c r="H437" s="6"/>
      <c r="I437" s="6"/>
      <c r="J437" s="6"/>
      <c r="K437" s="6"/>
      <c r="L437" s="7"/>
      <c r="M437" s="6"/>
      <c r="N437" s="6"/>
      <c r="O437" s="6"/>
      <c r="P437" s="6"/>
      <c r="Q437" s="6"/>
      <c r="R437" s="29"/>
    </row>
    <row r="438" spans="1:18" ht="20.25">
      <c r="A438" s="8"/>
      <c r="B438" s="285" t="s">
        <v>817</v>
      </c>
      <c r="C438" s="285"/>
      <c r="D438" s="9"/>
      <c r="E438" s="9"/>
      <c r="F438" s="9"/>
      <c r="G438" s="9"/>
      <c r="H438" s="9"/>
      <c r="I438" s="9"/>
      <c r="J438" s="10"/>
      <c r="K438" s="10"/>
      <c r="L438" s="11"/>
      <c r="M438" s="9"/>
      <c r="N438" s="9"/>
      <c r="O438" s="9"/>
      <c r="P438" s="9"/>
      <c r="Q438" s="9"/>
      <c r="R438" s="30" t="s">
        <v>942</v>
      </c>
    </row>
    <row r="439" spans="1:18" ht="24.75">
      <c r="A439" s="12"/>
      <c r="B439" s="49"/>
      <c r="C439" s="49"/>
      <c r="D439" s="13"/>
      <c r="E439" s="133" t="s">
        <v>1131</v>
      </c>
      <c r="F439" s="14"/>
      <c r="G439" s="14"/>
      <c r="H439" s="14"/>
      <c r="I439" s="14"/>
      <c r="J439" s="14"/>
      <c r="K439" s="14"/>
      <c r="L439" s="15"/>
      <c r="M439" s="14"/>
      <c r="N439" s="14"/>
      <c r="O439" s="14"/>
      <c r="P439" s="14"/>
      <c r="Q439" s="14"/>
      <c r="R439" s="31"/>
    </row>
    <row r="440" spans="1:18" s="88" customFormat="1" ht="31.5" customHeight="1" thickBot="1">
      <c r="A440" s="54" t="s">
        <v>1</v>
      </c>
      <c r="B440" s="74" t="s">
        <v>2</v>
      </c>
      <c r="C440" s="347" t="s">
        <v>908</v>
      </c>
      <c r="D440" s="74" t="s">
        <v>3</v>
      </c>
      <c r="E440" s="74" t="s">
        <v>4</v>
      </c>
      <c r="F440" s="28" t="s">
        <v>5</v>
      </c>
      <c r="G440" s="28" t="s">
        <v>36</v>
      </c>
      <c r="H440" s="28" t="s">
        <v>20</v>
      </c>
      <c r="I440" s="28" t="s">
        <v>45</v>
      </c>
      <c r="J440" s="28" t="s">
        <v>38</v>
      </c>
      <c r="K440" s="28" t="s">
        <v>967</v>
      </c>
      <c r="L440" s="28" t="s">
        <v>21</v>
      </c>
      <c r="M440" s="28" t="s">
        <v>27</v>
      </c>
      <c r="N440" s="28" t="s">
        <v>23</v>
      </c>
      <c r="O440" s="28" t="s">
        <v>24</v>
      </c>
      <c r="P440" s="28" t="s">
        <v>39</v>
      </c>
      <c r="Q440" s="28" t="s">
        <v>37</v>
      </c>
      <c r="R440" s="75" t="s">
        <v>25</v>
      </c>
    </row>
    <row r="441" spans="1:18" ht="33" customHeight="1" thickTop="1">
      <c r="A441" s="138" t="s">
        <v>444</v>
      </c>
      <c r="B441" s="101"/>
      <c r="C441" s="101"/>
      <c r="D441" s="104"/>
      <c r="E441" s="104"/>
      <c r="F441" s="104"/>
      <c r="G441" s="104"/>
      <c r="H441" s="104"/>
      <c r="I441" s="104"/>
      <c r="J441" s="104"/>
      <c r="K441" s="104"/>
      <c r="L441" s="105"/>
      <c r="M441" s="104"/>
      <c r="N441" s="104"/>
      <c r="O441" s="104"/>
      <c r="P441" s="104"/>
      <c r="Q441" s="104"/>
      <c r="R441" s="103"/>
    </row>
    <row r="442" spans="1:18" ht="39" customHeight="1">
      <c r="A442" s="169">
        <v>1000001</v>
      </c>
      <c r="B442" s="71" t="s">
        <v>818</v>
      </c>
      <c r="C442" s="71"/>
      <c r="D442" s="47" t="s">
        <v>819</v>
      </c>
      <c r="E442" s="47" t="s">
        <v>820</v>
      </c>
      <c r="F442" s="43">
        <v>7000.05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947.95</v>
      </c>
      <c r="O442" s="43">
        <v>0</v>
      </c>
      <c r="P442" s="43">
        <v>0.1</v>
      </c>
      <c r="Q442" s="43">
        <f>F442+G442+H442+J442-K442-M442-N442-L442+O442-P442</f>
        <v>6052</v>
      </c>
      <c r="R442" s="32"/>
    </row>
    <row r="443" spans="1:18" ht="33" customHeight="1">
      <c r="A443" s="289" t="s">
        <v>156</v>
      </c>
      <c r="B443" s="71"/>
      <c r="C443" s="71"/>
      <c r="D443" s="47"/>
      <c r="E443" s="47"/>
      <c r="F443" s="77">
        <f>F442</f>
        <v>7000.05</v>
      </c>
      <c r="G443" s="77">
        <f aca="true" t="shared" si="66" ref="G443:N443">G442</f>
        <v>0</v>
      </c>
      <c r="H443" s="77">
        <f t="shared" si="66"/>
        <v>0</v>
      </c>
      <c r="I443" s="77">
        <f t="shared" si="66"/>
        <v>0</v>
      </c>
      <c r="J443" s="77">
        <f t="shared" si="66"/>
        <v>0</v>
      </c>
      <c r="K443" s="77">
        <f t="shared" si="66"/>
        <v>0</v>
      </c>
      <c r="L443" s="77">
        <f>L442</f>
        <v>0</v>
      </c>
      <c r="M443" s="77">
        <f t="shared" si="66"/>
        <v>0</v>
      </c>
      <c r="N443" s="77">
        <f t="shared" si="66"/>
        <v>947.95</v>
      </c>
      <c r="O443" s="77">
        <f>O442</f>
        <v>0</v>
      </c>
      <c r="P443" s="77">
        <f>P442</f>
        <v>0.1</v>
      </c>
      <c r="Q443" s="77">
        <f>Q442</f>
        <v>6052</v>
      </c>
      <c r="R443" s="32"/>
    </row>
    <row r="444" spans="1:18" ht="33" customHeight="1">
      <c r="A444" s="138" t="s">
        <v>445</v>
      </c>
      <c r="B444" s="101"/>
      <c r="C444" s="101"/>
      <c r="D444" s="102"/>
      <c r="E444" s="102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3"/>
    </row>
    <row r="445" spans="1:18" ht="39" customHeight="1">
      <c r="A445" s="169">
        <v>1010002</v>
      </c>
      <c r="B445" s="71" t="s">
        <v>821</v>
      </c>
      <c r="C445" s="71"/>
      <c r="D445" s="47" t="s">
        <v>1005</v>
      </c>
      <c r="E445" s="47" t="s">
        <v>822</v>
      </c>
      <c r="F445" s="71">
        <v>3640</v>
      </c>
      <c r="G445" s="71">
        <v>0</v>
      </c>
      <c r="H445" s="71">
        <v>0</v>
      </c>
      <c r="I445" s="71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184.61</v>
      </c>
      <c r="O445" s="71">
        <v>0</v>
      </c>
      <c r="P445" s="71">
        <v>-0.01</v>
      </c>
      <c r="Q445" s="71">
        <f>F445+G445+H445+J445-K445-M445-N445-L445+O445-P445</f>
        <v>3455.4</v>
      </c>
      <c r="R445" s="32"/>
    </row>
    <row r="446" spans="1:18" ht="39" customHeight="1">
      <c r="A446" s="169">
        <v>10100102</v>
      </c>
      <c r="B446" s="71" t="s">
        <v>446</v>
      </c>
      <c r="C446" s="71"/>
      <c r="D446" s="47" t="s">
        <v>447</v>
      </c>
      <c r="E446" s="47" t="s">
        <v>6</v>
      </c>
      <c r="F446" s="71">
        <v>2464.05</v>
      </c>
      <c r="G446" s="71">
        <v>0</v>
      </c>
      <c r="H446" s="71">
        <v>0</v>
      </c>
      <c r="I446" s="71">
        <v>0</v>
      </c>
      <c r="J446" s="71">
        <v>0</v>
      </c>
      <c r="K446" s="71">
        <v>0</v>
      </c>
      <c r="L446" s="71">
        <v>0</v>
      </c>
      <c r="M446" s="71">
        <v>0</v>
      </c>
      <c r="N446" s="71">
        <v>3.75</v>
      </c>
      <c r="O446" s="71">
        <v>0</v>
      </c>
      <c r="P446" s="71">
        <v>-0.1</v>
      </c>
      <c r="Q446" s="71">
        <f>F446+G446+H446+J446-K446-M446-N446-L446+O446-P446</f>
        <v>2460.4</v>
      </c>
      <c r="R446" s="32"/>
    </row>
    <row r="447" spans="1:18" ht="39" customHeight="1">
      <c r="A447" s="169">
        <v>19300010</v>
      </c>
      <c r="B447" s="71" t="s">
        <v>667</v>
      </c>
      <c r="C447" s="71"/>
      <c r="D447" s="47" t="s">
        <v>1006</v>
      </c>
      <c r="E447" s="47" t="s">
        <v>822</v>
      </c>
      <c r="F447" s="71">
        <v>2500.05</v>
      </c>
      <c r="G447" s="71">
        <v>0</v>
      </c>
      <c r="H447" s="71">
        <v>0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7.66</v>
      </c>
      <c r="O447" s="71">
        <v>0</v>
      </c>
      <c r="P447" s="71">
        <v>-0.01</v>
      </c>
      <c r="Q447" s="71">
        <f>F447+G447+H447+I447+J447-K447-M447-N447-L447+O447-P447</f>
        <v>2492.4000000000005</v>
      </c>
      <c r="R447" s="35"/>
    </row>
    <row r="448" spans="1:18" ht="33" customHeight="1">
      <c r="A448" s="289" t="s">
        <v>156</v>
      </c>
      <c r="B448" s="71"/>
      <c r="C448" s="71"/>
      <c r="D448" s="47"/>
      <c r="E448" s="47"/>
      <c r="F448" s="50">
        <f>SUM(F445:F447)</f>
        <v>8604.1</v>
      </c>
      <c r="G448" s="50">
        <f aca="true" t="shared" si="67" ref="G448:Q448">SUM(G445:G447)</f>
        <v>0</v>
      </c>
      <c r="H448" s="50">
        <f t="shared" si="67"/>
        <v>0</v>
      </c>
      <c r="I448" s="50">
        <f t="shared" si="67"/>
        <v>0</v>
      </c>
      <c r="J448" s="50">
        <f t="shared" si="67"/>
        <v>0</v>
      </c>
      <c r="K448" s="50">
        <f t="shared" si="67"/>
        <v>0</v>
      </c>
      <c r="L448" s="50">
        <f t="shared" si="67"/>
        <v>0</v>
      </c>
      <c r="M448" s="50">
        <f t="shared" si="67"/>
        <v>0</v>
      </c>
      <c r="N448" s="50">
        <f t="shared" si="67"/>
        <v>196.02</v>
      </c>
      <c r="O448" s="50">
        <f t="shared" si="67"/>
        <v>0</v>
      </c>
      <c r="P448" s="50">
        <f t="shared" si="67"/>
        <v>-0.12</v>
      </c>
      <c r="Q448" s="50">
        <f t="shared" si="67"/>
        <v>8408.2</v>
      </c>
      <c r="R448" s="32"/>
    </row>
    <row r="449" spans="1:18" ht="33" customHeight="1">
      <c r="A449" s="138" t="s">
        <v>922</v>
      </c>
      <c r="B449" s="101"/>
      <c r="C449" s="101"/>
      <c r="D449" s="102"/>
      <c r="E449" s="102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3"/>
    </row>
    <row r="450" spans="1:18" ht="39" customHeight="1">
      <c r="A450" s="169">
        <v>1010001</v>
      </c>
      <c r="B450" s="307" t="s">
        <v>858</v>
      </c>
      <c r="C450" s="71"/>
      <c r="D450" s="47" t="s">
        <v>1007</v>
      </c>
      <c r="E450" s="47" t="s">
        <v>888</v>
      </c>
      <c r="F450" s="71">
        <v>5500.05</v>
      </c>
      <c r="G450" s="71">
        <v>0</v>
      </c>
      <c r="H450" s="71">
        <v>0</v>
      </c>
      <c r="I450" s="71">
        <v>0</v>
      </c>
      <c r="J450" s="71">
        <v>0</v>
      </c>
      <c r="K450" s="71">
        <v>0</v>
      </c>
      <c r="L450" s="71">
        <v>0</v>
      </c>
      <c r="M450" s="71">
        <v>0</v>
      </c>
      <c r="N450" s="71">
        <v>627.55</v>
      </c>
      <c r="O450" s="71">
        <v>0</v>
      </c>
      <c r="P450" s="71">
        <v>0.1</v>
      </c>
      <c r="Q450" s="71">
        <f>F450+G450+H450+J450-K450-M450-N450-L450+O450-P450</f>
        <v>4872.4</v>
      </c>
      <c r="R450" s="32"/>
    </row>
    <row r="451" spans="1:18" ht="44.25" customHeight="1">
      <c r="A451" s="321">
        <v>2100103</v>
      </c>
      <c r="B451" s="307" t="s">
        <v>179</v>
      </c>
      <c r="C451" s="310" t="s">
        <v>909</v>
      </c>
      <c r="D451" s="310" t="s">
        <v>1008</v>
      </c>
      <c r="E451" s="310" t="s">
        <v>180</v>
      </c>
      <c r="F451" s="78">
        <v>1850.1</v>
      </c>
      <c r="G451" s="78">
        <v>0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81.28</v>
      </c>
      <c r="P451" s="78">
        <v>-0.02</v>
      </c>
      <c r="Q451" s="78">
        <f>F451+G451+H451+J451-K451-M451-N451-L451+O451-P451</f>
        <v>1931.3999999999999</v>
      </c>
      <c r="R451" s="16"/>
    </row>
    <row r="452" spans="1:18" ht="33" customHeight="1">
      <c r="A452" s="289" t="s">
        <v>156</v>
      </c>
      <c r="B452" s="71"/>
      <c r="C452" s="71"/>
      <c r="D452" s="47"/>
      <c r="E452" s="47"/>
      <c r="F452" s="77">
        <f>SUM(F450:F451)</f>
        <v>7350.15</v>
      </c>
      <c r="G452" s="77">
        <f aca="true" t="shared" si="68" ref="G452:Q452">SUM(G450:G451)</f>
        <v>0</v>
      </c>
      <c r="H452" s="77">
        <f t="shared" si="68"/>
        <v>0</v>
      </c>
      <c r="I452" s="77">
        <f t="shared" si="68"/>
        <v>0</v>
      </c>
      <c r="J452" s="77">
        <f t="shared" si="68"/>
        <v>0</v>
      </c>
      <c r="K452" s="77">
        <f t="shared" si="68"/>
        <v>0</v>
      </c>
      <c r="L452" s="77">
        <f t="shared" si="68"/>
        <v>0</v>
      </c>
      <c r="M452" s="77">
        <f t="shared" si="68"/>
        <v>0</v>
      </c>
      <c r="N452" s="77">
        <f t="shared" si="68"/>
        <v>627.55</v>
      </c>
      <c r="O452" s="77">
        <f t="shared" si="68"/>
        <v>81.28</v>
      </c>
      <c r="P452" s="77">
        <f t="shared" si="68"/>
        <v>0.08</v>
      </c>
      <c r="Q452" s="77">
        <f t="shared" si="68"/>
        <v>6803.799999999999</v>
      </c>
      <c r="R452" s="32"/>
    </row>
    <row r="453" spans="1:18" s="25" customFormat="1" ht="33" customHeight="1">
      <c r="A453" s="65"/>
      <c r="B453" s="292" t="s">
        <v>40</v>
      </c>
      <c r="C453" s="292"/>
      <c r="D453" s="73"/>
      <c r="E453" s="73"/>
      <c r="F453" s="92">
        <f>F443+F448+F452</f>
        <v>22954.300000000003</v>
      </c>
      <c r="G453" s="92">
        <f aca="true" t="shared" si="69" ref="G453:Q453">G443+G448+G452</f>
        <v>0</v>
      </c>
      <c r="H453" s="92">
        <f t="shared" si="69"/>
        <v>0</v>
      </c>
      <c r="I453" s="92">
        <f t="shared" si="69"/>
        <v>0</v>
      </c>
      <c r="J453" s="92">
        <f t="shared" si="69"/>
        <v>0</v>
      </c>
      <c r="K453" s="92">
        <f t="shared" si="69"/>
        <v>0</v>
      </c>
      <c r="L453" s="92">
        <f t="shared" si="69"/>
        <v>0</v>
      </c>
      <c r="M453" s="92">
        <f t="shared" si="69"/>
        <v>0</v>
      </c>
      <c r="N453" s="92">
        <f t="shared" si="69"/>
        <v>1771.52</v>
      </c>
      <c r="O453" s="92">
        <f t="shared" si="69"/>
        <v>81.28</v>
      </c>
      <c r="P453" s="92">
        <f t="shared" si="69"/>
        <v>0.06000000000000001</v>
      </c>
      <c r="Q453" s="92">
        <f t="shared" si="69"/>
        <v>21264</v>
      </c>
      <c r="R453" s="66"/>
    </row>
    <row r="454" ht="18">
      <c r="L454" s="3"/>
    </row>
    <row r="455" ht="18">
      <c r="L455" s="3"/>
    </row>
    <row r="456" ht="18">
      <c r="L456" s="3"/>
    </row>
    <row r="457" ht="18">
      <c r="L457" s="3"/>
    </row>
    <row r="458" spans="1:18" s="299" customFormat="1" ht="18.75">
      <c r="A458" s="296"/>
      <c r="B458" s="297"/>
      <c r="C458" s="297"/>
      <c r="D458" s="297"/>
      <c r="E458" s="297" t="s">
        <v>52</v>
      </c>
      <c r="F458" s="297"/>
      <c r="G458" s="297"/>
      <c r="H458" s="297"/>
      <c r="I458" s="297"/>
      <c r="J458" s="297"/>
      <c r="K458" s="297" t="s">
        <v>54</v>
      </c>
      <c r="L458" s="297"/>
      <c r="M458" s="297"/>
      <c r="N458" s="297"/>
      <c r="O458" s="297"/>
      <c r="P458" s="297"/>
      <c r="Q458" s="297"/>
      <c r="R458" s="298"/>
    </row>
    <row r="459" spans="1:18" s="299" customFormat="1" ht="18.75">
      <c r="A459" s="296" t="s">
        <v>53</v>
      </c>
      <c r="B459" s="297"/>
      <c r="C459" s="297"/>
      <c r="D459" s="297"/>
      <c r="E459" s="297" t="s">
        <v>51</v>
      </c>
      <c r="F459" s="297"/>
      <c r="G459" s="297"/>
      <c r="H459" s="297"/>
      <c r="I459" s="297"/>
      <c r="J459" s="297"/>
      <c r="K459" s="297" t="s">
        <v>55</v>
      </c>
      <c r="L459" s="297"/>
      <c r="M459" s="297"/>
      <c r="N459" s="297"/>
      <c r="O459" s="297"/>
      <c r="P459" s="297"/>
      <c r="Q459" s="297"/>
      <c r="R459" s="298"/>
    </row>
    <row r="462" spans="1:18" ht="27.75" customHeight="1">
      <c r="A462" s="295" t="s">
        <v>0</v>
      </c>
      <c r="B462" s="37"/>
      <c r="C462" s="37"/>
      <c r="D462" s="6"/>
      <c r="E462" s="131" t="s">
        <v>867</v>
      </c>
      <c r="F462" s="6"/>
      <c r="G462" s="6"/>
      <c r="H462" s="6"/>
      <c r="I462" s="6"/>
      <c r="J462" s="6"/>
      <c r="K462" s="6"/>
      <c r="L462" s="7"/>
      <c r="M462" s="6"/>
      <c r="N462" s="6"/>
      <c r="O462" s="6"/>
      <c r="P462" s="6"/>
      <c r="Q462" s="6"/>
      <c r="R462" s="29"/>
    </row>
    <row r="463" spans="1:18" ht="19.5" customHeight="1">
      <c r="A463" s="8"/>
      <c r="B463" s="285" t="s">
        <v>452</v>
      </c>
      <c r="C463" s="285"/>
      <c r="D463" s="9"/>
      <c r="E463" s="9"/>
      <c r="F463" s="9"/>
      <c r="G463" s="9"/>
      <c r="H463" s="9"/>
      <c r="I463" s="9"/>
      <c r="J463" s="10"/>
      <c r="K463" s="10"/>
      <c r="L463" s="11"/>
      <c r="M463" s="9"/>
      <c r="N463" s="9"/>
      <c r="O463" s="9"/>
      <c r="P463" s="9"/>
      <c r="Q463" s="9"/>
      <c r="R463" s="30" t="s">
        <v>943</v>
      </c>
    </row>
    <row r="464" spans="1:18" ht="24.75">
      <c r="A464" s="340"/>
      <c r="B464" s="410"/>
      <c r="C464" s="410"/>
      <c r="D464" s="384"/>
      <c r="E464" s="385" t="s">
        <v>1131</v>
      </c>
      <c r="F464" s="9"/>
      <c r="G464" s="9"/>
      <c r="H464" s="9"/>
      <c r="I464" s="9"/>
      <c r="J464" s="9"/>
      <c r="K464" s="9"/>
      <c r="L464" s="11"/>
      <c r="M464" s="9"/>
      <c r="N464" s="9"/>
      <c r="O464" s="9"/>
      <c r="P464" s="9"/>
      <c r="Q464" s="9"/>
      <c r="R464" s="215"/>
    </row>
    <row r="465" spans="1:18" s="88" customFormat="1" ht="34.5">
      <c r="A465" s="417" t="s">
        <v>1</v>
      </c>
      <c r="B465" s="411" t="s">
        <v>2</v>
      </c>
      <c r="C465" s="347" t="s">
        <v>908</v>
      </c>
      <c r="D465" s="411" t="s">
        <v>3</v>
      </c>
      <c r="E465" s="411" t="s">
        <v>4</v>
      </c>
      <c r="F465" s="387" t="s">
        <v>5</v>
      </c>
      <c r="G465" s="387" t="s">
        <v>36</v>
      </c>
      <c r="H465" s="387" t="s">
        <v>20</v>
      </c>
      <c r="I465" s="387" t="s">
        <v>45</v>
      </c>
      <c r="J465" s="387" t="s">
        <v>38</v>
      </c>
      <c r="K465" s="387" t="s">
        <v>967</v>
      </c>
      <c r="L465" s="387" t="s">
        <v>21</v>
      </c>
      <c r="M465" s="387" t="s">
        <v>27</v>
      </c>
      <c r="N465" s="387" t="s">
        <v>23</v>
      </c>
      <c r="O465" s="387" t="s">
        <v>24</v>
      </c>
      <c r="P465" s="387" t="s">
        <v>39</v>
      </c>
      <c r="Q465" s="387" t="s">
        <v>37</v>
      </c>
      <c r="R465" s="418" t="s">
        <v>25</v>
      </c>
    </row>
    <row r="466" spans="1:18" ht="18.75" customHeight="1">
      <c r="A466" s="419" t="s">
        <v>453</v>
      </c>
      <c r="B466" s="361"/>
      <c r="C466" s="361"/>
      <c r="D466" s="361"/>
      <c r="E466" s="361"/>
      <c r="F466" s="361"/>
      <c r="G466" s="361"/>
      <c r="H466" s="361"/>
      <c r="I466" s="361"/>
      <c r="J466" s="361"/>
      <c r="K466" s="361"/>
      <c r="L466" s="362"/>
      <c r="M466" s="361"/>
      <c r="N466" s="361"/>
      <c r="O466" s="361"/>
      <c r="P466" s="361"/>
      <c r="Q466" s="361"/>
      <c r="R466" s="193"/>
    </row>
    <row r="467" spans="1:18" ht="29.25" customHeight="1">
      <c r="A467" s="181">
        <v>5200203</v>
      </c>
      <c r="B467" s="415" t="s">
        <v>454</v>
      </c>
      <c r="C467" s="415"/>
      <c r="D467" s="183" t="s">
        <v>455</v>
      </c>
      <c r="E467" s="183" t="s">
        <v>111</v>
      </c>
      <c r="F467" s="415">
        <v>1029</v>
      </c>
      <c r="G467" s="415">
        <v>0</v>
      </c>
      <c r="H467" s="415">
        <v>0</v>
      </c>
      <c r="I467" s="415">
        <v>0</v>
      </c>
      <c r="J467" s="415">
        <v>0</v>
      </c>
      <c r="K467" s="415">
        <v>0</v>
      </c>
      <c r="L467" s="415">
        <v>0</v>
      </c>
      <c r="M467" s="415">
        <v>0</v>
      </c>
      <c r="N467" s="415">
        <v>0</v>
      </c>
      <c r="O467" s="415">
        <v>145.85</v>
      </c>
      <c r="P467" s="415">
        <v>0.05</v>
      </c>
      <c r="Q467" s="415">
        <f>F467+G467+H467+J467-K467-M467-N467-L467+O467-P467</f>
        <v>1174.8</v>
      </c>
      <c r="R467" s="185"/>
    </row>
    <row r="468" spans="1:18" ht="29.25" customHeight="1">
      <c r="A468" s="181">
        <v>11100101</v>
      </c>
      <c r="B468" s="415" t="s">
        <v>456</v>
      </c>
      <c r="C468" s="415"/>
      <c r="D468" s="183" t="s">
        <v>1009</v>
      </c>
      <c r="E468" s="183" t="s">
        <v>111</v>
      </c>
      <c r="F468" s="415">
        <v>2500.05</v>
      </c>
      <c r="G468" s="415">
        <v>0</v>
      </c>
      <c r="H468" s="415">
        <v>0</v>
      </c>
      <c r="I468" s="415">
        <v>0</v>
      </c>
      <c r="J468" s="415">
        <v>0</v>
      </c>
      <c r="K468" s="415">
        <v>0</v>
      </c>
      <c r="L468" s="415">
        <v>0</v>
      </c>
      <c r="M468" s="415">
        <v>0</v>
      </c>
      <c r="N468" s="415">
        <v>7.66</v>
      </c>
      <c r="O468" s="415">
        <v>0</v>
      </c>
      <c r="P468" s="415">
        <v>-0.01</v>
      </c>
      <c r="Q468" s="415">
        <f>F468+G468+H468+J468-K468-M468-N468-L468+O468-P468</f>
        <v>2492.4000000000005</v>
      </c>
      <c r="R468" s="185"/>
    </row>
    <row r="469" spans="1:18" ht="18">
      <c r="A469" s="290" t="s">
        <v>156</v>
      </c>
      <c r="B469" s="216"/>
      <c r="C469" s="216"/>
      <c r="D469" s="183"/>
      <c r="E469" s="183"/>
      <c r="F469" s="391">
        <f aca="true" t="shared" si="70" ref="F469:Q469">SUM(F467:F468)</f>
        <v>3529.05</v>
      </c>
      <c r="G469" s="391">
        <f t="shared" si="70"/>
        <v>0</v>
      </c>
      <c r="H469" s="391">
        <f t="shared" si="70"/>
        <v>0</v>
      </c>
      <c r="I469" s="391">
        <f t="shared" si="70"/>
        <v>0</v>
      </c>
      <c r="J469" s="391">
        <f t="shared" si="70"/>
        <v>0</v>
      </c>
      <c r="K469" s="391">
        <f t="shared" si="70"/>
        <v>0</v>
      </c>
      <c r="L469" s="391">
        <f t="shared" si="70"/>
        <v>0</v>
      </c>
      <c r="M469" s="391">
        <f t="shared" si="70"/>
        <v>0</v>
      </c>
      <c r="N469" s="391">
        <f t="shared" si="70"/>
        <v>7.66</v>
      </c>
      <c r="O469" s="391">
        <f t="shared" si="70"/>
        <v>145.85</v>
      </c>
      <c r="P469" s="391">
        <f t="shared" si="70"/>
        <v>0.04</v>
      </c>
      <c r="Q469" s="391">
        <f t="shared" si="70"/>
        <v>3667.2000000000007</v>
      </c>
      <c r="R469" s="185"/>
    </row>
    <row r="470" spans="1:18" ht="18.75" customHeight="1">
      <c r="A470" s="419" t="s">
        <v>457</v>
      </c>
      <c r="B470" s="361"/>
      <c r="C470" s="361"/>
      <c r="D470" s="191"/>
      <c r="E470" s="191"/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1"/>
      <c r="R470" s="193"/>
    </row>
    <row r="471" spans="1:18" s="45" customFormat="1" ht="29.25" customHeight="1">
      <c r="A471" s="181">
        <v>1110001</v>
      </c>
      <c r="B471" s="415" t="s">
        <v>823</v>
      </c>
      <c r="C471" s="415"/>
      <c r="D471" s="414" t="s">
        <v>776</v>
      </c>
      <c r="E471" s="183" t="s">
        <v>889</v>
      </c>
      <c r="F471" s="415">
        <v>5500.05</v>
      </c>
      <c r="G471" s="415">
        <v>0</v>
      </c>
      <c r="H471" s="415">
        <v>0</v>
      </c>
      <c r="I471" s="415">
        <v>0</v>
      </c>
      <c r="J471" s="415">
        <v>0</v>
      </c>
      <c r="K471" s="415">
        <v>0</v>
      </c>
      <c r="L471" s="415">
        <v>0</v>
      </c>
      <c r="M471" s="415">
        <v>0</v>
      </c>
      <c r="N471" s="415">
        <v>627.55</v>
      </c>
      <c r="O471" s="415">
        <v>0</v>
      </c>
      <c r="P471" s="415">
        <v>-0.1</v>
      </c>
      <c r="Q471" s="415">
        <f aca="true" t="shared" si="71" ref="Q471:Q482">F471+G471+H471+J471-K471-M471-N471-L471+O471-P471</f>
        <v>4872.6</v>
      </c>
      <c r="R471" s="188"/>
    </row>
    <row r="472" spans="1:18" ht="29.25" customHeight="1">
      <c r="A472" s="181">
        <v>8100204</v>
      </c>
      <c r="B472" s="415" t="s">
        <v>430</v>
      </c>
      <c r="C472" s="415"/>
      <c r="D472" s="183" t="s">
        <v>431</v>
      </c>
      <c r="E472" s="183" t="s">
        <v>14</v>
      </c>
      <c r="F472" s="415">
        <v>3070.95</v>
      </c>
      <c r="G472" s="415">
        <v>0</v>
      </c>
      <c r="H472" s="415">
        <v>1228.38</v>
      </c>
      <c r="I472" s="415">
        <v>0</v>
      </c>
      <c r="J472" s="415">
        <v>0</v>
      </c>
      <c r="K472" s="415">
        <v>0</v>
      </c>
      <c r="L472" s="415">
        <v>0</v>
      </c>
      <c r="M472" s="415">
        <v>0</v>
      </c>
      <c r="N472" s="415">
        <v>353.36</v>
      </c>
      <c r="O472" s="415">
        <v>0</v>
      </c>
      <c r="P472" s="415">
        <v>-0.03</v>
      </c>
      <c r="Q472" s="415">
        <f t="shared" si="71"/>
        <v>3946</v>
      </c>
      <c r="R472" s="185"/>
    </row>
    <row r="473" spans="1:18" ht="29.25" customHeight="1">
      <c r="A473" s="181">
        <v>11100000</v>
      </c>
      <c r="B473" s="415" t="s">
        <v>458</v>
      </c>
      <c r="C473" s="415"/>
      <c r="D473" s="183" t="s">
        <v>459</v>
      </c>
      <c r="E473" s="183" t="s">
        <v>13</v>
      </c>
      <c r="F473" s="415">
        <v>2927.25</v>
      </c>
      <c r="G473" s="415">
        <v>0</v>
      </c>
      <c r="H473" s="415">
        <v>0</v>
      </c>
      <c r="I473" s="415">
        <v>0</v>
      </c>
      <c r="J473" s="415">
        <v>0</v>
      </c>
      <c r="K473" s="415">
        <v>0</v>
      </c>
      <c r="L473" s="415">
        <v>0</v>
      </c>
      <c r="M473" s="415">
        <v>0</v>
      </c>
      <c r="N473" s="415">
        <v>69.06</v>
      </c>
      <c r="O473" s="415">
        <v>0</v>
      </c>
      <c r="P473" s="415">
        <v>-0.01</v>
      </c>
      <c r="Q473" s="415">
        <f t="shared" si="71"/>
        <v>2858.2000000000003</v>
      </c>
      <c r="R473" s="185"/>
    </row>
    <row r="474" spans="1:18" ht="29.25" customHeight="1">
      <c r="A474" s="181">
        <v>11100202</v>
      </c>
      <c r="B474" s="415" t="s">
        <v>462</v>
      </c>
      <c r="C474" s="415"/>
      <c r="D474" s="183" t="s">
        <v>463</v>
      </c>
      <c r="E474" s="183" t="s">
        <v>13</v>
      </c>
      <c r="F474" s="415">
        <v>2514.75</v>
      </c>
      <c r="G474" s="415">
        <v>0</v>
      </c>
      <c r="H474" s="415">
        <v>1005.9</v>
      </c>
      <c r="I474" s="415">
        <v>0</v>
      </c>
      <c r="J474" s="415">
        <v>0</v>
      </c>
      <c r="K474" s="415">
        <v>0</v>
      </c>
      <c r="L474" s="415">
        <v>357.5</v>
      </c>
      <c r="M474" s="415">
        <v>0</v>
      </c>
      <c r="N474" s="415">
        <v>124.27</v>
      </c>
      <c r="O474" s="415">
        <v>0</v>
      </c>
      <c r="P474" s="415">
        <v>0.08</v>
      </c>
      <c r="Q474" s="415">
        <f t="shared" si="71"/>
        <v>3038.8</v>
      </c>
      <c r="R474" s="185"/>
    </row>
    <row r="475" spans="1:18" ht="29.25" customHeight="1">
      <c r="A475" s="181">
        <v>11100205</v>
      </c>
      <c r="B475" s="415" t="s">
        <v>466</v>
      </c>
      <c r="C475" s="415"/>
      <c r="D475" s="183" t="s">
        <v>467</v>
      </c>
      <c r="E475" s="183" t="s">
        <v>13</v>
      </c>
      <c r="F475" s="415">
        <v>3199.5</v>
      </c>
      <c r="G475" s="415">
        <v>0</v>
      </c>
      <c r="H475" s="415">
        <v>0</v>
      </c>
      <c r="I475" s="415">
        <v>0</v>
      </c>
      <c r="J475" s="415">
        <v>0</v>
      </c>
      <c r="K475" s="415">
        <v>0</v>
      </c>
      <c r="L475" s="415">
        <v>0</v>
      </c>
      <c r="M475" s="415">
        <v>0</v>
      </c>
      <c r="N475" s="415">
        <v>118.96</v>
      </c>
      <c r="O475" s="415">
        <v>0</v>
      </c>
      <c r="P475" s="415">
        <v>-0.06</v>
      </c>
      <c r="Q475" s="415">
        <f t="shared" si="71"/>
        <v>3080.6</v>
      </c>
      <c r="R475" s="185"/>
    </row>
    <row r="476" spans="1:18" ht="29.25" customHeight="1">
      <c r="A476" s="181">
        <v>11100206</v>
      </c>
      <c r="B476" s="415" t="s">
        <v>978</v>
      </c>
      <c r="C476" s="415"/>
      <c r="D476" s="183" t="s">
        <v>979</v>
      </c>
      <c r="E476" s="183" t="s">
        <v>14</v>
      </c>
      <c r="F476" s="415">
        <v>2100</v>
      </c>
      <c r="G476" s="415">
        <v>0</v>
      </c>
      <c r="H476" s="415">
        <v>0</v>
      </c>
      <c r="I476" s="415">
        <v>0</v>
      </c>
      <c r="J476" s="415">
        <v>0</v>
      </c>
      <c r="K476" s="415">
        <v>0</v>
      </c>
      <c r="L476" s="415">
        <v>0</v>
      </c>
      <c r="M476" s="415">
        <v>0</v>
      </c>
      <c r="N476" s="415">
        <v>0</v>
      </c>
      <c r="O476" s="415">
        <v>64.28</v>
      </c>
      <c r="P476" s="415">
        <v>-0.12</v>
      </c>
      <c r="Q476" s="415">
        <f t="shared" si="71"/>
        <v>2164.4</v>
      </c>
      <c r="R476" s="185"/>
    </row>
    <row r="477" spans="1:18" ht="29.25" customHeight="1">
      <c r="A477" s="181">
        <v>11100208</v>
      </c>
      <c r="B477" s="415" t="s">
        <v>468</v>
      </c>
      <c r="C477" s="415"/>
      <c r="D477" s="183" t="s">
        <v>469</v>
      </c>
      <c r="E477" s="183" t="s">
        <v>13</v>
      </c>
      <c r="F477" s="415">
        <v>2514.75</v>
      </c>
      <c r="G477" s="415">
        <v>0</v>
      </c>
      <c r="H477" s="415">
        <v>1005.9</v>
      </c>
      <c r="I477" s="415">
        <v>0</v>
      </c>
      <c r="J477" s="415">
        <v>0</v>
      </c>
      <c r="K477" s="415">
        <v>0</v>
      </c>
      <c r="L477" s="415">
        <v>0</v>
      </c>
      <c r="M477" s="415">
        <v>0</v>
      </c>
      <c r="N477" s="415">
        <v>124.27</v>
      </c>
      <c r="O477" s="415">
        <v>0</v>
      </c>
      <c r="P477" s="415">
        <v>-0.02</v>
      </c>
      <c r="Q477" s="415">
        <f t="shared" si="71"/>
        <v>3396.4</v>
      </c>
      <c r="R477" s="185"/>
    </row>
    <row r="478" spans="1:18" ht="29.25" customHeight="1">
      <c r="A478" s="181">
        <v>11100301</v>
      </c>
      <c r="B478" s="415" t="s">
        <v>474</v>
      </c>
      <c r="C478" s="415"/>
      <c r="D478" s="183" t="s">
        <v>475</v>
      </c>
      <c r="E478" s="183" t="s">
        <v>13</v>
      </c>
      <c r="F478" s="415">
        <v>2171.85</v>
      </c>
      <c r="G478" s="415">
        <v>0</v>
      </c>
      <c r="H478" s="415">
        <v>868.74</v>
      </c>
      <c r="I478" s="415">
        <v>0</v>
      </c>
      <c r="J478" s="415">
        <v>0</v>
      </c>
      <c r="K478" s="415">
        <v>0</v>
      </c>
      <c r="L478" s="415">
        <v>0</v>
      </c>
      <c r="M478" s="415">
        <v>0</v>
      </c>
      <c r="N478" s="415">
        <v>51.76</v>
      </c>
      <c r="O478" s="415">
        <v>0</v>
      </c>
      <c r="P478" s="415">
        <v>0.03</v>
      </c>
      <c r="Q478" s="415">
        <f t="shared" si="71"/>
        <v>2988.7999999999997</v>
      </c>
      <c r="R478" s="185"/>
    </row>
    <row r="479" spans="1:18" ht="29.25" customHeight="1">
      <c r="A479" s="181">
        <v>11100302</v>
      </c>
      <c r="B479" s="415" t="s">
        <v>476</v>
      </c>
      <c r="C479" s="415"/>
      <c r="D479" s="183" t="s">
        <v>477</v>
      </c>
      <c r="E479" s="183" t="s">
        <v>869</v>
      </c>
      <c r="F479" s="415">
        <v>2266.8</v>
      </c>
      <c r="G479" s="415">
        <v>0</v>
      </c>
      <c r="H479" s="415">
        <v>0</v>
      </c>
      <c r="I479" s="415">
        <v>0</v>
      </c>
      <c r="J479" s="415">
        <v>0</v>
      </c>
      <c r="K479" s="415">
        <v>0</v>
      </c>
      <c r="L479" s="415">
        <v>0</v>
      </c>
      <c r="M479" s="415">
        <v>0</v>
      </c>
      <c r="N479" s="415">
        <v>0</v>
      </c>
      <c r="O479" s="415">
        <v>32.2</v>
      </c>
      <c r="P479" s="415">
        <v>0</v>
      </c>
      <c r="Q479" s="415">
        <f t="shared" si="71"/>
        <v>2299</v>
      </c>
      <c r="R479" s="185"/>
    </row>
    <row r="480" spans="1:18" ht="29.25" customHeight="1">
      <c r="A480" s="181">
        <v>11100303</v>
      </c>
      <c r="B480" s="415" t="s">
        <v>478</v>
      </c>
      <c r="C480" s="415"/>
      <c r="D480" s="183" t="s">
        <v>479</v>
      </c>
      <c r="E480" s="183" t="s">
        <v>15</v>
      </c>
      <c r="F480" s="415">
        <v>1681.8</v>
      </c>
      <c r="G480" s="415">
        <v>0</v>
      </c>
      <c r="H480" s="415">
        <v>0</v>
      </c>
      <c r="I480" s="415">
        <v>0</v>
      </c>
      <c r="J480" s="415">
        <v>0</v>
      </c>
      <c r="K480" s="415">
        <v>0</v>
      </c>
      <c r="L480" s="415">
        <v>0</v>
      </c>
      <c r="M480" s="415">
        <v>0</v>
      </c>
      <c r="N480" s="415">
        <v>0</v>
      </c>
      <c r="O480" s="415">
        <v>103.97</v>
      </c>
      <c r="P480" s="415">
        <v>-0.03</v>
      </c>
      <c r="Q480" s="415">
        <f t="shared" si="71"/>
        <v>1785.8</v>
      </c>
      <c r="R480" s="185"/>
    </row>
    <row r="481" spans="1:18" ht="29.25" customHeight="1">
      <c r="A481" s="181">
        <v>11100305</v>
      </c>
      <c r="B481" s="415" t="s">
        <v>480</v>
      </c>
      <c r="C481" s="415"/>
      <c r="D481" s="183" t="s">
        <v>481</v>
      </c>
      <c r="E481" s="183" t="s">
        <v>14</v>
      </c>
      <c r="F481" s="415">
        <v>1681.8</v>
      </c>
      <c r="G481" s="415">
        <v>0</v>
      </c>
      <c r="H481" s="415">
        <v>0</v>
      </c>
      <c r="I481" s="415">
        <v>0</v>
      </c>
      <c r="J481" s="415">
        <v>0</v>
      </c>
      <c r="K481" s="415">
        <v>0</v>
      </c>
      <c r="L481" s="415">
        <v>0</v>
      </c>
      <c r="M481" s="415">
        <v>0</v>
      </c>
      <c r="N481" s="415">
        <v>0</v>
      </c>
      <c r="O481" s="415">
        <v>103.97</v>
      </c>
      <c r="P481" s="415">
        <v>-0.03</v>
      </c>
      <c r="Q481" s="415">
        <f t="shared" si="71"/>
        <v>1785.8</v>
      </c>
      <c r="R481" s="185"/>
    </row>
    <row r="482" spans="1:18" ht="29.25" customHeight="1">
      <c r="A482" s="181">
        <v>11100306</v>
      </c>
      <c r="B482" s="415" t="s">
        <v>482</v>
      </c>
      <c r="C482" s="415"/>
      <c r="D482" s="183" t="s">
        <v>483</v>
      </c>
      <c r="E482" s="183" t="s">
        <v>13</v>
      </c>
      <c r="F482" s="415">
        <v>1824.6</v>
      </c>
      <c r="G482" s="415">
        <v>0</v>
      </c>
      <c r="H482" s="415">
        <v>729.84</v>
      </c>
      <c r="I482" s="415">
        <v>0</v>
      </c>
      <c r="J482" s="415">
        <v>0</v>
      </c>
      <c r="K482" s="415">
        <v>0</v>
      </c>
      <c r="L482" s="415">
        <v>113.88</v>
      </c>
      <c r="M482" s="415">
        <v>0</v>
      </c>
      <c r="N482" s="415">
        <v>0</v>
      </c>
      <c r="O482" s="415">
        <v>30.54</v>
      </c>
      <c r="P482" s="415">
        <v>-0.1</v>
      </c>
      <c r="Q482" s="415">
        <f t="shared" si="71"/>
        <v>2471.2</v>
      </c>
      <c r="R482" s="185"/>
    </row>
    <row r="483" spans="1:18" ht="29.25" customHeight="1">
      <c r="A483" s="181">
        <v>11100307</v>
      </c>
      <c r="B483" s="415" t="s">
        <v>484</v>
      </c>
      <c r="C483" s="415"/>
      <c r="D483" s="183" t="s">
        <v>485</v>
      </c>
      <c r="E483" s="183" t="s">
        <v>15</v>
      </c>
      <c r="F483" s="415">
        <v>1681.8</v>
      </c>
      <c r="G483" s="415">
        <v>0</v>
      </c>
      <c r="H483" s="415">
        <v>0</v>
      </c>
      <c r="I483" s="415">
        <v>0</v>
      </c>
      <c r="J483" s="415">
        <v>0</v>
      </c>
      <c r="K483" s="415">
        <v>0</v>
      </c>
      <c r="L483" s="415">
        <v>0</v>
      </c>
      <c r="M483" s="415">
        <v>0</v>
      </c>
      <c r="N483" s="415">
        <v>0</v>
      </c>
      <c r="O483" s="415">
        <v>103.97</v>
      </c>
      <c r="P483" s="415">
        <v>-0.03</v>
      </c>
      <c r="Q483" s="415">
        <f>F483+G483+H483+J483-K483-M483-N483-L483+O483-P483</f>
        <v>1785.8</v>
      </c>
      <c r="R483" s="185"/>
    </row>
    <row r="484" spans="1:18" ht="29.25" customHeight="1">
      <c r="A484" s="363">
        <v>11100308</v>
      </c>
      <c r="B484" s="182" t="s">
        <v>486</v>
      </c>
      <c r="C484" s="182"/>
      <c r="D484" s="183" t="s">
        <v>487</v>
      </c>
      <c r="E484" s="183" t="s">
        <v>15</v>
      </c>
      <c r="F484" s="182">
        <v>1681.8</v>
      </c>
      <c r="G484" s="182">
        <v>0</v>
      </c>
      <c r="H484" s="182">
        <v>0</v>
      </c>
      <c r="I484" s="182">
        <v>0</v>
      </c>
      <c r="J484" s="182">
        <v>0</v>
      </c>
      <c r="K484" s="182">
        <v>0</v>
      </c>
      <c r="L484" s="182">
        <v>0</v>
      </c>
      <c r="M484" s="182">
        <v>0</v>
      </c>
      <c r="N484" s="182">
        <v>0</v>
      </c>
      <c r="O484" s="182">
        <v>103.97</v>
      </c>
      <c r="P484" s="182">
        <v>-0.03</v>
      </c>
      <c r="Q484" s="182">
        <f>F484+G484+H484+J484-K484-M484-N484-L484+O484-P484</f>
        <v>1785.8</v>
      </c>
      <c r="R484" s="364"/>
    </row>
    <row r="485" spans="1:18" ht="25.5" customHeight="1" hidden="1">
      <c r="A485" s="271"/>
      <c r="B485" s="416" t="s">
        <v>866</v>
      </c>
      <c r="C485" s="416"/>
      <c r="D485" s="272"/>
      <c r="E485" s="272"/>
      <c r="F485" s="416">
        <f>SUM(F471:F484)</f>
        <v>34817.7</v>
      </c>
      <c r="G485" s="416">
        <f aca="true" t="shared" si="72" ref="G485:M485">SUM(G471:G484)</f>
        <v>0</v>
      </c>
      <c r="H485" s="416">
        <f t="shared" si="72"/>
        <v>4838.76</v>
      </c>
      <c r="I485" s="416">
        <f t="shared" si="72"/>
        <v>0</v>
      </c>
      <c r="J485" s="416">
        <f t="shared" si="72"/>
        <v>0</v>
      </c>
      <c r="K485" s="416">
        <f t="shared" si="72"/>
        <v>0</v>
      </c>
      <c r="L485" s="416">
        <f t="shared" si="72"/>
        <v>471.38</v>
      </c>
      <c r="M485" s="416">
        <f t="shared" si="72"/>
        <v>0</v>
      </c>
      <c r="N485" s="416">
        <f>SUM(N471:N484)</f>
        <v>1469.23</v>
      </c>
      <c r="O485" s="416">
        <f>SUM(O471:O484)</f>
        <v>542.9</v>
      </c>
      <c r="P485" s="416">
        <f>SUM(P471:P484)</f>
        <v>-0.45000000000000007</v>
      </c>
      <c r="Q485" s="416">
        <f>SUM(Q471:Q484)</f>
        <v>38259.200000000004</v>
      </c>
      <c r="R485" s="273"/>
    </row>
    <row r="486" spans="1:18" s="360" customFormat="1" ht="21.75">
      <c r="A486" s="369"/>
      <c r="B486" s="370" t="s">
        <v>40</v>
      </c>
      <c r="C486" s="370"/>
      <c r="D486" s="420"/>
      <c r="E486" s="420"/>
      <c r="F486" s="420">
        <f aca="true" t="shared" si="73" ref="F486:Q486">F469+F485</f>
        <v>38346.75</v>
      </c>
      <c r="G486" s="420">
        <f t="shared" si="73"/>
        <v>0</v>
      </c>
      <c r="H486" s="420">
        <f t="shared" si="73"/>
        <v>4838.76</v>
      </c>
      <c r="I486" s="420">
        <f t="shared" si="73"/>
        <v>0</v>
      </c>
      <c r="J486" s="420">
        <f t="shared" si="73"/>
        <v>0</v>
      </c>
      <c r="K486" s="420">
        <f t="shared" si="73"/>
        <v>0</v>
      </c>
      <c r="L486" s="420">
        <f t="shared" si="73"/>
        <v>471.38</v>
      </c>
      <c r="M486" s="420">
        <f t="shared" si="73"/>
        <v>0</v>
      </c>
      <c r="N486" s="420">
        <f t="shared" si="73"/>
        <v>1476.89</v>
      </c>
      <c r="O486" s="420">
        <f t="shared" si="73"/>
        <v>688.75</v>
      </c>
      <c r="P486" s="420">
        <f t="shared" si="73"/>
        <v>-0.4100000000000001</v>
      </c>
      <c r="Q486" s="420">
        <f t="shared" si="73"/>
        <v>41926.40000000001</v>
      </c>
      <c r="R486" s="373"/>
    </row>
    <row r="487" spans="1:18" ht="37.5" customHeight="1">
      <c r="A487" s="23"/>
      <c r="B487" s="70"/>
      <c r="C487" s="7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34"/>
    </row>
    <row r="488" spans="1:18" s="299" customFormat="1" ht="12.75" customHeight="1">
      <c r="A488" s="296"/>
      <c r="B488" s="297"/>
      <c r="C488" s="297"/>
      <c r="D488" s="297"/>
      <c r="E488" s="297" t="s">
        <v>52</v>
      </c>
      <c r="F488" s="297"/>
      <c r="G488" s="297"/>
      <c r="H488" s="297"/>
      <c r="I488" s="297"/>
      <c r="J488" s="297"/>
      <c r="K488" s="297" t="s">
        <v>54</v>
      </c>
      <c r="L488" s="297"/>
      <c r="M488" s="297"/>
      <c r="N488" s="297"/>
      <c r="O488" s="297"/>
      <c r="P488" s="297"/>
      <c r="Q488" s="297"/>
      <c r="R488" s="298"/>
    </row>
    <row r="489" spans="1:18" s="299" customFormat="1" ht="12.75" customHeight="1">
      <c r="A489" s="296" t="s">
        <v>53</v>
      </c>
      <c r="B489" s="297"/>
      <c r="C489" s="297"/>
      <c r="D489" s="297"/>
      <c r="E489" s="297" t="s">
        <v>51</v>
      </c>
      <c r="F489" s="297"/>
      <c r="G489" s="297"/>
      <c r="H489" s="297"/>
      <c r="I489" s="297"/>
      <c r="J489" s="297"/>
      <c r="K489" s="297" t="s">
        <v>55</v>
      </c>
      <c r="L489" s="297"/>
      <c r="M489" s="297"/>
      <c r="N489" s="297"/>
      <c r="O489" s="297"/>
      <c r="P489" s="297"/>
      <c r="Q489" s="297"/>
      <c r="R489" s="298"/>
    </row>
    <row r="490" spans="2:17" ht="18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1:18" ht="33.75">
      <c r="A491" s="295" t="s">
        <v>0</v>
      </c>
      <c r="B491" s="37"/>
      <c r="C491" s="37"/>
      <c r="D491" s="6"/>
      <c r="E491" s="131" t="s">
        <v>867</v>
      </c>
      <c r="F491" s="6"/>
      <c r="G491" s="6"/>
      <c r="H491" s="6"/>
      <c r="I491" s="6"/>
      <c r="J491" s="6"/>
      <c r="K491" s="6"/>
      <c r="L491" s="7"/>
      <c r="M491" s="6"/>
      <c r="N491" s="6"/>
      <c r="O491" s="6"/>
      <c r="P491" s="6"/>
      <c r="Q491" s="6"/>
      <c r="R491" s="214" t="s">
        <v>944</v>
      </c>
    </row>
    <row r="492" spans="1:18" ht="15.75" customHeight="1">
      <c r="A492" s="8"/>
      <c r="B492" s="285" t="s">
        <v>452</v>
      </c>
      <c r="C492" s="285"/>
      <c r="D492" s="9"/>
      <c r="E492" s="9"/>
      <c r="F492" s="9"/>
      <c r="G492" s="9"/>
      <c r="H492" s="9"/>
      <c r="I492" s="9"/>
      <c r="J492" s="10"/>
      <c r="K492" s="10"/>
      <c r="L492" s="11"/>
      <c r="M492" s="9"/>
      <c r="N492" s="9"/>
      <c r="O492" s="9"/>
      <c r="P492" s="9"/>
      <c r="Q492" s="9"/>
      <c r="R492" s="215"/>
    </row>
    <row r="493" spans="1:18" ht="19.5" customHeight="1">
      <c r="A493" s="340"/>
      <c r="B493" s="410"/>
      <c r="C493" s="410"/>
      <c r="D493" s="384"/>
      <c r="E493" s="385" t="s">
        <v>1131</v>
      </c>
      <c r="F493" s="9"/>
      <c r="G493" s="9"/>
      <c r="H493" s="9"/>
      <c r="I493" s="9"/>
      <c r="J493" s="9"/>
      <c r="K493" s="9"/>
      <c r="L493" s="11"/>
      <c r="M493" s="9"/>
      <c r="N493" s="9"/>
      <c r="O493" s="9"/>
      <c r="P493" s="9"/>
      <c r="Q493" s="9"/>
      <c r="R493" s="215"/>
    </row>
    <row r="494" spans="1:18" s="88" customFormat="1" ht="25.5" customHeight="1">
      <c r="A494" s="386" t="s">
        <v>1</v>
      </c>
      <c r="B494" s="411" t="s">
        <v>2</v>
      </c>
      <c r="C494" s="347" t="s">
        <v>908</v>
      </c>
      <c r="D494" s="411" t="s">
        <v>3</v>
      </c>
      <c r="E494" s="411" t="s">
        <v>4</v>
      </c>
      <c r="F494" s="387" t="s">
        <v>5</v>
      </c>
      <c r="G494" s="387" t="s">
        <v>36</v>
      </c>
      <c r="H494" s="387" t="s">
        <v>956</v>
      </c>
      <c r="I494" s="387" t="s">
        <v>45</v>
      </c>
      <c r="J494" s="387" t="s">
        <v>38</v>
      </c>
      <c r="K494" s="387" t="s">
        <v>22</v>
      </c>
      <c r="L494" s="387" t="s">
        <v>21</v>
      </c>
      <c r="M494" s="387" t="s">
        <v>27</v>
      </c>
      <c r="N494" s="387" t="s">
        <v>23</v>
      </c>
      <c r="O494" s="387" t="s">
        <v>24</v>
      </c>
      <c r="P494" s="387" t="s">
        <v>39</v>
      </c>
      <c r="Q494" s="387" t="s">
        <v>37</v>
      </c>
      <c r="R494" s="412" t="s">
        <v>25</v>
      </c>
    </row>
    <row r="495" spans="1:18" s="41" customFormat="1" ht="20.25" customHeight="1">
      <c r="A495" s="413" t="s">
        <v>457</v>
      </c>
      <c r="B495" s="421"/>
      <c r="C495" s="421"/>
      <c r="D495" s="422"/>
      <c r="E495" s="422"/>
      <c r="F495" s="423"/>
      <c r="G495" s="424"/>
      <c r="H495" s="425"/>
      <c r="I495" s="425"/>
      <c r="J495" s="423"/>
      <c r="K495" s="423"/>
      <c r="L495" s="423"/>
      <c r="M495" s="425"/>
      <c r="N495" s="426"/>
      <c r="O495" s="425"/>
      <c r="P495" s="425"/>
      <c r="Q495" s="424"/>
      <c r="R495" s="427"/>
    </row>
    <row r="496" spans="1:18" ht="29.25" customHeight="1">
      <c r="A496" s="363">
        <v>11100309</v>
      </c>
      <c r="B496" s="182" t="s">
        <v>488</v>
      </c>
      <c r="C496" s="182"/>
      <c r="D496" s="183" t="s">
        <v>489</v>
      </c>
      <c r="E496" s="183" t="s">
        <v>14</v>
      </c>
      <c r="F496" s="182">
        <v>1681.8</v>
      </c>
      <c r="G496" s="182">
        <v>0</v>
      </c>
      <c r="H496" s="182">
        <v>0</v>
      </c>
      <c r="I496" s="182">
        <v>0</v>
      </c>
      <c r="J496" s="182">
        <v>0</v>
      </c>
      <c r="K496" s="182">
        <v>0</v>
      </c>
      <c r="L496" s="182">
        <v>277.7</v>
      </c>
      <c r="M496" s="182">
        <v>0</v>
      </c>
      <c r="N496" s="182">
        <v>0</v>
      </c>
      <c r="O496" s="182">
        <v>103.97</v>
      </c>
      <c r="P496" s="182">
        <v>0.07</v>
      </c>
      <c r="Q496" s="182">
        <f>F496+G496+H496+J496-K496-M496-N496-L496+O496-P496</f>
        <v>1508</v>
      </c>
      <c r="R496" s="364"/>
    </row>
    <row r="497" spans="1:18" ht="29.25" customHeight="1">
      <c r="A497" s="363">
        <v>11100310</v>
      </c>
      <c r="B497" s="182" t="s">
        <v>490</v>
      </c>
      <c r="C497" s="182"/>
      <c r="D497" s="183" t="s">
        <v>491</v>
      </c>
      <c r="E497" s="183" t="s">
        <v>14</v>
      </c>
      <c r="F497" s="182">
        <v>1935</v>
      </c>
      <c r="G497" s="182">
        <v>0</v>
      </c>
      <c r="H497" s="182">
        <v>774</v>
      </c>
      <c r="I497" s="182">
        <v>0</v>
      </c>
      <c r="J497" s="182">
        <v>0</v>
      </c>
      <c r="K497" s="182">
        <v>0</v>
      </c>
      <c r="L497" s="182">
        <v>0</v>
      </c>
      <c r="M497" s="182">
        <v>0</v>
      </c>
      <c r="N497" s="182">
        <v>0.77</v>
      </c>
      <c r="O497" s="182">
        <v>0</v>
      </c>
      <c r="P497" s="182">
        <v>0.03</v>
      </c>
      <c r="Q497" s="182">
        <f>F497+G497+H497+J497-K497-M497-N497-L497+O497-P497</f>
        <v>2708.2</v>
      </c>
      <c r="R497" s="364"/>
    </row>
    <row r="498" spans="1:18" ht="29.25" customHeight="1">
      <c r="A498" s="363">
        <v>11100313</v>
      </c>
      <c r="B498" s="182" t="s">
        <v>492</v>
      </c>
      <c r="C498" s="182"/>
      <c r="D498" s="183" t="s">
        <v>493</v>
      </c>
      <c r="E498" s="183" t="s">
        <v>14</v>
      </c>
      <c r="F498" s="182">
        <v>2129.1</v>
      </c>
      <c r="G498" s="182">
        <v>0</v>
      </c>
      <c r="H498" s="182">
        <v>0</v>
      </c>
      <c r="I498" s="182">
        <v>0</v>
      </c>
      <c r="J498" s="182">
        <v>0</v>
      </c>
      <c r="K498" s="182">
        <v>0</v>
      </c>
      <c r="L498" s="182">
        <v>0</v>
      </c>
      <c r="M498" s="182">
        <v>0</v>
      </c>
      <c r="N498" s="182">
        <v>0</v>
      </c>
      <c r="O498" s="182">
        <v>61.11</v>
      </c>
      <c r="P498" s="182">
        <v>0.01</v>
      </c>
      <c r="Q498" s="182">
        <f aca="true" t="shared" si="74" ref="Q498:Q512">F498+G498+H498+J498-K498-M498-N498-L498+O498-P498</f>
        <v>2190.2</v>
      </c>
      <c r="R498" s="364"/>
    </row>
    <row r="499" spans="1:18" ht="29.25" customHeight="1">
      <c r="A499" s="363">
        <v>11100314</v>
      </c>
      <c r="B499" s="182" t="s">
        <v>494</v>
      </c>
      <c r="C499" s="182"/>
      <c r="D499" s="183" t="s">
        <v>495</v>
      </c>
      <c r="E499" s="183" t="s">
        <v>14</v>
      </c>
      <c r="F499" s="182">
        <v>1681.8</v>
      </c>
      <c r="G499" s="182">
        <v>0</v>
      </c>
      <c r="H499" s="182">
        <v>0</v>
      </c>
      <c r="I499" s="182">
        <v>0</v>
      </c>
      <c r="J499" s="182">
        <v>0</v>
      </c>
      <c r="K499" s="182">
        <v>0</v>
      </c>
      <c r="L499" s="182">
        <v>0</v>
      </c>
      <c r="M499" s="182">
        <v>0</v>
      </c>
      <c r="N499" s="182">
        <v>0</v>
      </c>
      <c r="O499" s="182">
        <v>103.97</v>
      </c>
      <c r="P499" s="182">
        <v>-0.03</v>
      </c>
      <c r="Q499" s="182">
        <f t="shared" si="74"/>
        <v>1785.8</v>
      </c>
      <c r="R499" s="364"/>
    </row>
    <row r="500" spans="1:18" ht="29.25" customHeight="1">
      <c r="A500" s="363">
        <v>11100315</v>
      </c>
      <c r="B500" s="182" t="s">
        <v>496</v>
      </c>
      <c r="C500" s="182"/>
      <c r="D500" s="183" t="s">
        <v>497</v>
      </c>
      <c r="E500" s="183" t="s">
        <v>14</v>
      </c>
      <c r="F500" s="182">
        <v>1681.8</v>
      </c>
      <c r="G500" s="182">
        <v>0</v>
      </c>
      <c r="H500" s="182">
        <v>672.72</v>
      </c>
      <c r="I500" s="182">
        <v>0</v>
      </c>
      <c r="J500" s="182">
        <v>0</v>
      </c>
      <c r="K500" s="182">
        <v>0</v>
      </c>
      <c r="L500" s="182">
        <v>0</v>
      </c>
      <c r="M500" s="182">
        <v>0</v>
      </c>
      <c r="N500" s="182">
        <v>0</v>
      </c>
      <c r="O500" s="182">
        <v>66.22</v>
      </c>
      <c r="P500" s="182">
        <v>-0.06</v>
      </c>
      <c r="Q500" s="182">
        <f t="shared" si="74"/>
        <v>2420.7999999999997</v>
      </c>
      <c r="R500" s="364"/>
    </row>
    <row r="501" spans="1:18" ht="29.25" customHeight="1">
      <c r="A501" s="363">
        <v>11100317</v>
      </c>
      <c r="B501" s="182" t="s">
        <v>498</v>
      </c>
      <c r="C501" s="182"/>
      <c r="D501" s="183" t="s">
        <v>499</v>
      </c>
      <c r="E501" s="183" t="s">
        <v>14</v>
      </c>
      <c r="F501" s="182">
        <v>1860</v>
      </c>
      <c r="G501" s="182">
        <v>0</v>
      </c>
      <c r="H501" s="182">
        <v>744</v>
      </c>
      <c r="I501" s="182">
        <v>0</v>
      </c>
      <c r="J501" s="182">
        <v>0</v>
      </c>
      <c r="K501" s="182">
        <v>0</v>
      </c>
      <c r="L501" s="182">
        <v>0</v>
      </c>
      <c r="M501" s="182">
        <v>0</v>
      </c>
      <c r="N501" s="182">
        <v>0</v>
      </c>
      <c r="O501" s="182">
        <v>10.66</v>
      </c>
      <c r="P501" s="182">
        <v>0.06</v>
      </c>
      <c r="Q501" s="182">
        <f t="shared" si="74"/>
        <v>2614.6</v>
      </c>
      <c r="R501" s="364"/>
    </row>
    <row r="502" spans="1:18" ht="29.25" customHeight="1">
      <c r="A502" s="363">
        <v>11100318</v>
      </c>
      <c r="B502" s="182" t="s">
        <v>500</v>
      </c>
      <c r="C502" s="182"/>
      <c r="D502" s="183" t="s">
        <v>501</v>
      </c>
      <c r="E502" s="183" t="s">
        <v>14</v>
      </c>
      <c r="F502" s="182">
        <v>1681.8</v>
      </c>
      <c r="G502" s="182">
        <v>0</v>
      </c>
      <c r="H502" s="182">
        <v>672.72</v>
      </c>
      <c r="I502" s="182">
        <v>0</v>
      </c>
      <c r="J502" s="182">
        <v>0</v>
      </c>
      <c r="K502" s="182">
        <v>0</v>
      </c>
      <c r="L502" s="182">
        <v>0</v>
      </c>
      <c r="M502" s="182">
        <v>0</v>
      </c>
      <c r="N502" s="182">
        <v>0</v>
      </c>
      <c r="O502" s="182">
        <v>66.22</v>
      </c>
      <c r="P502" s="182">
        <v>-0.06</v>
      </c>
      <c r="Q502" s="182">
        <f t="shared" si="74"/>
        <v>2420.7999999999997</v>
      </c>
      <c r="R502" s="364"/>
    </row>
    <row r="503" spans="1:18" ht="29.25" customHeight="1">
      <c r="A503" s="363">
        <v>11100319</v>
      </c>
      <c r="B503" s="182" t="s">
        <v>502</v>
      </c>
      <c r="C503" s="182"/>
      <c r="D503" s="183" t="s">
        <v>503</v>
      </c>
      <c r="E503" s="183" t="s">
        <v>15</v>
      </c>
      <c r="F503" s="182">
        <v>2129.1</v>
      </c>
      <c r="G503" s="182">
        <v>0</v>
      </c>
      <c r="H503" s="182">
        <v>568</v>
      </c>
      <c r="I503" s="182">
        <v>0</v>
      </c>
      <c r="J503" s="182">
        <v>0</v>
      </c>
      <c r="K503" s="182">
        <v>0</v>
      </c>
      <c r="L503" s="182">
        <v>0</v>
      </c>
      <c r="M503" s="182">
        <v>0</v>
      </c>
      <c r="N503" s="182">
        <v>0</v>
      </c>
      <c r="O503" s="182">
        <v>0.53</v>
      </c>
      <c r="P503" s="182">
        <v>0.03</v>
      </c>
      <c r="Q503" s="182">
        <f t="shared" si="74"/>
        <v>2697.6</v>
      </c>
      <c r="R503" s="364"/>
    </row>
    <row r="504" spans="1:18" ht="29.25" customHeight="1">
      <c r="A504" s="363">
        <v>11100320</v>
      </c>
      <c r="B504" s="182" t="s">
        <v>504</v>
      </c>
      <c r="C504" s="182"/>
      <c r="D504" s="183" t="s">
        <v>505</v>
      </c>
      <c r="E504" s="183" t="s">
        <v>14</v>
      </c>
      <c r="F504" s="182">
        <v>1681.8</v>
      </c>
      <c r="G504" s="182">
        <v>0</v>
      </c>
      <c r="H504" s="182">
        <v>672.72</v>
      </c>
      <c r="I504" s="182">
        <v>0</v>
      </c>
      <c r="J504" s="182">
        <v>0</v>
      </c>
      <c r="K504" s="182">
        <v>0</v>
      </c>
      <c r="L504" s="182">
        <v>6.75</v>
      </c>
      <c r="M504" s="182">
        <v>0</v>
      </c>
      <c r="N504" s="182">
        <v>0</v>
      </c>
      <c r="O504" s="182">
        <v>66.22</v>
      </c>
      <c r="P504" s="182">
        <v>-0.01</v>
      </c>
      <c r="Q504" s="182">
        <f t="shared" si="74"/>
        <v>2414</v>
      </c>
      <c r="R504" s="364"/>
    </row>
    <row r="505" spans="1:18" ht="29.25" customHeight="1">
      <c r="A505" s="363">
        <v>11100321</v>
      </c>
      <c r="B505" s="182" t="s">
        <v>506</v>
      </c>
      <c r="C505" s="182"/>
      <c r="D505" s="183" t="s">
        <v>507</v>
      </c>
      <c r="E505" s="183" t="s">
        <v>15</v>
      </c>
      <c r="F505" s="182">
        <v>1681.8</v>
      </c>
      <c r="G505" s="182">
        <v>0</v>
      </c>
      <c r="H505" s="182">
        <v>0</v>
      </c>
      <c r="I505" s="182">
        <v>0</v>
      </c>
      <c r="J505" s="182">
        <v>0</v>
      </c>
      <c r="K505" s="182">
        <v>0</v>
      </c>
      <c r="L505" s="182">
        <v>0</v>
      </c>
      <c r="M505" s="182">
        <v>0</v>
      </c>
      <c r="N505" s="182">
        <v>0</v>
      </c>
      <c r="O505" s="182">
        <v>103.97</v>
      </c>
      <c r="P505" s="182">
        <v>-0.03</v>
      </c>
      <c r="Q505" s="182">
        <f t="shared" si="74"/>
        <v>1785.8</v>
      </c>
      <c r="R505" s="364"/>
    </row>
    <row r="506" spans="1:18" ht="29.25" customHeight="1">
      <c r="A506" s="363">
        <v>11100322</v>
      </c>
      <c r="B506" s="182" t="s">
        <v>508</v>
      </c>
      <c r="C506" s="182"/>
      <c r="D506" s="183" t="s">
        <v>509</v>
      </c>
      <c r="E506" s="183" t="s">
        <v>15</v>
      </c>
      <c r="F506" s="182">
        <v>1681.8</v>
      </c>
      <c r="G506" s="182">
        <v>0</v>
      </c>
      <c r="H506" s="182">
        <v>0</v>
      </c>
      <c r="I506" s="182">
        <v>0</v>
      </c>
      <c r="J506" s="182">
        <v>0</v>
      </c>
      <c r="K506" s="182">
        <v>0</v>
      </c>
      <c r="L506" s="182">
        <v>0</v>
      </c>
      <c r="M506" s="182">
        <v>0</v>
      </c>
      <c r="N506" s="182">
        <v>0</v>
      </c>
      <c r="O506" s="182">
        <v>103.97</v>
      </c>
      <c r="P506" s="182">
        <v>0.17</v>
      </c>
      <c r="Q506" s="182">
        <f t="shared" si="74"/>
        <v>1785.6</v>
      </c>
      <c r="R506" s="364"/>
    </row>
    <row r="507" spans="1:18" ht="29.25" customHeight="1">
      <c r="A507" s="363">
        <v>11100325</v>
      </c>
      <c r="B507" s="182" t="s">
        <v>512</v>
      </c>
      <c r="C507" s="182"/>
      <c r="D507" s="183" t="s">
        <v>513</v>
      </c>
      <c r="E507" s="183" t="s">
        <v>14</v>
      </c>
      <c r="F507" s="182">
        <v>1681.8</v>
      </c>
      <c r="G507" s="182">
        <v>0</v>
      </c>
      <c r="H507" s="182">
        <v>0</v>
      </c>
      <c r="I507" s="182">
        <v>0</v>
      </c>
      <c r="J507" s="182">
        <v>0</v>
      </c>
      <c r="K507" s="182">
        <v>0</v>
      </c>
      <c r="L507" s="182">
        <v>0</v>
      </c>
      <c r="M507" s="182">
        <v>0</v>
      </c>
      <c r="N507" s="182">
        <v>0</v>
      </c>
      <c r="O507" s="182">
        <v>103.97</v>
      </c>
      <c r="P507" s="182">
        <v>0.17</v>
      </c>
      <c r="Q507" s="182">
        <f t="shared" si="74"/>
        <v>1785.6</v>
      </c>
      <c r="R507" s="364"/>
    </row>
    <row r="508" spans="1:18" ht="29.25" customHeight="1">
      <c r="A508" s="363">
        <v>11100326</v>
      </c>
      <c r="B508" s="182" t="s">
        <v>514</v>
      </c>
      <c r="C508" s="182"/>
      <c r="D508" s="414" t="s">
        <v>515</v>
      </c>
      <c r="E508" s="217" t="s">
        <v>14</v>
      </c>
      <c r="F508" s="182">
        <v>1681.8</v>
      </c>
      <c r="G508" s="182">
        <v>0</v>
      </c>
      <c r="H508" s="182">
        <v>0</v>
      </c>
      <c r="I508" s="182">
        <v>0</v>
      </c>
      <c r="J508" s="182">
        <v>0</v>
      </c>
      <c r="K508" s="182">
        <v>0</v>
      </c>
      <c r="L508" s="182">
        <v>0</v>
      </c>
      <c r="M508" s="182">
        <v>0</v>
      </c>
      <c r="N508" s="182">
        <v>0</v>
      </c>
      <c r="O508" s="182">
        <v>103.97</v>
      </c>
      <c r="P508" s="182">
        <v>0.17</v>
      </c>
      <c r="Q508" s="182">
        <f t="shared" si="74"/>
        <v>1785.6</v>
      </c>
      <c r="R508" s="364"/>
    </row>
    <row r="509" spans="1:18" ht="29.25" customHeight="1">
      <c r="A509" s="363">
        <v>11100327</v>
      </c>
      <c r="B509" s="182" t="s">
        <v>516</v>
      </c>
      <c r="C509" s="182"/>
      <c r="D509" s="414" t="s">
        <v>517</v>
      </c>
      <c r="E509" s="217" t="s">
        <v>14</v>
      </c>
      <c r="F509" s="182">
        <v>1681.8</v>
      </c>
      <c r="G509" s="182">
        <v>0</v>
      </c>
      <c r="H509" s="182">
        <v>672.72</v>
      </c>
      <c r="I509" s="182">
        <v>0</v>
      </c>
      <c r="J509" s="182">
        <v>0</v>
      </c>
      <c r="K509" s="182">
        <v>0</v>
      </c>
      <c r="L509" s="182">
        <v>0</v>
      </c>
      <c r="M509" s="182">
        <v>0</v>
      </c>
      <c r="N509" s="182">
        <v>0</v>
      </c>
      <c r="O509" s="182">
        <v>66.22</v>
      </c>
      <c r="P509" s="182">
        <v>0.14</v>
      </c>
      <c r="Q509" s="182">
        <f t="shared" si="74"/>
        <v>2420.6</v>
      </c>
      <c r="R509" s="364"/>
    </row>
    <row r="510" spans="1:18" ht="29.25" customHeight="1">
      <c r="A510" s="363">
        <v>11100328</v>
      </c>
      <c r="B510" s="182" t="s">
        <v>518</v>
      </c>
      <c r="C510" s="182"/>
      <c r="D510" s="414" t="s">
        <v>1010</v>
      </c>
      <c r="E510" s="217" t="s">
        <v>14</v>
      </c>
      <c r="F510" s="182">
        <v>1700.1</v>
      </c>
      <c r="G510" s="182">
        <v>0</v>
      </c>
      <c r="H510" s="182">
        <v>0</v>
      </c>
      <c r="I510" s="182">
        <v>0</v>
      </c>
      <c r="J510" s="182">
        <v>0</v>
      </c>
      <c r="K510" s="182">
        <v>0</v>
      </c>
      <c r="L510" s="182">
        <v>0</v>
      </c>
      <c r="M510" s="182">
        <v>0</v>
      </c>
      <c r="N510" s="182">
        <v>0</v>
      </c>
      <c r="O510" s="182">
        <v>102.8</v>
      </c>
      <c r="P510" s="182">
        <v>-0.1</v>
      </c>
      <c r="Q510" s="182">
        <f t="shared" si="74"/>
        <v>1802.9999999999998</v>
      </c>
      <c r="R510" s="364"/>
    </row>
    <row r="511" spans="1:18" ht="29.25" customHeight="1">
      <c r="A511" s="363">
        <v>11100402</v>
      </c>
      <c r="B511" s="182" t="s">
        <v>520</v>
      </c>
      <c r="C511" s="182"/>
      <c r="D511" s="414" t="s">
        <v>521</v>
      </c>
      <c r="E511" s="217" t="s">
        <v>15</v>
      </c>
      <c r="F511" s="182">
        <v>1873.2</v>
      </c>
      <c r="G511" s="182">
        <v>0</v>
      </c>
      <c r="H511" s="182">
        <v>0</v>
      </c>
      <c r="I511" s="182">
        <v>0</v>
      </c>
      <c r="J511" s="182">
        <v>0</v>
      </c>
      <c r="K511" s="182">
        <v>0</v>
      </c>
      <c r="L511" s="182">
        <v>0</v>
      </c>
      <c r="M511" s="182">
        <v>0</v>
      </c>
      <c r="N511" s="182">
        <v>0</v>
      </c>
      <c r="O511" s="182">
        <v>79.8</v>
      </c>
      <c r="P511" s="182">
        <v>0</v>
      </c>
      <c r="Q511" s="182">
        <f t="shared" si="74"/>
        <v>1953</v>
      </c>
      <c r="R511" s="364"/>
    </row>
    <row r="512" spans="1:18" ht="29.25" customHeight="1">
      <c r="A512" s="363">
        <v>11100403</v>
      </c>
      <c r="B512" s="182" t="s">
        <v>522</v>
      </c>
      <c r="C512" s="182"/>
      <c r="D512" s="414" t="s">
        <v>523</v>
      </c>
      <c r="E512" s="217" t="s">
        <v>15</v>
      </c>
      <c r="F512" s="182">
        <v>1146</v>
      </c>
      <c r="G512" s="182">
        <v>0</v>
      </c>
      <c r="H512" s="182">
        <v>0</v>
      </c>
      <c r="I512" s="182">
        <v>0</v>
      </c>
      <c r="J512" s="182">
        <v>0</v>
      </c>
      <c r="K512" s="182">
        <v>0</v>
      </c>
      <c r="L512" s="182">
        <v>0</v>
      </c>
      <c r="M512" s="182">
        <v>0</v>
      </c>
      <c r="N512" s="182">
        <v>0</v>
      </c>
      <c r="O512" s="182">
        <v>138.36</v>
      </c>
      <c r="P512" s="182">
        <v>0.16</v>
      </c>
      <c r="Q512" s="182">
        <f t="shared" si="74"/>
        <v>1284.2</v>
      </c>
      <c r="R512" s="364"/>
    </row>
    <row r="513" spans="1:18" ht="29.25" customHeight="1">
      <c r="A513" s="363">
        <v>11100405</v>
      </c>
      <c r="B513" s="182" t="s">
        <v>524</v>
      </c>
      <c r="C513" s="182"/>
      <c r="D513" s="414" t="s">
        <v>525</v>
      </c>
      <c r="E513" s="217" t="s">
        <v>15</v>
      </c>
      <c r="F513" s="182">
        <v>1558.95</v>
      </c>
      <c r="G513" s="182">
        <v>0</v>
      </c>
      <c r="H513" s="182">
        <v>0</v>
      </c>
      <c r="I513" s="182">
        <v>0</v>
      </c>
      <c r="J513" s="182">
        <v>0</v>
      </c>
      <c r="K513" s="182">
        <v>0</v>
      </c>
      <c r="L513" s="182">
        <v>0</v>
      </c>
      <c r="M513" s="182">
        <v>0</v>
      </c>
      <c r="N513" s="182">
        <v>0</v>
      </c>
      <c r="O513" s="182">
        <v>111.83</v>
      </c>
      <c r="P513" s="182">
        <v>-0.02</v>
      </c>
      <c r="Q513" s="182">
        <f>F513+G513+H513+J513-K513-M513-N513-L513+O513-P513</f>
        <v>1670.8</v>
      </c>
      <c r="R513" s="364"/>
    </row>
    <row r="514" spans="1:18" ht="25.5" customHeight="1">
      <c r="A514" s="181">
        <v>11100406</v>
      </c>
      <c r="B514" s="415" t="s">
        <v>526</v>
      </c>
      <c r="C514" s="415"/>
      <c r="D514" s="414" t="s">
        <v>527</v>
      </c>
      <c r="E514" s="414" t="s">
        <v>15</v>
      </c>
      <c r="F514" s="415">
        <v>1146</v>
      </c>
      <c r="G514" s="415">
        <v>0</v>
      </c>
      <c r="H514" s="415">
        <v>0</v>
      </c>
      <c r="I514" s="415">
        <v>0</v>
      </c>
      <c r="J514" s="415">
        <v>0</v>
      </c>
      <c r="K514" s="415">
        <v>0</v>
      </c>
      <c r="L514" s="415">
        <v>0</v>
      </c>
      <c r="M514" s="415">
        <v>0</v>
      </c>
      <c r="N514" s="415">
        <v>0</v>
      </c>
      <c r="O514" s="415">
        <v>138.36</v>
      </c>
      <c r="P514" s="415">
        <v>-0.04</v>
      </c>
      <c r="Q514" s="415">
        <f>F514+G514+H514+J514-K514-M514-N514-L514+O514-P514</f>
        <v>1284.4</v>
      </c>
      <c r="R514" s="185"/>
    </row>
    <row r="515" spans="1:18" s="195" customFormat="1" ht="25.5" customHeight="1">
      <c r="A515" s="428"/>
      <c r="B515" s="293" t="s">
        <v>40</v>
      </c>
      <c r="C515" s="293"/>
      <c r="D515" s="218"/>
      <c r="E515" s="218"/>
      <c r="F515" s="219">
        <f>SUM(F496:F514)</f>
        <v>32295.449999999997</v>
      </c>
      <c r="G515" s="219">
        <f aca="true" t="shared" si="75" ref="G515:M515">SUM(G496:G514)</f>
        <v>0</v>
      </c>
      <c r="H515" s="219">
        <f t="shared" si="75"/>
        <v>4776.880000000001</v>
      </c>
      <c r="I515" s="219">
        <f t="shared" si="75"/>
        <v>0</v>
      </c>
      <c r="J515" s="219">
        <f t="shared" si="75"/>
        <v>0</v>
      </c>
      <c r="K515" s="219">
        <f t="shared" si="75"/>
        <v>0</v>
      </c>
      <c r="L515" s="219">
        <f t="shared" si="75"/>
        <v>284.45</v>
      </c>
      <c r="M515" s="219">
        <f t="shared" si="75"/>
        <v>0</v>
      </c>
      <c r="N515" s="219">
        <f>SUM(N496:N514)</f>
        <v>0.77</v>
      </c>
      <c r="O515" s="219">
        <f>SUM(O496:O514)</f>
        <v>1532.15</v>
      </c>
      <c r="P515" s="219">
        <f>SUM(P496:P514)</f>
        <v>0.66</v>
      </c>
      <c r="Q515" s="219">
        <f>SUM(Q496:Q514)</f>
        <v>38318.59999999999</v>
      </c>
      <c r="R515" s="388"/>
    </row>
    <row r="516" spans="1:18" ht="9.75" customHeight="1">
      <c r="A516" s="41"/>
      <c r="B516" s="10"/>
      <c r="C516" s="10"/>
      <c r="D516" s="69"/>
      <c r="E516" s="69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34"/>
    </row>
    <row r="517" spans="1:18" s="299" customFormat="1" ht="15.75" customHeight="1">
      <c r="A517" s="296"/>
      <c r="B517" s="297"/>
      <c r="C517" s="297"/>
      <c r="D517" s="297"/>
      <c r="E517" s="297" t="s">
        <v>52</v>
      </c>
      <c r="F517" s="297"/>
      <c r="G517" s="297"/>
      <c r="H517" s="297"/>
      <c r="I517" s="297"/>
      <c r="J517" s="297"/>
      <c r="K517" s="297" t="s">
        <v>54</v>
      </c>
      <c r="L517" s="297"/>
      <c r="M517" s="297"/>
      <c r="N517" s="297"/>
      <c r="O517" s="297"/>
      <c r="P517" s="297"/>
      <c r="Q517" s="297"/>
      <c r="R517" s="298"/>
    </row>
    <row r="518" spans="1:18" s="299" customFormat="1" ht="15.75" customHeight="1">
      <c r="A518" s="296" t="s">
        <v>53</v>
      </c>
      <c r="B518" s="297"/>
      <c r="C518" s="297"/>
      <c r="D518" s="297"/>
      <c r="E518" s="297" t="s">
        <v>51</v>
      </c>
      <c r="F518" s="297"/>
      <c r="G518" s="297"/>
      <c r="H518" s="297"/>
      <c r="I518" s="297"/>
      <c r="J518" s="297"/>
      <c r="K518" s="297" t="s">
        <v>55</v>
      </c>
      <c r="L518" s="297"/>
      <c r="M518" s="297"/>
      <c r="N518" s="297"/>
      <c r="O518" s="297"/>
      <c r="P518" s="297"/>
      <c r="Q518" s="297"/>
      <c r="R518" s="298"/>
    </row>
    <row r="519" spans="1:18" s="113" customFormat="1" ht="39" customHeight="1">
      <c r="A519" s="23"/>
      <c r="B519" s="93"/>
      <c r="C519" s="93"/>
      <c r="D519" s="175"/>
      <c r="E519" s="69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10"/>
      <c r="R519" s="42"/>
    </row>
    <row r="520" spans="1:18" ht="33.75">
      <c r="A520" s="295" t="s">
        <v>0</v>
      </c>
      <c r="B520" s="37"/>
      <c r="C520" s="37"/>
      <c r="D520" s="6"/>
      <c r="E520" s="131" t="s">
        <v>867</v>
      </c>
      <c r="F520" s="6"/>
      <c r="G520" s="6"/>
      <c r="H520" s="6"/>
      <c r="I520" s="6"/>
      <c r="J520" s="6"/>
      <c r="K520" s="6"/>
      <c r="L520" s="7"/>
      <c r="M520" s="6"/>
      <c r="N520" s="6"/>
      <c r="O520" s="6"/>
      <c r="P520" s="6"/>
      <c r="Q520" s="6"/>
      <c r="R520" s="29"/>
    </row>
    <row r="521" spans="1:18" ht="18" customHeight="1">
      <c r="A521" s="8"/>
      <c r="B521" s="285" t="s">
        <v>31</v>
      </c>
      <c r="C521" s="285"/>
      <c r="D521" s="9"/>
      <c r="E521" s="9"/>
      <c r="F521" s="9"/>
      <c r="G521" s="9"/>
      <c r="H521" s="9"/>
      <c r="I521" s="9"/>
      <c r="J521" s="10"/>
      <c r="K521" s="10"/>
      <c r="L521" s="11"/>
      <c r="M521" s="9"/>
      <c r="N521" s="9"/>
      <c r="O521" s="9"/>
      <c r="P521" s="9"/>
      <c r="Q521" s="9"/>
      <c r="R521" s="30" t="s">
        <v>945</v>
      </c>
    </row>
    <row r="522" spans="1:18" ht="20.25" customHeight="1">
      <c r="A522" s="340"/>
      <c r="B522" s="410"/>
      <c r="C522" s="410"/>
      <c r="D522" s="384"/>
      <c r="E522" s="385" t="s">
        <v>1131</v>
      </c>
      <c r="F522" s="9"/>
      <c r="G522" s="9"/>
      <c r="H522" s="9"/>
      <c r="I522" s="9"/>
      <c r="J522" s="9"/>
      <c r="K522" s="9"/>
      <c r="L522" s="11"/>
      <c r="M522" s="9"/>
      <c r="N522" s="9"/>
      <c r="O522" s="9"/>
      <c r="P522" s="9"/>
      <c r="Q522" s="9"/>
      <c r="R522" s="215"/>
    </row>
    <row r="523" spans="1:18" s="403" customFormat="1" ht="23.25" customHeight="1">
      <c r="A523" s="436" t="s">
        <v>1</v>
      </c>
      <c r="B523" s="434" t="s">
        <v>2</v>
      </c>
      <c r="C523" s="347" t="s">
        <v>908</v>
      </c>
      <c r="D523" s="434" t="s">
        <v>3</v>
      </c>
      <c r="E523" s="434" t="s">
        <v>4</v>
      </c>
      <c r="F523" s="435" t="s">
        <v>5</v>
      </c>
      <c r="G523" s="435" t="s">
        <v>36</v>
      </c>
      <c r="H523" s="435" t="s">
        <v>20</v>
      </c>
      <c r="I523" s="435" t="s">
        <v>45</v>
      </c>
      <c r="J523" s="435" t="s">
        <v>38</v>
      </c>
      <c r="K523" s="435" t="s">
        <v>967</v>
      </c>
      <c r="L523" s="435" t="s">
        <v>21</v>
      </c>
      <c r="M523" s="435" t="s">
        <v>27</v>
      </c>
      <c r="N523" s="435" t="s">
        <v>23</v>
      </c>
      <c r="O523" s="435" t="s">
        <v>24</v>
      </c>
      <c r="P523" s="435" t="s">
        <v>39</v>
      </c>
      <c r="Q523" s="435" t="s">
        <v>37</v>
      </c>
      <c r="R523" s="437" t="s">
        <v>25</v>
      </c>
    </row>
    <row r="524" spans="1:18" s="41" customFormat="1" ht="19.5" customHeight="1">
      <c r="A524" s="419" t="s">
        <v>457</v>
      </c>
      <c r="B524" s="421"/>
      <c r="C524" s="421"/>
      <c r="D524" s="422"/>
      <c r="E524" s="422"/>
      <c r="F524" s="423"/>
      <c r="G524" s="424"/>
      <c r="H524" s="425"/>
      <c r="I524" s="425"/>
      <c r="J524" s="423"/>
      <c r="K524" s="423"/>
      <c r="L524" s="423"/>
      <c r="M524" s="425"/>
      <c r="N524" s="426"/>
      <c r="O524" s="425"/>
      <c r="P524" s="425"/>
      <c r="Q524" s="424"/>
      <c r="R524" s="438"/>
    </row>
    <row r="525" spans="1:18" ht="28.5" customHeight="1">
      <c r="A525" s="181">
        <v>11100501</v>
      </c>
      <c r="B525" s="415" t="s">
        <v>531</v>
      </c>
      <c r="C525" s="415"/>
      <c r="D525" s="414" t="s">
        <v>532</v>
      </c>
      <c r="E525" s="414" t="s">
        <v>14</v>
      </c>
      <c r="F525" s="415">
        <v>1915.05</v>
      </c>
      <c r="G525" s="415">
        <v>0</v>
      </c>
      <c r="H525" s="415">
        <v>766.02</v>
      </c>
      <c r="I525" s="415">
        <v>0</v>
      </c>
      <c r="J525" s="415">
        <v>0</v>
      </c>
      <c r="K525" s="415">
        <v>0</v>
      </c>
      <c r="L525" s="415">
        <v>0</v>
      </c>
      <c r="M525" s="415">
        <v>0</v>
      </c>
      <c r="N525" s="415">
        <v>0</v>
      </c>
      <c r="O525" s="415">
        <v>2.27</v>
      </c>
      <c r="P525" s="415">
        <v>-0.06</v>
      </c>
      <c r="Q525" s="415">
        <f aca="true" t="shared" si="76" ref="Q525:Q531">F525+G525+H525+J525-K525-M525-N525-L525+O525-P525</f>
        <v>2683.3999999999996</v>
      </c>
      <c r="R525" s="185"/>
    </row>
    <row r="526" spans="1:18" ht="28.5" customHeight="1">
      <c r="A526" s="181">
        <v>11100503</v>
      </c>
      <c r="B526" s="415" t="s">
        <v>536</v>
      </c>
      <c r="C526" s="415"/>
      <c r="D526" s="414" t="s">
        <v>537</v>
      </c>
      <c r="E526" s="414" t="s">
        <v>15</v>
      </c>
      <c r="F526" s="415">
        <v>1915.05</v>
      </c>
      <c r="G526" s="415">
        <v>0</v>
      </c>
      <c r="H526" s="415">
        <v>0</v>
      </c>
      <c r="I526" s="415">
        <v>0</v>
      </c>
      <c r="J526" s="415">
        <v>0</v>
      </c>
      <c r="K526" s="415">
        <v>0</v>
      </c>
      <c r="L526" s="415">
        <v>0</v>
      </c>
      <c r="M526" s="415">
        <v>0</v>
      </c>
      <c r="N526" s="415">
        <v>0</v>
      </c>
      <c r="O526" s="415">
        <v>77.12</v>
      </c>
      <c r="P526" s="415">
        <v>-0.03</v>
      </c>
      <c r="Q526" s="415">
        <f t="shared" si="76"/>
        <v>1992.2</v>
      </c>
      <c r="R526" s="185"/>
    </row>
    <row r="527" spans="1:18" ht="28.5" customHeight="1">
      <c r="A527" s="181">
        <v>11100504</v>
      </c>
      <c r="B527" s="415" t="s">
        <v>538</v>
      </c>
      <c r="C527" s="415"/>
      <c r="D527" s="414" t="s">
        <v>539</v>
      </c>
      <c r="E527" s="414" t="s">
        <v>533</v>
      </c>
      <c r="F527" s="415">
        <v>1915.05</v>
      </c>
      <c r="G527" s="415">
        <v>0</v>
      </c>
      <c r="H527" s="415">
        <v>766.02</v>
      </c>
      <c r="I527" s="415">
        <v>0</v>
      </c>
      <c r="J527" s="415">
        <v>0</v>
      </c>
      <c r="K527" s="415">
        <v>0</v>
      </c>
      <c r="L527" s="415">
        <v>0</v>
      </c>
      <c r="M527" s="415">
        <v>0</v>
      </c>
      <c r="N527" s="415">
        <v>0</v>
      </c>
      <c r="O527" s="415">
        <v>2.27</v>
      </c>
      <c r="P527" s="415">
        <v>-0.06</v>
      </c>
      <c r="Q527" s="415">
        <f t="shared" si="76"/>
        <v>2683.3999999999996</v>
      </c>
      <c r="R527" s="185"/>
    </row>
    <row r="528" spans="1:18" ht="28.5" customHeight="1">
      <c r="A528" s="181">
        <v>11100509</v>
      </c>
      <c r="B528" s="415" t="s">
        <v>544</v>
      </c>
      <c r="C528" s="415"/>
      <c r="D528" s="414" t="s">
        <v>545</v>
      </c>
      <c r="E528" s="414" t="s">
        <v>14</v>
      </c>
      <c r="F528" s="415">
        <v>1915.05</v>
      </c>
      <c r="G528" s="415">
        <v>0</v>
      </c>
      <c r="H528" s="415">
        <v>766.02</v>
      </c>
      <c r="I528" s="415">
        <v>0</v>
      </c>
      <c r="J528" s="415">
        <v>0</v>
      </c>
      <c r="K528" s="415">
        <v>0</v>
      </c>
      <c r="L528" s="415">
        <v>0</v>
      </c>
      <c r="M528" s="415">
        <v>0</v>
      </c>
      <c r="N528" s="415">
        <v>0</v>
      </c>
      <c r="O528" s="415">
        <v>2.27</v>
      </c>
      <c r="P528" s="415">
        <v>-0.06</v>
      </c>
      <c r="Q528" s="415">
        <f t="shared" si="76"/>
        <v>2683.3999999999996</v>
      </c>
      <c r="R528" s="185"/>
    </row>
    <row r="529" spans="1:18" ht="28.5" customHeight="1">
      <c r="A529" s="181">
        <v>11100510</v>
      </c>
      <c r="B529" s="415" t="s">
        <v>546</v>
      </c>
      <c r="C529" s="415"/>
      <c r="D529" s="414" t="s">
        <v>547</v>
      </c>
      <c r="E529" s="414" t="s">
        <v>548</v>
      </c>
      <c r="F529" s="415">
        <v>1915.05</v>
      </c>
      <c r="G529" s="415">
        <v>0</v>
      </c>
      <c r="H529" s="415">
        <v>0</v>
      </c>
      <c r="I529" s="415">
        <v>0</v>
      </c>
      <c r="J529" s="415">
        <v>0</v>
      </c>
      <c r="K529" s="415">
        <v>0</v>
      </c>
      <c r="L529" s="415">
        <v>0</v>
      </c>
      <c r="M529" s="415">
        <v>0</v>
      </c>
      <c r="N529" s="415">
        <v>0</v>
      </c>
      <c r="O529" s="415">
        <v>77.12</v>
      </c>
      <c r="P529" s="415">
        <v>-0.03</v>
      </c>
      <c r="Q529" s="415">
        <f t="shared" si="76"/>
        <v>1992.2</v>
      </c>
      <c r="R529" s="185"/>
    </row>
    <row r="530" spans="1:18" ht="28.5" customHeight="1">
      <c r="A530" s="181">
        <v>11100513</v>
      </c>
      <c r="B530" s="415" t="s">
        <v>549</v>
      </c>
      <c r="C530" s="415"/>
      <c r="D530" s="414" t="s">
        <v>550</v>
      </c>
      <c r="E530" s="414" t="s">
        <v>15</v>
      </c>
      <c r="F530" s="415">
        <v>2016.45</v>
      </c>
      <c r="G530" s="415">
        <v>0</v>
      </c>
      <c r="H530" s="415">
        <v>0</v>
      </c>
      <c r="I530" s="415">
        <v>0</v>
      </c>
      <c r="J530" s="415">
        <v>0</v>
      </c>
      <c r="K530" s="415">
        <v>0</v>
      </c>
      <c r="L530" s="415">
        <v>0</v>
      </c>
      <c r="M530" s="415">
        <v>0</v>
      </c>
      <c r="N530" s="415">
        <v>0</v>
      </c>
      <c r="O530" s="415">
        <v>70.63</v>
      </c>
      <c r="P530" s="415">
        <v>-0.12</v>
      </c>
      <c r="Q530" s="415">
        <f t="shared" si="76"/>
        <v>2087.2</v>
      </c>
      <c r="R530" s="185"/>
    </row>
    <row r="531" spans="1:18" ht="30" customHeight="1">
      <c r="A531" s="181">
        <v>15100205</v>
      </c>
      <c r="B531" s="415" t="s">
        <v>625</v>
      </c>
      <c r="C531" s="415"/>
      <c r="D531" s="414" t="s">
        <v>626</v>
      </c>
      <c r="E531" s="414" t="s">
        <v>15</v>
      </c>
      <c r="F531" s="415">
        <v>1249.08</v>
      </c>
      <c r="G531" s="415">
        <v>0</v>
      </c>
      <c r="H531" s="415">
        <v>0</v>
      </c>
      <c r="I531" s="415">
        <v>0</v>
      </c>
      <c r="J531" s="415">
        <v>0</v>
      </c>
      <c r="K531" s="415">
        <v>0</v>
      </c>
      <c r="L531" s="415">
        <v>0</v>
      </c>
      <c r="M531" s="415">
        <v>0</v>
      </c>
      <c r="N531" s="415">
        <v>0</v>
      </c>
      <c r="O531" s="415">
        <v>131.77</v>
      </c>
      <c r="P531" s="415">
        <v>0.05</v>
      </c>
      <c r="Q531" s="415">
        <f t="shared" si="76"/>
        <v>1380.8</v>
      </c>
      <c r="R531" s="185"/>
    </row>
    <row r="532" spans="1:18" s="261" customFormat="1" ht="30" customHeight="1" hidden="1">
      <c r="A532" s="401"/>
      <c r="B532" s="390"/>
      <c r="C532" s="390"/>
      <c r="D532" s="390"/>
      <c r="E532" s="390"/>
      <c r="F532" s="390">
        <f>SUM(F525:F531)</f>
        <v>12840.78</v>
      </c>
      <c r="G532" s="390">
        <f aca="true" t="shared" si="77" ref="G532:Q532">SUM(G525:G531)</f>
        <v>0</v>
      </c>
      <c r="H532" s="390">
        <f t="shared" si="77"/>
        <v>2298.06</v>
      </c>
      <c r="I532" s="390">
        <f t="shared" si="77"/>
        <v>0</v>
      </c>
      <c r="J532" s="390">
        <f t="shared" si="77"/>
        <v>0</v>
      </c>
      <c r="K532" s="390">
        <f t="shared" si="77"/>
        <v>0</v>
      </c>
      <c r="L532" s="390">
        <f t="shared" si="77"/>
        <v>0</v>
      </c>
      <c r="M532" s="390">
        <f t="shared" si="77"/>
        <v>0</v>
      </c>
      <c r="N532" s="390">
        <f t="shared" si="77"/>
        <v>0</v>
      </c>
      <c r="O532" s="390">
        <f t="shared" si="77"/>
        <v>363.45000000000005</v>
      </c>
      <c r="P532" s="390">
        <f t="shared" si="77"/>
        <v>-0.31</v>
      </c>
      <c r="Q532" s="390">
        <f t="shared" si="77"/>
        <v>15502.599999999999</v>
      </c>
      <c r="R532" s="402"/>
    </row>
    <row r="533" spans="1:18" ht="17.25" customHeight="1">
      <c r="A533" s="439" t="s">
        <v>156</v>
      </c>
      <c r="B533" s="429"/>
      <c r="C533" s="429"/>
      <c r="D533" s="430"/>
      <c r="E533" s="430"/>
      <c r="F533" s="431">
        <f aca="true" t="shared" si="78" ref="F533:Q533">F485+F515+F532</f>
        <v>79953.93</v>
      </c>
      <c r="G533" s="431">
        <f t="shared" si="78"/>
        <v>0</v>
      </c>
      <c r="H533" s="431">
        <f t="shared" si="78"/>
        <v>11913.7</v>
      </c>
      <c r="I533" s="431">
        <f t="shared" si="78"/>
        <v>0</v>
      </c>
      <c r="J533" s="431">
        <f t="shared" si="78"/>
        <v>0</v>
      </c>
      <c r="K533" s="431">
        <f t="shared" si="78"/>
        <v>0</v>
      </c>
      <c r="L533" s="431">
        <f t="shared" si="78"/>
        <v>755.8299999999999</v>
      </c>
      <c r="M533" s="431">
        <f t="shared" si="78"/>
        <v>0</v>
      </c>
      <c r="N533" s="431">
        <f t="shared" si="78"/>
        <v>1470</v>
      </c>
      <c r="O533" s="431">
        <f t="shared" si="78"/>
        <v>2438.5</v>
      </c>
      <c r="P533" s="431">
        <f t="shared" si="78"/>
        <v>-0.10000000000000003</v>
      </c>
      <c r="Q533" s="431">
        <f t="shared" si="78"/>
        <v>92080.4</v>
      </c>
      <c r="R533" s="440"/>
    </row>
    <row r="534" spans="1:18" ht="19.5" customHeight="1">
      <c r="A534" s="419" t="s">
        <v>530</v>
      </c>
      <c r="B534" s="432"/>
      <c r="C534" s="432"/>
      <c r="D534" s="191"/>
      <c r="E534" s="191"/>
      <c r="F534" s="433"/>
      <c r="G534" s="433"/>
      <c r="H534" s="433"/>
      <c r="I534" s="433"/>
      <c r="J534" s="433"/>
      <c r="K534" s="433"/>
      <c r="L534" s="433"/>
      <c r="M534" s="433"/>
      <c r="N534" s="433"/>
      <c r="O534" s="433"/>
      <c r="P534" s="433"/>
      <c r="Q534" s="433"/>
      <c r="R534" s="193"/>
    </row>
    <row r="535" spans="1:18" ht="28.5" customHeight="1">
      <c r="A535" s="181">
        <v>8100206</v>
      </c>
      <c r="B535" s="182" t="s">
        <v>432</v>
      </c>
      <c r="C535" s="182"/>
      <c r="D535" s="183" t="s">
        <v>433</v>
      </c>
      <c r="E535" s="183" t="s">
        <v>429</v>
      </c>
      <c r="F535" s="182">
        <v>3070.95</v>
      </c>
      <c r="G535" s="182">
        <v>0</v>
      </c>
      <c r="H535" s="182">
        <v>0</v>
      </c>
      <c r="I535" s="182">
        <v>0</v>
      </c>
      <c r="J535" s="182">
        <v>0</v>
      </c>
      <c r="K535" s="182">
        <v>0</v>
      </c>
      <c r="L535" s="182">
        <v>162.87</v>
      </c>
      <c r="M535" s="182">
        <v>0</v>
      </c>
      <c r="N535" s="182">
        <v>84.7</v>
      </c>
      <c r="O535" s="182">
        <v>0</v>
      </c>
      <c r="P535" s="182">
        <v>-0.02</v>
      </c>
      <c r="Q535" s="182">
        <f aca="true" t="shared" si="79" ref="Q535:Q544">F535+G535+H535+J535-K535-M535-N535-L535+O535-P535</f>
        <v>2823.4</v>
      </c>
      <c r="R535" s="185"/>
    </row>
    <row r="536" spans="1:18" ht="28.5" customHeight="1">
      <c r="A536" s="181">
        <v>11100323</v>
      </c>
      <c r="B536" s="182" t="s">
        <v>510</v>
      </c>
      <c r="C536" s="182"/>
      <c r="D536" s="183" t="s">
        <v>511</v>
      </c>
      <c r="E536" s="183" t="s">
        <v>533</v>
      </c>
      <c r="F536" s="182">
        <v>2000.1</v>
      </c>
      <c r="G536" s="182">
        <v>0</v>
      </c>
      <c r="H536" s="182">
        <v>0</v>
      </c>
      <c r="I536" s="182">
        <v>0</v>
      </c>
      <c r="J536" s="182">
        <v>0</v>
      </c>
      <c r="K536" s="182">
        <v>0</v>
      </c>
      <c r="L536" s="182">
        <v>0</v>
      </c>
      <c r="M536" s="182">
        <v>0</v>
      </c>
      <c r="N536" s="182">
        <v>0</v>
      </c>
      <c r="O536" s="182">
        <v>71.68</v>
      </c>
      <c r="P536" s="182">
        <v>-0.02</v>
      </c>
      <c r="Q536" s="182">
        <f t="shared" si="79"/>
        <v>2071.7999999999997</v>
      </c>
      <c r="R536" s="185"/>
    </row>
    <row r="537" spans="1:18" ht="28.5" customHeight="1">
      <c r="A537" s="181">
        <v>11100329</v>
      </c>
      <c r="B537" s="182" t="s">
        <v>519</v>
      </c>
      <c r="C537" s="182"/>
      <c r="D537" s="183" t="s">
        <v>1011</v>
      </c>
      <c r="E537" s="183" t="s">
        <v>533</v>
      </c>
      <c r="F537" s="182">
        <v>2743.05</v>
      </c>
      <c r="G537" s="182">
        <v>0</v>
      </c>
      <c r="H537" s="182">
        <v>0</v>
      </c>
      <c r="I537" s="182">
        <v>0</v>
      </c>
      <c r="J537" s="182">
        <v>0</v>
      </c>
      <c r="K537" s="182">
        <v>0</v>
      </c>
      <c r="L537" s="182">
        <v>0</v>
      </c>
      <c r="M537" s="182">
        <v>0</v>
      </c>
      <c r="N537" s="182">
        <v>49.02</v>
      </c>
      <c r="O537" s="182">
        <v>0</v>
      </c>
      <c r="P537" s="182">
        <v>0.03</v>
      </c>
      <c r="Q537" s="182">
        <f t="shared" si="79"/>
        <v>2694</v>
      </c>
      <c r="R537" s="185"/>
    </row>
    <row r="538" spans="1:18" ht="28.5" customHeight="1">
      <c r="A538" s="181">
        <v>11100502</v>
      </c>
      <c r="B538" s="182" t="s">
        <v>534</v>
      </c>
      <c r="C538" s="182"/>
      <c r="D538" s="183" t="s">
        <v>535</v>
      </c>
      <c r="E538" s="183" t="s">
        <v>533</v>
      </c>
      <c r="F538" s="182">
        <v>2673.6</v>
      </c>
      <c r="G538" s="182">
        <v>0</v>
      </c>
      <c r="H538" s="182">
        <v>0</v>
      </c>
      <c r="I538" s="182">
        <v>0</v>
      </c>
      <c r="J538" s="182">
        <v>0</v>
      </c>
      <c r="K538" s="182">
        <v>0</v>
      </c>
      <c r="L538" s="182">
        <v>63</v>
      </c>
      <c r="M538" s="182">
        <v>0</v>
      </c>
      <c r="N538" s="182">
        <v>41.47</v>
      </c>
      <c r="O538" s="182">
        <v>0</v>
      </c>
      <c r="P538" s="182">
        <v>-0.07</v>
      </c>
      <c r="Q538" s="182">
        <f t="shared" si="79"/>
        <v>2569.2000000000003</v>
      </c>
      <c r="R538" s="185"/>
    </row>
    <row r="539" spans="1:18" ht="28.5" customHeight="1">
      <c r="A539" s="181">
        <v>11100505</v>
      </c>
      <c r="B539" s="182" t="s">
        <v>540</v>
      </c>
      <c r="C539" s="182"/>
      <c r="D539" s="183" t="s">
        <v>541</v>
      </c>
      <c r="E539" s="183" t="s">
        <v>533</v>
      </c>
      <c r="F539" s="182">
        <v>1915.05</v>
      </c>
      <c r="G539" s="182">
        <v>0</v>
      </c>
      <c r="H539" s="182">
        <v>0</v>
      </c>
      <c r="I539" s="182">
        <v>0</v>
      </c>
      <c r="J539" s="182">
        <v>0</v>
      </c>
      <c r="K539" s="182">
        <v>0</v>
      </c>
      <c r="L539" s="182">
        <v>0</v>
      </c>
      <c r="M539" s="182">
        <v>0</v>
      </c>
      <c r="N539" s="182">
        <v>0</v>
      </c>
      <c r="O539" s="182">
        <v>77.12</v>
      </c>
      <c r="P539" s="182">
        <v>-0.03</v>
      </c>
      <c r="Q539" s="182">
        <f t="shared" si="79"/>
        <v>1992.2</v>
      </c>
      <c r="R539" s="185"/>
    </row>
    <row r="540" spans="1:18" ht="28.5" customHeight="1">
      <c r="A540" s="181">
        <v>11100506</v>
      </c>
      <c r="B540" s="182" t="s">
        <v>542</v>
      </c>
      <c r="C540" s="182"/>
      <c r="D540" s="183" t="s">
        <v>543</v>
      </c>
      <c r="E540" s="183" t="s">
        <v>533</v>
      </c>
      <c r="F540" s="182">
        <v>1915.05</v>
      </c>
      <c r="G540" s="182">
        <v>0</v>
      </c>
      <c r="H540" s="182">
        <v>0</v>
      </c>
      <c r="I540" s="182">
        <v>0</v>
      </c>
      <c r="J540" s="182">
        <v>0</v>
      </c>
      <c r="K540" s="182">
        <v>0</v>
      </c>
      <c r="L540" s="182">
        <v>0</v>
      </c>
      <c r="M540" s="182">
        <v>0</v>
      </c>
      <c r="N540" s="182">
        <v>0</v>
      </c>
      <c r="O540" s="182">
        <v>77.12</v>
      </c>
      <c r="P540" s="182">
        <v>-0.03</v>
      </c>
      <c r="Q540" s="182">
        <f t="shared" si="79"/>
        <v>1992.2</v>
      </c>
      <c r="R540" s="185"/>
    </row>
    <row r="541" spans="1:18" ht="28.5" customHeight="1">
      <c r="A541" s="181">
        <v>11100514</v>
      </c>
      <c r="B541" s="182" t="s">
        <v>551</v>
      </c>
      <c r="C541" s="182"/>
      <c r="D541" s="183" t="s">
        <v>552</v>
      </c>
      <c r="E541" s="183" t="s">
        <v>533</v>
      </c>
      <c r="F541" s="182">
        <v>2384.7</v>
      </c>
      <c r="G541" s="182">
        <v>0</v>
      </c>
      <c r="H541" s="182">
        <v>0</v>
      </c>
      <c r="I541" s="182">
        <v>0</v>
      </c>
      <c r="J541" s="182">
        <v>0</v>
      </c>
      <c r="K541" s="182">
        <v>0</v>
      </c>
      <c r="L541" s="182">
        <v>40</v>
      </c>
      <c r="M541" s="182">
        <v>0</v>
      </c>
      <c r="N541" s="182">
        <v>0</v>
      </c>
      <c r="O541" s="182">
        <v>4.89</v>
      </c>
      <c r="P541" s="182">
        <v>-0.01</v>
      </c>
      <c r="Q541" s="182">
        <f t="shared" si="79"/>
        <v>2349.6</v>
      </c>
      <c r="R541" s="185"/>
    </row>
    <row r="542" spans="1:18" ht="28.5" customHeight="1">
      <c r="A542" s="181">
        <v>11100517</v>
      </c>
      <c r="B542" s="182" t="s">
        <v>528</v>
      </c>
      <c r="C542" s="182"/>
      <c r="D542" s="183" t="s">
        <v>529</v>
      </c>
      <c r="E542" s="183" t="s">
        <v>533</v>
      </c>
      <c r="F542" s="182">
        <v>3024.15</v>
      </c>
      <c r="G542" s="182">
        <v>0</v>
      </c>
      <c r="H542" s="182">
        <v>0</v>
      </c>
      <c r="I542" s="182">
        <v>0</v>
      </c>
      <c r="J542" s="182">
        <v>0</v>
      </c>
      <c r="K542" s="182">
        <v>0</v>
      </c>
      <c r="L542" s="182">
        <v>0</v>
      </c>
      <c r="M542" s="182">
        <v>0</v>
      </c>
      <c r="N542" s="182">
        <v>79.61</v>
      </c>
      <c r="O542" s="182">
        <v>0</v>
      </c>
      <c r="P542" s="182">
        <v>-0.06</v>
      </c>
      <c r="Q542" s="182">
        <f t="shared" si="79"/>
        <v>2944.6</v>
      </c>
      <c r="R542" s="185"/>
    </row>
    <row r="543" spans="1:18" ht="28.5" customHeight="1">
      <c r="A543" s="181">
        <v>11100518</v>
      </c>
      <c r="B543" s="182" t="s">
        <v>553</v>
      </c>
      <c r="C543" s="182"/>
      <c r="D543" s="183" t="s">
        <v>554</v>
      </c>
      <c r="E543" s="183" t="s">
        <v>533</v>
      </c>
      <c r="F543" s="182">
        <v>2100</v>
      </c>
      <c r="G543" s="182">
        <v>0</v>
      </c>
      <c r="H543" s="182">
        <v>0</v>
      </c>
      <c r="I543" s="182">
        <v>0</v>
      </c>
      <c r="J543" s="182">
        <v>0</v>
      </c>
      <c r="K543" s="182">
        <v>0</v>
      </c>
      <c r="L543" s="182">
        <v>0</v>
      </c>
      <c r="M543" s="182">
        <v>0</v>
      </c>
      <c r="N543" s="182">
        <v>0</v>
      </c>
      <c r="O543" s="182">
        <v>64.28</v>
      </c>
      <c r="P543" s="182">
        <v>-0.12</v>
      </c>
      <c r="Q543" s="182">
        <f t="shared" si="79"/>
        <v>2164.4</v>
      </c>
      <c r="R543" s="185"/>
    </row>
    <row r="544" spans="1:18" ht="28.5" customHeight="1">
      <c r="A544" s="181">
        <v>17100202</v>
      </c>
      <c r="B544" s="182" t="s">
        <v>555</v>
      </c>
      <c r="C544" s="182"/>
      <c r="D544" s="183" t="s">
        <v>556</v>
      </c>
      <c r="E544" s="183" t="s">
        <v>533</v>
      </c>
      <c r="F544" s="182">
        <v>2953.65</v>
      </c>
      <c r="G544" s="182">
        <v>0</v>
      </c>
      <c r="H544" s="182">
        <v>0</v>
      </c>
      <c r="I544" s="182">
        <v>0</v>
      </c>
      <c r="J544" s="182">
        <v>0</v>
      </c>
      <c r="K544" s="182">
        <v>0</v>
      </c>
      <c r="L544" s="182">
        <v>0</v>
      </c>
      <c r="M544" s="182">
        <v>0</v>
      </c>
      <c r="N544" s="182">
        <v>71.94</v>
      </c>
      <c r="O544" s="182">
        <v>0</v>
      </c>
      <c r="P544" s="182">
        <v>-0.09</v>
      </c>
      <c r="Q544" s="182">
        <f t="shared" si="79"/>
        <v>2881.8</v>
      </c>
      <c r="R544" s="185"/>
    </row>
    <row r="545" spans="1:18" ht="16.5" customHeight="1">
      <c r="A545" s="439" t="s">
        <v>156</v>
      </c>
      <c r="B545" s="429"/>
      <c r="C545" s="429"/>
      <c r="D545" s="430"/>
      <c r="E545" s="430"/>
      <c r="F545" s="431">
        <f>SUM(F535:F544)</f>
        <v>24780.3</v>
      </c>
      <c r="G545" s="431">
        <f aca="true" t="shared" si="80" ref="G545:M545">SUM(G535:G544)</f>
        <v>0</v>
      </c>
      <c r="H545" s="431">
        <f t="shared" si="80"/>
        <v>0</v>
      </c>
      <c r="I545" s="431">
        <f t="shared" si="80"/>
        <v>0</v>
      </c>
      <c r="J545" s="431">
        <f t="shared" si="80"/>
        <v>0</v>
      </c>
      <c r="K545" s="431">
        <f t="shared" si="80"/>
        <v>0</v>
      </c>
      <c r="L545" s="431">
        <f t="shared" si="80"/>
        <v>265.87</v>
      </c>
      <c r="M545" s="431">
        <f t="shared" si="80"/>
        <v>0</v>
      </c>
      <c r="N545" s="431">
        <f>SUM(N535:N544)</f>
        <v>326.74</v>
      </c>
      <c r="O545" s="431">
        <f>SUM(O535:O544)</f>
        <v>295.09000000000003</v>
      </c>
      <c r="P545" s="431">
        <f>SUM(P535:P544)</f>
        <v>-0.42000000000000004</v>
      </c>
      <c r="Q545" s="431">
        <f>SUM(Q535:Q544)</f>
        <v>24483.2</v>
      </c>
      <c r="R545" s="440"/>
    </row>
    <row r="546" spans="1:18" s="195" customFormat="1" ht="20.25" customHeight="1">
      <c r="A546" s="369"/>
      <c r="B546" s="370" t="s">
        <v>40</v>
      </c>
      <c r="C546" s="370"/>
      <c r="D546" s="441"/>
      <c r="E546" s="441"/>
      <c r="F546" s="442">
        <f>F532+F545</f>
        <v>37621.08</v>
      </c>
      <c r="G546" s="442">
        <f aca="true" t="shared" si="81" ref="G546:Q546">G532+G545</f>
        <v>0</v>
      </c>
      <c r="H546" s="442">
        <f t="shared" si="81"/>
        <v>2298.06</v>
      </c>
      <c r="I546" s="442">
        <f t="shared" si="81"/>
        <v>0</v>
      </c>
      <c r="J546" s="442">
        <f t="shared" si="81"/>
        <v>0</v>
      </c>
      <c r="K546" s="442">
        <f t="shared" si="81"/>
        <v>0</v>
      </c>
      <c r="L546" s="442">
        <f t="shared" si="81"/>
        <v>265.87</v>
      </c>
      <c r="M546" s="442">
        <f t="shared" si="81"/>
        <v>0</v>
      </c>
      <c r="N546" s="442">
        <f t="shared" si="81"/>
        <v>326.74</v>
      </c>
      <c r="O546" s="442">
        <f t="shared" si="81"/>
        <v>658.5400000000001</v>
      </c>
      <c r="P546" s="442">
        <f t="shared" si="81"/>
        <v>-0.73</v>
      </c>
      <c r="Q546" s="442">
        <f t="shared" si="81"/>
        <v>39985.8</v>
      </c>
      <c r="R546" s="400"/>
    </row>
    <row r="547" spans="1:18" s="299" customFormat="1" ht="15.75" customHeight="1">
      <c r="A547" s="296"/>
      <c r="B547" s="297"/>
      <c r="C547" s="297"/>
      <c r="D547" s="297"/>
      <c r="E547" s="297" t="s">
        <v>52</v>
      </c>
      <c r="F547" s="297"/>
      <c r="G547" s="297"/>
      <c r="H547" s="297"/>
      <c r="I547" s="297"/>
      <c r="J547" s="297"/>
      <c r="K547" s="297" t="s">
        <v>54</v>
      </c>
      <c r="L547" s="297"/>
      <c r="M547" s="297"/>
      <c r="N547" s="297"/>
      <c r="O547" s="297"/>
      <c r="P547" s="297"/>
      <c r="Q547" s="297"/>
      <c r="R547" s="298"/>
    </row>
    <row r="548" spans="1:18" s="299" customFormat="1" ht="15.75" customHeight="1">
      <c r="A548" s="296" t="s">
        <v>53</v>
      </c>
      <c r="B548" s="297"/>
      <c r="C548" s="297"/>
      <c r="D548" s="297"/>
      <c r="E548" s="297" t="s">
        <v>51</v>
      </c>
      <c r="F548" s="297"/>
      <c r="G548" s="297"/>
      <c r="H548" s="297"/>
      <c r="I548" s="297"/>
      <c r="J548" s="297"/>
      <c r="K548" s="297" t="s">
        <v>55</v>
      </c>
      <c r="L548" s="297"/>
      <c r="M548" s="297"/>
      <c r="N548" s="297"/>
      <c r="O548" s="297"/>
      <c r="P548" s="297"/>
      <c r="Q548" s="297"/>
      <c r="R548" s="298"/>
    </row>
    <row r="549" spans="2:17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1:18" s="41" customFormat="1" ht="19.5" customHeight="1">
      <c r="A550" s="26"/>
      <c r="B550" s="168"/>
      <c r="C550" s="168"/>
      <c r="D550" s="69"/>
      <c r="E550" s="69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34"/>
    </row>
    <row r="551" spans="1:18" ht="33" customHeight="1">
      <c r="A551" s="295" t="s">
        <v>0</v>
      </c>
      <c r="B551" s="37"/>
      <c r="C551" s="37"/>
      <c r="D551" s="6"/>
      <c r="E551" s="131" t="s">
        <v>867</v>
      </c>
      <c r="F551" s="6"/>
      <c r="G551" s="6"/>
      <c r="H551" s="6"/>
      <c r="I551" s="6"/>
      <c r="J551" s="6"/>
      <c r="K551" s="6"/>
      <c r="L551" s="7"/>
      <c r="M551" s="6"/>
      <c r="N551" s="6"/>
      <c r="O551" s="6"/>
      <c r="P551" s="6"/>
      <c r="Q551" s="6"/>
      <c r="R551" s="29"/>
    </row>
    <row r="552" spans="1:18" ht="19.5" customHeight="1">
      <c r="A552" s="8"/>
      <c r="B552" s="285" t="s">
        <v>31</v>
      </c>
      <c r="C552" s="285"/>
      <c r="D552" s="9"/>
      <c r="E552" s="9"/>
      <c r="F552" s="9"/>
      <c r="G552" s="9"/>
      <c r="H552" s="9"/>
      <c r="I552" s="9"/>
      <c r="J552" s="10"/>
      <c r="K552" s="10"/>
      <c r="L552" s="11"/>
      <c r="M552" s="9"/>
      <c r="N552" s="9"/>
      <c r="O552" s="9"/>
      <c r="P552" s="9"/>
      <c r="Q552" s="9"/>
      <c r="R552" s="30" t="s">
        <v>946</v>
      </c>
    </row>
    <row r="553" spans="1:18" ht="19.5" customHeight="1">
      <c r="A553" s="12"/>
      <c r="B553" s="49"/>
      <c r="C553" s="49"/>
      <c r="D553" s="13"/>
      <c r="E553" s="133" t="s">
        <v>1131</v>
      </c>
      <c r="F553" s="14"/>
      <c r="G553" s="14"/>
      <c r="H553" s="14"/>
      <c r="I553" s="14"/>
      <c r="J553" s="14"/>
      <c r="K553" s="14"/>
      <c r="L553" s="15"/>
      <c r="M553" s="14"/>
      <c r="N553" s="14"/>
      <c r="O553" s="14"/>
      <c r="P553" s="14"/>
      <c r="Q553" s="14"/>
      <c r="R553" s="31"/>
    </row>
    <row r="554" spans="1:18" s="358" customFormat="1" ht="31.5" customHeight="1">
      <c r="A554" s="349" t="s">
        <v>1</v>
      </c>
      <c r="B554" s="350" t="s">
        <v>2</v>
      </c>
      <c r="C554" s="347" t="s">
        <v>908</v>
      </c>
      <c r="D554" s="350" t="s">
        <v>3</v>
      </c>
      <c r="E554" s="350" t="s">
        <v>4</v>
      </c>
      <c r="F554" s="376" t="s">
        <v>5</v>
      </c>
      <c r="G554" s="376" t="s">
        <v>36</v>
      </c>
      <c r="H554" s="376" t="s">
        <v>20</v>
      </c>
      <c r="I554" s="376" t="s">
        <v>45</v>
      </c>
      <c r="J554" s="376" t="s">
        <v>38</v>
      </c>
      <c r="K554" s="376" t="s">
        <v>967</v>
      </c>
      <c r="L554" s="376" t="s">
        <v>21</v>
      </c>
      <c r="M554" s="376" t="s">
        <v>27</v>
      </c>
      <c r="N554" s="376" t="s">
        <v>23</v>
      </c>
      <c r="O554" s="376" t="s">
        <v>24</v>
      </c>
      <c r="P554" s="376" t="s">
        <v>39</v>
      </c>
      <c r="Q554" s="376" t="s">
        <v>37</v>
      </c>
      <c r="R554" s="407" t="s">
        <v>25</v>
      </c>
    </row>
    <row r="555" spans="1:18" ht="30" customHeight="1">
      <c r="A555" s="443" t="s">
        <v>557</v>
      </c>
      <c r="B555" s="444"/>
      <c r="C555" s="444"/>
      <c r="D555" s="444"/>
      <c r="E555" s="444"/>
      <c r="F555" s="444"/>
      <c r="G555" s="444"/>
      <c r="H555" s="444"/>
      <c r="I555" s="444"/>
      <c r="J555" s="444"/>
      <c r="K555" s="444"/>
      <c r="L555" s="445"/>
      <c r="M555" s="444"/>
      <c r="N555" s="444"/>
      <c r="O555" s="444"/>
      <c r="P555" s="444"/>
      <c r="Q555" s="444"/>
      <c r="R555" s="446"/>
    </row>
    <row r="556" spans="1:18" ht="35.25" customHeight="1">
      <c r="A556" s="169">
        <v>11100514</v>
      </c>
      <c r="B556" s="223" t="s">
        <v>560</v>
      </c>
      <c r="C556" s="223"/>
      <c r="D556" s="47" t="s">
        <v>561</v>
      </c>
      <c r="E556" s="47" t="s">
        <v>884</v>
      </c>
      <c r="F556" s="71">
        <v>3031.05</v>
      </c>
      <c r="G556" s="71">
        <v>0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1">
        <v>0</v>
      </c>
      <c r="N556" s="71">
        <v>80.36</v>
      </c>
      <c r="O556" s="71">
        <v>0</v>
      </c>
      <c r="P556" s="71">
        <v>0.09</v>
      </c>
      <c r="Q556" s="71">
        <f>F556+G556+H556+J556-K556-M556-N556-L556+O556-P556</f>
        <v>2950.6</v>
      </c>
      <c r="R556" s="32"/>
    </row>
    <row r="557" spans="1:18" ht="35.25" customHeight="1">
      <c r="A557" s="169">
        <v>13000001</v>
      </c>
      <c r="B557" s="71" t="s">
        <v>562</v>
      </c>
      <c r="C557" s="71"/>
      <c r="D557" s="47" t="s">
        <v>1012</v>
      </c>
      <c r="E557" s="47" t="s">
        <v>890</v>
      </c>
      <c r="F557" s="71">
        <v>6615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865.71</v>
      </c>
      <c r="O557" s="71">
        <v>0</v>
      </c>
      <c r="P557" s="71">
        <v>-0.11</v>
      </c>
      <c r="Q557" s="71">
        <f>F557+G557+H557+J557-K557-M557-N557-L557+O557-P557</f>
        <v>5749.4</v>
      </c>
      <c r="R557" s="32"/>
    </row>
    <row r="558" spans="1:18" ht="35.25" customHeight="1">
      <c r="A558" s="169">
        <v>15200202</v>
      </c>
      <c r="B558" s="71" t="s">
        <v>563</v>
      </c>
      <c r="C558" s="71"/>
      <c r="D558" s="47" t="s">
        <v>564</v>
      </c>
      <c r="E558" s="47" t="s">
        <v>565</v>
      </c>
      <c r="F558" s="71">
        <v>1653.75</v>
      </c>
      <c r="G558" s="71">
        <v>0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1">
        <v>0</v>
      </c>
      <c r="N558" s="71">
        <v>0</v>
      </c>
      <c r="O558" s="71">
        <v>105.76</v>
      </c>
      <c r="P558" s="71">
        <v>-0.09</v>
      </c>
      <c r="Q558" s="71">
        <f>F558+G558+H558+J558-K558-M558-N558-L558+O558-P558</f>
        <v>1759.6</v>
      </c>
      <c r="R558" s="32"/>
    </row>
    <row r="559" spans="1:18" ht="35.25" customHeight="1">
      <c r="A559" s="169">
        <v>17100301</v>
      </c>
      <c r="B559" s="71" t="s">
        <v>566</v>
      </c>
      <c r="C559" s="71"/>
      <c r="D559" s="47" t="s">
        <v>567</v>
      </c>
      <c r="E559" s="47" t="s">
        <v>884</v>
      </c>
      <c r="F559" s="71">
        <v>1500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0</v>
      </c>
      <c r="O559" s="71">
        <v>115.6</v>
      </c>
      <c r="P559" s="71">
        <v>0</v>
      </c>
      <c r="Q559" s="71">
        <f>F559+G559+H559+J559-K559-M559-N559-L559+O559-P559</f>
        <v>1615.6</v>
      </c>
      <c r="R559" s="32"/>
    </row>
    <row r="560" spans="1:18" ht="27.75" customHeight="1">
      <c r="A560" s="289" t="s">
        <v>156</v>
      </c>
      <c r="B560" s="71"/>
      <c r="C560" s="71"/>
      <c r="D560" s="47"/>
      <c r="E560" s="47"/>
      <c r="F560" s="50">
        <f aca="true" t="shared" si="82" ref="F560:Q560">SUM(F556:F559)</f>
        <v>12799.8</v>
      </c>
      <c r="G560" s="77">
        <f t="shared" si="82"/>
        <v>0</v>
      </c>
      <c r="H560" s="77">
        <f t="shared" si="82"/>
        <v>0</v>
      </c>
      <c r="I560" s="77">
        <f t="shared" si="82"/>
        <v>0</v>
      </c>
      <c r="J560" s="77">
        <f t="shared" si="82"/>
        <v>0</v>
      </c>
      <c r="K560" s="50">
        <f t="shared" si="82"/>
        <v>0</v>
      </c>
      <c r="L560" s="77">
        <f t="shared" si="82"/>
        <v>0</v>
      </c>
      <c r="M560" s="77">
        <f t="shared" si="82"/>
        <v>0</v>
      </c>
      <c r="N560" s="77">
        <f t="shared" si="82"/>
        <v>946.07</v>
      </c>
      <c r="O560" s="77">
        <f t="shared" si="82"/>
        <v>221.36</v>
      </c>
      <c r="P560" s="77">
        <f t="shared" si="82"/>
        <v>-0.11</v>
      </c>
      <c r="Q560" s="77">
        <f t="shared" si="82"/>
        <v>12075.2</v>
      </c>
      <c r="R560" s="32"/>
    </row>
    <row r="561" spans="1:18" ht="30" customHeight="1">
      <c r="A561" s="138" t="s">
        <v>568</v>
      </c>
      <c r="B561" s="101"/>
      <c r="C561" s="101"/>
      <c r="D561" s="102"/>
      <c r="E561" s="102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3"/>
    </row>
    <row r="562" spans="1:18" ht="35.25" customHeight="1">
      <c r="A562" s="169">
        <v>13100000</v>
      </c>
      <c r="B562" s="465" t="s">
        <v>569</v>
      </c>
      <c r="C562" s="71"/>
      <c r="D562" s="47" t="s">
        <v>570</v>
      </c>
      <c r="E562" s="47" t="s">
        <v>891</v>
      </c>
      <c r="F562" s="71">
        <v>3858.6</v>
      </c>
      <c r="G562" s="71">
        <v>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0</v>
      </c>
      <c r="N562" s="71">
        <v>326.42</v>
      </c>
      <c r="O562" s="71">
        <v>0</v>
      </c>
      <c r="P562" s="71">
        <v>0.18</v>
      </c>
      <c r="Q562" s="71">
        <f>F562+G562+H562+J562-K562-M562-N562-L562+O562-P562</f>
        <v>3532</v>
      </c>
      <c r="R562" s="32"/>
    </row>
    <row r="563" spans="1:18" ht="35.25" customHeight="1">
      <c r="A563" s="169">
        <v>13100201</v>
      </c>
      <c r="B563" s="71" t="s">
        <v>571</v>
      </c>
      <c r="C563" s="71"/>
      <c r="D563" s="47" t="s">
        <v>572</v>
      </c>
      <c r="E563" s="47" t="s">
        <v>874</v>
      </c>
      <c r="F563" s="71">
        <v>4132.23</v>
      </c>
      <c r="G563" s="71">
        <v>0</v>
      </c>
      <c r="H563" s="71">
        <v>0</v>
      </c>
      <c r="I563" s="71">
        <v>0</v>
      </c>
      <c r="J563" s="71">
        <v>0</v>
      </c>
      <c r="K563" s="71">
        <v>0</v>
      </c>
      <c r="L563" s="71">
        <v>3.7</v>
      </c>
      <c r="M563" s="71">
        <v>0</v>
      </c>
      <c r="N563" s="71">
        <v>370.2</v>
      </c>
      <c r="O563" s="71">
        <v>0</v>
      </c>
      <c r="P563" s="71">
        <v>0.13</v>
      </c>
      <c r="Q563" s="71">
        <f>F563+G563+H563+J563-K563-M563-N563-L563+O563-P563</f>
        <v>3758.2</v>
      </c>
      <c r="R563" s="32"/>
    </row>
    <row r="564" spans="1:18" ht="35.25" customHeight="1">
      <c r="A564" s="169">
        <v>13100202</v>
      </c>
      <c r="B564" s="71" t="s">
        <v>573</v>
      </c>
      <c r="C564" s="71"/>
      <c r="D564" s="47" t="s">
        <v>574</v>
      </c>
      <c r="E564" s="47" t="s">
        <v>874</v>
      </c>
      <c r="F564" s="71">
        <v>2212.72</v>
      </c>
      <c r="G564" s="71">
        <v>0</v>
      </c>
      <c r="H564" s="71">
        <v>0</v>
      </c>
      <c r="I564" s="71">
        <v>0</v>
      </c>
      <c r="J564" s="71">
        <v>0</v>
      </c>
      <c r="K564" s="71">
        <v>0</v>
      </c>
      <c r="L564" s="71">
        <v>0</v>
      </c>
      <c r="M564" s="71">
        <v>0</v>
      </c>
      <c r="N564" s="71">
        <v>0</v>
      </c>
      <c r="O564" s="71">
        <v>38.09</v>
      </c>
      <c r="P564" s="71">
        <v>0.01</v>
      </c>
      <c r="Q564" s="71">
        <f>F564+G564+H564+J564-K564-M564-N564-L564+O564-P564</f>
        <v>2250.7999999999997</v>
      </c>
      <c r="R564" s="32"/>
    </row>
    <row r="565" spans="1:18" ht="35.25" customHeight="1">
      <c r="A565" s="169">
        <v>13100203</v>
      </c>
      <c r="B565" s="71" t="s">
        <v>575</v>
      </c>
      <c r="C565" s="71"/>
      <c r="D565" s="47" t="s">
        <v>576</v>
      </c>
      <c r="E565" s="47" t="s">
        <v>874</v>
      </c>
      <c r="F565" s="71">
        <v>1991.12</v>
      </c>
      <c r="G565" s="71">
        <v>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0</v>
      </c>
      <c r="N565" s="71">
        <v>0</v>
      </c>
      <c r="O565" s="71">
        <v>72.25</v>
      </c>
      <c r="P565" s="71">
        <v>-0.03</v>
      </c>
      <c r="Q565" s="71">
        <f>F565+G565+H565+J565-K565-M565-N565-L565+O565-P565</f>
        <v>2063.4</v>
      </c>
      <c r="R565" s="32"/>
    </row>
    <row r="566" spans="1:18" ht="27.75" customHeight="1">
      <c r="A566" s="289" t="s">
        <v>156</v>
      </c>
      <c r="B566" s="71"/>
      <c r="C566" s="71"/>
      <c r="D566" s="47"/>
      <c r="E566" s="47"/>
      <c r="F566" s="50">
        <f aca="true" t="shared" si="83" ref="F566:Q566">SUM(F562:F565)</f>
        <v>12194.669999999998</v>
      </c>
      <c r="G566" s="50">
        <f t="shared" si="83"/>
        <v>0</v>
      </c>
      <c r="H566" s="77">
        <f t="shared" si="83"/>
        <v>0</v>
      </c>
      <c r="I566" s="77">
        <f t="shared" si="83"/>
        <v>0</v>
      </c>
      <c r="J566" s="77">
        <f t="shared" si="83"/>
        <v>0</v>
      </c>
      <c r="K566" s="77">
        <f t="shared" si="83"/>
        <v>0</v>
      </c>
      <c r="L566" s="77">
        <f t="shared" si="83"/>
        <v>3.7</v>
      </c>
      <c r="M566" s="77">
        <f t="shared" si="83"/>
        <v>0</v>
      </c>
      <c r="N566" s="77">
        <f t="shared" si="83"/>
        <v>696.62</v>
      </c>
      <c r="O566" s="77">
        <f t="shared" si="83"/>
        <v>110.34</v>
      </c>
      <c r="P566" s="77">
        <f t="shared" si="83"/>
        <v>0.29000000000000004</v>
      </c>
      <c r="Q566" s="77">
        <f t="shared" si="83"/>
        <v>11604.4</v>
      </c>
      <c r="R566" s="32"/>
    </row>
    <row r="567" spans="1:18" ht="25.5" customHeight="1">
      <c r="A567" s="138" t="s">
        <v>824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5"/>
      <c r="M567" s="104"/>
      <c r="N567" s="104"/>
      <c r="O567" s="104"/>
      <c r="P567" s="104"/>
      <c r="Q567" s="104"/>
      <c r="R567" s="103"/>
    </row>
    <row r="568" spans="1:18" ht="35.25" customHeight="1">
      <c r="A568" s="169">
        <v>1330001</v>
      </c>
      <c r="B568" s="71" t="s">
        <v>825</v>
      </c>
      <c r="C568" s="71"/>
      <c r="D568" s="47" t="s">
        <v>826</v>
      </c>
      <c r="E568" s="47" t="s">
        <v>827</v>
      </c>
      <c r="F568" s="71">
        <v>2100</v>
      </c>
      <c r="G568" s="71">
        <v>0</v>
      </c>
      <c r="H568" s="71">
        <v>0</v>
      </c>
      <c r="I568" s="71">
        <v>0</v>
      </c>
      <c r="J568" s="71">
        <v>0</v>
      </c>
      <c r="K568" s="71">
        <v>0</v>
      </c>
      <c r="L568" s="71">
        <v>0</v>
      </c>
      <c r="M568" s="71">
        <v>0</v>
      </c>
      <c r="N568" s="71">
        <v>0</v>
      </c>
      <c r="O568" s="71">
        <v>64.28</v>
      </c>
      <c r="P568" s="71">
        <v>0.08</v>
      </c>
      <c r="Q568" s="71">
        <f>F568+O568-P568</f>
        <v>2164.2000000000003</v>
      </c>
      <c r="R568" s="32"/>
    </row>
    <row r="569" spans="1:18" ht="27.75" customHeight="1">
      <c r="A569" s="289" t="s">
        <v>156</v>
      </c>
      <c r="B569" s="71"/>
      <c r="C569" s="71"/>
      <c r="D569" s="47"/>
      <c r="E569" s="47"/>
      <c r="F569" s="50">
        <f>F568</f>
        <v>2100</v>
      </c>
      <c r="G569" s="50">
        <f aca="true" t="shared" si="84" ref="G569:Q569">G568</f>
        <v>0</v>
      </c>
      <c r="H569" s="50">
        <f t="shared" si="84"/>
        <v>0</v>
      </c>
      <c r="I569" s="50">
        <f t="shared" si="84"/>
        <v>0</v>
      </c>
      <c r="J569" s="50">
        <f t="shared" si="84"/>
        <v>0</v>
      </c>
      <c r="K569" s="50">
        <f t="shared" si="84"/>
        <v>0</v>
      </c>
      <c r="L569" s="50">
        <f t="shared" si="84"/>
        <v>0</v>
      </c>
      <c r="M569" s="50">
        <f t="shared" si="84"/>
        <v>0</v>
      </c>
      <c r="N569" s="50">
        <f t="shared" si="84"/>
        <v>0</v>
      </c>
      <c r="O569" s="50">
        <f t="shared" si="84"/>
        <v>64.28</v>
      </c>
      <c r="P569" s="50">
        <f t="shared" si="84"/>
        <v>0.08</v>
      </c>
      <c r="Q569" s="50">
        <f t="shared" si="84"/>
        <v>2164.2000000000003</v>
      </c>
      <c r="R569" s="32"/>
    </row>
    <row r="570" spans="1:18" s="25" customFormat="1" ht="24.75" customHeight="1">
      <c r="A570" s="65"/>
      <c r="B570" s="292" t="s">
        <v>40</v>
      </c>
      <c r="C570" s="292"/>
      <c r="D570" s="73"/>
      <c r="E570" s="73"/>
      <c r="F570" s="92">
        <f aca="true" t="shared" si="85" ref="F570:Q570">F560+F566+F569</f>
        <v>27094.469999999998</v>
      </c>
      <c r="G570" s="92">
        <f t="shared" si="85"/>
        <v>0</v>
      </c>
      <c r="H570" s="92">
        <f t="shared" si="85"/>
        <v>0</v>
      </c>
      <c r="I570" s="92">
        <f t="shared" si="85"/>
        <v>0</v>
      </c>
      <c r="J570" s="92">
        <f t="shared" si="85"/>
        <v>0</v>
      </c>
      <c r="K570" s="92">
        <f t="shared" si="85"/>
        <v>0</v>
      </c>
      <c r="L570" s="92">
        <f t="shared" si="85"/>
        <v>3.7</v>
      </c>
      <c r="M570" s="92">
        <f t="shared" si="85"/>
        <v>0</v>
      </c>
      <c r="N570" s="92">
        <f t="shared" si="85"/>
        <v>1642.69</v>
      </c>
      <c r="O570" s="92">
        <f t="shared" si="85"/>
        <v>395.98</v>
      </c>
      <c r="P570" s="92">
        <f t="shared" si="85"/>
        <v>0.26000000000000006</v>
      </c>
      <c r="Q570" s="92">
        <f t="shared" si="85"/>
        <v>25843.8</v>
      </c>
      <c r="R570" s="67"/>
    </row>
    <row r="571" spans="4:12" ht="18">
      <c r="D571" s="224"/>
      <c r="E571" s="224"/>
      <c r="L571" s="3"/>
    </row>
    <row r="572" ht="29.25" customHeight="1"/>
    <row r="573" spans="1:18" s="299" customFormat="1" ht="15" customHeight="1">
      <c r="A573" s="296"/>
      <c r="B573" s="297"/>
      <c r="C573" s="297"/>
      <c r="D573" s="297"/>
      <c r="E573" s="297" t="s">
        <v>52</v>
      </c>
      <c r="F573" s="297"/>
      <c r="G573" s="297"/>
      <c r="H573" s="297"/>
      <c r="I573" s="297"/>
      <c r="J573" s="297"/>
      <c r="K573" s="297" t="s">
        <v>54</v>
      </c>
      <c r="L573" s="297"/>
      <c r="M573" s="297"/>
      <c r="N573" s="297"/>
      <c r="O573" s="297"/>
      <c r="P573" s="297"/>
      <c r="Q573" s="297"/>
      <c r="R573" s="298"/>
    </row>
    <row r="574" spans="1:18" s="299" customFormat="1" ht="15" customHeight="1">
      <c r="A574" s="296" t="s">
        <v>53</v>
      </c>
      <c r="B574" s="297"/>
      <c r="C574" s="297"/>
      <c r="D574" s="297"/>
      <c r="E574" s="297" t="s">
        <v>51</v>
      </c>
      <c r="F574" s="297"/>
      <c r="G574" s="297"/>
      <c r="H574" s="297"/>
      <c r="I574" s="297"/>
      <c r="J574" s="297"/>
      <c r="K574" s="297" t="s">
        <v>55</v>
      </c>
      <c r="L574" s="297"/>
      <c r="M574" s="297"/>
      <c r="N574" s="297"/>
      <c r="O574" s="297"/>
      <c r="P574" s="297"/>
      <c r="Q574" s="297"/>
      <c r="R574" s="298"/>
    </row>
    <row r="575" spans="2:17" ht="1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2:17" ht="1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1:18" ht="18">
      <c r="A577" s="117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9"/>
      <c r="M577" s="118"/>
      <c r="N577" s="118"/>
      <c r="O577" s="118"/>
      <c r="P577" s="118"/>
      <c r="Q577" s="118"/>
      <c r="R577" s="120"/>
    </row>
    <row r="578" spans="1:18" ht="24.75" customHeight="1">
      <c r="A578" s="295" t="s">
        <v>0</v>
      </c>
      <c r="B578" s="37"/>
      <c r="C578" s="37"/>
      <c r="D578" s="6"/>
      <c r="E578" s="131" t="s">
        <v>867</v>
      </c>
      <c r="F578" s="63"/>
      <c r="G578" s="6"/>
      <c r="H578" s="6"/>
      <c r="I578" s="6"/>
      <c r="J578" s="6"/>
      <c r="K578" s="6"/>
      <c r="L578" s="7"/>
      <c r="M578" s="6"/>
      <c r="N578" s="6"/>
      <c r="O578" s="6"/>
      <c r="P578" s="6"/>
      <c r="Q578" s="6"/>
      <c r="R578" s="29"/>
    </row>
    <row r="579" spans="1:18" ht="14.25" customHeight="1">
      <c r="A579" s="8"/>
      <c r="B579" s="134" t="s">
        <v>32</v>
      </c>
      <c r="C579" s="134"/>
      <c r="D579" s="9"/>
      <c r="E579" s="9"/>
      <c r="F579" s="9"/>
      <c r="G579" s="9"/>
      <c r="H579" s="9"/>
      <c r="I579" s="9"/>
      <c r="J579" s="10"/>
      <c r="K579" s="10"/>
      <c r="L579" s="11"/>
      <c r="M579" s="9"/>
      <c r="N579" s="9"/>
      <c r="O579" s="9"/>
      <c r="P579" s="9"/>
      <c r="Q579" s="9"/>
      <c r="R579" s="30" t="s">
        <v>947</v>
      </c>
    </row>
    <row r="580" spans="1:18" ht="21.75" customHeight="1">
      <c r="A580" s="340"/>
      <c r="B580" s="384"/>
      <c r="C580" s="384"/>
      <c r="D580" s="384"/>
      <c r="E580" s="385" t="s">
        <v>1131</v>
      </c>
      <c r="F580" s="9"/>
      <c r="G580" s="9"/>
      <c r="H580" s="9"/>
      <c r="I580" s="9"/>
      <c r="J580" s="9"/>
      <c r="K580" s="9"/>
      <c r="L580" s="11"/>
      <c r="M580" s="9"/>
      <c r="N580" s="9"/>
      <c r="O580" s="9"/>
      <c r="P580" s="9"/>
      <c r="Q580" s="9"/>
      <c r="R580" s="215"/>
    </row>
    <row r="581" spans="1:18" s="403" customFormat="1" ht="23.25" customHeight="1">
      <c r="A581" s="436" t="s">
        <v>1</v>
      </c>
      <c r="B581" s="434" t="s">
        <v>2</v>
      </c>
      <c r="C581" s="347" t="s">
        <v>908</v>
      </c>
      <c r="D581" s="434" t="s">
        <v>3</v>
      </c>
      <c r="E581" s="434" t="s">
        <v>4</v>
      </c>
      <c r="F581" s="435" t="s">
        <v>5</v>
      </c>
      <c r="G581" s="435" t="s">
        <v>36</v>
      </c>
      <c r="H581" s="435" t="s">
        <v>957</v>
      </c>
      <c r="I581" s="435" t="s">
        <v>45</v>
      </c>
      <c r="J581" s="435" t="s">
        <v>38</v>
      </c>
      <c r="K581" s="435" t="s">
        <v>967</v>
      </c>
      <c r="L581" s="435" t="s">
        <v>21</v>
      </c>
      <c r="M581" s="435" t="s">
        <v>27</v>
      </c>
      <c r="N581" s="435" t="s">
        <v>23</v>
      </c>
      <c r="O581" s="435" t="s">
        <v>24</v>
      </c>
      <c r="P581" s="435" t="s">
        <v>39</v>
      </c>
      <c r="Q581" s="435" t="s">
        <v>37</v>
      </c>
      <c r="R581" s="437" t="s">
        <v>25</v>
      </c>
    </row>
    <row r="582" spans="1:18" ht="18">
      <c r="A582" s="408" t="s">
        <v>577</v>
      </c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2"/>
      <c r="M582" s="361"/>
      <c r="N582" s="361"/>
      <c r="O582" s="361"/>
      <c r="P582" s="361"/>
      <c r="Q582" s="361"/>
      <c r="R582" s="193"/>
    </row>
    <row r="583" spans="1:18" ht="24.75" customHeight="1">
      <c r="A583" s="181">
        <v>1400201</v>
      </c>
      <c r="B583" s="182" t="s">
        <v>860</v>
      </c>
      <c r="C583" s="182"/>
      <c r="D583" s="183" t="s">
        <v>1013</v>
      </c>
      <c r="E583" s="183" t="s">
        <v>861</v>
      </c>
      <c r="F583" s="182">
        <v>6000</v>
      </c>
      <c r="G583" s="182">
        <v>0</v>
      </c>
      <c r="H583" s="182">
        <v>0</v>
      </c>
      <c r="I583" s="182">
        <v>0</v>
      </c>
      <c r="J583" s="182">
        <v>0</v>
      </c>
      <c r="K583" s="182">
        <v>0</v>
      </c>
      <c r="L583" s="182">
        <v>0</v>
      </c>
      <c r="M583" s="182">
        <v>0</v>
      </c>
      <c r="N583" s="182">
        <v>734.34</v>
      </c>
      <c r="O583" s="182">
        <v>0</v>
      </c>
      <c r="P583" s="182">
        <v>0.06</v>
      </c>
      <c r="Q583" s="182">
        <f>F583+G583+H583+J583-K583-M583-N583-L583+O583-P583</f>
        <v>5265.599999999999</v>
      </c>
      <c r="R583" s="185"/>
    </row>
    <row r="584" spans="1:18" ht="24.75" customHeight="1">
      <c r="A584" s="181">
        <v>4100103</v>
      </c>
      <c r="B584" s="182" t="s">
        <v>233</v>
      </c>
      <c r="C584" s="182"/>
      <c r="D584" s="183" t="s">
        <v>234</v>
      </c>
      <c r="E584" s="216" t="s">
        <v>6</v>
      </c>
      <c r="F584" s="182">
        <v>2430</v>
      </c>
      <c r="G584" s="182">
        <v>0</v>
      </c>
      <c r="H584" s="182">
        <v>0</v>
      </c>
      <c r="I584" s="182">
        <v>0</v>
      </c>
      <c r="J584" s="182">
        <v>0</v>
      </c>
      <c r="K584" s="182">
        <v>0</v>
      </c>
      <c r="L584" s="182">
        <v>0</v>
      </c>
      <c r="M584" s="182">
        <v>0</v>
      </c>
      <c r="N584" s="182">
        <v>0.04</v>
      </c>
      <c r="O584" s="182">
        <v>0</v>
      </c>
      <c r="P584" s="182">
        <v>-0.04</v>
      </c>
      <c r="Q584" s="182">
        <f>F584+G584+H584+J584-K584-M584-N584-L584+O584-P584</f>
        <v>2430</v>
      </c>
      <c r="R584" s="447"/>
    </row>
    <row r="585" spans="1:18" ht="24.75" customHeight="1">
      <c r="A585" s="181">
        <v>14000000</v>
      </c>
      <c r="B585" s="182" t="s">
        <v>578</v>
      </c>
      <c r="C585" s="182"/>
      <c r="D585" s="183" t="s">
        <v>579</v>
      </c>
      <c r="E585" s="183" t="s">
        <v>580</v>
      </c>
      <c r="F585" s="182">
        <v>7166.19</v>
      </c>
      <c r="G585" s="182">
        <v>0</v>
      </c>
      <c r="H585" s="182">
        <v>0</v>
      </c>
      <c r="I585" s="182">
        <v>0</v>
      </c>
      <c r="J585" s="182">
        <v>0</v>
      </c>
      <c r="K585" s="182">
        <v>0</v>
      </c>
      <c r="L585" s="182">
        <v>0</v>
      </c>
      <c r="M585" s="182">
        <v>0</v>
      </c>
      <c r="N585" s="182">
        <v>983.44</v>
      </c>
      <c r="O585" s="182">
        <v>0</v>
      </c>
      <c r="P585" s="182">
        <v>0.15</v>
      </c>
      <c r="Q585" s="182">
        <f>F585+G585+H585+J585-K585-M585-N585-L585+O585-P585</f>
        <v>6182.6</v>
      </c>
      <c r="R585" s="185"/>
    </row>
    <row r="586" spans="1:18" ht="24.75" customHeight="1">
      <c r="A586" s="181">
        <v>15100204</v>
      </c>
      <c r="B586" s="182" t="s">
        <v>623</v>
      </c>
      <c r="C586" s="182"/>
      <c r="D586" s="183" t="s">
        <v>624</v>
      </c>
      <c r="E586" s="183" t="s">
        <v>15</v>
      </c>
      <c r="F586" s="182">
        <v>1502.76</v>
      </c>
      <c r="G586" s="182">
        <v>0</v>
      </c>
      <c r="H586" s="182">
        <v>0</v>
      </c>
      <c r="I586" s="182">
        <v>0</v>
      </c>
      <c r="J586" s="182">
        <v>0</v>
      </c>
      <c r="K586" s="182">
        <v>0</v>
      </c>
      <c r="L586" s="182">
        <v>0</v>
      </c>
      <c r="M586" s="182">
        <v>0</v>
      </c>
      <c r="N586" s="182">
        <v>0</v>
      </c>
      <c r="O586" s="182">
        <v>115.43</v>
      </c>
      <c r="P586" s="182">
        <v>-0.01</v>
      </c>
      <c r="Q586" s="182">
        <f>F586+G586+H586+J586-K586-M586-N586-L586+O586-P586</f>
        <v>1618.2</v>
      </c>
      <c r="R586" s="185"/>
    </row>
    <row r="587" spans="1:18" ht="24.75" customHeight="1">
      <c r="A587" s="181">
        <v>15100207</v>
      </c>
      <c r="B587" s="182" t="s">
        <v>629</v>
      </c>
      <c r="C587" s="182"/>
      <c r="D587" s="183" t="s">
        <v>630</v>
      </c>
      <c r="E587" s="183" t="s">
        <v>15</v>
      </c>
      <c r="F587" s="182">
        <v>1380.39</v>
      </c>
      <c r="G587" s="182">
        <v>0</v>
      </c>
      <c r="H587" s="182">
        <v>0</v>
      </c>
      <c r="I587" s="182">
        <v>0</v>
      </c>
      <c r="J587" s="182">
        <v>0</v>
      </c>
      <c r="K587" s="182">
        <v>0</v>
      </c>
      <c r="L587" s="182">
        <v>0</v>
      </c>
      <c r="M587" s="182">
        <v>0</v>
      </c>
      <c r="N587" s="182">
        <v>0</v>
      </c>
      <c r="O587" s="182">
        <v>123.26</v>
      </c>
      <c r="P587" s="182">
        <v>0.05</v>
      </c>
      <c r="Q587" s="182">
        <f>F587+G587+H587+J587-K587-M587-N587-L587+O587-P587</f>
        <v>1503.6000000000001</v>
      </c>
      <c r="R587" s="185"/>
    </row>
    <row r="588" spans="1:18" ht="16.5" customHeight="1">
      <c r="A588" s="439" t="s">
        <v>156</v>
      </c>
      <c r="B588" s="506"/>
      <c r="C588" s="506"/>
      <c r="D588" s="430"/>
      <c r="E588" s="430"/>
      <c r="F588" s="513">
        <f>SUM(F583:F587)</f>
        <v>18479.339999999997</v>
      </c>
      <c r="G588" s="513">
        <f aca="true" t="shared" si="86" ref="G588:Q588">SUM(G583:G587)</f>
        <v>0</v>
      </c>
      <c r="H588" s="513">
        <f t="shared" si="86"/>
        <v>0</v>
      </c>
      <c r="I588" s="513">
        <f t="shared" si="86"/>
        <v>0</v>
      </c>
      <c r="J588" s="513">
        <f t="shared" si="86"/>
        <v>0</v>
      </c>
      <c r="K588" s="513">
        <f t="shared" si="86"/>
        <v>0</v>
      </c>
      <c r="L588" s="513">
        <f t="shared" si="86"/>
        <v>0</v>
      </c>
      <c r="M588" s="513">
        <f t="shared" si="86"/>
        <v>0</v>
      </c>
      <c r="N588" s="513">
        <f t="shared" si="86"/>
        <v>1717.8200000000002</v>
      </c>
      <c r="O588" s="513">
        <f t="shared" si="86"/>
        <v>238.69</v>
      </c>
      <c r="P588" s="513">
        <f t="shared" si="86"/>
        <v>0.20999999999999996</v>
      </c>
      <c r="Q588" s="513">
        <f t="shared" si="86"/>
        <v>17000</v>
      </c>
      <c r="R588" s="440"/>
    </row>
    <row r="589" spans="1:18" ht="18" customHeight="1">
      <c r="A589" s="408" t="s">
        <v>16</v>
      </c>
      <c r="B589" s="190"/>
      <c r="C589" s="190"/>
      <c r="D589" s="191"/>
      <c r="E589" s="191"/>
      <c r="F589" s="361"/>
      <c r="G589" s="361"/>
      <c r="H589" s="361"/>
      <c r="I589" s="361"/>
      <c r="J589" s="361"/>
      <c r="K589" s="361"/>
      <c r="L589" s="361"/>
      <c r="M589" s="361"/>
      <c r="N589" s="361"/>
      <c r="O589" s="361"/>
      <c r="P589" s="361"/>
      <c r="Q589" s="361"/>
      <c r="R589" s="193"/>
    </row>
    <row r="590" spans="1:18" ht="24.75" customHeight="1">
      <c r="A590" s="181">
        <v>14100001</v>
      </c>
      <c r="B590" s="182" t="s">
        <v>581</v>
      </c>
      <c r="C590" s="182"/>
      <c r="D590" s="183" t="s">
        <v>582</v>
      </c>
      <c r="E590" s="183" t="s">
        <v>583</v>
      </c>
      <c r="F590" s="182">
        <v>5812.5</v>
      </c>
      <c r="G590" s="182">
        <v>0</v>
      </c>
      <c r="H590" s="182">
        <v>0</v>
      </c>
      <c r="I590" s="182">
        <v>300</v>
      </c>
      <c r="J590" s="182">
        <v>0</v>
      </c>
      <c r="K590" s="182">
        <v>0</v>
      </c>
      <c r="L590" s="182">
        <v>0</v>
      </c>
      <c r="M590" s="182">
        <v>0</v>
      </c>
      <c r="N590" s="182">
        <v>694.29</v>
      </c>
      <c r="O590" s="182">
        <v>0</v>
      </c>
      <c r="P590" s="182">
        <v>0.01</v>
      </c>
      <c r="Q590" s="182">
        <f aca="true" t="shared" si="87" ref="Q590:Q605">F590+G590+H590+I590+J590-K590-M590-N590-L590+O590-P590</f>
        <v>5418.2</v>
      </c>
      <c r="R590" s="185"/>
    </row>
    <row r="591" spans="1:18" ht="24.75" customHeight="1">
      <c r="A591" s="181">
        <v>14100003</v>
      </c>
      <c r="B591" s="182" t="s">
        <v>584</v>
      </c>
      <c r="C591" s="182"/>
      <c r="D591" s="183" t="s">
        <v>585</v>
      </c>
      <c r="E591" s="183" t="s">
        <v>583</v>
      </c>
      <c r="F591" s="182">
        <v>5812.5</v>
      </c>
      <c r="G591" s="182">
        <v>0</v>
      </c>
      <c r="H591" s="182">
        <v>0</v>
      </c>
      <c r="I591" s="182">
        <v>300</v>
      </c>
      <c r="J591" s="182">
        <v>0</v>
      </c>
      <c r="K591" s="182">
        <v>0</v>
      </c>
      <c r="L591" s="182">
        <v>0</v>
      </c>
      <c r="M591" s="182">
        <v>0</v>
      </c>
      <c r="N591" s="182">
        <v>694.29</v>
      </c>
      <c r="O591" s="182">
        <v>0</v>
      </c>
      <c r="P591" s="182">
        <v>0.01</v>
      </c>
      <c r="Q591" s="182">
        <f t="shared" si="87"/>
        <v>5418.2</v>
      </c>
      <c r="R591" s="185"/>
    </row>
    <row r="592" spans="1:18" ht="24.75" customHeight="1">
      <c r="A592" s="181">
        <v>14100100</v>
      </c>
      <c r="B592" s="182" t="s">
        <v>586</v>
      </c>
      <c r="C592" s="182"/>
      <c r="D592" s="183" t="s">
        <v>587</v>
      </c>
      <c r="E592" s="183" t="s">
        <v>588</v>
      </c>
      <c r="F592" s="182">
        <v>1984.5</v>
      </c>
      <c r="G592" s="182">
        <v>0</v>
      </c>
      <c r="H592" s="182">
        <v>0</v>
      </c>
      <c r="I592" s="182">
        <v>0</v>
      </c>
      <c r="J592" s="182">
        <v>0</v>
      </c>
      <c r="K592" s="182">
        <v>0</v>
      </c>
      <c r="L592" s="182">
        <v>0</v>
      </c>
      <c r="M592" s="182">
        <v>0</v>
      </c>
      <c r="N592" s="182">
        <v>0</v>
      </c>
      <c r="O592" s="182">
        <v>72.67</v>
      </c>
      <c r="P592" s="182">
        <v>-0.03</v>
      </c>
      <c r="Q592" s="182">
        <f t="shared" si="87"/>
        <v>2057.2000000000003</v>
      </c>
      <c r="R592" s="185"/>
    </row>
    <row r="593" spans="1:18" ht="24.75" customHeight="1">
      <c r="A593" s="181">
        <v>14100201</v>
      </c>
      <c r="B593" s="182" t="s">
        <v>589</v>
      </c>
      <c r="C593" s="182"/>
      <c r="D593" s="183" t="s">
        <v>590</v>
      </c>
      <c r="E593" s="183" t="s">
        <v>591</v>
      </c>
      <c r="F593" s="182">
        <v>2327.4</v>
      </c>
      <c r="G593" s="184">
        <v>0</v>
      </c>
      <c r="H593" s="182">
        <v>0</v>
      </c>
      <c r="I593" s="182">
        <v>300</v>
      </c>
      <c r="J593" s="182">
        <v>0</v>
      </c>
      <c r="K593" s="182">
        <v>0</v>
      </c>
      <c r="L593" s="182">
        <v>0</v>
      </c>
      <c r="M593" s="182">
        <v>0</v>
      </c>
      <c r="N593" s="182">
        <v>0</v>
      </c>
      <c r="O593" s="182">
        <v>25.61</v>
      </c>
      <c r="P593" s="182">
        <v>0.01</v>
      </c>
      <c r="Q593" s="182">
        <f t="shared" si="87"/>
        <v>2653</v>
      </c>
      <c r="R593" s="185"/>
    </row>
    <row r="594" spans="1:18" ht="24.75" customHeight="1">
      <c r="A594" s="181">
        <v>14100202</v>
      </c>
      <c r="B594" s="182" t="s">
        <v>592</v>
      </c>
      <c r="C594" s="182"/>
      <c r="D594" s="183" t="s">
        <v>593</v>
      </c>
      <c r="E594" s="183" t="s">
        <v>591</v>
      </c>
      <c r="F594" s="182">
        <v>2327.4</v>
      </c>
      <c r="G594" s="182">
        <v>0</v>
      </c>
      <c r="H594" s="182">
        <v>0</v>
      </c>
      <c r="I594" s="182">
        <v>300</v>
      </c>
      <c r="J594" s="182">
        <v>0</v>
      </c>
      <c r="K594" s="182">
        <v>0</v>
      </c>
      <c r="L594" s="182">
        <v>80.68</v>
      </c>
      <c r="M594" s="182">
        <v>0</v>
      </c>
      <c r="N594" s="182">
        <v>0</v>
      </c>
      <c r="O594" s="182">
        <v>25.61</v>
      </c>
      <c r="P594" s="182">
        <v>-0.07</v>
      </c>
      <c r="Q594" s="182">
        <f t="shared" si="87"/>
        <v>2572.4000000000005</v>
      </c>
      <c r="R594" s="185"/>
    </row>
    <row r="595" spans="1:18" ht="24.75" customHeight="1">
      <c r="A595" s="181">
        <v>14100203</v>
      </c>
      <c r="B595" s="182" t="s">
        <v>594</v>
      </c>
      <c r="C595" s="182"/>
      <c r="D595" s="183" t="s">
        <v>595</v>
      </c>
      <c r="E595" s="183" t="s">
        <v>591</v>
      </c>
      <c r="F595" s="182">
        <v>2327.4</v>
      </c>
      <c r="G595" s="182">
        <v>0</v>
      </c>
      <c r="H595" s="182">
        <v>0</v>
      </c>
      <c r="I595" s="182">
        <v>300</v>
      </c>
      <c r="J595" s="182">
        <v>0</v>
      </c>
      <c r="K595" s="182">
        <v>0</v>
      </c>
      <c r="L595" s="182">
        <v>0</v>
      </c>
      <c r="M595" s="182">
        <v>0</v>
      </c>
      <c r="N595" s="182">
        <v>0</v>
      </c>
      <c r="O595" s="182">
        <v>25.61</v>
      </c>
      <c r="P595" s="182">
        <v>-0.19</v>
      </c>
      <c r="Q595" s="182">
        <f t="shared" si="87"/>
        <v>2653.2000000000003</v>
      </c>
      <c r="R595" s="185"/>
    </row>
    <row r="596" spans="1:18" ht="24.75" customHeight="1">
      <c r="A596" s="181">
        <v>14100301</v>
      </c>
      <c r="B596" s="182" t="s">
        <v>596</v>
      </c>
      <c r="C596" s="182"/>
      <c r="D596" s="183" t="s">
        <v>597</v>
      </c>
      <c r="E596" s="183" t="s">
        <v>598</v>
      </c>
      <c r="F596" s="182">
        <v>2327.4</v>
      </c>
      <c r="G596" s="182">
        <v>0</v>
      </c>
      <c r="H596" s="182">
        <v>0</v>
      </c>
      <c r="I596" s="182">
        <v>0</v>
      </c>
      <c r="J596" s="182">
        <v>0</v>
      </c>
      <c r="K596" s="182">
        <v>0</v>
      </c>
      <c r="L596" s="182">
        <v>149.55</v>
      </c>
      <c r="M596" s="182">
        <v>0</v>
      </c>
      <c r="N596" s="182">
        <v>0</v>
      </c>
      <c r="O596" s="182">
        <v>25.61</v>
      </c>
      <c r="P596" s="182">
        <v>0.06</v>
      </c>
      <c r="Q596" s="182">
        <f t="shared" si="87"/>
        <v>2203.4</v>
      </c>
      <c r="R596" s="185"/>
    </row>
    <row r="597" spans="1:18" ht="24.75" customHeight="1">
      <c r="A597" s="181">
        <v>14100401</v>
      </c>
      <c r="B597" s="182" t="s">
        <v>599</v>
      </c>
      <c r="C597" s="182"/>
      <c r="D597" s="183" t="s">
        <v>600</v>
      </c>
      <c r="E597" s="183" t="s">
        <v>17</v>
      </c>
      <c r="F597" s="182">
        <v>2500.05</v>
      </c>
      <c r="G597" s="182">
        <v>0</v>
      </c>
      <c r="H597" s="182">
        <v>0</v>
      </c>
      <c r="I597" s="182">
        <v>300</v>
      </c>
      <c r="J597" s="184">
        <v>0</v>
      </c>
      <c r="K597" s="182">
        <v>0</v>
      </c>
      <c r="L597" s="182">
        <v>0</v>
      </c>
      <c r="M597" s="182">
        <v>0</v>
      </c>
      <c r="N597" s="182">
        <v>7.66</v>
      </c>
      <c r="O597" s="182">
        <v>0</v>
      </c>
      <c r="P597" s="182">
        <v>-0.01</v>
      </c>
      <c r="Q597" s="182">
        <f t="shared" si="87"/>
        <v>2792.4000000000005</v>
      </c>
      <c r="R597" s="185"/>
    </row>
    <row r="598" spans="1:18" ht="24.75" customHeight="1">
      <c r="A598" s="181">
        <v>14100402</v>
      </c>
      <c r="B598" s="182" t="s">
        <v>601</v>
      </c>
      <c r="C598" s="182"/>
      <c r="D598" s="183" t="s">
        <v>602</v>
      </c>
      <c r="E598" s="183" t="s">
        <v>17</v>
      </c>
      <c r="F598" s="182">
        <v>2500.05</v>
      </c>
      <c r="G598" s="182">
        <v>0</v>
      </c>
      <c r="H598" s="182">
        <v>0</v>
      </c>
      <c r="I598" s="182">
        <v>300</v>
      </c>
      <c r="J598" s="182">
        <v>0</v>
      </c>
      <c r="K598" s="182">
        <v>0</v>
      </c>
      <c r="L598" s="182">
        <v>327.15</v>
      </c>
      <c r="M598" s="182">
        <v>0</v>
      </c>
      <c r="N598" s="182">
        <v>7.66</v>
      </c>
      <c r="O598" s="182">
        <v>0</v>
      </c>
      <c r="P598" s="182">
        <v>0.04</v>
      </c>
      <c r="Q598" s="182">
        <f t="shared" si="87"/>
        <v>2465.2000000000003</v>
      </c>
      <c r="R598" s="185"/>
    </row>
    <row r="599" spans="1:18" ht="24.75" customHeight="1">
      <c r="A599" s="181">
        <v>14100403</v>
      </c>
      <c r="B599" s="182" t="s">
        <v>603</v>
      </c>
      <c r="C599" s="182"/>
      <c r="D599" s="183" t="s">
        <v>604</v>
      </c>
      <c r="E599" s="183" t="s">
        <v>17</v>
      </c>
      <c r="F599" s="182">
        <v>2500.05</v>
      </c>
      <c r="G599" s="182">
        <v>0</v>
      </c>
      <c r="H599" s="182">
        <v>0</v>
      </c>
      <c r="I599" s="182">
        <v>300</v>
      </c>
      <c r="J599" s="184">
        <v>0</v>
      </c>
      <c r="K599" s="182">
        <v>0</v>
      </c>
      <c r="L599" s="182">
        <v>0</v>
      </c>
      <c r="M599" s="182">
        <v>0</v>
      </c>
      <c r="N599" s="182">
        <v>7.66</v>
      </c>
      <c r="O599" s="182">
        <v>0</v>
      </c>
      <c r="P599" s="182">
        <v>-0.01</v>
      </c>
      <c r="Q599" s="182">
        <f t="shared" si="87"/>
        <v>2792.4000000000005</v>
      </c>
      <c r="R599" s="185"/>
    </row>
    <row r="600" spans="1:18" ht="24.75" customHeight="1">
      <c r="A600" s="181">
        <v>14100404</v>
      </c>
      <c r="B600" s="182" t="s">
        <v>605</v>
      </c>
      <c r="C600" s="182"/>
      <c r="D600" s="183" t="s">
        <v>606</v>
      </c>
      <c r="E600" s="183" t="s">
        <v>17</v>
      </c>
      <c r="F600" s="182">
        <v>2500.05</v>
      </c>
      <c r="G600" s="182">
        <v>0</v>
      </c>
      <c r="H600" s="182">
        <v>0</v>
      </c>
      <c r="I600" s="182">
        <v>300</v>
      </c>
      <c r="J600" s="182">
        <v>0</v>
      </c>
      <c r="K600" s="182">
        <v>0</v>
      </c>
      <c r="L600" s="182">
        <v>361.78</v>
      </c>
      <c r="M600" s="182">
        <v>0</v>
      </c>
      <c r="N600" s="182">
        <v>7.66</v>
      </c>
      <c r="O600" s="182">
        <v>0</v>
      </c>
      <c r="P600" s="182">
        <v>0.01</v>
      </c>
      <c r="Q600" s="182">
        <f t="shared" si="87"/>
        <v>2430.6000000000004</v>
      </c>
      <c r="R600" s="185"/>
    </row>
    <row r="601" spans="1:18" ht="24.75" customHeight="1">
      <c r="A601" s="181">
        <v>14100407</v>
      </c>
      <c r="B601" s="182" t="s">
        <v>607</v>
      </c>
      <c r="C601" s="182"/>
      <c r="D601" s="183" t="s">
        <v>608</v>
      </c>
      <c r="E601" s="183" t="s">
        <v>17</v>
      </c>
      <c r="F601" s="182">
        <v>2500.05</v>
      </c>
      <c r="G601" s="182">
        <v>0</v>
      </c>
      <c r="H601" s="182">
        <v>0</v>
      </c>
      <c r="I601" s="182">
        <v>300</v>
      </c>
      <c r="J601" s="182">
        <v>0</v>
      </c>
      <c r="K601" s="182">
        <v>0</v>
      </c>
      <c r="L601" s="182">
        <v>0</v>
      </c>
      <c r="M601" s="182">
        <v>0</v>
      </c>
      <c r="N601" s="182">
        <v>7.66</v>
      </c>
      <c r="O601" s="182">
        <v>0</v>
      </c>
      <c r="P601" s="182">
        <v>-0.01</v>
      </c>
      <c r="Q601" s="182">
        <f t="shared" si="87"/>
        <v>2792.4000000000005</v>
      </c>
      <c r="R601" s="185"/>
    </row>
    <row r="602" spans="1:18" ht="24.75" customHeight="1">
      <c r="A602" s="181">
        <v>14100408</v>
      </c>
      <c r="B602" s="182" t="s">
        <v>609</v>
      </c>
      <c r="C602" s="182"/>
      <c r="D602" s="183" t="s">
        <v>1014</v>
      </c>
      <c r="E602" s="183" t="s">
        <v>583</v>
      </c>
      <c r="F602" s="182">
        <v>5812.5</v>
      </c>
      <c r="G602" s="182">
        <v>0</v>
      </c>
      <c r="H602" s="182">
        <v>0</v>
      </c>
      <c r="I602" s="182">
        <v>300</v>
      </c>
      <c r="J602" s="182">
        <v>0</v>
      </c>
      <c r="K602" s="182">
        <v>0</v>
      </c>
      <c r="L602" s="182">
        <v>0</v>
      </c>
      <c r="M602" s="182">
        <v>0</v>
      </c>
      <c r="N602" s="182">
        <v>694.29</v>
      </c>
      <c r="O602" s="182">
        <v>0</v>
      </c>
      <c r="P602" s="182">
        <v>-0.19</v>
      </c>
      <c r="Q602" s="182">
        <f t="shared" si="87"/>
        <v>5418.4</v>
      </c>
      <c r="R602" s="185"/>
    </row>
    <row r="603" spans="1:18" ht="24.75" customHeight="1">
      <c r="A603" s="181">
        <v>14100409</v>
      </c>
      <c r="B603" s="182" t="s">
        <v>610</v>
      </c>
      <c r="C603" s="182"/>
      <c r="D603" s="183" t="s">
        <v>1015</v>
      </c>
      <c r="E603" s="183" t="s">
        <v>583</v>
      </c>
      <c r="F603" s="182">
        <v>5812.5</v>
      </c>
      <c r="G603" s="182">
        <v>0</v>
      </c>
      <c r="H603" s="182">
        <v>0</v>
      </c>
      <c r="I603" s="182">
        <v>300</v>
      </c>
      <c r="J603" s="182">
        <v>0</v>
      </c>
      <c r="K603" s="182">
        <v>0</v>
      </c>
      <c r="L603" s="182">
        <v>0</v>
      </c>
      <c r="M603" s="182">
        <v>0</v>
      </c>
      <c r="N603" s="182">
        <v>694.29</v>
      </c>
      <c r="O603" s="182">
        <v>0</v>
      </c>
      <c r="P603" s="182">
        <v>0.01</v>
      </c>
      <c r="Q603" s="182">
        <f t="shared" si="87"/>
        <v>5418.2</v>
      </c>
      <c r="R603" s="185"/>
    </row>
    <row r="604" spans="1:18" ht="24.75" customHeight="1">
      <c r="A604" s="181">
        <v>14100410</v>
      </c>
      <c r="B604" s="182" t="s">
        <v>611</v>
      </c>
      <c r="C604" s="182"/>
      <c r="D604" s="183" t="s">
        <v>1016</v>
      </c>
      <c r="E604" s="183" t="s">
        <v>583</v>
      </c>
      <c r="F604" s="182">
        <v>5812.5</v>
      </c>
      <c r="G604" s="182">
        <v>0</v>
      </c>
      <c r="H604" s="182">
        <v>0</v>
      </c>
      <c r="I604" s="182">
        <v>300</v>
      </c>
      <c r="J604" s="182">
        <v>0</v>
      </c>
      <c r="K604" s="182">
        <v>0</v>
      </c>
      <c r="L604" s="182">
        <v>714.15</v>
      </c>
      <c r="M604" s="182">
        <v>0</v>
      </c>
      <c r="N604" s="182">
        <v>694.29</v>
      </c>
      <c r="O604" s="182">
        <v>0</v>
      </c>
      <c r="P604" s="182">
        <v>0.06</v>
      </c>
      <c r="Q604" s="182">
        <f t="shared" si="87"/>
        <v>4704</v>
      </c>
      <c r="R604" s="185"/>
    </row>
    <row r="605" spans="1:18" ht="24.75" customHeight="1">
      <c r="A605" s="181">
        <v>14100412</v>
      </c>
      <c r="B605" s="182" t="s">
        <v>612</v>
      </c>
      <c r="C605" s="182"/>
      <c r="D605" s="183" t="s">
        <v>1017</v>
      </c>
      <c r="E605" s="183" t="s">
        <v>583</v>
      </c>
      <c r="F605" s="182">
        <v>5812.5</v>
      </c>
      <c r="G605" s="182">
        <v>0</v>
      </c>
      <c r="H605" s="182">
        <v>0</v>
      </c>
      <c r="I605" s="182">
        <v>300</v>
      </c>
      <c r="J605" s="182">
        <v>0</v>
      </c>
      <c r="K605" s="182">
        <v>0</v>
      </c>
      <c r="L605" s="182">
        <v>0</v>
      </c>
      <c r="M605" s="182">
        <v>0</v>
      </c>
      <c r="N605" s="182">
        <v>694.29</v>
      </c>
      <c r="O605" s="182">
        <v>0</v>
      </c>
      <c r="P605" s="182">
        <v>0.01</v>
      </c>
      <c r="Q605" s="182">
        <f t="shared" si="87"/>
        <v>5418.2</v>
      </c>
      <c r="R605" s="185"/>
    </row>
    <row r="606" spans="1:18" s="25" customFormat="1" ht="16.5" customHeight="1">
      <c r="A606" s="439" t="s">
        <v>156</v>
      </c>
      <c r="B606" s="507"/>
      <c r="C606" s="507"/>
      <c r="D606" s="514"/>
      <c r="E606" s="514"/>
      <c r="F606" s="431">
        <f aca="true" t="shared" si="88" ref="F606:Q606">SUM(F590:F605)</f>
        <v>58669.350000000006</v>
      </c>
      <c r="G606" s="431">
        <f t="shared" si="88"/>
        <v>0</v>
      </c>
      <c r="H606" s="431">
        <f t="shared" si="88"/>
        <v>0</v>
      </c>
      <c r="I606" s="431">
        <f t="shared" si="88"/>
        <v>4200</v>
      </c>
      <c r="J606" s="431">
        <f t="shared" si="88"/>
        <v>0</v>
      </c>
      <c r="K606" s="431">
        <f t="shared" si="88"/>
        <v>0</v>
      </c>
      <c r="L606" s="431">
        <f t="shared" si="88"/>
        <v>1633.31</v>
      </c>
      <c r="M606" s="431">
        <f t="shared" si="88"/>
        <v>0</v>
      </c>
      <c r="N606" s="431">
        <f t="shared" si="88"/>
        <v>4204.04</v>
      </c>
      <c r="O606" s="431">
        <f t="shared" si="88"/>
        <v>175.11</v>
      </c>
      <c r="P606" s="431">
        <f t="shared" si="88"/>
        <v>-0.29</v>
      </c>
      <c r="Q606" s="431">
        <f t="shared" si="88"/>
        <v>57207.4</v>
      </c>
      <c r="R606" s="515"/>
    </row>
    <row r="607" spans="1:18" ht="21" customHeight="1">
      <c r="A607" s="448"/>
      <c r="B607" s="370" t="s">
        <v>40</v>
      </c>
      <c r="C607" s="370"/>
      <c r="D607" s="442"/>
      <c r="E607" s="442"/>
      <c r="F607" s="442">
        <f>F588+F606</f>
        <v>77148.69</v>
      </c>
      <c r="G607" s="442">
        <f aca="true" t="shared" si="89" ref="G607:Q607">G588+G606</f>
        <v>0</v>
      </c>
      <c r="H607" s="442">
        <f t="shared" si="89"/>
        <v>0</v>
      </c>
      <c r="I607" s="442">
        <f t="shared" si="89"/>
        <v>4200</v>
      </c>
      <c r="J607" s="442">
        <f t="shared" si="89"/>
        <v>0</v>
      </c>
      <c r="K607" s="442">
        <f t="shared" si="89"/>
        <v>0</v>
      </c>
      <c r="L607" s="442">
        <f t="shared" si="89"/>
        <v>1633.31</v>
      </c>
      <c r="M607" s="442">
        <f t="shared" si="89"/>
        <v>0</v>
      </c>
      <c r="N607" s="442">
        <f t="shared" si="89"/>
        <v>5921.860000000001</v>
      </c>
      <c r="O607" s="442">
        <f t="shared" si="89"/>
        <v>413.8</v>
      </c>
      <c r="P607" s="442">
        <f t="shared" si="89"/>
        <v>-0.08000000000000002</v>
      </c>
      <c r="Q607" s="442">
        <f t="shared" si="89"/>
        <v>74207.4</v>
      </c>
      <c r="R607" s="400"/>
    </row>
    <row r="608" spans="1:18" s="299" customFormat="1" ht="15.75" customHeight="1">
      <c r="A608" s="296"/>
      <c r="B608" s="297"/>
      <c r="C608" s="297"/>
      <c r="D608" s="297"/>
      <c r="E608" s="297" t="s">
        <v>52</v>
      </c>
      <c r="F608" s="297"/>
      <c r="G608" s="297"/>
      <c r="H608" s="297"/>
      <c r="I608" s="297"/>
      <c r="J608" s="297"/>
      <c r="K608" s="297" t="s">
        <v>54</v>
      </c>
      <c r="L608" s="297"/>
      <c r="M608" s="297"/>
      <c r="N608" s="297"/>
      <c r="O608" s="297"/>
      <c r="P608" s="297"/>
      <c r="Q608" s="297"/>
      <c r="R608" s="298"/>
    </row>
    <row r="609" spans="1:18" s="299" customFormat="1" ht="15" customHeight="1">
      <c r="A609" s="296" t="s">
        <v>53</v>
      </c>
      <c r="B609" s="297"/>
      <c r="C609" s="297"/>
      <c r="D609" s="297"/>
      <c r="E609" s="297" t="s">
        <v>51</v>
      </c>
      <c r="F609" s="297"/>
      <c r="G609" s="297"/>
      <c r="H609" s="297"/>
      <c r="I609" s="297"/>
      <c r="J609" s="297"/>
      <c r="K609" s="297" t="s">
        <v>55</v>
      </c>
      <c r="L609" s="297"/>
      <c r="M609" s="297"/>
      <c r="N609" s="297"/>
      <c r="O609" s="297"/>
      <c r="P609" s="297"/>
      <c r="Q609" s="297"/>
      <c r="R609" s="298"/>
    </row>
    <row r="610" spans="2:17" ht="1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2:17" ht="1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3" spans="1:18" ht="66.75" customHeight="1">
      <c r="A613" s="295" t="s">
        <v>0</v>
      </c>
      <c r="B613" s="37"/>
      <c r="C613" s="37"/>
      <c r="D613" s="6"/>
      <c r="E613" s="131" t="s">
        <v>867</v>
      </c>
      <c r="F613" s="6"/>
      <c r="G613" s="6"/>
      <c r="H613" s="6"/>
      <c r="I613" s="6"/>
      <c r="J613" s="6"/>
      <c r="K613" s="6"/>
      <c r="L613" s="7"/>
      <c r="M613" s="6"/>
      <c r="N613" s="6"/>
      <c r="O613" s="6"/>
      <c r="P613" s="6"/>
      <c r="Q613" s="6"/>
      <c r="R613" s="29"/>
    </row>
    <row r="614" spans="1:18" ht="20.25">
      <c r="A614" s="8"/>
      <c r="B614" s="285" t="s">
        <v>33</v>
      </c>
      <c r="C614" s="285"/>
      <c r="D614" s="9"/>
      <c r="E614" s="9"/>
      <c r="F614" s="9"/>
      <c r="G614" s="9"/>
      <c r="H614" s="9"/>
      <c r="I614" s="9"/>
      <c r="J614" s="10"/>
      <c r="K614" s="10"/>
      <c r="L614" s="11"/>
      <c r="M614" s="9"/>
      <c r="N614" s="9"/>
      <c r="O614" s="9"/>
      <c r="P614" s="9"/>
      <c r="Q614" s="9"/>
      <c r="R614" s="30" t="s">
        <v>948</v>
      </c>
    </row>
    <row r="615" spans="1:18" ht="24.75">
      <c r="A615" s="12"/>
      <c r="B615" s="49"/>
      <c r="C615" s="49"/>
      <c r="D615" s="13"/>
      <c r="E615" s="133" t="s">
        <v>1131</v>
      </c>
      <c r="F615" s="14"/>
      <c r="G615" s="14"/>
      <c r="H615" s="14"/>
      <c r="I615" s="14"/>
      <c r="J615" s="14"/>
      <c r="K615" s="14"/>
      <c r="L615" s="15"/>
      <c r="M615" s="14"/>
      <c r="N615" s="14"/>
      <c r="O615" s="14"/>
      <c r="P615" s="14"/>
      <c r="Q615" s="14"/>
      <c r="R615" s="31"/>
    </row>
    <row r="616" spans="1:18" s="403" customFormat="1" ht="33.75" customHeight="1">
      <c r="A616" s="349" t="s">
        <v>1</v>
      </c>
      <c r="B616" s="350" t="s">
        <v>2</v>
      </c>
      <c r="C616" s="347" t="s">
        <v>908</v>
      </c>
      <c r="D616" s="350" t="s">
        <v>3</v>
      </c>
      <c r="E616" s="350" t="s">
        <v>4</v>
      </c>
      <c r="F616" s="382" t="s">
        <v>5</v>
      </c>
      <c r="G616" s="382" t="s">
        <v>36</v>
      </c>
      <c r="H616" s="382" t="s">
        <v>20</v>
      </c>
      <c r="I616" s="382" t="s">
        <v>45</v>
      </c>
      <c r="J616" s="382" t="s">
        <v>38</v>
      </c>
      <c r="K616" s="382" t="s">
        <v>967</v>
      </c>
      <c r="L616" s="382" t="s">
        <v>21</v>
      </c>
      <c r="M616" s="382" t="s">
        <v>27</v>
      </c>
      <c r="N616" s="382" t="s">
        <v>23</v>
      </c>
      <c r="O616" s="382" t="s">
        <v>24</v>
      </c>
      <c r="P616" s="382" t="s">
        <v>39</v>
      </c>
      <c r="Q616" s="382" t="s">
        <v>37</v>
      </c>
      <c r="R616" s="407" t="s">
        <v>25</v>
      </c>
    </row>
    <row r="617" spans="1:18" ht="30" customHeight="1">
      <c r="A617" s="443" t="s">
        <v>613</v>
      </c>
      <c r="B617" s="444"/>
      <c r="C617" s="444"/>
      <c r="D617" s="444"/>
      <c r="E617" s="444"/>
      <c r="F617" s="444"/>
      <c r="G617" s="444"/>
      <c r="H617" s="444"/>
      <c r="I617" s="444"/>
      <c r="J617" s="444"/>
      <c r="K617" s="444"/>
      <c r="L617" s="445"/>
      <c r="M617" s="444"/>
      <c r="N617" s="444"/>
      <c r="O617" s="444"/>
      <c r="P617" s="444"/>
      <c r="Q617" s="444"/>
      <c r="R617" s="446"/>
    </row>
    <row r="618" spans="1:18" ht="30" customHeight="1">
      <c r="A618" s="169">
        <v>15100201</v>
      </c>
      <c r="B618" s="71" t="s">
        <v>616</v>
      </c>
      <c r="C618" s="71"/>
      <c r="D618" s="47" t="s">
        <v>617</v>
      </c>
      <c r="E618" s="47" t="s">
        <v>618</v>
      </c>
      <c r="F618" s="71">
        <v>479.59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0</v>
      </c>
      <c r="N618" s="71">
        <v>0</v>
      </c>
      <c r="O618" s="71">
        <v>181.11</v>
      </c>
      <c r="P618" s="71">
        <v>0.1</v>
      </c>
      <c r="Q618" s="71">
        <f>F618+G618+H618+J618-K618-M618-N618-L618+O618-P618</f>
        <v>660.6</v>
      </c>
      <c r="R618" s="32"/>
    </row>
    <row r="619" spans="1:18" ht="30" customHeight="1">
      <c r="A619" s="169">
        <v>15100202</v>
      </c>
      <c r="B619" s="71" t="s">
        <v>619</v>
      </c>
      <c r="C619" s="71"/>
      <c r="D619" s="47" t="s">
        <v>620</v>
      </c>
      <c r="E619" s="47" t="s">
        <v>618</v>
      </c>
      <c r="F619" s="71">
        <v>457.59</v>
      </c>
      <c r="G619" s="71">
        <v>0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0</v>
      </c>
      <c r="N619" s="71">
        <v>0</v>
      </c>
      <c r="O619" s="71">
        <v>182.51</v>
      </c>
      <c r="P619" s="71">
        <v>-0.1</v>
      </c>
      <c r="Q619" s="71">
        <f>F619+G619+H619+J619-K619-M619-N619-L619+O619-P619</f>
        <v>640.1999999999999</v>
      </c>
      <c r="R619" s="32"/>
    </row>
    <row r="620" spans="1:18" ht="33" customHeight="1">
      <c r="A620" s="169">
        <v>15100203</v>
      </c>
      <c r="B620" s="71" t="s">
        <v>621</v>
      </c>
      <c r="C620" s="71"/>
      <c r="D620" s="47" t="s">
        <v>622</v>
      </c>
      <c r="E620" s="47" t="s">
        <v>618</v>
      </c>
      <c r="F620" s="71">
        <v>1502.76</v>
      </c>
      <c r="G620" s="71">
        <v>0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0</v>
      </c>
      <c r="N620" s="71">
        <v>0</v>
      </c>
      <c r="O620" s="71">
        <v>115.43</v>
      </c>
      <c r="P620" s="71">
        <v>-0.01</v>
      </c>
      <c r="Q620" s="71">
        <f>F620+G620+H620+J620-K620-M620-N620-L620+O620-P620</f>
        <v>1618.2</v>
      </c>
      <c r="R620" s="32"/>
    </row>
    <row r="621" spans="1:18" ht="24.75" customHeight="1">
      <c r="A621" s="289" t="s">
        <v>156</v>
      </c>
      <c r="B621" s="71"/>
      <c r="C621" s="71"/>
      <c r="D621" s="47"/>
      <c r="E621" s="47"/>
      <c r="F621" s="50">
        <f aca="true" t="shared" si="90" ref="F621:Q621">SUM(F618:F620)</f>
        <v>2439.94</v>
      </c>
      <c r="G621" s="77">
        <f t="shared" si="90"/>
        <v>0</v>
      </c>
      <c r="H621" s="77">
        <f t="shared" si="90"/>
        <v>0</v>
      </c>
      <c r="I621" s="77">
        <f t="shared" si="90"/>
        <v>0</v>
      </c>
      <c r="J621" s="77">
        <f t="shared" si="90"/>
        <v>0</v>
      </c>
      <c r="K621" s="77">
        <f t="shared" si="90"/>
        <v>0</v>
      </c>
      <c r="L621" s="77">
        <f t="shared" si="90"/>
        <v>0</v>
      </c>
      <c r="M621" s="77">
        <f t="shared" si="90"/>
        <v>0</v>
      </c>
      <c r="N621" s="50">
        <f t="shared" si="90"/>
        <v>0</v>
      </c>
      <c r="O621" s="77">
        <f t="shared" si="90"/>
        <v>479.05</v>
      </c>
      <c r="P621" s="77">
        <f t="shared" si="90"/>
        <v>-0.01</v>
      </c>
      <c r="Q621" s="77">
        <f t="shared" si="90"/>
        <v>2919</v>
      </c>
      <c r="R621" s="32"/>
    </row>
    <row r="622" spans="1:18" ht="30" customHeight="1">
      <c r="A622" s="138" t="s">
        <v>828</v>
      </c>
      <c r="B622" s="101"/>
      <c r="C622" s="101"/>
      <c r="D622" s="102"/>
      <c r="E622" s="102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3"/>
    </row>
    <row r="623" spans="1:18" ht="33" customHeight="1">
      <c r="A623" s="268">
        <v>1510001</v>
      </c>
      <c r="B623" s="269" t="s">
        <v>829</v>
      </c>
      <c r="C623" s="269"/>
      <c r="D623" s="47" t="s">
        <v>1018</v>
      </c>
      <c r="E623" s="47" t="s">
        <v>811</v>
      </c>
      <c r="F623" s="71">
        <v>5500.05</v>
      </c>
      <c r="G623" s="71">
        <v>0</v>
      </c>
      <c r="H623" s="71">
        <v>0</v>
      </c>
      <c r="I623" s="71">
        <v>0</v>
      </c>
      <c r="J623" s="71">
        <v>0</v>
      </c>
      <c r="K623" s="71">
        <v>0</v>
      </c>
      <c r="L623" s="71">
        <v>0</v>
      </c>
      <c r="M623" s="71">
        <v>0</v>
      </c>
      <c r="N623" s="71">
        <v>627.55</v>
      </c>
      <c r="O623" s="71">
        <v>0</v>
      </c>
      <c r="P623" s="71">
        <v>-0.1</v>
      </c>
      <c r="Q623" s="71">
        <f>F623+G623+H623+J623-K623-M623-N623-L623+O623-P623</f>
        <v>4872.6</v>
      </c>
      <c r="R623" s="32"/>
    </row>
    <row r="624" spans="1:18" ht="30" customHeight="1">
      <c r="A624" s="289" t="s">
        <v>156</v>
      </c>
      <c r="B624" s="71"/>
      <c r="C624" s="71"/>
      <c r="D624" s="47"/>
      <c r="E624" s="47"/>
      <c r="F624" s="77">
        <f>F623</f>
        <v>5500.05</v>
      </c>
      <c r="G624" s="77">
        <f aca="true" t="shared" si="91" ref="G624:Q624">G623</f>
        <v>0</v>
      </c>
      <c r="H624" s="77">
        <f t="shared" si="91"/>
        <v>0</v>
      </c>
      <c r="I624" s="77">
        <f t="shared" si="91"/>
        <v>0</v>
      </c>
      <c r="J624" s="77">
        <f t="shared" si="91"/>
        <v>0</v>
      </c>
      <c r="K624" s="77">
        <f t="shared" si="91"/>
        <v>0</v>
      </c>
      <c r="L624" s="77">
        <f t="shared" si="91"/>
        <v>0</v>
      </c>
      <c r="M624" s="77">
        <f t="shared" si="91"/>
        <v>0</v>
      </c>
      <c r="N624" s="77">
        <f t="shared" si="91"/>
        <v>627.55</v>
      </c>
      <c r="O624" s="77">
        <f t="shared" si="91"/>
        <v>0</v>
      </c>
      <c r="P624" s="77">
        <f t="shared" si="91"/>
        <v>-0.1</v>
      </c>
      <c r="Q624" s="77">
        <f t="shared" si="91"/>
        <v>4872.6</v>
      </c>
      <c r="R624" s="32"/>
    </row>
    <row r="625" spans="1:18" ht="30" customHeight="1">
      <c r="A625" s="138" t="s">
        <v>830</v>
      </c>
      <c r="B625" s="101"/>
      <c r="C625" s="101"/>
      <c r="D625" s="102"/>
      <c r="E625" s="102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3"/>
    </row>
    <row r="626" spans="1:18" ht="33.75" customHeight="1">
      <c r="A626" s="268">
        <v>1520001</v>
      </c>
      <c r="B626" s="269" t="s">
        <v>831</v>
      </c>
      <c r="C626" s="269"/>
      <c r="D626" s="40" t="s">
        <v>1019</v>
      </c>
      <c r="E626" s="308" t="s">
        <v>832</v>
      </c>
      <c r="F626" s="71">
        <v>5500.05</v>
      </c>
      <c r="G626" s="71">
        <v>0</v>
      </c>
      <c r="H626" s="71">
        <v>0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627.55</v>
      </c>
      <c r="O626" s="71">
        <v>0</v>
      </c>
      <c r="P626" s="71">
        <v>-0.1</v>
      </c>
      <c r="Q626" s="71">
        <f>F626+G626+H626+J626-K626-M626-N626-L626+O626-P626</f>
        <v>4872.6</v>
      </c>
      <c r="R626" s="32"/>
    </row>
    <row r="627" spans="1:18" ht="33.75" customHeight="1">
      <c r="A627" s="169">
        <v>15100100</v>
      </c>
      <c r="B627" s="71" t="s">
        <v>634</v>
      </c>
      <c r="C627" s="71"/>
      <c r="D627" s="40" t="s">
        <v>635</v>
      </c>
      <c r="E627" s="47" t="s">
        <v>636</v>
      </c>
      <c r="F627" s="71">
        <v>6500.1</v>
      </c>
      <c r="G627" s="71">
        <v>0</v>
      </c>
      <c r="H627" s="71">
        <v>0</v>
      </c>
      <c r="I627" s="71">
        <v>0</v>
      </c>
      <c r="J627" s="71">
        <v>0</v>
      </c>
      <c r="K627" s="71">
        <v>0</v>
      </c>
      <c r="L627" s="85">
        <v>0</v>
      </c>
      <c r="M627" s="71">
        <v>0</v>
      </c>
      <c r="N627" s="71">
        <v>841.16</v>
      </c>
      <c r="O627" s="71">
        <v>0</v>
      </c>
      <c r="P627" s="71">
        <v>-0.06</v>
      </c>
      <c r="Q627" s="71">
        <f>F627+G627+H627+J627-K627-M627-N627-L627+O627-P627</f>
        <v>5659.000000000001</v>
      </c>
      <c r="R627" s="32"/>
    </row>
    <row r="628" spans="1:18" ht="33.75" customHeight="1">
      <c r="A628" s="169">
        <v>15100206</v>
      </c>
      <c r="B628" s="71" t="s">
        <v>627</v>
      </c>
      <c r="C628" s="71"/>
      <c r="D628" s="40" t="s">
        <v>628</v>
      </c>
      <c r="E628" s="47" t="s">
        <v>111</v>
      </c>
      <c r="F628" s="71">
        <v>1248.09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0</v>
      </c>
      <c r="O628" s="71">
        <v>131.83</v>
      </c>
      <c r="P628" s="71">
        <v>0.12</v>
      </c>
      <c r="Q628" s="71">
        <f>F628+G628+H628+J628-K628-M628-N628-L628+O628-P628</f>
        <v>1379.8</v>
      </c>
      <c r="R628" s="32"/>
    </row>
    <row r="629" spans="1:18" ht="33.75" customHeight="1">
      <c r="A629" s="169">
        <v>15200301</v>
      </c>
      <c r="B629" s="71" t="s">
        <v>631</v>
      </c>
      <c r="C629" s="71"/>
      <c r="D629" s="40" t="s">
        <v>632</v>
      </c>
      <c r="E629" s="47" t="s">
        <v>633</v>
      </c>
      <c r="F629" s="71">
        <v>1788.2</v>
      </c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0</v>
      </c>
      <c r="N629" s="71">
        <v>0</v>
      </c>
      <c r="O629" s="71">
        <v>85.24</v>
      </c>
      <c r="P629" s="71">
        <v>0.04</v>
      </c>
      <c r="Q629" s="71">
        <f>F629+G629+H629+J629-K629-M629-N629-L629+O629-P629</f>
        <v>1873.4</v>
      </c>
      <c r="R629" s="32"/>
    </row>
    <row r="630" spans="1:18" ht="30" customHeight="1">
      <c r="A630" s="289" t="s">
        <v>156</v>
      </c>
      <c r="B630" s="71"/>
      <c r="C630" s="71"/>
      <c r="D630" s="47"/>
      <c r="E630" s="47"/>
      <c r="F630" s="50">
        <f>SUM(F626:F629)</f>
        <v>15036.440000000002</v>
      </c>
      <c r="G630" s="50">
        <f aca="true" t="shared" si="92" ref="G630:Q630">SUM(G626:G629)</f>
        <v>0</v>
      </c>
      <c r="H630" s="50">
        <f t="shared" si="92"/>
        <v>0</v>
      </c>
      <c r="I630" s="50">
        <f t="shared" si="92"/>
        <v>0</v>
      </c>
      <c r="J630" s="50">
        <f t="shared" si="92"/>
        <v>0</v>
      </c>
      <c r="K630" s="50">
        <f t="shared" si="92"/>
        <v>0</v>
      </c>
      <c r="L630" s="50">
        <f t="shared" si="92"/>
        <v>0</v>
      </c>
      <c r="M630" s="50">
        <f t="shared" si="92"/>
        <v>0</v>
      </c>
      <c r="N630" s="50">
        <f t="shared" si="92"/>
        <v>1468.71</v>
      </c>
      <c r="O630" s="50">
        <f t="shared" si="92"/>
        <v>217.07</v>
      </c>
      <c r="P630" s="50">
        <f t="shared" si="92"/>
        <v>0</v>
      </c>
      <c r="Q630" s="50">
        <f t="shared" si="92"/>
        <v>13784.800000000001</v>
      </c>
      <c r="R630" s="32"/>
    </row>
    <row r="631" spans="1:18" ht="30" customHeight="1">
      <c r="A631" s="65"/>
      <c r="B631" s="292" t="s">
        <v>40</v>
      </c>
      <c r="C631" s="292"/>
      <c r="D631" s="86"/>
      <c r="E631" s="86"/>
      <c r="F631" s="87">
        <f>F621+F624+F630</f>
        <v>22976.43</v>
      </c>
      <c r="G631" s="87">
        <f aca="true" t="shared" si="93" ref="G631:Q631">G621+G624+G630</f>
        <v>0</v>
      </c>
      <c r="H631" s="87">
        <f t="shared" si="93"/>
        <v>0</v>
      </c>
      <c r="I631" s="87">
        <f t="shared" si="93"/>
        <v>0</v>
      </c>
      <c r="J631" s="87">
        <f t="shared" si="93"/>
        <v>0</v>
      </c>
      <c r="K631" s="87">
        <f t="shared" si="93"/>
        <v>0</v>
      </c>
      <c r="L631" s="87">
        <f t="shared" si="93"/>
        <v>0</v>
      </c>
      <c r="M631" s="87">
        <f t="shared" si="93"/>
        <v>0</v>
      </c>
      <c r="N631" s="87">
        <f t="shared" si="93"/>
        <v>2096.26</v>
      </c>
      <c r="O631" s="87">
        <f t="shared" si="93"/>
        <v>696.12</v>
      </c>
      <c r="P631" s="87">
        <f t="shared" si="93"/>
        <v>-0.11</v>
      </c>
      <c r="Q631" s="87">
        <f t="shared" si="93"/>
        <v>21576.4</v>
      </c>
      <c r="R631" s="67"/>
    </row>
    <row r="635" spans="1:18" s="299" customFormat="1" ht="18.75">
      <c r="A635" s="296"/>
      <c r="B635" s="297"/>
      <c r="C635" s="297"/>
      <c r="D635" s="297"/>
      <c r="E635" s="297" t="s">
        <v>52</v>
      </c>
      <c r="F635" s="297"/>
      <c r="G635" s="297"/>
      <c r="H635" s="297"/>
      <c r="I635" s="297"/>
      <c r="J635" s="297"/>
      <c r="K635" s="297" t="s">
        <v>54</v>
      </c>
      <c r="L635" s="297"/>
      <c r="M635" s="297"/>
      <c r="N635" s="297"/>
      <c r="O635" s="297"/>
      <c r="P635" s="297"/>
      <c r="Q635" s="297"/>
      <c r="R635" s="298"/>
    </row>
    <row r="636" spans="1:18" s="299" customFormat="1" ht="18.75">
      <c r="A636" s="296" t="s">
        <v>53</v>
      </c>
      <c r="B636" s="297"/>
      <c r="C636" s="297"/>
      <c r="D636" s="297"/>
      <c r="E636" s="297" t="s">
        <v>51</v>
      </c>
      <c r="F636" s="297"/>
      <c r="G636" s="297"/>
      <c r="H636" s="297"/>
      <c r="I636" s="297"/>
      <c r="J636" s="297"/>
      <c r="K636" s="297" t="s">
        <v>55</v>
      </c>
      <c r="L636" s="297"/>
      <c r="M636" s="297"/>
      <c r="N636" s="297"/>
      <c r="O636" s="297"/>
      <c r="P636" s="297"/>
      <c r="Q636" s="297"/>
      <c r="R636" s="298"/>
    </row>
    <row r="637" spans="2:17" ht="18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9" spans="1:18" ht="78.75" customHeight="1">
      <c r="A639" s="295" t="s">
        <v>0</v>
      </c>
      <c r="B639" s="37"/>
      <c r="C639" s="37"/>
      <c r="D639" s="6"/>
      <c r="E639" s="131" t="s">
        <v>867</v>
      </c>
      <c r="F639" s="6"/>
      <c r="G639" s="6"/>
      <c r="H639" s="6"/>
      <c r="I639" s="6"/>
      <c r="J639" s="6"/>
      <c r="K639" s="6"/>
      <c r="L639" s="6"/>
      <c r="M639" s="6"/>
      <c r="N639" s="7"/>
      <c r="O639" s="6"/>
      <c r="P639" s="6"/>
      <c r="Q639" s="6"/>
      <c r="R639" s="29"/>
    </row>
    <row r="640" spans="1:18" ht="20.25">
      <c r="A640" s="8"/>
      <c r="B640" s="285" t="s">
        <v>637</v>
      </c>
      <c r="C640" s="285"/>
      <c r="D640" s="9"/>
      <c r="E640" s="9"/>
      <c r="F640" s="9"/>
      <c r="G640" s="9"/>
      <c r="H640" s="9"/>
      <c r="I640" s="9"/>
      <c r="J640" s="10"/>
      <c r="K640" s="10"/>
      <c r="L640" s="9"/>
      <c r="M640" s="9"/>
      <c r="N640" s="11"/>
      <c r="O640" s="9"/>
      <c r="P640" s="9"/>
      <c r="Q640" s="9"/>
      <c r="R640" s="30" t="s">
        <v>949</v>
      </c>
    </row>
    <row r="641" spans="1:18" ht="24.75">
      <c r="A641" s="340"/>
      <c r="B641" s="410"/>
      <c r="C641" s="410"/>
      <c r="D641" s="384"/>
      <c r="E641" s="385" t="s">
        <v>1131</v>
      </c>
      <c r="F641" s="9"/>
      <c r="G641" s="9"/>
      <c r="H641" s="9"/>
      <c r="I641" s="9"/>
      <c r="J641" s="9"/>
      <c r="K641" s="9"/>
      <c r="L641" s="9"/>
      <c r="M641" s="9"/>
      <c r="N641" s="11"/>
      <c r="O641" s="9"/>
      <c r="P641" s="9"/>
      <c r="Q641" s="9"/>
      <c r="R641" s="215"/>
    </row>
    <row r="642" spans="1:18" s="19" customFormat="1" ht="37.5" customHeight="1">
      <c r="A642" s="449" t="s">
        <v>1</v>
      </c>
      <c r="B642" s="450" t="s">
        <v>2</v>
      </c>
      <c r="C642" s="407" t="s">
        <v>908</v>
      </c>
      <c r="D642" s="450" t="s">
        <v>3</v>
      </c>
      <c r="E642" s="450" t="s">
        <v>4</v>
      </c>
      <c r="F642" s="451" t="s">
        <v>5</v>
      </c>
      <c r="G642" s="451" t="s">
        <v>36</v>
      </c>
      <c r="H642" s="177" t="s">
        <v>20</v>
      </c>
      <c r="I642" s="177" t="s">
        <v>45</v>
      </c>
      <c r="J642" s="451" t="s">
        <v>38</v>
      </c>
      <c r="K642" s="451" t="s">
        <v>967</v>
      </c>
      <c r="L642" s="177" t="s">
        <v>21</v>
      </c>
      <c r="M642" s="177" t="s">
        <v>638</v>
      </c>
      <c r="N642" s="451" t="s">
        <v>639</v>
      </c>
      <c r="O642" s="177" t="s">
        <v>24</v>
      </c>
      <c r="P642" s="177" t="s">
        <v>39</v>
      </c>
      <c r="Q642" s="451" t="s">
        <v>37</v>
      </c>
      <c r="R642" s="452" t="s">
        <v>25</v>
      </c>
    </row>
    <row r="643" spans="1:18" ht="33" customHeight="1">
      <c r="A643" s="288" t="s">
        <v>640</v>
      </c>
      <c r="B643" s="281"/>
      <c r="C643" s="281"/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3"/>
      <c r="O643" s="282"/>
      <c r="P643" s="282"/>
      <c r="Q643" s="284"/>
      <c r="R643" s="453"/>
    </row>
    <row r="644" spans="1:18" ht="45" customHeight="1">
      <c r="A644" s="225">
        <v>1620001</v>
      </c>
      <c r="B644" s="269" t="s">
        <v>833</v>
      </c>
      <c r="C644" s="269"/>
      <c r="D644" s="47" t="s">
        <v>1020</v>
      </c>
      <c r="E644" s="47" t="s">
        <v>892</v>
      </c>
      <c r="F644" s="71">
        <v>5500.05</v>
      </c>
      <c r="G644" s="71">
        <v>0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0</v>
      </c>
      <c r="N644" s="71">
        <v>627.55</v>
      </c>
      <c r="O644" s="71">
        <v>0</v>
      </c>
      <c r="P644" s="71">
        <v>-0.1</v>
      </c>
      <c r="Q644" s="71">
        <f>F644+G644+H644+J644-K644-L644-M644-N644+O644-P644</f>
        <v>4872.6</v>
      </c>
      <c r="R644" s="35"/>
    </row>
    <row r="645" spans="1:18" ht="30" customHeight="1">
      <c r="A645" s="289" t="s">
        <v>156</v>
      </c>
      <c r="B645" s="71"/>
      <c r="C645" s="71"/>
      <c r="D645" s="47"/>
      <c r="E645" s="47"/>
      <c r="F645" s="50">
        <f aca="true" t="shared" si="94" ref="F645:Q645">SUM(F641:F644)</f>
        <v>5500.05</v>
      </c>
      <c r="G645" s="50">
        <f t="shared" si="94"/>
        <v>0</v>
      </c>
      <c r="H645" s="50">
        <f t="shared" si="94"/>
        <v>0</v>
      </c>
      <c r="I645" s="50">
        <f t="shared" si="94"/>
        <v>0</v>
      </c>
      <c r="J645" s="50">
        <f t="shared" si="94"/>
        <v>0</v>
      </c>
      <c r="K645" s="50">
        <f t="shared" si="94"/>
        <v>0</v>
      </c>
      <c r="L645" s="50">
        <f t="shared" si="94"/>
        <v>0</v>
      </c>
      <c r="M645" s="50">
        <f t="shared" si="94"/>
        <v>0</v>
      </c>
      <c r="N645" s="50">
        <f t="shared" si="94"/>
        <v>627.55</v>
      </c>
      <c r="O645" s="50">
        <f t="shared" si="94"/>
        <v>0</v>
      </c>
      <c r="P645" s="50">
        <f t="shared" si="94"/>
        <v>-0.1</v>
      </c>
      <c r="Q645" s="50">
        <f t="shared" si="94"/>
        <v>4872.6</v>
      </c>
      <c r="R645" s="32"/>
    </row>
    <row r="646" spans="1:18" ht="33" customHeight="1">
      <c r="A646" s="288" t="s">
        <v>834</v>
      </c>
      <c r="B646" s="281"/>
      <c r="C646" s="281"/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3"/>
      <c r="O646" s="282"/>
      <c r="P646" s="282"/>
      <c r="Q646" s="284"/>
      <c r="R646" s="453"/>
    </row>
    <row r="647" spans="1:18" ht="45" customHeight="1">
      <c r="A647" s="225">
        <v>3140002</v>
      </c>
      <c r="B647" s="71" t="s">
        <v>641</v>
      </c>
      <c r="C647" s="71"/>
      <c r="D647" s="47" t="s">
        <v>642</v>
      </c>
      <c r="E647" s="47" t="s">
        <v>835</v>
      </c>
      <c r="F647" s="71">
        <v>5500.05</v>
      </c>
      <c r="G647" s="71">
        <v>0</v>
      </c>
      <c r="H647" s="71">
        <v>0</v>
      </c>
      <c r="I647" s="71">
        <v>0</v>
      </c>
      <c r="J647" s="71">
        <v>0</v>
      </c>
      <c r="K647" s="71">
        <v>0</v>
      </c>
      <c r="L647" s="71">
        <v>0</v>
      </c>
      <c r="M647" s="71">
        <v>0</v>
      </c>
      <c r="N647" s="71">
        <v>627.55</v>
      </c>
      <c r="O647" s="71">
        <v>0</v>
      </c>
      <c r="P647" s="71">
        <v>-0.1</v>
      </c>
      <c r="Q647" s="71">
        <f>F647+G647+H647+J647-K647-L647-M647-N647+O647-P647</f>
        <v>4872.6</v>
      </c>
      <c r="R647" s="35"/>
    </row>
    <row r="648" spans="1:18" ht="30" customHeight="1">
      <c r="A648" s="289" t="s">
        <v>156</v>
      </c>
      <c r="B648" s="71"/>
      <c r="C648" s="71"/>
      <c r="D648" s="47"/>
      <c r="E648" s="47"/>
      <c r="F648" s="50">
        <f>F647</f>
        <v>5500.05</v>
      </c>
      <c r="G648" s="50">
        <f aca="true" t="shared" si="95" ref="G648:Q648">G647</f>
        <v>0</v>
      </c>
      <c r="H648" s="50">
        <f t="shared" si="95"/>
        <v>0</v>
      </c>
      <c r="I648" s="50">
        <f t="shared" si="95"/>
        <v>0</v>
      </c>
      <c r="J648" s="50">
        <f t="shared" si="95"/>
        <v>0</v>
      </c>
      <c r="K648" s="50">
        <f t="shared" si="95"/>
        <v>0</v>
      </c>
      <c r="L648" s="50">
        <f t="shared" si="95"/>
        <v>0</v>
      </c>
      <c r="M648" s="50">
        <f t="shared" si="95"/>
        <v>0</v>
      </c>
      <c r="N648" s="50">
        <f t="shared" si="95"/>
        <v>627.55</v>
      </c>
      <c r="O648" s="50">
        <f t="shared" si="95"/>
        <v>0</v>
      </c>
      <c r="P648" s="50">
        <f t="shared" si="95"/>
        <v>-0.1</v>
      </c>
      <c r="Q648" s="50">
        <f t="shared" si="95"/>
        <v>4872.6</v>
      </c>
      <c r="R648" s="32"/>
    </row>
    <row r="649" spans="1:18" ht="33" customHeight="1">
      <c r="A649" s="226"/>
      <c r="B649" s="294" t="s">
        <v>40</v>
      </c>
      <c r="C649" s="294"/>
      <c r="D649" s="61"/>
      <c r="E649" s="61"/>
      <c r="F649" s="87">
        <f>F645+F648</f>
        <v>11000.1</v>
      </c>
      <c r="G649" s="87">
        <f aca="true" t="shared" si="96" ref="G649:Q649">G645+G648</f>
        <v>0</v>
      </c>
      <c r="H649" s="87">
        <f t="shared" si="96"/>
        <v>0</v>
      </c>
      <c r="I649" s="87">
        <f t="shared" si="96"/>
        <v>0</v>
      </c>
      <c r="J649" s="87">
        <f t="shared" si="96"/>
        <v>0</v>
      </c>
      <c r="K649" s="87">
        <f t="shared" si="96"/>
        <v>0</v>
      </c>
      <c r="L649" s="87">
        <f t="shared" si="96"/>
        <v>0</v>
      </c>
      <c r="M649" s="87">
        <f t="shared" si="96"/>
        <v>0</v>
      </c>
      <c r="N649" s="87">
        <f t="shared" si="96"/>
        <v>1255.1</v>
      </c>
      <c r="O649" s="87">
        <f t="shared" si="96"/>
        <v>0</v>
      </c>
      <c r="P649" s="87">
        <f t="shared" si="96"/>
        <v>-0.2</v>
      </c>
      <c r="Q649" s="87">
        <f t="shared" si="96"/>
        <v>9745.2</v>
      </c>
      <c r="R649" s="68"/>
    </row>
    <row r="650" spans="1:18" ht="30" customHeight="1">
      <c r="A650" s="227"/>
      <c r="B650" s="10"/>
      <c r="C650" s="10"/>
      <c r="D650" s="10"/>
      <c r="E650" s="10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34"/>
    </row>
    <row r="651" spans="1:18" ht="30" customHeight="1">
      <c r="A651" s="227"/>
      <c r="B651" s="10"/>
      <c r="C651" s="10"/>
      <c r="D651" s="10"/>
      <c r="E651" s="10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34"/>
    </row>
    <row r="652" spans="1:18" ht="30" customHeight="1">
      <c r="A652" s="227"/>
      <c r="B652" s="10"/>
      <c r="C652" s="10"/>
      <c r="D652" s="10"/>
      <c r="E652" s="10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34"/>
    </row>
    <row r="653" spans="1:18" ht="30" customHeight="1">
      <c r="A653" s="227"/>
      <c r="B653" s="10"/>
      <c r="C653" s="10"/>
      <c r="D653" s="10"/>
      <c r="E653" s="10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34"/>
    </row>
    <row r="654" spans="12:14" ht="18">
      <c r="L654" s="3"/>
      <c r="N654" s="21"/>
    </row>
    <row r="655" spans="12:14" ht="18">
      <c r="L655" s="3"/>
      <c r="N655" s="21"/>
    </row>
    <row r="656" spans="1:18" s="299" customFormat="1" ht="18.75">
      <c r="A656" s="296"/>
      <c r="B656" s="297"/>
      <c r="C656" s="297"/>
      <c r="D656" s="297"/>
      <c r="E656" s="297" t="s">
        <v>52</v>
      </c>
      <c r="F656" s="297"/>
      <c r="G656" s="297"/>
      <c r="H656" s="297"/>
      <c r="I656" s="297"/>
      <c r="J656" s="297"/>
      <c r="K656" s="297" t="s">
        <v>54</v>
      </c>
      <c r="L656" s="297"/>
      <c r="M656" s="297"/>
      <c r="N656" s="297"/>
      <c r="O656" s="297"/>
      <c r="P656" s="297"/>
      <c r="Q656" s="297"/>
      <c r="R656" s="298"/>
    </row>
    <row r="657" spans="1:18" s="299" customFormat="1" ht="18.75">
      <c r="A657" s="296" t="s">
        <v>53</v>
      </c>
      <c r="B657" s="297"/>
      <c r="C657" s="297"/>
      <c r="D657" s="297"/>
      <c r="E657" s="297" t="s">
        <v>51</v>
      </c>
      <c r="F657" s="297"/>
      <c r="G657" s="297"/>
      <c r="H657" s="297"/>
      <c r="I657" s="297"/>
      <c r="J657" s="297"/>
      <c r="K657" s="297" t="s">
        <v>55</v>
      </c>
      <c r="L657" s="297"/>
      <c r="M657" s="297"/>
      <c r="N657" s="297"/>
      <c r="O657" s="297"/>
      <c r="P657" s="297"/>
      <c r="Q657" s="297"/>
      <c r="R657" s="298"/>
    </row>
    <row r="659" spans="1:18" ht="56.25" customHeight="1">
      <c r="A659" s="295" t="s">
        <v>0</v>
      </c>
      <c r="B659" s="37"/>
      <c r="C659" s="37"/>
      <c r="D659" s="6"/>
      <c r="E659" s="131" t="s">
        <v>867</v>
      </c>
      <c r="F659" s="6"/>
      <c r="G659" s="6"/>
      <c r="H659" s="6"/>
      <c r="I659" s="6"/>
      <c r="J659" s="6"/>
      <c r="K659" s="6"/>
      <c r="L659" s="7"/>
      <c r="M659" s="6"/>
      <c r="N659" s="6"/>
      <c r="O659" s="6"/>
      <c r="P659" s="6"/>
      <c r="Q659" s="6"/>
      <c r="R659" s="29"/>
    </row>
    <row r="660" spans="1:18" ht="20.25">
      <c r="A660" s="8"/>
      <c r="B660" s="134" t="s">
        <v>645</v>
      </c>
      <c r="C660" s="134"/>
      <c r="D660" s="9"/>
      <c r="E660" s="9"/>
      <c r="F660" s="9"/>
      <c r="G660" s="9"/>
      <c r="H660" s="9"/>
      <c r="I660" s="9"/>
      <c r="J660" s="10"/>
      <c r="K660" s="10"/>
      <c r="L660" s="11"/>
      <c r="M660" s="9"/>
      <c r="N660" s="9"/>
      <c r="O660" s="9"/>
      <c r="P660" s="9"/>
      <c r="Q660" s="9"/>
      <c r="R660" s="30" t="s">
        <v>950</v>
      </c>
    </row>
    <row r="661" spans="1:18" ht="24.75">
      <c r="A661" s="12"/>
      <c r="B661" s="13"/>
      <c r="C661" s="13"/>
      <c r="D661" s="13"/>
      <c r="E661" s="133" t="s">
        <v>1131</v>
      </c>
      <c r="F661" s="14"/>
      <c r="G661" s="14"/>
      <c r="H661" s="14"/>
      <c r="I661" s="14"/>
      <c r="J661" s="14"/>
      <c r="K661" s="14"/>
      <c r="L661" s="15"/>
      <c r="M661" s="14"/>
      <c r="N661" s="14"/>
      <c r="O661" s="14"/>
      <c r="P661" s="14"/>
      <c r="Q661" s="14"/>
      <c r="R661" s="31"/>
    </row>
    <row r="662" spans="1:18" s="403" customFormat="1" ht="35.25" customHeight="1">
      <c r="A662" s="349" t="s">
        <v>1</v>
      </c>
      <c r="B662" s="350" t="s">
        <v>2</v>
      </c>
      <c r="C662" s="347" t="s">
        <v>908</v>
      </c>
      <c r="D662" s="350" t="s">
        <v>3</v>
      </c>
      <c r="E662" s="350" t="s">
        <v>4</v>
      </c>
      <c r="F662" s="376" t="s">
        <v>5</v>
      </c>
      <c r="G662" s="376" t="s">
        <v>36</v>
      </c>
      <c r="H662" s="376" t="s">
        <v>20</v>
      </c>
      <c r="I662" s="376" t="s">
        <v>45</v>
      </c>
      <c r="J662" s="376" t="s">
        <v>38</v>
      </c>
      <c r="K662" s="376" t="s">
        <v>967</v>
      </c>
      <c r="L662" s="376" t="s">
        <v>21</v>
      </c>
      <c r="M662" s="376" t="s">
        <v>27</v>
      </c>
      <c r="N662" s="376" t="s">
        <v>23</v>
      </c>
      <c r="O662" s="376" t="s">
        <v>24</v>
      </c>
      <c r="P662" s="376" t="s">
        <v>39</v>
      </c>
      <c r="Q662" s="376" t="s">
        <v>37</v>
      </c>
      <c r="R662" s="407" t="s">
        <v>25</v>
      </c>
    </row>
    <row r="663" spans="1:18" ht="36" customHeight="1">
      <c r="A663" s="454" t="s">
        <v>836</v>
      </c>
      <c r="B663" s="444"/>
      <c r="C663" s="444"/>
      <c r="D663" s="444"/>
      <c r="E663" s="444"/>
      <c r="F663" s="444"/>
      <c r="G663" s="444"/>
      <c r="H663" s="444"/>
      <c r="I663" s="444"/>
      <c r="J663" s="444"/>
      <c r="K663" s="444"/>
      <c r="L663" s="445"/>
      <c r="M663" s="444"/>
      <c r="N663" s="444"/>
      <c r="O663" s="444"/>
      <c r="P663" s="444"/>
      <c r="Q663" s="444"/>
      <c r="R663" s="446"/>
    </row>
    <row r="664" spans="1:18" ht="45" customHeight="1">
      <c r="A664" s="169">
        <v>1700001</v>
      </c>
      <c r="B664" s="71" t="s">
        <v>837</v>
      </c>
      <c r="C664" s="71"/>
      <c r="D664" s="47" t="s">
        <v>838</v>
      </c>
      <c r="E664" s="47" t="s">
        <v>647</v>
      </c>
      <c r="F664" s="71">
        <v>6615</v>
      </c>
      <c r="G664" s="71">
        <v>0</v>
      </c>
      <c r="H664" s="71">
        <v>0</v>
      </c>
      <c r="I664" s="71">
        <v>0</v>
      </c>
      <c r="J664" s="71">
        <v>0</v>
      </c>
      <c r="K664" s="71">
        <v>0</v>
      </c>
      <c r="L664" s="71">
        <v>0</v>
      </c>
      <c r="M664" s="71">
        <v>0</v>
      </c>
      <c r="N664" s="71">
        <v>865.71</v>
      </c>
      <c r="O664" s="71">
        <v>0</v>
      </c>
      <c r="P664" s="71">
        <v>-0.11</v>
      </c>
      <c r="Q664" s="71">
        <f>F664+G664+H664+J664-K664-M664-N664-L664+O664-P664</f>
        <v>5749.4</v>
      </c>
      <c r="R664" s="32"/>
    </row>
    <row r="665" spans="1:18" ht="45" customHeight="1">
      <c r="A665" s="169">
        <v>1700002</v>
      </c>
      <c r="B665" s="71" t="s">
        <v>839</v>
      </c>
      <c r="C665" s="71"/>
      <c r="D665" s="47" t="s">
        <v>1021</v>
      </c>
      <c r="E665" s="47" t="s">
        <v>6</v>
      </c>
      <c r="F665" s="71">
        <v>3675</v>
      </c>
      <c r="G665" s="71">
        <v>0</v>
      </c>
      <c r="H665" s="71">
        <v>0</v>
      </c>
      <c r="I665" s="71">
        <v>0</v>
      </c>
      <c r="J665" s="71">
        <v>0</v>
      </c>
      <c r="K665" s="71">
        <v>0</v>
      </c>
      <c r="L665" s="71">
        <v>0</v>
      </c>
      <c r="M665" s="71">
        <v>0</v>
      </c>
      <c r="N665" s="71">
        <v>297.04</v>
      </c>
      <c r="O665" s="71">
        <v>0</v>
      </c>
      <c r="P665" s="71">
        <v>-0.04</v>
      </c>
      <c r="Q665" s="71">
        <f>F665+G665+H665+J665-K665-M665-N665-L665+O665-P665</f>
        <v>3378</v>
      </c>
      <c r="R665" s="32"/>
    </row>
    <row r="666" spans="1:18" ht="36" customHeight="1">
      <c r="A666" s="289" t="s">
        <v>156</v>
      </c>
      <c r="B666" s="71"/>
      <c r="C666" s="71"/>
      <c r="D666" s="47"/>
      <c r="E666" s="47"/>
      <c r="F666" s="50">
        <f>SUM(F664:F665)</f>
        <v>10290</v>
      </c>
      <c r="G666" s="50">
        <f aca="true" t="shared" si="97" ref="G666:Q666">SUM(G664:G665)</f>
        <v>0</v>
      </c>
      <c r="H666" s="50">
        <f t="shared" si="97"/>
        <v>0</v>
      </c>
      <c r="I666" s="50">
        <f t="shared" si="97"/>
        <v>0</v>
      </c>
      <c r="J666" s="50">
        <f t="shared" si="97"/>
        <v>0</v>
      </c>
      <c r="K666" s="50">
        <f t="shared" si="97"/>
        <v>0</v>
      </c>
      <c r="L666" s="50">
        <f t="shared" si="97"/>
        <v>0</v>
      </c>
      <c r="M666" s="50">
        <f t="shared" si="97"/>
        <v>0</v>
      </c>
      <c r="N666" s="50">
        <f t="shared" si="97"/>
        <v>1162.75</v>
      </c>
      <c r="O666" s="50">
        <f t="shared" si="97"/>
        <v>0</v>
      </c>
      <c r="P666" s="50">
        <f t="shared" si="97"/>
        <v>-0.15</v>
      </c>
      <c r="Q666" s="50">
        <f t="shared" si="97"/>
        <v>9127.4</v>
      </c>
      <c r="R666" s="32"/>
    </row>
    <row r="667" spans="1:18" ht="36" customHeight="1">
      <c r="A667" s="142" t="s">
        <v>18</v>
      </c>
      <c r="B667" s="101"/>
      <c r="C667" s="101"/>
      <c r="D667" s="102"/>
      <c r="E667" s="102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3"/>
    </row>
    <row r="668" spans="1:18" ht="45" customHeight="1">
      <c r="A668" s="169">
        <v>17100201</v>
      </c>
      <c r="B668" s="71" t="s">
        <v>648</v>
      </c>
      <c r="C668" s="71"/>
      <c r="D668" s="47" t="s">
        <v>649</v>
      </c>
      <c r="E668" s="47" t="s">
        <v>868</v>
      </c>
      <c r="F668" s="71">
        <v>4183.65</v>
      </c>
      <c r="G668" s="71">
        <v>0</v>
      </c>
      <c r="H668" s="71">
        <v>0</v>
      </c>
      <c r="I668" s="71">
        <v>0</v>
      </c>
      <c r="J668" s="71">
        <v>0</v>
      </c>
      <c r="K668" s="71">
        <v>0</v>
      </c>
      <c r="L668" s="71">
        <v>0</v>
      </c>
      <c r="M668" s="71">
        <v>0</v>
      </c>
      <c r="N668" s="71">
        <v>378.43</v>
      </c>
      <c r="O668" s="71">
        <v>0</v>
      </c>
      <c r="P668" s="71">
        <v>0.02</v>
      </c>
      <c r="Q668" s="71">
        <f>F668+G668+H668+J668-K668-M668-N668-L668+O668-P668</f>
        <v>3805.2</v>
      </c>
      <c r="R668" s="32"/>
    </row>
    <row r="669" spans="1:18" ht="45" customHeight="1">
      <c r="A669" s="169">
        <v>17100401</v>
      </c>
      <c r="B669" s="71" t="s">
        <v>650</v>
      </c>
      <c r="C669" s="71"/>
      <c r="D669" s="47" t="s">
        <v>651</v>
      </c>
      <c r="E669" s="47" t="s">
        <v>15</v>
      </c>
      <c r="F669" s="71">
        <v>1622.82</v>
      </c>
      <c r="G669" s="71">
        <v>0</v>
      </c>
      <c r="H669" s="71">
        <v>0</v>
      </c>
      <c r="I669" s="71">
        <v>0</v>
      </c>
      <c r="J669" s="71">
        <v>0</v>
      </c>
      <c r="K669" s="71">
        <v>0</v>
      </c>
      <c r="L669" s="71">
        <v>0</v>
      </c>
      <c r="M669" s="71">
        <v>0</v>
      </c>
      <c r="N669" s="71">
        <v>0</v>
      </c>
      <c r="O669" s="71">
        <v>107.74</v>
      </c>
      <c r="P669" s="71">
        <v>-0.04</v>
      </c>
      <c r="Q669" s="71">
        <f>F669+G669+H669+J669-K669-M669-N669-L669+O669-P669</f>
        <v>1730.6</v>
      </c>
      <c r="R669" s="32"/>
    </row>
    <row r="670" spans="1:18" ht="36" customHeight="1">
      <c r="A670" s="289" t="s">
        <v>156</v>
      </c>
      <c r="B670" s="1"/>
      <c r="C670" s="1"/>
      <c r="D670" s="47"/>
      <c r="E670" s="47"/>
      <c r="F670" s="77">
        <f aca="true" t="shared" si="98" ref="F670:Q670">SUM(F668:F669)</f>
        <v>5806.469999999999</v>
      </c>
      <c r="G670" s="77">
        <f t="shared" si="98"/>
        <v>0</v>
      </c>
      <c r="H670" s="77">
        <f t="shared" si="98"/>
        <v>0</v>
      </c>
      <c r="I670" s="77">
        <f t="shared" si="98"/>
        <v>0</v>
      </c>
      <c r="J670" s="77">
        <f t="shared" si="98"/>
        <v>0</v>
      </c>
      <c r="K670" s="77">
        <f t="shared" si="98"/>
        <v>0</v>
      </c>
      <c r="L670" s="77">
        <f t="shared" si="98"/>
        <v>0</v>
      </c>
      <c r="M670" s="77">
        <f t="shared" si="98"/>
        <v>0</v>
      </c>
      <c r="N670" s="77">
        <f t="shared" si="98"/>
        <v>378.43</v>
      </c>
      <c r="O670" s="77">
        <f t="shared" si="98"/>
        <v>107.74</v>
      </c>
      <c r="P670" s="77">
        <f t="shared" si="98"/>
        <v>-0.02</v>
      </c>
      <c r="Q670" s="77">
        <f t="shared" si="98"/>
        <v>5535.799999999999</v>
      </c>
      <c r="R670" s="32"/>
    </row>
    <row r="671" spans="1:18" s="25" customFormat="1" ht="36" customHeight="1">
      <c r="A671" s="65"/>
      <c r="B671" s="292" t="s">
        <v>40</v>
      </c>
      <c r="C671" s="292"/>
      <c r="D671" s="66"/>
      <c r="E671" s="66"/>
      <c r="F671" s="92">
        <f>F666+F670</f>
        <v>16096.47</v>
      </c>
      <c r="G671" s="92">
        <f aca="true" t="shared" si="99" ref="G671:Q671">G666+G670</f>
        <v>0</v>
      </c>
      <c r="H671" s="92">
        <f t="shared" si="99"/>
        <v>0</v>
      </c>
      <c r="I671" s="92">
        <f t="shared" si="99"/>
        <v>0</v>
      </c>
      <c r="J671" s="92">
        <f t="shared" si="99"/>
        <v>0</v>
      </c>
      <c r="K671" s="92">
        <f t="shared" si="99"/>
        <v>0</v>
      </c>
      <c r="L671" s="92">
        <f t="shared" si="99"/>
        <v>0</v>
      </c>
      <c r="M671" s="92">
        <f t="shared" si="99"/>
        <v>0</v>
      </c>
      <c r="N671" s="92">
        <f t="shared" si="99"/>
        <v>1541.18</v>
      </c>
      <c r="O671" s="92">
        <f t="shared" si="99"/>
        <v>107.74</v>
      </c>
      <c r="P671" s="92">
        <f t="shared" si="99"/>
        <v>-0.16999999999999998</v>
      </c>
      <c r="Q671" s="92">
        <f t="shared" si="99"/>
        <v>14663.199999999999</v>
      </c>
      <c r="R671" s="67"/>
    </row>
    <row r="672" spans="1:18" ht="18">
      <c r="A672" s="26"/>
      <c r="B672" s="10"/>
      <c r="C672" s="10"/>
      <c r="D672" s="10"/>
      <c r="E672" s="10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34"/>
    </row>
    <row r="673" spans="1:18" ht="18">
      <c r="A673" s="26"/>
      <c r="B673" s="10"/>
      <c r="C673" s="10"/>
      <c r="D673" s="10"/>
      <c r="E673" s="10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34"/>
    </row>
    <row r="674" spans="1:18" ht="18">
      <c r="A674" s="26"/>
      <c r="B674" s="10"/>
      <c r="C674" s="10"/>
      <c r="D674" s="10"/>
      <c r="E674" s="10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34"/>
    </row>
    <row r="675" spans="1:18" ht="18">
      <c r="A675" s="26"/>
      <c r="B675" s="10"/>
      <c r="C675" s="10"/>
      <c r="D675" s="10"/>
      <c r="E675" s="10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34"/>
    </row>
    <row r="676" spans="1:18" ht="18">
      <c r="A676" s="26"/>
      <c r="B676" s="10"/>
      <c r="C676" s="10"/>
      <c r="D676" s="10"/>
      <c r="E676" s="10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34"/>
    </row>
    <row r="677" spans="1:18" s="299" customFormat="1" ht="18.75">
      <c r="A677" s="296"/>
      <c r="B677" s="297"/>
      <c r="C677" s="297"/>
      <c r="D677" s="297"/>
      <c r="E677" s="297" t="s">
        <v>52</v>
      </c>
      <c r="F677" s="297"/>
      <c r="G677" s="297"/>
      <c r="H677" s="297"/>
      <c r="I677" s="297"/>
      <c r="J677" s="297"/>
      <c r="K677" s="297" t="s">
        <v>54</v>
      </c>
      <c r="L677" s="297"/>
      <c r="M677" s="297"/>
      <c r="N677" s="297"/>
      <c r="O677" s="297"/>
      <c r="P677" s="297"/>
      <c r="Q677" s="297"/>
      <c r="R677" s="298"/>
    </row>
    <row r="678" spans="1:18" s="299" customFormat="1" ht="18.75">
      <c r="A678" s="296" t="s">
        <v>53</v>
      </c>
      <c r="B678" s="297"/>
      <c r="C678" s="297"/>
      <c r="D678" s="297"/>
      <c r="E678" s="297" t="s">
        <v>51</v>
      </c>
      <c r="F678" s="297"/>
      <c r="G678" s="297"/>
      <c r="H678" s="297"/>
      <c r="I678" s="297"/>
      <c r="J678" s="297"/>
      <c r="K678" s="297" t="s">
        <v>55</v>
      </c>
      <c r="L678" s="297"/>
      <c r="M678" s="297"/>
      <c r="N678" s="297"/>
      <c r="O678" s="297"/>
      <c r="P678" s="297"/>
      <c r="Q678" s="297"/>
      <c r="R678" s="298"/>
    </row>
    <row r="679" spans="1:18" s="156" customFormat="1" ht="18">
      <c r="A679" s="117"/>
      <c r="B679" s="211"/>
      <c r="C679" s="211"/>
      <c r="D679" s="211"/>
      <c r="E679" s="211"/>
      <c r="F679" s="211"/>
      <c r="G679" s="211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120"/>
    </row>
    <row r="680" spans="1:18" ht="33.75">
      <c r="A680" s="295" t="s">
        <v>0</v>
      </c>
      <c r="B680" s="22"/>
      <c r="C680" s="22"/>
      <c r="D680" s="6"/>
      <c r="E680" s="131" t="s">
        <v>867</v>
      </c>
      <c r="F680" s="6"/>
      <c r="G680" s="6"/>
      <c r="H680" s="6"/>
      <c r="I680" s="6"/>
      <c r="J680" s="6"/>
      <c r="K680" s="6"/>
      <c r="L680" s="7"/>
      <c r="M680" s="6"/>
      <c r="N680" s="6"/>
      <c r="O680" s="6"/>
      <c r="P680" s="6"/>
      <c r="Q680" s="6"/>
      <c r="R680" s="29"/>
    </row>
    <row r="681" spans="1:18" ht="20.25">
      <c r="A681" s="8"/>
      <c r="B681" s="134" t="s">
        <v>652</v>
      </c>
      <c r="C681" s="134"/>
      <c r="D681" s="9"/>
      <c r="E681" s="9"/>
      <c r="F681" s="9"/>
      <c r="G681" s="9"/>
      <c r="H681" s="9"/>
      <c r="I681" s="9"/>
      <c r="J681" s="10"/>
      <c r="K681" s="10"/>
      <c r="L681" s="11"/>
      <c r="M681" s="9"/>
      <c r="N681" s="9"/>
      <c r="O681" s="9"/>
      <c r="P681" s="9"/>
      <c r="Q681" s="9"/>
      <c r="R681" s="30" t="s">
        <v>951</v>
      </c>
    </row>
    <row r="682" spans="1:18" ht="24.75">
      <c r="A682" s="12"/>
      <c r="B682" s="49"/>
      <c r="C682" s="49"/>
      <c r="D682" s="13"/>
      <c r="E682" s="133" t="s">
        <v>1131</v>
      </c>
      <c r="F682" s="14"/>
      <c r="G682" s="14"/>
      <c r="H682" s="14"/>
      <c r="I682" s="14"/>
      <c r="J682" s="14"/>
      <c r="K682" s="14"/>
      <c r="L682" s="15"/>
      <c r="M682" s="14"/>
      <c r="N682" s="14"/>
      <c r="O682" s="14"/>
      <c r="P682" s="14"/>
      <c r="Q682" s="14"/>
      <c r="R682" s="31"/>
    </row>
    <row r="683" spans="1:18" s="403" customFormat="1" ht="27.75" customHeight="1">
      <c r="A683" s="349" t="s">
        <v>1</v>
      </c>
      <c r="B683" s="350" t="s">
        <v>2</v>
      </c>
      <c r="C683" s="347" t="s">
        <v>908</v>
      </c>
      <c r="D683" s="350" t="s">
        <v>3</v>
      </c>
      <c r="E683" s="350" t="s">
        <v>4</v>
      </c>
      <c r="F683" s="376" t="s">
        <v>5</v>
      </c>
      <c r="G683" s="376" t="s">
        <v>36</v>
      </c>
      <c r="H683" s="376" t="s">
        <v>957</v>
      </c>
      <c r="I683" s="376" t="s">
        <v>45</v>
      </c>
      <c r="J683" s="376" t="s">
        <v>38</v>
      </c>
      <c r="K683" s="376" t="s">
        <v>967</v>
      </c>
      <c r="L683" s="376" t="s">
        <v>21</v>
      </c>
      <c r="M683" s="376" t="s">
        <v>27</v>
      </c>
      <c r="N683" s="376" t="s">
        <v>23</v>
      </c>
      <c r="O683" s="376" t="s">
        <v>24</v>
      </c>
      <c r="P683" s="376" t="s">
        <v>39</v>
      </c>
      <c r="Q683" s="376" t="s">
        <v>37</v>
      </c>
      <c r="R683" s="407" t="s">
        <v>25</v>
      </c>
    </row>
    <row r="684" spans="1:18" ht="27.75" customHeight="1">
      <c r="A684" s="454" t="s">
        <v>840</v>
      </c>
      <c r="B684" s="444"/>
      <c r="C684" s="444"/>
      <c r="D684" s="444"/>
      <c r="E684" s="444"/>
      <c r="F684" s="444"/>
      <c r="G684" s="444"/>
      <c r="H684" s="444"/>
      <c r="I684" s="444"/>
      <c r="J684" s="444"/>
      <c r="K684" s="444"/>
      <c r="L684" s="445"/>
      <c r="M684" s="444"/>
      <c r="N684" s="444"/>
      <c r="O684" s="444"/>
      <c r="P684" s="444"/>
      <c r="Q684" s="444"/>
      <c r="R684" s="446"/>
    </row>
    <row r="685" spans="1:18" ht="40.5" customHeight="1">
      <c r="A685" s="169">
        <v>1900201</v>
      </c>
      <c r="B685" s="71" t="s">
        <v>841</v>
      </c>
      <c r="C685" s="71"/>
      <c r="D685" s="47" t="s">
        <v>842</v>
      </c>
      <c r="E685" s="47" t="s">
        <v>843</v>
      </c>
      <c r="F685" s="71">
        <v>6615</v>
      </c>
      <c r="G685" s="71">
        <v>0</v>
      </c>
      <c r="H685" s="71">
        <v>0</v>
      </c>
      <c r="I685" s="71">
        <v>0</v>
      </c>
      <c r="J685" s="71">
        <v>0</v>
      </c>
      <c r="K685" s="71">
        <v>0</v>
      </c>
      <c r="L685" s="71">
        <v>0</v>
      </c>
      <c r="M685" s="71">
        <v>0</v>
      </c>
      <c r="N685" s="71">
        <v>865.71</v>
      </c>
      <c r="O685" s="71">
        <v>0</v>
      </c>
      <c r="P685" s="71">
        <v>-0.11</v>
      </c>
      <c r="Q685" s="71">
        <f>F685+G685+H685+J685-K685-M685-N685-L685+O685-P685</f>
        <v>5749.4</v>
      </c>
      <c r="R685" s="35"/>
    </row>
    <row r="686" spans="1:18" ht="40.5" customHeight="1">
      <c r="A686" s="169">
        <v>19000101</v>
      </c>
      <c r="B686" s="71" t="s">
        <v>653</v>
      </c>
      <c r="C686" s="71"/>
      <c r="D686" s="47" t="s">
        <v>654</v>
      </c>
      <c r="E686" s="47" t="s">
        <v>6</v>
      </c>
      <c r="F686" s="71">
        <v>2583.16</v>
      </c>
      <c r="G686" s="71">
        <v>0</v>
      </c>
      <c r="H686" s="71">
        <v>0</v>
      </c>
      <c r="I686" s="71">
        <v>0</v>
      </c>
      <c r="J686" s="71">
        <v>0</v>
      </c>
      <c r="K686" s="71">
        <v>0</v>
      </c>
      <c r="L686" s="71">
        <v>0</v>
      </c>
      <c r="M686" s="71">
        <v>0</v>
      </c>
      <c r="N686" s="71">
        <v>16.71</v>
      </c>
      <c r="O686" s="71">
        <v>0</v>
      </c>
      <c r="P686" s="71">
        <v>0.05</v>
      </c>
      <c r="Q686" s="71">
        <f>F686+G686+H686+J686-K686-M686-N686-L686+O686-P686</f>
        <v>2566.3999999999996</v>
      </c>
      <c r="R686" s="35"/>
    </row>
    <row r="687" spans="1:18" ht="21.75" customHeight="1">
      <c r="A687" s="289" t="s">
        <v>156</v>
      </c>
      <c r="B687" s="71"/>
      <c r="C687" s="71"/>
      <c r="D687" s="47"/>
      <c r="E687" s="47"/>
      <c r="F687" s="77">
        <f>SUM(F685:F686)</f>
        <v>9198.16</v>
      </c>
      <c r="G687" s="77">
        <f aca="true" t="shared" si="100" ref="G687:N687">SUM(G685:G686)</f>
        <v>0</v>
      </c>
      <c r="H687" s="77">
        <f t="shared" si="100"/>
        <v>0</v>
      </c>
      <c r="I687" s="77">
        <f t="shared" si="100"/>
        <v>0</v>
      </c>
      <c r="J687" s="77">
        <f t="shared" si="100"/>
        <v>0</v>
      </c>
      <c r="K687" s="77">
        <f t="shared" si="100"/>
        <v>0</v>
      </c>
      <c r="L687" s="77">
        <f t="shared" si="100"/>
        <v>0</v>
      </c>
      <c r="M687" s="77">
        <f t="shared" si="100"/>
        <v>0</v>
      </c>
      <c r="N687" s="77">
        <f t="shared" si="100"/>
        <v>882.4200000000001</v>
      </c>
      <c r="O687" s="77">
        <f>SUM(O685:O686)</f>
        <v>0</v>
      </c>
      <c r="P687" s="77">
        <f>SUM(P685:P686)</f>
        <v>-0.06</v>
      </c>
      <c r="Q687" s="77">
        <f>SUM(Q685:Q686)</f>
        <v>8315.8</v>
      </c>
      <c r="R687" s="35"/>
    </row>
    <row r="688" spans="1:18" ht="27" customHeight="1">
      <c r="A688" s="142" t="s">
        <v>655</v>
      </c>
      <c r="B688" s="101"/>
      <c r="C688" s="101"/>
      <c r="D688" s="102"/>
      <c r="E688" s="102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7"/>
    </row>
    <row r="689" spans="1:18" ht="40.5" customHeight="1">
      <c r="A689" s="169">
        <v>19100001</v>
      </c>
      <c r="B689" s="71" t="s">
        <v>656</v>
      </c>
      <c r="C689" s="71"/>
      <c r="D689" s="47" t="s">
        <v>657</v>
      </c>
      <c r="E689" s="47" t="s">
        <v>893</v>
      </c>
      <c r="F689" s="71">
        <v>4158.75</v>
      </c>
      <c r="G689" s="71">
        <v>0</v>
      </c>
      <c r="H689" s="71">
        <v>0</v>
      </c>
      <c r="I689" s="71">
        <v>300</v>
      </c>
      <c r="J689" s="71">
        <v>0</v>
      </c>
      <c r="K689" s="71">
        <v>0</v>
      </c>
      <c r="L689" s="71">
        <v>333</v>
      </c>
      <c r="M689" s="71">
        <v>0</v>
      </c>
      <c r="N689" s="71">
        <v>374.44</v>
      </c>
      <c r="O689" s="71">
        <v>0</v>
      </c>
      <c r="P689" s="71">
        <v>0.11</v>
      </c>
      <c r="Q689" s="71">
        <f>F689+G689+I689+H689+J689-K689-M689-N689-L689+O689-P689</f>
        <v>3751.2</v>
      </c>
      <c r="R689" s="35"/>
    </row>
    <row r="690" spans="1:18" ht="21.75" customHeight="1">
      <c r="A690" s="289" t="s">
        <v>156</v>
      </c>
      <c r="B690" s="71"/>
      <c r="C690" s="71"/>
      <c r="D690" s="47"/>
      <c r="E690" s="47"/>
      <c r="F690" s="77">
        <f aca="true" t="shared" si="101" ref="F690:Q690">F689</f>
        <v>4158.75</v>
      </c>
      <c r="G690" s="77">
        <f t="shared" si="101"/>
        <v>0</v>
      </c>
      <c r="H690" s="77">
        <f t="shared" si="101"/>
        <v>0</v>
      </c>
      <c r="I690" s="77">
        <f t="shared" si="101"/>
        <v>300</v>
      </c>
      <c r="J690" s="77">
        <f t="shared" si="101"/>
        <v>0</v>
      </c>
      <c r="K690" s="77">
        <f t="shared" si="101"/>
        <v>0</v>
      </c>
      <c r="L690" s="77">
        <f t="shared" si="101"/>
        <v>333</v>
      </c>
      <c r="M690" s="77">
        <f t="shared" si="101"/>
        <v>0</v>
      </c>
      <c r="N690" s="77">
        <f t="shared" si="101"/>
        <v>374.44</v>
      </c>
      <c r="O690" s="77">
        <f t="shared" si="101"/>
        <v>0</v>
      </c>
      <c r="P690" s="77">
        <f t="shared" si="101"/>
        <v>0.11</v>
      </c>
      <c r="Q690" s="77">
        <f t="shared" si="101"/>
        <v>3751.2</v>
      </c>
      <c r="R690" s="35"/>
    </row>
    <row r="691" spans="1:18" ht="27.75" customHeight="1">
      <c r="A691" s="142" t="s">
        <v>658</v>
      </c>
      <c r="B691" s="101"/>
      <c r="C691" s="101"/>
      <c r="D691" s="102"/>
      <c r="E691" s="102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7"/>
    </row>
    <row r="692" spans="1:18" ht="40.5" customHeight="1">
      <c r="A692" s="169">
        <v>19200001</v>
      </c>
      <c r="B692" s="71" t="s">
        <v>659</v>
      </c>
      <c r="C692" s="71"/>
      <c r="D692" s="47" t="s">
        <v>660</v>
      </c>
      <c r="E692" s="47" t="s">
        <v>894</v>
      </c>
      <c r="F692" s="71">
        <v>4158.75</v>
      </c>
      <c r="G692" s="71">
        <v>0</v>
      </c>
      <c r="H692" s="71">
        <v>0</v>
      </c>
      <c r="I692" s="71">
        <v>300</v>
      </c>
      <c r="J692" s="71">
        <v>0</v>
      </c>
      <c r="K692" s="71">
        <v>0</v>
      </c>
      <c r="L692" s="71">
        <v>0</v>
      </c>
      <c r="M692" s="71">
        <v>0</v>
      </c>
      <c r="N692" s="71">
        <v>374.44</v>
      </c>
      <c r="O692" s="71">
        <v>0</v>
      </c>
      <c r="P692" s="71">
        <v>-0.09</v>
      </c>
      <c r="Q692" s="71">
        <f aca="true" t="shared" si="102" ref="Q692:Q697">F692+G692+H692+I692+J692-K692-M692-N692-L692+O692-P692</f>
        <v>4084.4</v>
      </c>
      <c r="R692" s="35"/>
    </row>
    <row r="693" spans="1:18" ht="40.5" customHeight="1">
      <c r="A693" s="169">
        <v>19300006</v>
      </c>
      <c r="B693" s="71" t="s">
        <v>661</v>
      </c>
      <c r="C693" s="71"/>
      <c r="D693" s="47" t="s">
        <v>662</v>
      </c>
      <c r="E693" s="47" t="s">
        <v>874</v>
      </c>
      <c r="F693" s="71">
        <v>2500.05</v>
      </c>
      <c r="G693" s="71">
        <v>0</v>
      </c>
      <c r="H693" s="71">
        <v>0</v>
      </c>
      <c r="I693" s="71">
        <v>300</v>
      </c>
      <c r="J693" s="71">
        <v>0</v>
      </c>
      <c r="K693" s="71">
        <v>0</v>
      </c>
      <c r="L693" s="71">
        <v>0</v>
      </c>
      <c r="M693" s="71">
        <v>0</v>
      </c>
      <c r="N693" s="71">
        <v>7.66</v>
      </c>
      <c r="O693" s="71">
        <v>0</v>
      </c>
      <c r="P693" s="71">
        <v>-0.01</v>
      </c>
      <c r="Q693" s="71">
        <f t="shared" si="102"/>
        <v>2792.4000000000005</v>
      </c>
      <c r="R693" s="341"/>
    </row>
    <row r="694" spans="1:18" ht="40.5" customHeight="1">
      <c r="A694" s="169">
        <v>19300007</v>
      </c>
      <c r="B694" s="71" t="s">
        <v>663</v>
      </c>
      <c r="C694" s="71"/>
      <c r="D694" s="47" t="s">
        <v>664</v>
      </c>
      <c r="E694" s="47" t="s">
        <v>874</v>
      </c>
      <c r="F694" s="71">
        <v>2500.05</v>
      </c>
      <c r="G694" s="71">
        <v>0</v>
      </c>
      <c r="H694" s="71">
        <v>0</v>
      </c>
      <c r="I694" s="71">
        <v>300</v>
      </c>
      <c r="J694" s="71">
        <v>0</v>
      </c>
      <c r="K694" s="71">
        <v>0</v>
      </c>
      <c r="L694" s="71">
        <v>205.28</v>
      </c>
      <c r="M694" s="71">
        <v>0</v>
      </c>
      <c r="N694" s="71">
        <v>7.66</v>
      </c>
      <c r="O694" s="71">
        <v>0</v>
      </c>
      <c r="P694" s="71">
        <v>-0.09</v>
      </c>
      <c r="Q694" s="71">
        <f t="shared" si="102"/>
        <v>2587.2000000000003</v>
      </c>
      <c r="R694" s="32"/>
    </row>
    <row r="695" spans="1:18" ht="40.5" customHeight="1">
      <c r="A695" s="169">
        <v>19300009</v>
      </c>
      <c r="B695" s="71" t="s">
        <v>665</v>
      </c>
      <c r="C695" s="71"/>
      <c r="D695" s="47" t="s">
        <v>666</v>
      </c>
      <c r="E695" s="47" t="s">
        <v>874</v>
      </c>
      <c r="F695" s="71">
        <v>2500.05</v>
      </c>
      <c r="G695" s="71">
        <v>0</v>
      </c>
      <c r="H695" s="71">
        <v>0</v>
      </c>
      <c r="I695" s="71">
        <v>300</v>
      </c>
      <c r="J695" s="71">
        <v>0</v>
      </c>
      <c r="K695" s="71">
        <v>0</v>
      </c>
      <c r="L695" s="71">
        <v>278.57</v>
      </c>
      <c r="M695" s="71">
        <v>0</v>
      </c>
      <c r="N695" s="71">
        <v>7.66</v>
      </c>
      <c r="O695" s="71">
        <v>0</v>
      </c>
      <c r="P695" s="71">
        <v>0.02</v>
      </c>
      <c r="Q695" s="71">
        <f t="shared" si="102"/>
        <v>2513.8</v>
      </c>
      <c r="R695" s="32"/>
    </row>
    <row r="696" spans="1:18" ht="40.5" customHeight="1">
      <c r="A696" s="169">
        <v>19300012</v>
      </c>
      <c r="B696" s="71" t="s">
        <v>668</v>
      </c>
      <c r="C696" s="71"/>
      <c r="D696" s="47" t="s">
        <v>669</v>
      </c>
      <c r="E696" s="47" t="s">
        <v>19</v>
      </c>
      <c r="F696" s="71">
        <v>2500.05</v>
      </c>
      <c r="G696" s="71">
        <v>0</v>
      </c>
      <c r="H696" s="71">
        <v>0</v>
      </c>
      <c r="I696" s="71">
        <v>300</v>
      </c>
      <c r="J696" s="71">
        <v>0</v>
      </c>
      <c r="K696" s="71">
        <v>0</v>
      </c>
      <c r="L696" s="71">
        <v>0</v>
      </c>
      <c r="M696" s="71">
        <v>0</v>
      </c>
      <c r="N696" s="71">
        <v>7.66</v>
      </c>
      <c r="O696" s="71">
        <v>0</v>
      </c>
      <c r="P696" s="71">
        <v>-0.01</v>
      </c>
      <c r="Q696" s="71">
        <f t="shared" si="102"/>
        <v>2792.4000000000005</v>
      </c>
      <c r="R696" s="35"/>
    </row>
    <row r="697" spans="1:18" ht="40.5" customHeight="1">
      <c r="A697" s="169">
        <v>19300013</v>
      </c>
      <c r="B697" s="71" t="s">
        <v>670</v>
      </c>
      <c r="C697" s="71"/>
      <c r="D697" s="47" t="s">
        <v>671</v>
      </c>
      <c r="E697" s="47" t="s">
        <v>19</v>
      </c>
      <c r="F697" s="71">
        <v>2500.05</v>
      </c>
      <c r="G697" s="71">
        <v>0</v>
      </c>
      <c r="H697" s="71">
        <v>0</v>
      </c>
      <c r="I697" s="71">
        <v>300</v>
      </c>
      <c r="J697" s="71">
        <v>0</v>
      </c>
      <c r="K697" s="71">
        <v>0</v>
      </c>
      <c r="L697" s="71">
        <v>0</v>
      </c>
      <c r="M697" s="71">
        <v>0</v>
      </c>
      <c r="N697" s="71">
        <v>7.66</v>
      </c>
      <c r="O697" s="71">
        <v>0</v>
      </c>
      <c r="P697" s="71">
        <v>-0.01</v>
      </c>
      <c r="Q697" s="71">
        <f t="shared" si="102"/>
        <v>2792.4000000000005</v>
      </c>
      <c r="R697" s="35"/>
    </row>
    <row r="698" spans="1:18" ht="21.75" customHeight="1">
      <c r="A698" s="289" t="s">
        <v>156</v>
      </c>
      <c r="B698" s="71"/>
      <c r="C698" s="71"/>
      <c r="D698" s="47"/>
      <c r="E698" s="47"/>
      <c r="F698" s="50">
        <f aca="true" t="shared" si="103" ref="F698:Q698">SUM(F692:F697)</f>
        <v>16659</v>
      </c>
      <c r="G698" s="50">
        <f t="shared" si="103"/>
        <v>0</v>
      </c>
      <c r="H698" s="77">
        <f t="shared" si="103"/>
        <v>0</v>
      </c>
      <c r="I698" s="50">
        <f t="shared" si="103"/>
        <v>1800</v>
      </c>
      <c r="J698" s="77">
        <f t="shared" si="103"/>
        <v>0</v>
      </c>
      <c r="K698" s="77">
        <f t="shared" si="103"/>
        <v>0</v>
      </c>
      <c r="L698" s="50">
        <f t="shared" si="103"/>
        <v>483.85</v>
      </c>
      <c r="M698" s="77">
        <f t="shared" si="103"/>
        <v>0</v>
      </c>
      <c r="N698" s="77">
        <f t="shared" si="103"/>
        <v>412.7400000000001</v>
      </c>
      <c r="O698" s="77">
        <f t="shared" si="103"/>
        <v>0</v>
      </c>
      <c r="P698" s="77">
        <f t="shared" si="103"/>
        <v>-0.19000000000000003</v>
      </c>
      <c r="Q698" s="77">
        <f t="shared" si="103"/>
        <v>17562.600000000006</v>
      </c>
      <c r="R698" s="35"/>
    </row>
    <row r="699" spans="1:18" ht="21" customHeight="1">
      <c r="A699" s="65"/>
      <c r="B699" s="292" t="s">
        <v>40</v>
      </c>
      <c r="C699" s="292"/>
      <c r="D699" s="66"/>
      <c r="E699" s="66"/>
      <c r="F699" s="87">
        <f>F687+F690+F698</f>
        <v>30015.91</v>
      </c>
      <c r="G699" s="87">
        <f aca="true" t="shared" si="104" ref="G699:Q699">G687+G690+G698</f>
        <v>0</v>
      </c>
      <c r="H699" s="87">
        <f t="shared" si="104"/>
        <v>0</v>
      </c>
      <c r="I699" s="87">
        <f t="shared" si="104"/>
        <v>2100</v>
      </c>
      <c r="J699" s="87">
        <f t="shared" si="104"/>
        <v>0</v>
      </c>
      <c r="K699" s="87">
        <f t="shared" si="104"/>
        <v>0</v>
      </c>
      <c r="L699" s="87">
        <f t="shared" si="104"/>
        <v>816.85</v>
      </c>
      <c r="M699" s="87">
        <f t="shared" si="104"/>
        <v>0</v>
      </c>
      <c r="N699" s="87">
        <f t="shared" si="104"/>
        <v>1669.6000000000004</v>
      </c>
      <c r="O699" s="87">
        <f t="shared" si="104"/>
        <v>0</v>
      </c>
      <c r="P699" s="87">
        <f t="shared" si="104"/>
        <v>-0.14</v>
      </c>
      <c r="Q699" s="87">
        <f t="shared" si="104"/>
        <v>29629.600000000006</v>
      </c>
      <c r="R699" s="67"/>
    </row>
    <row r="700" ht="18">
      <c r="L700" s="3"/>
    </row>
    <row r="702" spans="1:18" s="299" customFormat="1" ht="18.75">
      <c r="A702" s="296"/>
      <c r="B702" s="297"/>
      <c r="C702" s="297"/>
      <c r="D702" s="297"/>
      <c r="E702" s="297" t="s">
        <v>52</v>
      </c>
      <c r="F702" s="297"/>
      <c r="G702" s="297"/>
      <c r="H702" s="297"/>
      <c r="I702" s="297"/>
      <c r="J702" s="297"/>
      <c r="K702" s="297" t="s">
        <v>54</v>
      </c>
      <c r="L702" s="297"/>
      <c r="M702" s="297"/>
      <c r="N702" s="297"/>
      <c r="O702" s="297"/>
      <c r="P702" s="297"/>
      <c r="Q702" s="297"/>
      <c r="R702" s="298"/>
    </row>
    <row r="703" spans="1:18" s="299" customFormat="1" ht="18.75">
      <c r="A703" s="296" t="s">
        <v>53</v>
      </c>
      <c r="B703" s="297"/>
      <c r="C703" s="297"/>
      <c r="D703" s="297"/>
      <c r="E703" s="297" t="s">
        <v>51</v>
      </c>
      <c r="F703" s="297"/>
      <c r="G703" s="297"/>
      <c r="H703" s="297"/>
      <c r="I703" s="297"/>
      <c r="J703" s="297"/>
      <c r="K703" s="297" t="s">
        <v>55</v>
      </c>
      <c r="L703" s="297"/>
      <c r="M703" s="297"/>
      <c r="N703" s="297"/>
      <c r="O703" s="297"/>
      <c r="P703" s="297"/>
      <c r="Q703" s="297"/>
      <c r="R703" s="298"/>
    </row>
    <row r="704" spans="2:17" ht="18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2:17" ht="18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1:18" ht="48.75" customHeight="1">
      <c r="A706" s="295" t="s">
        <v>0</v>
      </c>
      <c r="B706" s="37"/>
      <c r="C706" s="37"/>
      <c r="D706" s="6"/>
      <c r="E706" s="131" t="s">
        <v>867</v>
      </c>
      <c r="F706" s="6"/>
      <c r="G706" s="6"/>
      <c r="H706" s="6"/>
      <c r="I706" s="6"/>
      <c r="J706" s="6"/>
      <c r="K706" s="6"/>
      <c r="L706" s="7"/>
      <c r="M706" s="6"/>
      <c r="N706" s="6"/>
      <c r="O706" s="6"/>
      <c r="P706" s="6"/>
      <c r="Q706" s="6"/>
      <c r="R706" s="29"/>
    </row>
    <row r="707" spans="1:18" ht="20.25">
      <c r="A707" s="8"/>
      <c r="B707" s="134" t="s">
        <v>34</v>
      </c>
      <c r="C707" s="134"/>
      <c r="D707" s="9"/>
      <c r="E707" s="9"/>
      <c r="F707" s="9"/>
      <c r="G707" s="9"/>
      <c r="H707" s="9"/>
      <c r="I707" s="9"/>
      <c r="J707" s="10"/>
      <c r="K707" s="10"/>
      <c r="L707" s="11"/>
      <c r="M707" s="9"/>
      <c r="N707" s="9"/>
      <c r="O707" s="9"/>
      <c r="P707" s="9"/>
      <c r="Q707" s="9"/>
      <c r="R707" s="30" t="s">
        <v>952</v>
      </c>
    </row>
    <row r="708" spans="1:18" ht="24.75">
      <c r="A708" s="12"/>
      <c r="B708" s="49"/>
      <c r="C708" s="49"/>
      <c r="D708" s="13"/>
      <c r="E708" s="133" t="s">
        <v>1131</v>
      </c>
      <c r="F708" s="14"/>
      <c r="G708" s="14"/>
      <c r="H708" s="14"/>
      <c r="I708" s="14"/>
      <c r="J708" s="14"/>
      <c r="K708" s="14"/>
      <c r="L708" s="15"/>
      <c r="M708" s="14"/>
      <c r="N708" s="14"/>
      <c r="O708" s="14"/>
      <c r="P708" s="14"/>
      <c r="Q708" s="14"/>
      <c r="R708" s="31"/>
    </row>
    <row r="709" spans="1:18" s="88" customFormat="1" ht="35.25" customHeight="1">
      <c r="A709" s="176" t="s">
        <v>1</v>
      </c>
      <c r="B709" s="220" t="s">
        <v>2</v>
      </c>
      <c r="C709" s="347" t="s">
        <v>908</v>
      </c>
      <c r="D709" s="220" t="s">
        <v>3</v>
      </c>
      <c r="E709" s="220" t="s">
        <v>4</v>
      </c>
      <c r="F709" s="198" t="s">
        <v>5</v>
      </c>
      <c r="G709" s="198" t="s">
        <v>36</v>
      </c>
      <c r="H709" s="198" t="s">
        <v>20</v>
      </c>
      <c r="I709" s="198" t="s">
        <v>45</v>
      </c>
      <c r="J709" s="198" t="s">
        <v>38</v>
      </c>
      <c r="K709" s="198" t="s">
        <v>967</v>
      </c>
      <c r="L709" s="198" t="s">
        <v>21</v>
      </c>
      <c r="M709" s="198" t="s">
        <v>27</v>
      </c>
      <c r="N709" s="198" t="s">
        <v>23</v>
      </c>
      <c r="O709" s="198" t="s">
        <v>24</v>
      </c>
      <c r="P709" s="198" t="s">
        <v>39</v>
      </c>
      <c r="Q709" s="198" t="s">
        <v>37</v>
      </c>
      <c r="R709" s="221" t="s">
        <v>25</v>
      </c>
    </row>
    <row r="710" spans="1:18" ht="42" customHeight="1">
      <c r="A710" s="455" t="s">
        <v>144</v>
      </c>
      <c r="B710" s="456"/>
      <c r="C710" s="456"/>
      <c r="D710" s="456"/>
      <c r="E710" s="456"/>
      <c r="F710" s="456"/>
      <c r="G710" s="456"/>
      <c r="H710" s="456"/>
      <c r="I710" s="456"/>
      <c r="J710" s="456"/>
      <c r="K710" s="456"/>
      <c r="L710" s="457"/>
      <c r="M710" s="456"/>
      <c r="N710" s="456"/>
      <c r="O710" s="456"/>
      <c r="P710" s="456"/>
      <c r="Q710" s="456"/>
      <c r="R710" s="458"/>
    </row>
    <row r="711" spans="1:18" ht="42" customHeight="1">
      <c r="A711" s="169">
        <v>2300001</v>
      </c>
      <c r="B711" s="78" t="s">
        <v>844</v>
      </c>
      <c r="C711" s="78"/>
      <c r="D711" s="40" t="s">
        <v>845</v>
      </c>
      <c r="E711" s="40" t="s">
        <v>777</v>
      </c>
      <c r="F711" s="78">
        <v>7166.25</v>
      </c>
      <c r="G711" s="78">
        <v>0</v>
      </c>
      <c r="H711" s="78">
        <v>0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983.45</v>
      </c>
      <c r="O711" s="78">
        <v>0</v>
      </c>
      <c r="P711" s="78">
        <v>0</v>
      </c>
      <c r="Q711" s="78">
        <f aca="true" t="shared" si="105" ref="Q711:Q716">F711+G711+H711+J711-K711-M711-N711-L711+O711-P711</f>
        <v>6182.8</v>
      </c>
      <c r="R711" s="47"/>
    </row>
    <row r="712" spans="1:18" ht="42" customHeight="1">
      <c r="A712" s="169">
        <v>2300002</v>
      </c>
      <c r="B712" s="78" t="s">
        <v>846</v>
      </c>
      <c r="C712" s="78"/>
      <c r="D712" s="40" t="s">
        <v>1022</v>
      </c>
      <c r="E712" s="40" t="s">
        <v>847</v>
      </c>
      <c r="F712" s="78">
        <v>5500.05</v>
      </c>
      <c r="G712" s="78">
        <v>0</v>
      </c>
      <c r="H712" s="78">
        <v>0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627.55</v>
      </c>
      <c r="O712" s="78">
        <v>0</v>
      </c>
      <c r="P712" s="78">
        <v>-0.1</v>
      </c>
      <c r="Q712" s="78">
        <f t="shared" si="105"/>
        <v>4872.6</v>
      </c>
      <c r="R712" s="47"/>
    </row>
    <row r="713" spans="1:18" ht="42" customHeight="1">
      <c r="A713" s="169">
        <v>2300002</v>
      </c>
      <c r="B713" s="78" t="s">
        <v>848</v>
      </c>
      <c r="C713" s="78"/>
      <c r="D713" s="40" t="s">
        <v>849</v>
      </c>
      <c r="E713" s="40" t="s">
        <v>10</v>
      </c>
      <c r="F713" s="78">
        <v>2901.9</v>
      </c>
      <c r="G713" s="78">
        <v>0</v>
      </c>
      <c r="H713" s="78">
        <v>0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66.31</v>
      </c>
      <c r="O713" s="78">
        <v>0</v>
      </c>
      <c r="P713" s="78">
        <v>-0.01</v>
      </c>
      <c r="Q713" s="78">
        <f t="shared" si="105"/>
        <v>2835.6000000000004</v>
      </c>
      <c r="R713" s="47"/>
    </row>
    <row r="714" spans="1:18" ht="42" customHeight="1">
      <c r="A714" s="169">
        <v>5400204</v>
      </c>
      <c r="B714" s="78" t="s">
        <v>672</v>
      </c>
      <c r="C714" s="78"/>
      <c r="D714" s="40" t="s">
        <v>673</v>
      </c>
      <c r="E714" s="40" t="s">
        <v>10</v>
      </c>
      <c r="F714" s="78">
        <v>2901.84</v>
      </c>
      <c r="G714" s="78">
        <v>0</v>
      </c>
      <c r="H714" s="78">
        <v>0</v>
      </c>
      <c r="I714" s="78">
        <v>0</v>
      </c>
      <c r="J714" s="78">
        <v>0</v>
      </c>
      <c r="K714" s="78">
        <v>0</v>
      </c>
      <c r="L714" s="78">
        <v>0</v>
      </c>
      <c r="M714" s="78">
        <v>0</v>
      </c>
      <c r="N714" s="78">
        <v>66.3</v>
      </c>
      <c r="O714" s="78">
        <v>0</v>
      </c>
      <c r="P714" s="78">
        <v>0.14</v>
      </c>
      <c r="Q714" s="78">
        <f t="shared" si="105"/>
        <v>2835.4</v>
      </c>
      <c r="R714" s="47"/>
    </row>
    <row r="715" spans="1:18" ht="37.5" customHeight="1">
      <c r="A715" s="270">
        <v>8100205</v>
      </c>
      <c r="B715" s="71" t="s">
        <v>238</v>
      </c>
      <c r="C715" s="71"/>
      <c r="D715" s="47" t="s">
        <v>239</v>
      </c>
      <c r="E715" s="47" t="s">
        <v>895</v>
      </c>
      <c r="F715" s="71">
        <v>3344.25</v>
      </c>
      <c r="G715" s="71">
        <v>0</v>
      </c>
      <c r="H715" s="71">
        <v>0</v>
      </c>
      <c r="I715" s="71">
        <v>0</v>
      </c>
      <c r="J715" s="71">
        <v>0</v>
      </c>
      <c r="K715" s="71">
        <v>0</v>
      </c>
      <c r="L715" s="71">
        <v>0</v>
      </c>
      <c r="M715" s="71">
        <v>0</v>
      </c>
      <c r="N715" s="71">
        <v>134.71</v>
      </c>
      <c r="O715" s="71">
        <v>0</v>
      </c>
      <c r="P715" s="71">
        <v>-0.06</v>
      </c>
      <c r="Q715" s="71">
        <f t="shared" si="105"/>
        <v>3209.6</v>
      </c>
      <c r="R715" s="32"/>
    </row>
    <row r="716" spans="1:18" ht="42" customHeight="1">
      <c r="A716" s="169">
        <v>8100208</v>
      </c>
      <c r="B716" s="78" t="s">
        <v>674</v>
      </c>
      <c r="C716" s="78"/>
      <c r="D716" s="40" t="s">
        <v>675</v>
      </c>
      <c r="E716" s="40" t="s">
        <v>896</v>
      </c>
      <c r="F716" s="78">
        <v>3206.13</v>
      </c>
      <c r="G716" s="78">
        <v>0</v>
      </c>
      <c r="H716" s="78">
        <v>0</v>
      </c>
      <c r="I716" s="78">
        <v>0</v>
      </c>
      <c r="J716" s="78">
        <v>0</v>
      </c>
      <c r="K716" s="78">
        <v>0</v>
      </c>
      <c r="L716" s="78">
        <v>0</v>
      </c>
      <c r="M716" s="78">
        <v>0</v>
      </c>
      <c r="N716" s="78">
        <v>119.68</v>
      </c>
      <c r="O716" s="78">
        <v>0</v>
      </c>
      <c r="P716" s="78">
        <v>0.05</v>
      </c>
      <c r="Q716" s="78">
        <f t="shared" si="105"/>
        <v>3086.4</v>
      </c>
      <c r="R716" s="78"/>
    </row>
    <row r="717" spans="1:18" ht="42" customHeight="1">
      <c r="A717" s="169">
        <v>20000300</v>
      </c>
      <c r="B717" s="78" t="s">
        <v>676</v>
      </c>
      <c r="C717" s="78"/>
      <c r="D717" s="40" t="s">
        <v>1023</v>
      </c>
      <c r="E717" s="40" t="s">
        <v>897</v>
      </c>
      <c r="F717" s="78">
        <v>2901.9</v>
      </c>
      <c r="G717" s="78">
        <v>0</v>
      </c>
      <c r="H717" s="78">
        <v>0</v>
      </c>
      <c r="I717" s="78">
        <v>0</v>
      </c>
      <c r="J717" s="78">
        <v>0</v>
      </c>
      <c r="K717" s="78">
        <v>0</v>
      </c>
      <c r="L717" s="78">
        <v>0</v>
      </c>
      <c r="M717" s="78">
        <v>0</v>
      </c>
      <c r="N717" s="78">
        <v>66.31</v>
      </c>
      <c r="O717" s="78">
        <v>0</v>
      </c>
      <c r="P717" s="78">
        <v>-0.01</v>
      </c>
      <c r="Q717" s="78">
        <v>2835.6</v>
      </c>
      <c r="R717" s="78"/>
    </row>
    <row r="718" spans="1:18" ht="33" customHeight="1">
      <c r="A718" s="289" t="s">
        <v>156</v>
      </c>
      <c r="B718" s="71"/>
      <c r="C718" s="71"/>
      <c r="D718" s="47"/>
      <c r="E718" s="47"/>
      <c r="F718" s="50">
        <f>SUM(F711:F717)</f>
        <v>27922.320000000003</v>
      </c>
      <c r="G718" s="50">
        <f aca="true" t="shared" si="106" ref="G718:Q718">SUM(G711:G717)</f>
        <v>0</v>
      </c>
      <c r="H718" s="50">
        <f t="shared" si="106"/>
        <v>0</v>
      </c>
      <c r="I718" s="50">
        <f t="shared" si="106"/>
        <v>0</v>
      </c>
      <c r="J718" s="50">
        <f t="shared" si="106"/>
        <v>0</v>
      </c>
      <c r="K718" s="50">
        <f t="shared" si="106"/>
        <v>0</v>
      </c>
      <c r="L718" s="50">
        <f t="shared" si="106"/>
        <v>0</v>
      </c>
      <c r="M718" s="50">
        <f t="shared" si="106"/>
        <v>0</v>
      </c>
      <c r="N718" s="50">
        <f t="shared" si="106"/>
        <v>2064.31</v>
      </c>
      <c r="O718" s="50">
        <f t="shared" si="106"/>
        <v>0</v>
      </c>
      <c r="P718" s="50">
        <f t="shared" si="106"/>
        <v>0.010000000000000018</v>
      </c>
      <c r="Q718" s="50">
        <f t="shared" si="106"/>
        <v>25858</v>
      </c>
      <c r="R718" s="32"/>
    </row>
    <row r="719" spans="1:18" ht="33" customHeight="1">
      <c r="A719" s="294" t="s">
        <v>40</v>
      </c>
      <c r="B719" s="94"/>
      <c r="C719" s="94"/>
      <c r="D719" s="61"/>
      <c r="E719" s="61"/>
      <c r="F719" s="92">
        <f>F718</f>
        <v>27922.320000000003</v>
      </c>
      <c r="G719" s="92">
        <f aca="true" t="shared" si="107" ref="G719:N719">G718</f>
        <v>0</v>
      </c>
      <c r="H719" s="92">
        <f t="shared" si="107"/>
        <v>0</v>
      </c>
      <c r="I719" s="92">
        <f t="shared" si="107"/>
        <v>0</v>
      </c>
      <c r="J719" s="92">
        <f t="shared" si="107"/>
        <v>0</v>
      </c>
      <c r="K719" s="92">
        <f t="shared" si="107"/>
        <v>0</v>
      </c>
      <c r="L719" s="92">
        <f t="shared" si="107"/>
        <v>0</v>
      </c>
      <c r="M719" s="92">
        <f t="shared" si="107"/>
        <v>0</v>
      </c>
      <c r="N719" s="92">
        <f t="shared" si="107"/>
        <v>2064.31</v>
      </c>
      <c r="O719" s="92">
        <f>O718</f>
        <v>0</v>
      </c>
      <c r="P719" s="92">
        <f>P718</f>
        <v>0.010000000000000018</v>
      </c>
      <c r="Q719" s="92">
        <f>Q718</f>
        <v>25858</v>
      </c>
      <c r="R719" s="78"/>
    </row>
    <row r="720" spans="2:17" ht="54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1:18" s="299" customFormat="1" ht="18.75">
      <c r="A721" s="303"/>
      <c r="B721" s="304"/>
      <c r="C721" s="304"/>
      <c r="D721" s="304"/>
      <c r="E721" s="304" t="s">
        <v>52</v>
      </c>
      <c r="F721" s="304"/>
      <c r="G721" s="304"/>
      <c r="H721" s="304"/>
      <c r="I721" s="304"/>
      <c r="J721" s="304"/>
      <c r="K721" s="304" t="s">
        <v>54</v>
      </c>
      <c r="L721" s="304"/>
      <c r="M721" s="304"/>
      <c r="N721" s="304"/>
      <c r="O721" s="304"/>
      <c r="P721" s="304"/>
      <c r="Q721" s="304"/>
      <c r="R721" s="305"/>
    </row>
    <row r="722" spans="1:18" s="299" customFormat="1" ht="18.75">
      <c r="A722" s="303" t="s">
        <v>53</v>
      </c>
      <c r="B722" s="304"/>
      <c r="C722" s="304"/>
      <c r="D722" s="304"/>
      <c r="E722" s="297" t="s">
        <v>51</v>
      </c>
      <c r="F722" s="304"/>
      <c r="G722" s="304"/>
      <c r="H722" s="304"/>
      <c r="I722" s="304"/>
      <c r="J722" s="304"/>
      <c r="K722" s="304" t="s">
        <v>55</v>
      </c>
      <c r="L722" s="304"/>
      <c r="M722" s="304"/>
      <c r="N722" s="304"/>
      <c r="O722" s="304"/>
      <c r="P722" s="304"/>
      <c r="Q722" s="304"/>
      <c r="R722" s="305"/>
    </row>
    <row r="723" spans="2:17" ht="18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1:18" ht="70.5" customHeight="1">
      <c r="A724" s="295" t="s">
        <v>0</v>
      </c>
      <c r="B724" s="37"/>
      <c r="C724" s="37"/>
      <c r="D724" s="6"/>
      <c r="E724" s="131" t="s">
        <v>677</v>
      </c>
      <c r="F724" s="6"/>
      <c r="G724" s="6"/>
      <c r="H724" s="6"/>
      <c r="I724" s="6"/>
      <c r="J724" s="6"/>
      <c r="K724" s="6"/>
      <c r="L724" s="7"/>
      <c r="M724" s="6"/>
      <c r="N724" s="6"/>
      <c r="O724" s="6"/>
      <c r="P724" s="6"/>
      <c r="Q724" s="6"/>
      <c r="R724" s="29"/>
    </row>
    <row r="725" spans="1:18" ht="20.25">
      <c r="A725" s="8"/>
      <c r="B725" s="134" t="s">
        <v>41</v>
      </c>
      <c r="C725" s="134"/>
      <c r="D725" s="9"/>
      <c r="E725" s="9"/>
      <c r="F725" s="9"/>
      <c r="G725" s="9"/>
      <c r="H725" s="9"/>
      <c r="I725" s="9"/>
      <c r="J725" s="10"/>
      <c r="K725" s="10"/>
      <c r="L725" s="11"/>
      <c r="M725" s="9"/>
      <c r="N725" s="9"/>
      <c r="O725" s="9"/>
      <c r="P725" s="9"/>
      <c r="Q725" s="9"/>
      <c r="R725" s="30" t="s">
        <v>953</v>
      </c>
    </row>
    <row r="726" spans="1:18" ht="24.75">
      <c r="A726" s="12"/>
      <c r="B726" s="49"/>
      <c r="C726" s="49"/>
      <c r="D726" s="13"/>
      <c r="E726" s="133" t="s">
        <v>1131</v>
      </c>
      <c r="F726" s="14"/>
      <c r="G726" s="14"/>
      <c r="H726" s="14"/>
      <c r="I726" s="14"/>
      <c r="J726" s="14"/>
      <c r="K726" s="14"/>
      <c r="L726" s="15"/>
      <c r="M726" s="14"/>
      <c r="N726" s="14"/>
      <c r="O726" s="14"/>
      <c r="P726" s="14"/>
      <c r="Q726" s="14"/>
      <c r="R726" s="31"/>
    </row>
    <row r="727" spans="1:18" s="358" customFormat="1" ht="34.5" customHeight="1">
      <c r="A727" s="349" t="s">
        <v>1</v>
      </c>
      <c r="B727" s="350" t="s">
        <v>2</v>
      </c>
      <c r="C727" s="347" t="s">
        <v>908</v>
      </c>
      <c r="D727" s="350" t="s">
        <v>3</v>
      </c>
      <c r="E727" s="350" t="s">
        <v>4</v>
      </c>
      <c r="F727" s="382" t="s">
        <v>5</v>
      </c>
      <c r="G727" s="382" t="s">
        <v>36</v>
      </c>
      <c r="H727" s="382" t="s">
        <v>20</v>
      </c>
      <c r="I727" s="382" t="s">
        <v>45</v>
      </c>
      <c r="J727" s="382" t="s">
        <v>38</v>
      </c>
      <c r="K727" s="382" t="s">
        <v>967</v>
      </c>
      <c r="L727" s="382" t="s">
        <v>21</v>
      </c>
      <c r="M727" s="382" t="s">
        <v>27</v>
      </c>
      <c r="N727" s="382" t="s">
        <v>23</v>
      </c>
      <c r="O727" s="382" t="s">
        <v>24</v>
      </c>
      <c r="P727" s="382" t="s">
        <v>39</v>
      </c>
      <c r="Q727" s="382" t="s">
        <v>37</v>
      </c>
      <c r="R727" s="407" t="s">
        <v>25</v>
      </c>
    </row>
    <row r="728" spans="1:18" s="45" customFormat="1" ht="36" customHeight="1">
      <c r="A728" s="454" t="s">
        <v>850</v>
      </c>
      <c r="B728" s="459"/>
      <c r="C728" s="459"/>
      <c r="D728" s="460"/>
      <c r="E728" s="460"/>
      <c r="F728" s="460"/>
      <c r="G728" s="460"/>
      <c r="H728" s="460"/>
      <c r="I728" s="460"/>
      <c r="J728" s="460"/>
      <c r="K728" s="460"/>
      <c r="L728" s="461"/>
      <c r="M728" s="460"/>
      <c r="N728" s="460"/>
      <c r="O728" s="460"/>
      <c r="P728" s="460"/>
      <c r="Q728" s="460"/>
      <c r="R728" s="460"/>
    </row>
    <row r="729" spans="1:18" ht="53.25" customHeight="1">
      <c r="A729" s="169">
        <v>3000001</v>
      </c>
      <c r="B729" s="114" t="s">
        <v>851</v>
      </c>
      <c r="C729" s="114"/>
      <c r="D729" s="40" t="s">
        <v>852</v>
      </c>
      <c r="E729" s="40" t="s">
        <v>678</v>
      </c>
      <c r="F729" s="78">
        <v>5000.1</v>
      </c>
      <c r="G729" s="78">
        <v>0</v>
      </c>
      <c r="H729" s="78">
        <v>0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523.56</v>
      </c>
      <c r="O729" s="78">
        <v>0</v>
      </c>
      <c r="P729" s="78">
        <v>0.14</v>
      </c>
      <c r="Q729" s="78">
        <f>F729+G729+H729+J729-K729-M729-N729-L729+O729-P729</f>
        <v>4476.400000000001</v>
      </c>
      <c r="R729" s="78"/>
    </row>
    <row r="730" spans="1:18" ht="53.25" customHeight="1">
      <c r="A730" s="169">
        <v>3000002</v>
      </c>
      <c r="B730" s="114" t="s">
        <v>862</v>
      </c>
      <c r="C730" s="114"/>
      <c r="D730" s="40" t="s">
        <v>1024</v>
      </c>
      <c r="E730" s="40" t="s">
        <v>871</v>
      </c>
      <c r="F730" s="78">
        <v>3675</v>
      </c>
      <c r="G730" s="78">
        <v>0</v>
      </c>
      <c r="H730" s="78">
        <v>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297.04</v>
      </c>
      <c r="O730" s="78">
        <v>0</v>
      </c>
      <c r="P730" s="78">
        <v>-0.04</v>
      </c>
      <c r="Q730" s="78">
        <f>F730+G730+H730+J730-K730-M730-N730-L730+O730-P730</f>
        <v>3378</v>
      </c>
      <c r="R730" s="78"/>
    </row>
    <row r="731" spans="1:18" ht="38.25" customHeight="1">
      <c r="A731" s="291" t="s">
        <v>156</v>
      </c>
      <c r="B731" s="94"/>
      <c r="C731" s="94"/>
      <c r="D731" s="61"/>
      <c r="E731" s="61"/>
      <c r="F731" s="92">
        <f>SUM(F729:F730)</f>
        <v>8675.1</v>
      </c>
      <c r="G731" s="92">
        <f aca="true" t="shared" si="108" ref="G731:Q731">SUM(G729:G730)</f>
        <v>0</v>
      </c>
      <c r="H731" s="92">
        <f t="shared" si="108"/>
        <v>0</v>
      </c>
      <c r="I731" s="92">
        <f t="shared" si="108"/>
        <v>0</v>
      </c>
      <c r="J731" s="92">
        <f t="shared" si="108"/>
        <v>0</v>
      </c>
      <c r="K731" s="92">
        <f t="shared" si="108"/>
        <v>0</v>
      </c>
      <c r="L731" s="92">
        <f t="shared" si="108"/>
        <v>0</v>
      </c>
      <c r="M731" s="92">
        <f t="shared" si="108"/>
        <v>0</v>
      </c>
      <c r="N731" s="92">
        <f t="shared" si="108"/>
        <v>820.5999999999999</v>
      </c>
      <c r="O731" s="92">
        <f t="shared" si="108"/>
        <v>0</v>
      </c>
      <c r="P731" s="92">
        <f t="shared" si="108"/>
        <v>0.1</v>
      </c>
      <c r="Q731" s="92">
        <f t="shared" si="108"/>
        <v>7854.400000000001</v>
      </c>
      <c r="R731" s="78"/>
    </row>
    <row r="732" spans="1:18" s="41" customFormat="1" ht="46.5" customHeight="1">
      <c r="A732" s="26"/>
      <c r="B732" s="93"/>
      <c r="C732" s="93"/>
      <c r="D732" s="10"/>
      <c r="E732" s="10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34"/>
    </row>
    <row r="733" spans="1:18" s="299" customFormat="1" ht="18.75">
      <c r="A733" s="303"/>
      <c r="B733" s="304"/>
      <c r="C733" s="304"/>
      <c r="D733" s="304"/>
      <c r="E733" s="304" t="s">
        <v>52</v>
      </c>
      <c r="F733" s="304"/>
      <c r="G733" s="304"/>
      <c r="H733" s="304"/>
      <c r="I733" s="304"/>
      <c r="J733" s="304"/>
      <c r="K733" s="304" t="s">
        <v>54</v>
      </c>
      <c r="L733" s="304"/>
      <c r="M733" s="304"/>
      <c r="N733" s="304"/>
      <c r="O733" s="304"/>
      <c r="P733" s="304"/>
      <c r="Q733" s="304"/>
      <c r="R733" s="305"/>
    </row>
    <row r="734" spans="1:18" s="299" customFormat="1" ht="18.75">
      <c r="A734" s="303" t="s">
        <v>53</v>
      </c>
      <c r="B734" s="304"/>
      <c r="C734" s="304"/>
      <c r="D734" s="304"/>
      <c r="E734" s="297" t="s">
        <v>51</v>
      </c>
      <c r="F734" s="304"/>
      <c r="G734" s="304"/>
      <c r="H734" s="304"/>
      <c r="I734" s="304"/>
      <c r="J734" s="304"/>
      <c r="K734" s="304" t="s">
        <v>55</v>
      </c>
      <c r="L734" s="304"/>
      <c r="M734" s="304"/>
      <c r="N734" s="304"/>
      <c r="O734" s="304"/>
      <c r="P734" s="304"/>
      <c r="Q734" s="304"/>
      <c r="R734" s="305"/>
    </row>
    <row r="735" spans="1:18" ht="18">
      <c r="A735" s="23"/>
      <c r="B735" s="175"/>
      <c r="C735" s="175"/>
      <c r="D735" s="175"/>
      <c r="E735" s="20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34"/>
    </row>
    <row r="736" spans="1:18" ht="60" customHeight="1">
      <c r="A736" s="295" t="s">
        <v>0</v>
      </c>
      <c r="B736" s="37"/>
      <c r="C736" s="37"/>
      <c r="D736" s="6"/>
      <c r="E736" s="131" t="s">
        <v>42</v>
      </c>
      <c r="F736" s="6"/>
      <c r="G736" s="6"/>
      <c r="H736" s="6"/>
      <c r="I736" s="6"/>
      <c r="J736" s="6"/>
      <c r="K736" s="6"/>
      <c r="L736" s="7"/>
      <c r="M736" s="6"/>
      <c r="N736" s="6"/>
      <c r="O736" s="6"/>
      <c r="P736" s="6"/>
      <c r="Q736" s="6"/>
      <c r="R736" s="29"/>
    </row>
    <row r="737" spans="1:18" ht="20.25">
      <c r="A737" s="8"/>
      <c r="B737" s="134" t="s">
        <v>41</v>
      </c>
      <c r="C737" s="134"/>
      <c r="D737" s="9"/>
      <c r="E737" s="9"/>
      <c r="F737" s="9"/>
      <c r="G737" s="9"/>
      <c r="H737" s="9"/>
      <c r="I737" s="9"/>
      <c r="J737" s="10"/>
      <c r="K737" s="10"/>
      <c r="L737" s="11"/>
      <c r="M737" s="9"/>
      <c r="N737" s="9"/>
      <c r="O737" s="9"/>
      <c r="P737" s="9"/>
      <c r="Q737" s="9"/>
      <c r="R737" s="30" t="s">
        <v>954</v>
      </c>
    </row>
    <row r="738" spans="1:18" ht="24.75">
      <c r="A738" s="12"/>
      <c r="B738" s="49"/>
      <c r="C738" s="49"/>
      <c r="D738" s="13"/>
      <c r="E738" s="133" t="s">
        <v>1131</v>
      </c>
      <c r="F738" s="14"/>
      <c r="G738" s="14"/>
      <c r="H738" s="14"/>
      <c r="I738" s="14"/>
      <c r="J738" s="14"/>
      <c r="K738" s="14"/>
      <c r="L738" s="15"/>
      <c r="M738" s="14"/>
      <c r="N738" s="14"/>
      <c r="O738" s="14"/>
      <c r="P738" s="14"/>
      <c r="Q738" s="14"/>
      <c r="R738" s="31"/>
    </row>
    <row r="739" spans="1:18" s="358" customFormat="1" ht="43.5" customHeight="1" thickBot="1">
      <c r="A739" s="344" t="s">
        <v>1</v>
      </c>
      <c r="B739" s="345" t="s">
        <v>2</v>
      </c>
      <c r="C739" s="347" t="s">
        <v>908</v>
      </c>
      <c r="D739" s="345" t="s">
        <v>3</v>
      </c>
      <c r="E739" s="345" t="s">
        <v>4</v>
      </c>
      <c r="F739" s="346" t="s">
        <v>5</v>
      </c>
      <c r="G739" s="346" t="s">
        <v>36</v>
      </c>
      <c r="H739" s="346" t="s">
        <v>20</v>
      </c>
      <c r="I739" s="346" t="s">
        <v>45</v>
      </c>
      <c r="J739" s="346" t="s">
        <v>38</v>
      </c>
      <c r="K739" s="346" t="s">
        <v>967</v>
      </c>
      <c r="L739" s="346" t="s">
        <v>21</v>
      </c>
      <c r="M739" s="346" t="s">
        <v>27</v>
      </c>
      <c r="N739" s="346" t="s">
        <v>23</v>
      </c>
      <c r="O739" s="346" t="s">
        <v>24</v>
      </c>
      <c r="P739" s="346" t="s">
        <v>39</v>
      </c>
      <c r="Q739" s="346" t="s">
        <v>37</v>
      </c>
      <c r="R739" s="347" t="s">
        <v>25</v>
      </c>
    </row>
    <row r="740" spans="1:18" ht="33" customHeight="1" thickTop="1">
      <c r="A740" s="142" t="s">
        <v>965</v>
      </c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5"/>
      <c r="M740" s="104"/>
      <c r="N740" s="104"/>
      <c r="O740" s="104"/>
      <c r="P740" s="104"/>
      <c r="Q740" s="104"/>
      <c r="R740" s="103"/>
    </row>
    <row r="741" spans="1:18" ht="51.75" customHeight="1">
      <c r="A741" s="169">
        <v>1100600</v>
      </c>
      <c r="B741" s="78" t="s">
        <v>679</v>
      </c>
      <c r="C741" s="78"/>
      <c r="D741" s="40" t="s">
        <v>1025</v>
      </c>
      <c r="E741" s="40" t="s">
        <v>680</v>
      </c>
      <c r="F741" s="78">
        <v>5500.05</v>
      </c>
      <c r="G741" s="78">
        <v>0</v>
      </c>
      <c r="H741" s="78">
        <v>0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627.55</v>
      </c>
      <c r="O741" s="78">
        <v>0</v>
      </c>
      <c r="P741" s="78">
        <v>0.1</v>
      </c>
      <c r="Q741" s="78">
        <f>F741+G741+H741+J741-K741-M741-N741-L741+O741-P741</f>
        <v>4872.4</v>
      </c>
      <c r="R741" s="78"/>
    </row>
    <row r="742" spans="1:18" ht="28.5" customHeight="1">
      <c r="A742" s="291" t="s">
        <v>156</v>
      </c>
      <c r="B742" s="94"/>
      <c r="C742" s="94"/>
      <c r="D742" s="61"/>
      <c r="E742" s="61"/>
      <c r="F742" s="92">
        <f aca="true" t="shared" si="109" ref="F742:Q742">SUM(F741:F741)</f>
        <v>5500.05</v>
      </c>
      <c r="G742" s="173">
        <f t="shared" si="109"/>
        <v>0</v>
      </c>
      <c r="H742" s="173">
        <f t="shared" si="109"/>
        <v>0</v>
      </c>
      <c r="I742" s="173">
        <f t="shared" si="109"/>
        <v>0</v>
      </c>
      <c r="J742" s="173">
        <f t="shared" si="109"/>
        <v>0</v>
      </c>
      <c r="K742" s="173">
        <f t="shared" si="109"/>
        <v>0</v>
      </c>
      <c r="L742" s="173">
        <f t="shared" si="109"/>
        <v>0</v>
      </c>
      <c r="M742" s="173">
        <f t="shared" si="109"/>
        <v>0</v>
      </c>
      <c r="N742" s="92">
        <f t="shared" si="109"/>
        <v>627.55</v>
      </c>
      <c r="O742" s="173">
        <f t="shared" si="109"/>
        <v>0</v>
      </c>
      <c r="P742" s="173">
        <f t="shared" si="109"/>
        <v>0.1</v>
      </c>
      <c r="Q742" s="173">
        <f t="shared" si="109"/>
        <v>4872.4</v>
      </c>
      <c r="R742" s="78"/>
    </row>
    <row r="743" spans="1:18" s="41" customFormat="1" ht="18">
      <c r="A743" s="26"/>
      <c r="B743" s="93"/>
      <c r="C743" s="93"/>
      <c r="D743" s="10"/>
      <c r="E743" s="10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34"/>
    </row>
    <row r="744" spans="1:18" s="41" customFormat="1" ht="18">
      <c r="A744" s="26"/>
      <c r="B744" s="93"/>
      <c r="C744" s="93"/>
      <c r="D744" s="10"/>
      <c r="E744" s="10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34"/>
    </row>
    <row r="745" spans="1:18" s="41" customFormat="1" ht="18">
      <c r="A745" s="26"/>
      <c r="B745" s="93"/>
      <c r="C745" s="93"/>
      <c r="D745" s="10"/>
      <c r="E745" s="10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34"/>
    </row>
    <row r="746" spans="1:18" s="41" customFormat="1" ht="18">
      <c r="A746" s="26"/>
      <c r="B746" s="93"/>
      <c r="C746" s="93"/>
      <c r="D746" s="10"/>
      <c r="E746" s="10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34"/>
    </row>
    <row r="747" spans="1:18" s="41" customFormat="1" ht="18">
      <c r="A747" s="26"/>
      <c r="B747" s="93"/>
      <c r="C747" s="93"/>
      <c r="D747" s="10"/>
      <c r="E747" s="10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34"/>
    </row>
    <row r="748" spans="1:18" s="280" customFormat="1" ht="26.25" customHeight="1">
      <c r="A748" s="278"/>
      <c r="B748" s="124" t="s">
        <v>48</v>
      </c>
      <c r="C748" s="124"/>
      <c r="D748" s="124"/>
      <c r="E748" s="279"/>
      <c r="F748" s="517">
        <f aca="true" t="shared" si="110" ref="F748:Q748">F23+F41+F59+F96+F126+F148+F165+F200+F232+F252+F285+F317+F347+F377+F411+F425+F453+F486+F515+F546+F570+F607+F631+F649+F671+F699+F719+F731+F742</f>
        <v>1065917.86</v>
      </c>
      <c r="G748" s="462">
        <f t="shared" si="110"/>
        <v>0</v>
      </c>
      <c r="H748" s="462">
        <f t="shared" si="110"/>
        <v>14789.380000000001</v>
      </c>
      <c r="I748" s="462">
        <f t="shared" si="110"/>
        <v>25040</v>
      </c>
      <c r="J748" s="462">
        <f t="shared" si="110"/>
        <v>18477.4</v>
      </c>
      <c r="K748" s="462">
        <f t="shared" si="110"/>
        <v>5350</v>
      </c>
      <c r="L748" s="462">
        <f t="shared" si="110"/>
        <v>7270.92</v>
      </c>
      <c r="M748" s="462">
        <f t="shared" si="110"/>
        <v>6315.5</v>
      </c>
      <c r="N748" s="462">
        <f t="shared" si="110"/>
        <v>83806.49000000002</v>
      </c>
      <c r="O748" s="462">
        <f t="shared" si="110"/>
        <v>8625.74</v>
      </c>
      <c r="P748" s="462">
        <f t="shared" si="110"/>
        <v>-1.7300000000000002</v>
      </c>
      <c r="Q748" s="462">
        <f t="shared" si="110"/>
        <v>1030109.2000000001</v>
      </c>
      <c r="R748" s="279"/>
    </row>
    <row r="749" spans="1:18" s="41" customFormat="1" ht="18">
      <c r="A749" s="2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24"/>
      <c r="M749" s="10"/>
      <c r="N749" s="10"/>
      <c r="O749" s="10"/>
      <c r="P749" s="10"/>
      <c r="Q749" s="10"/>
      <c r="R749" s="34"/>
    </row>
    <row r="751" spans="1:18" s="45" customFormat="1" ht="24.75" customHeight="1">
      <c r="A751" s="228"/>
      <c r="B751" s="65" t="s">
        <v>863</v>
      </c>
      <c r="C751" s="65"/>
      <c r="D751" s="229"/>
      <c r="E751" s="229"/>
      <c r="F751" s="66">
        <f aca="true" t="shared" si="111" ref="F751:Q751">F23+F41+F59+F96+F126+F148+F165+F200+F232+F252+F411+F425+F453+F486+F515+F546+F570+F631+F649+F671+F719+F731+F742</f>
        <v>715842.3299999997</v>
      </c>
      <c r="G751" s="66">
        <f t="shared" si="111"/>
        <v>0</v>
      </c>
      <c r="H751" s="66">
        <f t="shared" si="111"/>
        <v>14789.380000000001</v>
      </c>
      <c r="I751" s="66">
        <f t="shared" si="111"/>
        <v>0</v>
      </c>
      <c r="J751" s="66">
        <f t="shared" si="111"/>
        <v>18047.4</v>
      </c>
      <c r="K751" s="66">
        <f t="shared" si="111"/>
        <v>3850</v>
      </c>
      <c r="L751" s="66">
        <f t="shared" si="111"/>
        <v>1162.8</v>
      </c>
      <c r="M751" s="66">
        <f t="shared" si="111"/>
        <v>6315.5</v>
      </c>
      <c r="N751" s="66">
        <f t="shared" si="111"/>
        <v>63749.259999999995</v>
      </c>
      <c r="O751" s="66">
        <f t="shared" si="111"/>
        <v>7916.500000000001</v>
      </c>
      <c r="P751" s="66">
        <f t="shared" si="111"/>
        <v>-1.75</v>
      </c>
      <c r="Q751" s="66">
        <f t="shared" si="111"/>
        <v>681519.8</v>
      </c>
      <c r="R751" s="229"/>
    </row>
    <row r="752" spans="1:18" s="45" customFormat="1" ht="24.75" customHeight="1">
      <c r="A752" s="228"/>
      <c r="B752" s="65" t="s">
        <v>921</v>
      </c>
      <c r="C752" s="65"/>
      <c r="D752" s="229"/>
      <c r="E752" s="229"/>
      <c r="F752" s="66">
        <f aca="true" t="shared" si="112" ref="F752:Q752">F285+F317+F347+F377+F607+F699</f>
        <v>350075.52999999997</v>
      </c>
      <c r="G752" s="66">
        <f t="shared" si="112"/>
        <v>0</v>
      </c>
      <c r="H752" s="66">
        <f t="shared" si="112"/>
        <v>0</v>
      </c>
      <c r="I752" s="66">
        <f t="shared" si="112"/>
        <v>25040</v>
      </c>
      <c r="J752" s="66">
        <f t="shared" si="112"/>
        <v>430</v>
      </c>
      <c r="K752" s="66">
        <f t="shared" si="112"/>
        <v>1500</v>
      </c>
      <c r="L752" s="66">
        <f t="shared" si="112"/>
        <v>6108.120000000001</v>
      </c>
      <c r="M752" s="66">
        <f t="shared" si="112"/>
        <v>0</v>
      </c>
      <c r="N752" s="66">
        <f t="shared" si="112"/>
        <v>20057.230000000003</v>
      </c>
      <c r="O752" s="66">
        <f t="shared" si="112"/>
        <v>709.24</v>
      </c>
      <c r="P752" s="66">
        <f t="shared" si="112"/>
        <v>0.019999999999999962</v>
      </c>
      <c r="Q752" s="66">
        <f t="shared" si="112"/>
        <v>348589.3999999999</v>
      </c>
      <c r="R752" s="229"/>
    </row>
    <row r="758" spans="1:18" s="299" customFormat="1" ht="18.75">
      <c r="A758" s="296"/>
      <c r="B758" s="297"/>
      <c r="C758" s="297"/>
      <c r="D758" s="297"/>
      <c r="E758" s="297" t="s">
        <v>52</v>
      </c>
      <c r="F758" s="297"/>
      <c r="G758" s="297"/>
      <c r="H758" s="297"/>
      <c r="I758" s="297"/>
      <c r="J758" s="297"/>
      <c r="K758" s="297" t="s">
        <v>54</v>
      </c>
      <c r="L758" s="297"/>
      <c r="M758" s="297"/>
      <c r="N758" s="297"/>
      <c r="O758" s="297"/>
      <c r="P758" s="297"/>
      <c r="Q758" s="297"/>
      <c r="R758" s="298"/>
    </row>
    <row r="759" spans="1:18" s="299" customFormat="1" ht="18.75">
      <c r="A759" s="296" t="s">
        <v>53</v>
      </c>
      <c r="B759" s="297"/>
      <c r="C759" s="297"/>
      <c r="D759" s="297"/>
      <c r="E759" s="297" t="s">
        <v>51</v>
      </c>
      <c r="F759" s="297"/>
      <c r="G759" s="297"/>
      <c r="H759" s="297"/>
      <c r="I759" s="297"/>
      <c r="J759" s="297"/>
      <c r="K759" s="297" t="s">
        <v>55</v>
      </c>
      <c r="L759" s="297"/>
      <c r="M759" s="297"/>
      <c r="N759" s="297"/>
      <c r="O759" s="297"/>
      <c r="P759" s="297"/>
      <c r="Q759" s="297"/>
      <c r="R759" s="298"/>
    </row>
    <row r="760" spans="2:17" ht="18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2" spans="1:18" s="96" customFormat="1" ht="18">
      <c r="A762" s="230"/>
      <c r="B762" s="95" t="s">
        <v>864</v>
      </c>
      <c r="C762" s="95"/>
      <c r="D762" s="95"/>
      <c r="E762" s="95"/>
      <c r="F762" s="231">
        <f>F751+F752</f>
        <v>1065917.8599999996</v>
      </c>
      <c r="G762" s="231">
        <f aca="true" t="shared" si="113" ref="G762:N762">G751+G752</f>
        <v>0</v>
      </c>
      <c r="H762" s="231">
        <f t="shared" si="113"/>
        <v>14789.380000000001</v>
      </c>
      <c r="I762" s="231">
        <f t="shared" si="113"/>
        <v>25040</v>
      </c>
      <c r="J762" s="231">
        <f>J751+J752</f>
        <v>18477.4</v>
      </c>
      <c r="K762" s="231">
        <f t="shared" si="113"/>
        <v>5350</v>
      </c>
      <c r="L762" s="231">
        <f t="shared" si="113"/>
        <v>7270.920000000001</v>
      </c>
      <c r="M762" s="231">
        <f t="shared" si="113"/>
        <v>6315.5</v>
      </c>
      <c r="N762" s="231">
        <f t="shared" si="113"/>
        <v>83806.48999999999</v>
      </c>
      <c r="O762" s="231">
        <f>O751+O752</f>
        <v>8625.740000000002</v>
      </c>
      <c r="P762" s="231">
        <f>P751+P752</f>
        <v>-1.73</v>
      </c>
      <c r="Q762" s="231">
        <f>Q751+Q752</f>
        <v>1030109.2</v>
      </c>
      <c r="R762" s="232"/>
    </row>
    <row r="763" spans="1:18" ht="18">
      <c r="A763" s="466"/>
      <c r="B763" s="467" t="s">
        <v>865</v>
      </c>
      <c r="C763" s="467"/>
      <c r="D763" s="467"/>
      <c r="E763" s="467"/>
      <c r="F763" s="467">
        <f>F748-F762</f>
        <v>0</v>
      </c>
      <c r="G763" s="467">
        <f aca="true" t="shared" si="114" ref="G763:N763">G748-G762</f>
        <v>0</v>
      </c>
      <c r="H763" s="467">
        <f t="shared" si="114"/>
        <v>0</v>
      </c>
      <c r="I763" s="467">
        <f t="shared" si="114"/>
        <v>0</v>
      </c>
      <c r="J763" s="467">
        <f>J748-J762</f>
        <v>0</v>
      </c>
      <c r="K763" s="467">
        <f t="shared" si="114"/>
        <v>0</v>
      </c>
      <c r="L763" s="467">
        <f t="shared" si="114"/>
        <v>0</v>
      </c>
      <c r="M763" s="467">
        <f t="shared" si="114"/>
        <v>0</v>
      </c>
      <c r="N763" s="467">
        <f t="shared" si="114"/>
        <v>0</v>
      </c>
      <c r="O763" s="467">
        <f>O748-O762</f>
        <v>0</v>
      </c>
      <c r="P763" s="467">
        <f>P748-P762</f>
        <v>0</v>
      </c>
      <c r="Q763" s="467">
        <f>Q748-Q762</f>
        <v>0</v>
      </c>
      <c r="R763" s="468"/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5"/>
  <sheetViews>
    <sheetView tabSelected="1" workbookViewId="0" topLeftCell="C10">
      <selection activeCell="L60" sqref="L60"/>
    </sheetView>
  </sheetViews>
  <sheetFormatPr defaultColWidth="11.421875" defaultRowHeight="12.75"/>
  <cols>
    <col min="1" max="1" width="6.57421875" style="19" customWidth="1"/>
    <col min="2" max="2" width="31.57421875" style="3" customWidth="1"/>
    <col min="3" max="3" width="10.140625" style="3" bestFit="1" customWidth="1"/>
    <col min="4" max="4" width="12.8515625" style="3" customWidth="1"/>
    <col min="5" max="5" width="13.421875" style="3" bestFit="1" customWidth="1"/>
    <col min="6" max="6" width="11.8515625" style="3" customWidth="1"/>
    <col min="7" max="7" width="11.57421875" style="3" customWidth="1"/>
    <col min="8" max="8" width="10.28125" style="3" customWidth="1"/>
    <col min="9" max="9" width="11.28125" style="3" customWidth="1"/>
    <col min="10" max="10" width="12.421875" style="3" customWidth="1"/>
    <col min="11" max="11" width="9.140625" style="21" customWidth="1"/>
    <col min="12" max="12" width="11.57421875" style="3" customWidth="1"/>
    <col min="13" max="13" width="10.7109375" style="3" customWidth="1"/>
    <col min="14" max="14" width="11.00390625" style="3" customWidth="1"/>
    <col min="15" max="15" width="9.57421875" style="3" customWidth="1"/>
    <col min="16" max="16" width="8.421875" style="3" customWidth="1"/>
    <col min="17" max="17" width="13.421875" style="3" bestFit="1" customWidth="1"/>
    <col min="18" max="18" width="35.00390625" style="33" customWidth="1"/>
    <col min="19" max="16384" width="11.421875" style="4" customWidth="1"/>
  </cols>
  <sheetData>
    <row r="1" spans="1:18" ht="33.75">
      <c r="A1" s="5" t="s">
        <v>0</v>
      </c>
      <c r="B1" s="37"/>
      <c r="C1" s="6"/>
      <c r="D1" s="131" t="s">
        <v>155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17.25" customHeight="1">
      <c r="A2" s="8"/>
      <c r="B2" s="134" t="s">
        <v>26</v>
      </c>
      <c r="C2" s="9"/>
      <c r="D2" s="9"/>
      <c r="E2" s="9"/>
      <c r="F2" s="9"/>
      <c r="G2" s="9"/>
      <c r="H2" s="9"/>
      <c r="I2" s="10"/>
      <c r="J2" s="10"/>
      <c r="K2" s="11"/>
      <c r="L2" s="9"/>
      <c r="M2" s="9"/>
      <c r="N2" s="9"/>
      <c r="O2" s="9"/>
      <c r="P2" s="9"/>
      <c r="Q2" s="9"/>
      <c r="R2" s="30" t="s">
        <v>1194</v>
      </c>
    </row>
    <row r="3" spans="1:18" ht="18.75" customHeight="1">
      <c r="A3" s="12"/>
      <c r="B3" s="13"/>
      <c r="C3" s="13"/>
      <c r="D3" s="133" t="s">
        <v>1130</v>
      </c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76" customFormat="1" ht="23.25" thickBot="1">
      <c r="A4" s="54" t="s">
        <v>1</v>
      </c>
      <c r="B4" s="74" t="s">
        <v>2</v>
      </c>
      <c r="C4" s="74" t="s">
        <v>3</v>
      </c>
      <c r="D4" s="74" t="s">
        <v>4</v>
      </c>
      <c r="E4" s="28" t="s">
        <v>5</v>
      </c>
      <c r="F4" s="28" t="s">
        <v>36</v>
      </c>
      <c r="G4" s="28" t="s">
        <v>20</v>
      </c>
      <c r="H4" s="28" t="s">
        <v>45</v>
      </c>
      <c r="I4" s="28" t="s">
        <v>43</v>
      </c>
      <c r="J4" s="28" t="s">
        <v>739</v>
      </c>
      <c r="K4" s="28" t="s">
        <v>21</v>
      </c>
      <c r="L4" s="28" t="s">
        <v>27</v>
      </c>
      <c r="M4" s="28" t="s">
        <v>23</v>
      </c>
      <c r="N4" s="28" t="s">
        <v>24</v>
      </c>
      <c r="O4" s="28" t="s">
        <v>967</v>
      </c>
      <c r="P4" s="28" t="s">
        <v>39</v>
      </c>
      <c r="Q4" s="28" t="s">
        <v>37</v>
      </c>
      <c r="R4" s="75" t="s">
        <v>25</v>
      </c>
    </row>
    <row r="5" spans="1:18" ht="18" customHeight="1" thickTop="1">
      <c r="A5" s="137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4"/>
      <c r="N5" s="104"/>
      <c r="O5" s="104"/>
      <c r="P5" s="104"/>
      <c r="Q5" s="104"/>
      <c r="R5" s="103"/>
    </row>
    <row r="6" spans="1:18" s="45" customFormat="1" ht="22.5" customHeight="1">
      <c r="A6" s="17">
        <v>67</v>
      </c>
      <c r="B6" s="16" t="s">
        <v>57</v>
      </c>
      <c r="C6" s="40" t="s">
        <v>903</v>
      </c>
      <c r="D6" s="40" t="s">
        <v>58</v>
      </c>
      <c r="E6" s="16">
        <v>3150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113.57</v>
      </c>
      <c r="N6" s="16">
        <v>0</v>
      </c>
      <c r="O6" s="16">
        <v>0</v>
      </c>
      <c r="P6" s="16">
        <v>0.03</v>
      </c>
      <c r="Q6" s="16">
        <f>E6+F6+G6+I6-J6-L6-M6-K6+N6-P6-O6</f>
        <v>3036.3999999999996</v>
      </c>
      <c r="R6" s="145"/>
    </row>
    <row r="7" spans="1:18" s="45" customFormat="1" ht="22.5" customHeight="1">
      <c r="A7" s="17">
        <v>105</v>
      </c>
      <c r="B7" s="16" t="s">
        <v>1162</v>
      </c>
      <c r="C7" s="40" t="s">
        <v>1163</v>
      </c>
      <c r="D7" s="40" t="s">
        <v>6</v>
      </c>
      <c r="E7" s="16">
        <v>1653.6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105.77</v>
      </c>
      <c r="O7" s="16">
        <v>0</v>
      </c>
      <c r="P7" s="16">
        <v>-0.03</v>
      </c>
      <c r="Q7" s="16">
        <f>E7+F7+G7+I7-J7-L7-M7-K7+N7-P7-O7</f>
        <v>1759.3999999999999</v>
      </c>
      <c r="R7" s="145"/>
    </row>
    <row r="8" spans="1:18" ht="18" customHeight="1">
      <c r="A8" s="143" t="s">
        <v>156</v>
      </c>
      <c r="B8" s="1"/>
      <c r="C8" s="47"/>
      <c r="D8" s="47"/>
      <c r="E8" s="2">
        <f>SUM(E6:E7)</f>
        <v>4803.6</v>
      </c>
      <c r="F8" s="2">
        <f aca="true" t="shared" si="0" ref="F8:Q8">SUM(F6:F7)</f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113.57</v>
      </c>
      <c r="N8" s="2">
        <f t="shared" si="0"/>
        <v>105.77</v>
      </c>
      <c r="O8" s="2">
        <f t="shared" si="0"/>
        <v>0</v>
      </c>
      <c r="P8" s="2">
        <f t="shared" si="0"/>
        <v>0</v>
      </c>
      <c r="Q8" s="2">
        <f t="shared" si="0"/>
        <v>4795.799999999999</v>
      </c>
      <c r="R8" s="32"/>
    </row>
    <row r="9" spans="1:18" ht="18" customHeight="1">
      <c r="A9" s="137" t="s">
        <v>35</v>
      </c>
      <c r="B9" s="104"/>
      <c r="C9" s="102"/>
      <c r="D9" s="10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3"/>
    </row>
    <row r="10" spans="1:18" s="45" customFormat="1" ht="22.5" customHeight="1">
      <c r="A10" s="17">
        <v>24</v>
      </c>
      <c r="B10" s="16" t="s">
        <v>59</v>
      </c>
      <c r="C10" s="40" t="s">
        <v>1046</v>
      </c>
      <c r="D10" s="40" t="s">
        <v>60</v>
      </c>
      <c r="E10" s="16">
        <v>892.55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154.58</v>
      </c>
      <c r="O10" s="16">
        <v>0</v>
      </c>
      <c r="P10" s="16">
        <v>-0.07</v>
      </c>
      <c r="Q10" s="16">
        <f aca="true" t="shared" si="1" ref="Q10:Q15">E10+F10+G10+I10+J10-L10-M10-K10+N10-P10-O10</f>
        <v>1047.1999999999998</v>
      </c>
      <c r="R10" s="145"/>
    </row>
    <row r="11" spans="1:18" s="45" customFormat="1" ht="22.5" customHeight="1">
      <c r="A11" s="17">
        <v>25</v>
      </c>
      <c r="B11" s="16" t="s">
        <v>61</v>
      </c>
      <c r="C11" s="40" t="s">
        <v>1047</v>
      </c>
      <c r="D11" s="40" t="s">
        <v>60</v>
      </c>
      <c r="E11" s="16">
        <v>892.65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154.58</v>
      </c>
      <c r="O11" s="16">
        <v>0</v>
      </c>
      <c r="P11" s="16">
        <v>0.03</v>
      </c>
      <c r="Q11" s="16">
        <f t="shared" si="1"/>
        <v>1047.2</v>
      </c>
      <c r="R11" s="40"/>
    </row>
    <row r="12" spans="1:18" ht="22.5" customHeight="1">
      <c r="A12" s="256">
        <v>79</v>
      </c>
      <c r="B12" s="476" t="s">
        <v>920</v>
      </c>
      <c r="C12" s="89" t="s">
        <v>1048</v>
      </c>
      <c r="D12" s="89" t="s">
        <v>533</v>
      </c>
      <c r="E12" s="476">
        <v>2700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44.34</v>
      </c>
      <c r="N12" s="476">
        <v>0</v>
      </c>
      <c r="O12" s="476">
        <v>0</v>
      </c>
      <c r="P12" s="476">
        <v>0.06</v>
      </c>
      <c r="Q12" s="16">
        <f t="shared" si="1"/>
        <v>2655.6</v>
      </c>
      <c r="R12" s="90"/>
    </row>
    <row r="13" spans="1:18" s="45" customFormat="1" ht="22.5" customHeight="1">
      <c r="A13" s="17">
        <v>80</v>
      </c>
      <c r="B13" s="16" t="s">
        <v>913</v>
      </c>
      <c r="C13" s="40" t="s">
        <v>1049</v>
      </c>
      <c r="D13" s="40" t="s">
        <v>914</v>
      </c>
      <c r="E13" s="16">
        <v>2000.1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71.68</v>
      </c>
      <c r="O13" s="16">
        <v>0</v>
      </c>
      <c r="P13" s="16">
        <v>-0.02</v>
      </c>
      <c r="Q13" s="16">
        <f t="shared" si="1"/>
        <v>2071.7999999999997</v>
      </c>
      <c r="R13" s="40"/>
    </row>
    <row r="14" spans="1:18" s="45" customFormat="1" ht="22.5" customHeight="1">
      <c r="A14" s="17">
        <v>137</v>
      </c>
      <c r="B14" s="16" t="s">
        <v>62</v>
      </c>
      <c r="C14" s="40" t="s">
        <v>1050</v>
      </c>
      <c r="D14" s="40" t="s">
        <v>157</v>
      </c>
      <c r="E14" s="16">
        <v>600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173.4</v>
      </c>
      <c r="O14" s="16">
        <v>0</v>
      </c>
      <c r="P14" s="16">
        <v>0</v>
      </c>
      <c r="Q14" s="16">
        <f t="shared" si="1"/>
        <v>773.4</v>
      </c>
      <c r="R14" s="145"/>
    </row>
    <row r="15" spans="1:18" s="45" customFormat="1" ht="22.5" customHeight="1">
      <c r="A15" s="17">
        <v>138</v>
      </c>
      <c r="B15" s="16" t="s">
        <v>86</v>
      </c>
      <c r="C15" s="40" t="s">
        <v>1051</v>
      </c>
      <c r="D15" s="40" t="s">
        <v>158</v>
      </c>
      <c r="E15" s="16">
        <v>1200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134.91</v>
      </c>
      <c r="O15" s="16">
        <v>0</v>
      </c>
      <c r="P15" s="16">
        <v>-0.09</v>
      </c>
      <c r="Q15" s="16">
        <f t="shared" si="1"/>
        <v>1335</v>
      </c>
      <c r="R15" s="145"/>
    </row>
    <row r="16" spans="1:18" ht="18" customHeight="1">
      <c r="A16" s="143" t="s">
        <v>156</v>
      </c>
      <c r="B16" s="1"/>
      <c r="C16" s="47"/>
      <c r="D16" s="47"/>
      <c r="E16" s="2">
        <f>SUM(E10:E15)</f>
        <v>8285.3</v>
      </c>
      <c r="F16" s="2">
        <f aca="true" t="shared" si="2" ref="F16:Q16">SUM(F10:F15)</f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44.34</v>
      </c>
      <c r="N16" s="2">
        <f t="shared" si="2"/>
        <v>689.15</v>
      </c>
      <c r="O16" s="2">
        <f t="shared" si="2"/>
        <v>0</v>
      </c>
      <c r="P16" s="2">
        <f t="shared" si="2"/>
        <v>-0.09000000000000001</v>
      </c>
      <c r="Q16" s="2">
        <f t="shared" si="2"/>
        <v>8930.199999999999</v>
      </c>
      <c r="R16" s="32"/>
    </row>
    <row r="17" spans="1:18" ht="18" customHeight="1">
      <c r="A17" s="137" t="s">
        <v>8</v>
      </c>
      <c r="B17" s="104"/>
      <c r="C17" s="102"/>
      <c r="D17" s="102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3"/>
    </row>
    <row r="18" spans="1:18" ht="22.5" customHeight="1">
      <c r="A18" s="17">
        <v>112</v>
      </c>
      <c r="B18" s="16" t="s">
        <v>84</v>
      </c>
      <c r="C18" s="47" t="s">
        <v>1052</v>
      </c>
      <c r="D18" s="47" t="s">
        <v>898</v>
      </c>
      <c r="E18" s="43">
        <v>2000.1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71.68</v>
      </c>
      <c r="O18" s="43">
        <v>0</v>
      </c>
      <c r="P18" s="43">
        <v>-0.02</v>
      </c>
      <c r="Q18" s="43">
        <f>E18+F18+G18+I18-J18-L18-M18-K18+N18-P18-O18</f>
        <v>2071.7999999999997</v>
      </c>
      <c r="R18" s="32"/>
    </row>
    <row r="19" spans="1:18" ht="22.5" customHeight="1">
      <c r="A19" s="17">
        <v>114</v>
      </c>
      <c r="B19" s="16" t="s">
        <v>108</v>
      </c>
      <c r="C19" s="47" t="s">
        <v>1053</v>
      </c>
      <c r="D19" s="47" t="s">
        <v>159</v>
      </c>
      <c r="E19" s="43">
        <v>2000.1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71.68</v>
      </c>
      <c r="O19" s="43">
        <v>0</v>
      </c>
      <c r="P19" s="43">
        <v>-0.02</v>
      </c>
      <c r="Q19" s="43">
        <f>E19+F19+G19+I19-J19-L19-M19-K19+N19-P19-O19</f>
        <v>2071.7999999999997</v>
      </c>
      <c r="R19" s="32"/>
    </row>
    <row r="20" spans="1:18" ht="22.5" customHeight="1">
      <c r="A20" s="17">
        <v>135</v>
      </c>
      <c r="B20" s="16" t="s">
        <v>79</v>
      </c>
      <c r="C20" s="47" t="s">
        <v>1054</v>
      </c>
      <c r="D20" s="47" t="s">
        <v>159</v>
      </c>
      <c r="E20" s="43">
        <v>1194.3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135.27</v>
      </c>
      <c r="O20" s="43">
        <v>500</v>
      </c>
      <c r="P20" s="43">
        <v>-0.03</v>
      </c>
      <c r="Q20" s="43">
        <f>E20+F20+G20+I20-J20-L20-M20-K20+N20-P20-O20</f>
        <v>829.5999999999999</v>
      </c>
      <c r="R20" s="32"/>
    </row>
    <row r="21" spans="1:18" ht="18" customHeight="1">
      <c r="A21" s="143" t="s">
        <v>156</v>
      </c>
      <c r="B21" s="1"/>
      <c r="C21" s="47"/>
      <c r="D21" s="47"/>
      <c r="E21" s="2">
        <f>SUM(E18:E20)</f>
        <v>5194.5</v>
      </c>
      <c r="F21" s="2">
        <f aca="true" t="shared" si="3" ref="F21:Q21">SUM(F18:F20)</f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278.63</v>
      </c>
      <c r="O21" s="2">
        <f>SUM(O18:O20)</f>
        <v>500</v>
      </c>
      <c r="P21" s="2">
        <f>SUM(P18:P20)</f>
        <v>-0.07</v>
      </c>
      <c r="Q21" s="2">
        <f t="shared" si="3"/>
        <v>4973.199999999999</v>
      </c>
      <c r="R21" s="32"/>
    </row>
    <row r="22" spans="1:18" ht="18" customHeight="1">
      <c r="A22" s="137" t="s">
        <v>1169</v>
      </c>
      <c r="B22" s="104"/>
      <c r="C22" s="102"/>
      <c r="D22" s="102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3"/>
    </row>
    <row r="23" spans="1:18" ht="22.5" customHeight="1">
      <c r="A23" s="17">
        <v>99</v>
      </c>
      <c r="B23" s="16" t="s">
        <v>1164</v>
      </c>
      <c r="C23" s="47" t="s">
        <v>1165</v>
      </c>
      <c r="D23" s="47" t="s">
        <v>6</v>
      </c>
      <c r="E23" s="43">
        <v>682.5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168.12</v>
      </c>
      <c r="O23" s="43">
        <v>0</v>
      </c>
      <c r="P23" s="43">
        <v>0.02</v>
      </c>
      <c r="Q23" s="43">
        <f>E23+F23+G23+I23+J23-L23-M23-K23+N23-P23</f>
        <v>850.6</v>
      </c>
      <c r="R23" s="32"/>
    </row>
    <row r="24" spans="1:18" ht="18" customHeight="1">
      <c r="A24" s="143" t="s">
        <v>156</v>
      </c>
      <c r="B24" s="1"/>
      <c r="C24" s="47"/>
      <c r="D24" s="47"/>
      <c r="E24" s="2">
        <f aca="true" t="shared" si="4" ref="E24:Q24">E23</f>
        <v>682.5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>
        <f t="shared" si="4"/>
        <v>168.12</v>
      </c>
      <c r="O24" s="2">
        <f t="shared" si="4"/>
        <v>0</v>
      </c>
      <c r="P24" s="2">
        <f t="shared" si="4"/>
        <v>0.02</v>
      </c>
      <c r="Q24" s="2">
        <f t="shared" si="4"/>
        <v>850.6</v>
      </c>
      <c r="R24" s="32"/>
    </row>
    <row r="25" spans="1:18" ht="18" customHeight="1">
      <c r="A25" s="137" t="s">
        <v>211</v>
      </c>
      <c r="B25" s="104"/>
      <c r="C25" s="102"/>
      <c r="D25" s="102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3"/>
    </row>
    <row r="26" spans="1:18" ht="22.5" customHeight="1">
      <c r="A26" s="17">
        <v>82</v>
      </c>
      <c r="B26" s="16" t="s">
        <v>1026</v>
      </c>
      <c r="C26" s="47" t="s">
        <v>1027</v>
      </c>
      <c r="D26" s="47" t="s">
        <v>1028</v>
      </c>
      <c r="E26" s="43">
        <v>880.05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155.38</v>
      </c>
      <c r="O26" s="43">
        <v>0</v>
      </c>
      <c r="P26" s="43">
        <v>0.03</v>
      </c>
      <c r="Q26" s="43">
        <f>E26+F26+G26+I26+J26-L26-M26-K26+N26-P26</f>
        <v>1035.3999999999999</v>
      </c>
      <c r="R26" s="32"/>
    </row>
    <row r="27" spans="1:18" ht="18" customHeight="1">
      <c r="A27" s="143" t="s">
        <v>156</v>
      </c>
      <c r="B27" s="1"/>
      <c r="C27" s="47"/>
      <c r="D27" s="47"/>
      <c r="E27" s="2">
        <f>E26</f>
        <v>880.05</v>
      </c>
      <c r="F27" s="2">
        <f aca="true" t="shared" si="5" ref="F27:Q27">F26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155.38</v>
      </c>
      <c r="O27" s="2">
        <f t="shared" si="5"/>
        <v>0</v>
      </c>
      <c r="P27" s="2">
        <f t="shared" si="5"/>
        <v>0.03</v>
      </c>
      <c r="Q27" s="2">
        <f t="shared" si="5"/>
        <v>1035.3999999999999</v>
      </c>
      <c r="R27" s="32"/>
    </row>
    <row r="28" spans="1:18" ht="23.25" customHeight="1">
      <c r="A28" s="59"/>
      <c r="B28" s="60" t="s">
        <v>40</v>
      </c>
      <c r="C28" s="64"/>
      <c r="D28" s="61"/>
      <c r="E28" s="92">
        <f>E8+E16+E21+E24+E27</f>
        <v>19845.95</v>
      </c>
      <c r="F28" s="92">
        <f aca="true" t="shared" si="6" ref="F28:N28">F8+F16+F21+F24+F27</f>
        <v>0</v>
      </c>
      <c r="G28" s="92">
        <f t="shared" si="6"/>
        <v>0</v>
      </c>
      <c r="H28" s="92">
        <f t="shared" si="6"/>
        <v>0</v>
      </c>
      <c r="I28" s="92">
        <f t="shared" si="6"/>
        <v>0</v>
      </c>
      <c r="J28" s="92">
        <f t="shared" si="6"/>
        <v>0</v>
      </c>
      <c r="K28" s="92">
        <f t="shared" si="6"/>
        <v>0</v>
      </c>
      <c r="L28" s="92">
        <f t="shared" si="6"/>
        <v>0</v>
      </c>
      <c r="M28" s="92">
        <f t="shared" si="6"/>
        <v>157.91</v>
      </c>
      <c r="N28" s="92">
        <f t="shared" si="6"/>
        <v>1397.0500000000002</v>
      </c>
      <c r="O28" s="92">
        <f>O8+O16+O21+O24+O27</f>
        <v>500</v>
      </c>
      <c r="P28" s="92">
        <f>P8+P16+P21+P24+P27</f>
        <v>-0.11000000000000004</v>
      </c>
      <c r="Q28" s="92">
        <f>Q8+Q16+Q21+Q24+Q27</f>
        <v>20585.199999999997</v>
      </c>
      <c r="R28" s="62"/>
    </row>
    <row r="29" spans="1:18" ht="13.5" customHeight="1">
      <c r="A29" s="23"/>
      <c r="B29" s="70"/>
      <c r="C29" s="6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34"/>
    </row>
    <row r="30" spans="2:18" s="144" customFormat="1" ht="15.75">
      <c r="B30" s="147"/>
      <c r="C30" s="147"/>
      <c r="D30" s="147" t="s">
        <v>52</v>
      </c>
      <c r="E30" s="147"/>
      <c r="F30" s="147"/>
      <c r="G30" s="147"/>
      <c r="H30" s="147"/>
      <c r="I30" s="147"/>
      <c r="K30" s="147"/>
      <c r="L30" s="147"/>
      <c r="M30" s="147" t="s">
        <v>54</v>
      </c>
      <c r="P30" s="147"/>
      <c r="Q30" s="147"/>
      <c r="R30" s="147"/>
    </row>
    <row r="31" spans="1:18" s="144" customFormat="1" ht="15.75">
      <c r="A31" s="144" t="s">
        <v>53</v>
      </c>
      <c r="B31" s="147"/>
      <c r="C31" s="147"/>
      <c r="D31" s="147" t="s">
        <v>51</v>
      </c>
      <c r="E31" s="147"/>
      <c r="F31" s="147"/>
      <c r="G31" s="147"/>
      <c r="H31" s="147"/>
      <c r="I31" s="147"/>
      <c r="K31" s="147"/>
      <c r="L31" s="147"/>
      <c r="M31" s="147" t="s">
        <v>55</v>
      </c>
      <c r="P31" s="147"/>
      <c r="Q31" s="147"/>
      <c r="R31" s="147"/>
    </row>
    <row r="35" spans="1:18" ht="33.75">
      <c r="A35" s="5" t="s">
        <v>0</v>
      </c>
      <c r="B35" s="22"/>
      <c r="C35" s="6"/>
      <c r="D35" s="131" t="s">
        <v>155</v>
      </c>
      <c r="E35" s="63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29"/>
    </row>
    <row r="36" spans="1:18" ht="27" customHeight="1">
      <c r="A36" s="8"/>
      <c r="B36" s="135" t="s">
        <v>26</v>
      </c>
      <c r="C36" s="9"/>
      <c r="D36" s="9"/>
      <c r="E36" s="9"/>
      <c r="F36" s="9"/>
      <c r="G36" s="9"/>
      <c r="H36" s="9"/>
      <c r="I36" s="10"/>
      <c r="J36" s="10"/>
      <c r="K36" s="11"/>
      <c r="L36" s="9"/>
      <c r="M36" s="9"/>
      <c r="N36" s="9"/>
      <c r="O36" s="9"/>
      <c r="P36" s="9"/>
      <c r="Q36" s="9"/>
      <c r="R36" s="30" t="s">
        <v>1195</v>
      </c>
    </row>
    <row r="37" spans="1:18" ht="22.5" customHeight="1">
      <c r="A37" s="12"/>
      <c r="B37" s="49"/>
      <c r="C37" s="13"/>
      <c r="D37" s="133" t="s">
        <v>1130</v>
      </c>
      <c r="E37" s="14"/>
      <c r="F37" s="14"/>
      <c r="G37" s="14"/>
      <c r="H37" s="14"/>
      <c r="I37" s="14"/>
      <c r="J37" s="14"/>
      <c r="K37" s="15"/>
      <c r="L37" s="14"/>
      <c r="M37" s="14"/>
      <c r="N37" s="14"/>
      <c r="O37" s="14"/>
      <c r="P37" s="14"/>
      <c r="Q37" s="14"/>
      <c r="R37" s="31"/>
    </row>
    <row r="38" spans="1:18" s="76" customFormat="1" ht="38.25" customHeight="1" thickBot="1">
      <c r="A38" s="54" t="s">
        <v>1</v>
      </c>
      <c r="B38" s="74" t="s">
        <v>2</v>
      </c>
      <c r="C38" s="74" t="s">
        <v>3</v>
      </c>
      <c r="D38" s="74" t="s">
        <v>4</v>
      </c>
      <c r="E38" s="28" t="s">
        <v>5</v>
      </c>
      <c r="F38" s="28" t="s">
        <v>36</v>
      </c>
      <c r="G38" s="28" t="s">
        <v>20</v>
      </c>
      <c r="H38" s="28" t="s">
        <v>45</v>
      </c>
      <c r="I38" s="28" t="s">
        <v>43</v>
      </c>
      <c r="J38" s="28" t="s">
        <v>739</v>
      </c>
      <c r="K38" s="28" t="s">
        <v>21</v>
      </c>
      <c r="L38" s="28" t="s">
        <v>27</v>
      </c>
      <c r="M38" s="28" t="s">
        <v>23</v>
      </c>
      <c r="N38" s="28" t="s">
        <v>24</v>
      </c>
      <c r="O38" s="28" t="s">
        <v>967</v>
      </c>
      <c r="P38" s="28" t="s">
        <v>39</v>
      </c>
      <c r="Q38" s="28" t="s">
        <v>37</v>
      </c>
      <c r="R38" s="75" t="s">
        <v>25</v>
      </c>
    </row>
    <row r="39" spans="1:18" ht="33" customHeight="1" thickTop="1">
      <c r="A39" s="138" t="s">
        <v>50</v>
      </c>
      <c r="B39" s="106"/>
      <c r="C39" s="108"/>
      <c r="D39" s="109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3"/>
    </row>
    <row r="40" spans="1:18" ht="33" customHeight="1">
      <c r="A40" s="17">
        <v>20</v>
      </c>
      <c r="B40" s="114" t="s">
        <v>66</v>
      </c>
      <c r="C40" s="40" t="s">
        <v>1055</v>
      </c>
      <c r="D40" s="40" t="s">
        <v>67</v>
      </c>
      <c r="E40" s="78">
        <v>2901.9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66.31</v>
      </c>
      <c r="N40" s="78">
        <v>0</v>
      </c>
      <c r="O40" s="78">
        <v>0</v>
      </c>
      <c r="P40" s="78">
        <v>-0.01</v>
      </c>
      <c r="Q40" s="78">
        <f>E40+F40+G40+I40-J40-L40-M40-K40+N40-P40</f>
        <v>2835.6000000000004</v>
      </c>
      <c r="R40" s="32"/>
    </row>
    <row r="41" spans="1:18" ht="33" customHeight="1">
      <c r="A41" s="17">
        <v>21</v>
      </c>
      <c r="B41" s="114" t="s">
        <v>72</v>
      </c>
      <c r="C41" s="40" t="s">
        <v>1056</v>
      </c>
      <c r="D41" s="40" t="s">
        <v>109</v>
      </c>
      <c r="E41" s="78">
        <v>2901.9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66.31</v>
      </c>
      <c r="N41" s="78">
        <v>0</v>
      </c>
      <c r="O41" s="78">
        <v>0</v>
      </c>
      <c r="P41" s="78">
        <v>-0.01</v>
      </c>
      <c r="Q41" s="78">
        <f>E41+F41+G41+I41-J41-L41-M41-K41+N41-P41</f>
        <v>2835.6000000000004</v>
      </c>
      <c r="R41" s="32"/>
    </row>
    <row r="42" spans="1:18" ht="33" customHeight="1">
      <c r="A42" s="17">
        <v>22</v>
      </c>
      <c r="B42" s="114" t="s">
        <v>102</v>
      </c>
      <c r="C42" s="40" t="s">
        <v>1057</v>
      </c>
      <c r="D42" s="40" t="s">
        <v>110</v>
      </c>
      <c r="E42" s="78">
        <v>2901.9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66.31</v>
      </c>
      <c r="N42" s="78">
        <v>0</v>
      </c>
      <c r="O42" s="78">
        <v>0</v>
      </c>
      <c r="P42" s="78">
        <v>-0.01</v>
      </c>
      <c r="Q42" s="78">
        <f>E42+F42+G42+I42-J42-L42-M42-K42+N42-P42</f>
        <v>2835.6000000000004</v>
      </c>
      <c r="R42" s="32"/>
    </row>
    <row r="43" spans="1:18" ht="33" customHeight="1">
      <c r="A43" s="143" t="s">
        <v>156</v>
      </c>
      <c r="B43" s="78"/>
      <c r="C43" s="16"/>
      <c r="D43" s="16"/>
      <c r="E43" s="79">
        <f>SUM(E40:E42)</f>
        <v>8705.7</v>
      </c>
      <c r="F43" s="79">
        <f aca="true" t="shared" si="7" ref="F43:N43">SUM(F40:F42)</f>
        <v>0</v>
      </c>
      <c r="G43" s="79">
        <f t="shared" si="7"/>
        <v>0</v>
      </c>
      <c r="H43" s="79">
        <f t="shared" si="7"/>
        <v>0</v>
      </c>
      <c r="I43" s="79">
        <f t="shared" si="7"/>
        <v>0</v>
      </c>
      <c r="J43" s="79">
        <f t="shared" si="7"/>
        <v>0</v>
      </c>
      <c r="K43" s="79">
        <f t="shared" si="7"/>
        <v>0</v>
      </c>
      <c r="L43" s="79">
        <f t="shared" si="7"/>
        <v>0</v>
      </c>
      <c r="M43" s="79">
        <f t="shared" si="7"/>
        <v>198.93</v>
      </c>
      <c r="N43" s="79">
        <f t="shared" si="7"/>
        <v>0</v>
      </c>
      <c r="O43" s="79">
        <f>SUM(O40:O42)</f>
        <v>0</v>
      </c>
      <c r="P43" s="79">
        <f>SUM(P40:P42)</f>
        <v>-0.03</v>
      </c>
      <c r="Q43" s="79">
        <f>SUM(Q40:Q42)</f>
        <v>8506.800000000001</v>
      </c>
      <c r="R43" s="32"/>
    </row>
    <row r="44" spans="1:18" ht="33" customHeight="1">
      <c r="A44" s="138" t="s">
        <v>722</v>
      </c>
      <c r="B44" s="106"/>
      <c r="C44" s="108"/>
      <c r="D44" s="109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3"/>
    </row>
    <row r="45" spans="1:18" ht="33" customHeight="1">
      <c r="A45" s="152">
        <v>90</v>
      </c>
      <c r="B45" s="71" t="s">
        <v>1029</v>
      </c>
      <c r="C45" s="47" t="s">
        <v>1030</v>
      </c>
      <c r="D45" s="47" t="s">
        <v>10</v>
      </c>
      <c r="E45" s="71">
        <v>2200.05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39.46</v>
      </c>
      <c r="O45" s="71">
        <v>0</v>
      </c>
      <c r="P45" s="71">
        <v>-0.09</v>
      </c>
      <c r="Q45" s="71">
        <f>E45+F45+G45+I45+J45-L45-M45-K45+N45-P45</f>
        <v>2239.6000000000004</v>
      </c>
      <c r="R45" s="32"/>
    </row>
    <row r="46" spans="1:18" ht="33" customHeight="1">
      <c r="A46" s="152">
        <v>101</v>
      </c>
      <c r="B46" s="71" t="s">
        <v>1166</v>
      </c>
      <c r="C46" s="47" t="s">
        <v>1167</v>
      </c>
      <c r="D46" s="47" t="s">
        <v>10</v>
      </c>
      <c r="E46" s="71">
        <v>2200.05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39.46</v>
      </c>
      <c r="O46" s="71">
        <v>0</v>
      </c>
      <c r="P46" s="71">
        <v>-0.09</v>
      </c>
      <c r="Q46" s="71">
        <f>E46+F46+G46+I46+J46-L46-M46-K46+N46-P46</f>
        <v>2239.6000000000004</v>
      </c>
      <c r="R46" s="32"/>
    </row>
    <row r="47" spans="1:18" ht="33" customHeight="1">
      <c r="A47" s="152">
        <v>116</v>
      </c>
      <c r="B47" s="71" t="s">
        <v>121</v>
      </c>
      <c r="C47" s="47" t="s">
        <v>758</v>
      </c>
      <c r="D47" s="47" t="s">
        <v>10</v>
      </c>
      <c r="E47" s="71">
        <v>2500.05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7.66</v>
      </c>
      <c r="N47" s="71">
        <v>0</v>
      </c>
      <c r="O47" s="71">
        <v>0</v>
      </c>
      <c r="P47" s="71">
        <v>-0.01</v>
      </c>
      <c r="Q47" s="71">
        <f>E47+F47+G47+I47-J47-L47-M47-K47+N47-P47</f>
        <v>2492.4000000000005</v>
      </c>
      <c r="R47" s="32"/>
    </row>
    <row r="48" spans="1:18" ht="33" customHeight="1">
      <c r="A48" s="143" t="s">
        <v>156</v>
      </c>
      <c r="B48" s="78"/>
      <c r="C48" s="16"/>
      <c r="D48" s="16"/>
      <c r="E48" s="79">
        <f>SUM(E45:E47)</f>
        <v>6900.150000000001</v>
      </c>
      <c r="F48" s="79">
        <f aca="true" t="shared" si="8" ref="F48:Q48">SUM(F45:F47)</f>
        <v>0</v>
      </c>
      <c r="G48" s="79">
        <f t="shared" si="8"/>
        <v>0</v>
      </c>
      <c r="H48" s="79">
        <f t="shared" si="8"/>
        <v>0</v>
      </c>
      <c r="I48" s="79">
        <f t="shared" si="8"/>
        <v>0</v>
      </c>
      <c r="J48" s="79">
        <f t="shared" si="8"/>
        <v>0</v>
      </c>
      <c r="K48" s="79">
        <f t="shared" si="8"/>
        <v>0</v>
      </c>
      <c r="L48" s="79">
        <f t="shared" si="8"/>
        <v>0</v>
      </c>
      <c r="M48" s="79">
        <f t="shared" si="8"/>
        <v>7.66</v>
      </c>
      <c r="N48" s="79">
        <f t="shared" si="8"/>
        <v>78.92</v>
      </c>
      <c r="O48" s="79">
        <f t="shared" si="8"/>
        <v>0</v>
      </c>
      <c r="P48" s="79">
        <f t="shared" si="8"/>
        <v>-0.19</v>
      </c>
      <c r="Q48" s="79">
        <f t="shared" si="8"/>
        <v>6971.600000000001</v>
      </c>
      <c r="R48" s="32"/>
    </row>
    <row r="49" spans="1:18" s="25" customFormat="1" ht="33" customHeight="1">
      <c r="A49" s="128"/>
      <c r="B49" s="60" t="s">
        <v>40</v>
      </c>
      <c r="C49" s="92"/>
      <c r="D49" s="92"/>
      <c r="E49" s="92">
        <f>E43+E48</f>
        <v>15605.850000000002</v>
      </c>
      <c r="F49" s="92">
        <f aca="true" t="shared" si="9" ref="F49:N49">F43+F48</f>
        <v>0</v>
      </c>
      <c r="G49" s="92">
        <f t="shared" si="9"/>
        <v>0</v>
      </c>
      <c r="H49" s="92">
        <f t="shared" si="9"/>
        <v>0</v>
      </c>
      <c r="I49" s="92">
        <f t="shared" si="9"/>
        <v>0</v>
      </c>
      <c r="J49" s="92">
        <f t="shared" si="9"/>
        <v>0</v>
      </c>
      <c r="K49" s="92">
        <f t="shared" si="9"/>
        <v>0</v>
      </c>
      <c r="L49" s="92">
        <f t="shared" si="9"/>
        <v>0</v>
      </c>
      <c r="M49" s="92">
        <f t="shared" si="9"/>
        <v>206.59</v>
      </c>
      <c r="N49" s="92">
        <f t="shared" si="9"/>
        <v>78.92</v>
      </c>
      <c r="O49" s="92">
        <f>O43+O48</f>
        <v>0</v>
      </c>
      <c r="P49" s="92">
        <f>P43+P48</f>
        <v>-0.22</v>
      </c>
      <c r="Q49" s="92">
        <f>Q43+Q48</f>
        <v>15478.400000000001</v>
      </c>
      <c r="R49" s="67"/>
    </row>
    <row r="50" spans="1:17" ht="90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/>
      <c r="O50" s="44"/>
      <c r="P50" s="44"/>
      <c r="Q50" s="39"/>
    </row>
    <row r="51" spans="2:18" s="144" customFormat="1" ht="27" customHeight="1">
      <c r="B51" s="147"/>
      <c r="C51" s="147"/>
      <c r="D51" s="147" t="s">
        <v>52</v>
      </c>
      <c r="E51" s="147"/>
      <c r="F51" s="147"/>
      <c r="G51" s="147"/>
      <c r="H51" s="147"/>
      <c r="I51" s="147"/>
      <c r="J51" s="147"/>
      <c r="K51" s="147"/>
      <c r="L51" s="147"/>
      <c r="M51" s="147" t="s">
        <v>54</v>
      </c>
      <c r="N51" s="147"/>
      <c r="O51" s="147"/>
      <c r="P51" s="147"/>
      <c r="Q51" s="147"/>
      <c r="R51" s="147"/>
    </row>
    <row r="52" spans="1:18" s="144" customFormat="1" ht="19.5" customHeight="1">
      <c r="A52" s="144" t="s">
        <v>53</v>
      </c>
      <c r="B52" s="147"/>
      <c r="C52" s="147"/>
      <c r="D52" s="147" t="s">
        <v>51</v>
      </c>
      <c r="E52" s="147"/>
      <c r="F52" s="147"/>
      <c r="G52" s="147"/>
      <c r="H52" s="147"/>
      <c r="I52" s="147"/>
      <c r="J52" s="147"/>
      <c r="K52" s="147"/>
      <c r="L52" s="147"/>
      <c r="M52" s="147" t="s">
        <v>55</v>
      </c>
      <c r="N52" s="147"/>
      <c r="O52" s="147"/>
      <c r="P52" s="147"/>
      <c r="Q52" s="147"/>
      <c r="R52" s="147"/>
    </row>
    <row r="55" spans="1:18" ht="33.75">
      <c r="A55" s="5" t="s">
        <v>0</v>
      </c>
      <c r="B55" s="37"/>
      <c r="C55" s="6"/>
      <c r="D55" s="132" t="s">
        <v>155</v>
      </c>
      <c r="E55" s="6"/>
      <c r="F55" s="6"/>
      <c r="G55" s="6"/>
      <c r="H55" s="6"/>
      <c r="I55" s="6"/>
      <c r="J55" s="6"/>
      <c r="K55" s="7"/>
      <c r="L55" s="6"/>
      <c r="M55" s="6"/>
      <c r="N55" s="6"/>
      <c r="O55" s="6"/>
      <c r="P55" s="6"/>
      <c r="Q55" s="6"/>
      <c r="R55" s="29"/>
    </row>
    <row r="56" spans="1:18" ht="27" customHeight="1">
      <c r="A56" s="8"/>
      <c r="B56" s="135" t="s">
        <v>28</v>
      </c>
      <c r="C56" s="9"/>
      <c r="D56" s="9"/>
      <c r="E56" s="9"/>
      <c r="F56" s="9"/>
      <c r="G56" s="9"/>
      <c r="H56" s="9"/>
      <c r="I56" s="10"/>
      <c r="J56" s="10"/>
      <c r="K56" s="11"/>
      <c r="L56" s="9"/>
      <c r="M56" s="9"/>
      <c r="N56" s="9"/>
      <c r="O56" s="9"/>
      <c r="P56" s="9"/>
      <c r="Q56" s="9"/>
      <c r="R56" s="30" t="s">
        <v>1196</v>
      </c>
    </row>
    <row r="57" spans="1:18" ht="24.75">
      <c r="A57" s="12"/>
      <c r="B57" s="13"/>
      <c r="C57" s="13"/>
      <c r="D57" s="133" t="s">
        <v>1130</v>
      </c>
      <c r="E57" s="14"/>
      <c r="F57" s="14"/>
      <c r="G57" s="14"/>
      <c r="H57" s="14"/>
      <c r="I57" s="14"/>
      <c r="J57" s="14"/>
      <c r="K57" s="15"/>
      <c r="L57" s="14"/>
      <c r="M57" s="14"/>
      <c r="N57" s="14"/>
      <c r="O57" s="14"/>
      <c r="P57" s="14"/>
      <c r="Q57" s="14"/>
      <c r="R57" s="31"/>
    </row>
    <row r="58" spans="1:18" s="82" customFormat="1" ht="38.25" customHeight="1" thickBot="1">
      <c r="A58" s="80" t="s">
        <v>1</v>
      </c>
      <c r="B58" s="55" t="s">
        <v>2</v>
      </c>
      <c r="C58" s="55" t="s">
        <v>3</v>
      </c>
      <c r="D58" s="55" t="s">
        <v>4</v>
      </c>
      <c r="E58" s="56" t="s">
        <v>5</v>
      </c>
      <c r="F58" s="56" t="s">
        <v>36</v>
      </c>
      <c r="G58" s="56" t="s">
        <v>20</v>
      </c>
      <c r="H58" s="28" t="s">
        <v>45</v>
      </c>
      <c r="I58" s="28" t="s">
        <v>43</v>
      </c>
      <c r="J58" s="56" t="s">
        <v>739</v>
      </c>
      <c r="K58" s="56" t="s">
        <v>21</v>
      </c>
      <c r="L58" s="56" t="s">
        <v>27</v>
      </c>
      <c r="M58" s="56" t="s">
        <v>23</v>
      </c>
      <c r="N58" s="56" t="s">
        <v>24</v>
      </c>
      <c r="O58" s="28" t="s">
        <v>967</v>
      </c>
      <c r="P58" s="56" t="s">
        <v>39</v>
      </c>
      <c r="Q58" s="56" t="s">
        <v>37</v>
      </c>
      <c r="R58" s="81" t="s">
        <v>25</v>
      </c>
    </row>
    <row r="59" spans="1:18" ht="33" customHeight="1" thickTop="1">
      <c r="A59" s="139" t="s">
        <v>11</v>
      </c>
      <c r="B59" s="101"/>
      <c r="C59" s="104"/>
      <c r="D59" s="104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3"/>
    </row>
    <row r="60" spans="1:18" ht="33" customHeight="1">
      <c r="A60" s="152">
        <v>44</v>
      </c>
      <c r="B60" s="71" t="s">
        <v>81</v>
      </c>
      <c r="C60" s="47" t="s">
        <v>1058</v>
      </c>
      <c r="D60" s="1" t="s">
        <v>49</v>
      </c>
      <c r="E60" s="71">
        <v>1679.96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104.09</v>
      </c>
      <c r="O60" s="71">
        <v>0</v>
      </c>
      <c r="P60" s="71">
        <v>0.05</v>
      </c>
      <c r="Q60" s="71">
        <f>E60+F60+G60+I60+J60-L60-M60-K60+N60-P60-O60</f>
        <v>1784</v>
      </c>
      <c r="R60" s="32"/>
    </row>
    <row r="61" spans="1:18" ht="33" customHeight="1">
      <c r="A61" s="152">
        <v>53</v>
      </c>
      <c r="B61" s="465" t="s">
        <v>44</v>
      </c>
      <c r="C61" s="47" t="s">
        <v>1059</v>
      </c>
      <c r="D61" s="1" t="s">
        <v>49</v>
      </c>
      <c r="E61" s="71">
        <v>5500.05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627.55</v>
      </c>
      <c r="N61" s="71">
        <v>0</v>
      </c>
      <c r="O61" s="43">
        <v>0</v>
      </c>
      <c r="P61" s="71">
        <v>-0.1</v>
      </c>
      <c r="Q61" s="71">
        <f>E61+F61+G61+I61+J61-L61-M61-K61+N61-P61-O61</f>
        <v>4872.6</v>
      </c>
      <c r="R61" s="32"/>
    </row>
    <row r="62" spans="1:18" ht="33" customHeight="1">
      <c r="A62" s="152">
        <v>61</v>
      </c>
      <c r="B62" s="465" t="s">
        <v>153</v>
      </c>
      <c r="C62" s="47" t="s">
        <v>1060</v>
      </c>
      <c r="D62" s="1" t="s">
        <v>49</v>
      </c>
      <c r="E62" s="71">
        <v>8000.1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170">
        <v>1161.56</v>
      </c>
      <c r="N62" s="71">
        <v>0</v>
      </c>
      <c r="O62" s="71">
        <v>0</v>
      </c>
      <c r="P62" s="71">
        <v>-0.06</v>
      </c>
      <c r="Q62" s="71">
        <f>E62+F62+G62+I62+J62-L62-M62-K62+N62-P62-O62</f>
        <v>6838.600000000001</v>
      </c>
      <c r="R62" s="32"/>
    </row>
    <row r="63" spans="1:18" ht="33" customHeight="1">
      <c r="A63" s="143" t="s">
        <v>156</v>
      </c>
      <c r="B63" s="71"/>
      <c r="C63" s="1"/>
      <c r="D63" s="1"/>
      <c r="E63" s="50">
        <f aca="true" t="shared" si="10" ref="E63:Q63">SUM(E60:E62)</f>
        <v>15180.11</v>
      </c>
      <c r="F63" s="50">
        <f t="shared" si="10"/>
        <v>0</v>
      </c>
      <c r="G63" s="50">
        <f t="shared" si="10"/>
        <v>0</v>
      </c>
      <c r="H63" s="50">
        <f t="shared" si="10"/>
        <v>0</v>
      </c>
      <c r="I63" s="50">
        <f t="shared" si="10"/>
        <v>0</v>
      </c>
      <c r="J63" s="50">
        <f t="shared" si="10"/>
        <v>0</v>
      </c>
      <c r="K63" s="50">
        <f t="shared" si="10"/>
        <v>0</v>
      </c>
      <c r="L63" s="50">
        <f t="shared" si="10"/>
        <v>0</v>
      </c>
      <c r="M63" s="51">
        <f t="shared" si="10"/>
        <v>1789.11</v>
      </c>
      <c r="N63" s="50">
        <f t="shared" si="10"/>
        <v>104.09</v>
      </c>
      <c r="O63" s="50">
        <f t="shared" si="10"/>
        <v>0</v>
      </c>
      <c r="P63" s="50">
        <f t="shared" si="10"/>
        <v>-0.11</v>
      </c>
      <c r="Q63" s="50">
        <f t="shared" si="10"/>
        <v>13495.2</v>
      </c>
      <c r="R63" s="32"/>
    </row>
    <row r="64" spans="1:18" ht="33" customHeight="1">
      <c r="A64" s="139" t="s">
        <v>12</v>
      </c>
      <c r="B64" s="101"/>
      <c r="C64" s="104"/>
      <c r="D64" s="104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3"/>
    </row>
    <row r="65" spans="1:18" ht="33" customHeight="1">
      <c r="A65" s="152">
        <v>92</v>
      </c>
      <c r="B65" s="465" t="s">
        <v>106</v>
      </c>
      <c r="C65" s="47" t="s">
        <v>1061</v>
      </c>
      <c r="D65" s="1" t="s">
        <v>112</v>
      </c>
      <c r="E65" s="71">
        <v>3150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113.57</v>
      </c>
      <c r="N65" s="71">
        <v>0</v>
      </c>
      <c r="O65" s="71">
        <v>0</v>
      </c>
      <c r="P65" s="71">
        <v>-0.17</v>
      </c>
      <c r="Q65" s="71">
        <f>E65+F65+G65+I65-J65-L65-M65-K65+N65-P65</f>
        <v>3036.6</v>
      </c>
      <c r="R65" s="32"/>
    </row>
    <row r="66" spans="1:18" ht="33" customHeight="1">
      <c r="A66" s="143" t="s">
        <v>156</v>
      </c>
      <c r="B66" s="71"/>
      <c r="C66" s="1"/>
      <c r="D66" s="1"/>
      <c r="E66" s="77">
        <f aca="true" t="shared" si="11" ref="E66:Q66">SUM(E65:E65)</f>
        <v>3150</v>
      </c>
      <c r="F66" s="77">
        <f t="shared" si="11"/>
        <v>0</v>
      </c>
      <c r="G66" s="77">
        <f t="shared" si="11"/>
        <v>0</v>
      </c>
      <c r="H66" s="77">
        <f t="shared" si="11"/>
        <v>0</v>
      </c>
      <c r="I66" s="77">
        <f t="shared" si="11"/>
        <v>0</v>
      </c>
      <c r="J66" s="77">
        <f t="shared" si="11"/>
        <v>0</v>
      </c>
      <c r="K66" s="77">
        <f t="shared" si="11"/>
        <v>0</v>
      </c>
      <c r="L66" s="77">
        <f t="shared" si="11"/>
        <v>0</v>
      </c>
      <c r="M66" s="77">
        <f t="shared" si="11"/>
        <v>113.57</v>
      </c>
      <c r="N66" s="77">
        <f t="shared" si="11"/>
        <v>0</v>
      </c>
      <c r="O66" s="77">
        <v>0</v>
      </c>
      <c r="P66" s="77">
        <f t="shared" si="11"/>
        <v>-0.17</v>
      </c>
      <c r="Q66" s="77">
        <f t="shared" si="11"/>
        <v>3036.6</v>
      </c>
      <c r="R66" s="32"/>
    </row>
    <row r="67" spans="1:18" s="25" customFormat="1" ht="33" customHeight="1">
      <c r="A67" s="65"/>
      <c r="B67" s="60" t="s">
        <v>40</v>
      </c>
      <c r="C67" s="66"/>
      <c r="D67" s="66"/>
      <c r="E67" s="92">
        <f>E63+E66</f>
        <v>18330.11</v>
      </c>
      <c r="F67" s="92">
        <f aca="true" t="shared" si="12" ref="F67:Q67">F63+F66</f>
        <v>0</v>
      </c>
      <c r="G67" s="92">
        <f t="shared" si="12"/>
        <v>0</v>
      </c>
      <c r="H67" s="92">
        <f t="shared" si="12"/>
        <v>0</v>
      </c>
      <c r="I67" s="92">
        <f t="shared" si="12"/>
        <v>0</v>
      </c>
      <c r="J67" s="92">
        <f t="shared" si="12"/>
        <v>0</v>
      </c>
      <c r="K67" s="92">
        <f t="shared" si="12"/>
        <v>0</v>
      </c>
      <c r="L67" s="92">
        <f t="shared" si="12"/>
        <v>0</v>
      </c>
      <c r="M67" s="66">
        <f t="shared" si="12"/>
        <v>1902.6799999999998</v>
      </c>
      <c r="N67" s="92">
        <f t="shared" si="12"/>
        <v>104.09</v>
      </c>
      <c r="O67" s="92">
        <f t="shared" si="12"/>
        <v>0</v>
      </c>
      <c r="P67" s="92">
        <f t="shared" si="12"/>
        <v>-0.28</v>
      </c>
      <c r="Q67" s="92">
        <f t="shared" si="12"/>
        <v>16531.8</v>
      </c>
      <c r="R67" s="67"/>
    </row>
    <row r="68" spans="11:16" ht="18">
      <c r="K68" s="3"/>
      <c r="N68" s="52"/>
      <c r="O68" s="52"/>
      <c r="P68" s="52"/>
    </row>
    <row r="69" spans="11:16" ht="18">
      <c r="K69" s="3"/>
      <c r="N69" s="52"/>
      <c r="O69" s="52"/>
      <c r="P69" s="52"/>
    </row>
    <row r="70" spans="11:16" ht="30.75" customHeight="1">
      <c r="K70" s="3"/>
      <c r="N70" s="52"/>
      <c r="O70" s="52"/>
      <c r="P70" s="52"/>
    </row>
    <row r="71" spans="14:16" ht="18">
      <c r="N71" s="52"/>
      <c r="O71" s="52"/>
      <c r="P71" s="52"/>
    </row>
    <row r="72" spans="2:18" s="144" customFormat="1" ht="15.75">
      <c r="B72" s="147"/>
      <c r="C72" s="147"/>
      <c r="D72" s="147" t="s">
        <v>52</v>
      </c>
      <c r="E72" s="147"/>
      <c r="F72" s="147"/>
      <c r="G72" s="147"/>
      <c r="H72" s="147"/>
      <c r="I72" s="147"/>
      <c r="J72" s="147"/>
      <c r="K72" s="147"/>
      <c r="L72" s="147"/>
      <c r="M72" s="147" t="s">
        <v>54</v>
      </c>
      <c r="N72" s="147"/>
      <c r="O72" s="147"/>
      <c r="P72" s="147"/>
      <c r="Q72" s="147"/>
      <c r="R72" s="147"/>
    </row>
    <row r="73" spans="1:18" s="144" customFormat="1" ht="15.75">
      <c r="A73" s="144" t="s">
        <v>53</v>
      </c>
      <c r="B73" s="147"/>
      <c r="C73" s="147"/>
      <c r="D73" s="147" t="s">
        <v>51</v>
      </c>
      <c r="E73" s="147"/>
      <c r="F73" s="147"/>
      <c r="G73" s="147"/>
      <c r="H73" s="147"/>
      <c r="I73" s="147"/>
      <c r="J73" s="147"/>
      <c r="K73" s="147"/>
      <c r="L73" s="147"/>
      <c r="M73" s="147" t="s">
        <v>55</v>
      </c>
      <c r="N73" s="147"/>
      <c r="O73" s="147"/>
      <c r="P73" s="147"/>
      <c r="Q73" s="147"/>
      <c r="R73" s="147"/>
    </row>
    <row r="76" spans="1:18" ht="33.75">
      <c r="A76" s="5" t="s">
        <v>0</v>
      </c>
      <c r="B76" s="22"/>
      <c r="C76" s="6"/>
      <c r="D76" s="131" t="s">
        <v>155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29"/>
    </row>
    <row r="77" spans="1:18" ht="18.75">
      <c r="A77" s="8"/>
      <c r="B77" s="135" t="s">
        <v>29</v>
      </c>
      <c r="C77" s="9"/>
      <c r="D77" s="9"/>
      <c r="E77" s="9"/>
      <c r="F77" s="9"/>
      <c r="G77" s="9"/>
      <c r="H77" s="9"/>
      <c r="I77" s="10"/>
      <c r="J77" s="10"/>
      <c r="K77" s="11"/>
      <c r="L77" s="9"/>
      <c r="M77" s="9"/>
      <c r="N77" s="9"/>
      <c r="O77" s="9"/>
      <c r="P77" s="9"/>
      <c r="Q77" s="9"/>
      <c r="R77" s="30" t="s">
        <v>1197</v>
      </c>
    </row>
    <row r="78" spans="1:18" ht="24.75">
      <c r="A78" s="12"/>
      <c r="B78" s="13"/>
      <c r="C78" s="13"/>
      <c r="D78" s="133" t="s">
        <v>1130</v>
      </c>
      <c r="E78" s="14"/>
      <c r="F78" s="14"/>
      <c r="G78" s="14"/>
      <c r="H78" s="14"/>
      <c r="I78" s="14"/>
      <c r="J78" s="14"/>
      <c r="K78" s="15"/>
      <c r="L78" s="14"/>
      <c r="M78" s="14"/>
      <c r="N78" s="14"/>
      <c r="O78" s="14"/>
      <c r="P78" s="14"/>
      <c r="Q78" s="14"/>
      <c r="R78" s="31"/>
    </row>
    <row r="79" spans="1:18" s="58" customFormat="1" ht="30" customHeight="1" thickBot="1">
      <c r="A79" s="54" t="s">
        <v>1</v>
      </c>
      <c r="B79" s="55" t="s">
        <v>2</v>
      </c>
      <c r="C79" s="55" t="s">
        <v>3</v>
      </c>
      <c r="D79" s="55" t="s">
        <v>4</v>
      </c>
      <c r="E79" s="46" t="s">
        <v>5</v>
      </c>
      <c r="F79" s="28" t="s">
        <v>36</v>
      </c>
      <c r="G79" s="28" t="s">
        <v>20</v>
      </c>
      <c r="H79" s="28" t="s">
        <v>46</v>
      </c>
      <c r="I79" s="46" t="s">
        <v>43</v>
      </c>
      <c r="J79" s="46" t="s">
        <v>739</v>
      </c>
      <c r="K79" s="46" t="s">
        <v>21</v>
      </c>
      <c r="L79" s="28" t="s">
        <v>27</v>
      </c>
      <c r="M79" s="56" t="s">
        <v>23</v>
      </c>
      <c r="N79" s="28" t="s">
        <v>24</v>
      </c>
      <c r="O79" s="28" t="s">
        <v>967</v>
      </c>
      <c r="P79" s="28" t="s">
        <v>39</v>
      </c>
      <c r="Q79" s="28" t="s">
        <v>37</v>
      </c>
      <c r="R79" s="57" t="s">
        <v>25</v>
      </c>
    </row>
    <row r="80" spans="1:18" ht="18.75" thickTop="1">
      <c r="A80" s="139" t="s">
        <v>1168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5"/>
      <c r="L80" s="104"/>
      <c r="M80" s="104"/>
      <c r="N80" s="104"/>
      <c r="O80" s="104"/>
      <c r="P80" s="104"/>
      <c r="Q80" s="104"/>
      <c r="R80" s="107"/>
    </row>
    <row r="81" spans="1:18" ht="38.25" customHeight="1">
      <c r="A81" s="152">
        <v>97</v>
      </c>
      <c r="B81" s="71" t="s">
        <v>1170</v>
      </c>
      <c r="C81" s="47" t="s">
        <v>1171</v>
      </c>
      <c r="D81" s="47" t="s">
        <v>1172</v>
      </c>
      <c r="E81" s="71">
        <v>1653.6</v>
      </c>
      <c r="F81" s="71">
        <v>0</v>
      </c>
      <c r="G81" s="71">
        <v>0</v>
      </c>
      <c r="H81" s="71">
        <v>0</v>
      </c>
      <c r="I81" s="71">
        <v>0</v>
      </c>
      <c r="J81" s="71">
        <v>2866.24</v>
      </c>
      <c r="K81" s="71">
        <v>0</v>
      </c>
      <c r="L81" s="71">
        <v>0</v>
      </c>
      <c r="M81" s="71">
        <v>0</v>
      </c>
      <c r="N81" s="71">
        <v>289.05</v>
      </c>
      <c r="O81" s="71">
        <v>0</v>
      </c>
      <c r="P81" s="71">
        <v>0.09</v>
      </c>
      <c r="Q81" s="71">
        <f>E81+F81+G81+I81+J81-L81-M81-K81+N81-P81-O81</f>
        <v>4808.8</v>
      </c>
      <c r="R81" s="112"/>
    </row>
    <row r="82" spans="1:18" ht="38.25" customHeight="1">
      <c r="A82" s="152">
        <v>100</v>
      </c>
      <c r="B82" s="43" t="s">
        <v>1173</v>
      </c>
      <c r="C82" s="47" t="s">
        <v>1174</v>
      </c>
      <c r="D82" s="47" t="s">
        <v>1175</v>
      </c>
      <c r="E82" s="71">
        <v>2150.1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58.83</v>
      </c>
      <c r="O82" s="71">
        <v>0</v>
      </c>
      <c r="P82" s="71">
        <v>-0.07</v>
      </c>
      <c r="Q82" s="71">
        <f>E82+F82+G82+I82+J82-L82-M82-K82+N82-P82-O82</f>
        <v>2209</v>
      </c>
      <c r="R82" s="112"/>
    </row>
    <row r="83" spans="1:18" ht="18">
      <c r="A83" s="143" t="s">
        <v>156</v>
      </c>
      <c r="B83" s="43"/>
      <c r="C83" s="47"/>
      <c r="D83" s="47"/>
      <c r="E83" s="50">
        <f aca="true" t="shared" si="13" ref="E83:Q83">E81+E82</f>
        <v>3803.7</v>
      </c>
      <c r="F83" s="50">
        <f t="shared" si="13"/>
        <v>0</v>
      </c>
      <c r="G83" s="50">
        <f t="shared" si="13"/>
        <v>0</v>
      </c>
      <c r="H83" s="50">
        <f t="shared" si="13"/>
        <v>0</v>
      </c>
      <c r="I83" s="50">
        <f t="shared" si="13"/>
        <v>0</v>
      </c>
      <c r="J83" s="50">
        <f t="shared" si="13"/>
        <v>2866.24</v>
      </c>
      <c r="K83" s="50">
        <f t="shared" si="13"/>
        <v>0</v>
      </c>
      <c r="L83" s="50">
        <f t="shared" si="13"/>
        <v>0</v>
      </c>
      <c r="M83" s="50">
        <f t="shared" si="13"/>
        <v>0</v>
      </c>
      <c r="N83" s="50">
        <f t="shared" si="13"/>
        <v>347.88</v>
      </c>
      <c r="O83" s="50">
        <f t="shared" si="13"/>
        <v>0</v>
      </c>
      <c r="P83" s="50">
        <f t="shared" si="13"/>
        <v>0.01999999999999999</v>
      </c>
      <c r="Q83" s="50">
        <f t="shared" si="13"/>
        <v>7017.8</v>
      </c>
      <c r="R83" s="35"/>
    </row>
    <row r="84" spans="1:18" ht="18">
      <c r="A84" s="139" t="s">
        <v>958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5"/>
      <c r="L84" s="104"/>
      <c r="M84" s="104"/>
      <c r="N84" s="104"/>
      <c r="O84" s="104"/>
      <c r="P84" s="104"/>
      <c r="Q84" s="104"/>
      <c r="R84" s="107"/>
    </row>
    <row r="85" spans="1:18" ht="38.25" customHeight="1">
      <c r="A85" s="152">
        <v>47</v>
      </c>
      <c r="B85" s="71" t="s">
        <v>115</v>
      </c>
      <c r="C85" s="47" t="s">
        <v>1062</v>
      </c>
      <c r="D85" s="47" t="s">
        <v>111</v>
      </c>
      <c r="E85" s="71">
        <v>3250.05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124.46</v>
      </c>
      <c r="N85" s="71">
        <v>0</v>
      </c>
      <c r="O85" s="71">
        <v>0</v>
      </c>
      <c r="P85" s="71">
        <v>-0.01</v>
      </c>
      <c r="Q85" s="71">
        <f>E85+F85+G85+I85-J85-L85-M85-K85+N85-P85-O85</f>
        <v>3125.6000000000004</v>
      </c>
      <c r="R85" s="32"/>
    </row>
    <row r="86" spans="1:18" ht="18">
      <c r="A86" s="143" t="s">
        <v>156</v>
      </c>
      <c r="B86" s="43"/>
      <c r="C86" s="47"/>
      <c r="D86" s="47"/>
      <c r="E86" s="50">
        <f aca="true" t="shared" si="14" ref="E86:Q86">SUM(E85:E85)</f>
        <v>3250.05</v>
      </c>
      <c r="F86" s="50">
        <f t="shared" si="14"/>
        <v>0</v>
      </c>
      <c r="G86" s="50">
        <f t="shared" si="14"/>
        <v>0</v>
      </c>
      <c r="H86" s="50">
        <f t="shared" si="14"/>
        <v>0</v>
      </c>
      <c r="I86" s="50">
        <f t="shared" si="14"/>
        <v>0</v>
      </c>
      <c r="J86" s="50">
        <f t="shared" si="14"/>
        <v>0</v>
      </c>
      <c r="K86" s="50">
        <f t="shared" si="14"/>
        <v>0</v>
      </c>
      <c r="L86" s="50">
        <f t="shared" si="14"/>
        <v>0</v>
      </c>
      <c r="M86" s="50">
        <f t="shared" si="14"/>
        <v>124.46</v>
      </c>
      <c r="N86" s="50">
        <f t="shared" si="14"/>
        <v>0</v>
      </c>
      <c r="O86" s="50">
        <f t="shared" si="14"/>
        <v>0</v>
      </c>
      <c r="P86" s="50">
        <f t="shared" si="14"/>
        <v>-0.01</v>
      </c>
      <c r="Q86" s="50">
        <f t="shared" si="14"/>
        <v>3125.6000000000004</v>
      </c>
      <c r="R86" s="35"/>
    </row>
    <row r="87" spans="1:18" ht="18">
      <c r="A87" s="139" t="s">
        <v>113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5"/>
      <c r="L87" s="104"/>
      <c r="M87" s="104"/>
      <c r="N87" s="104"/>
      <c r="O87" s="104"/>
      <c r="P87" s="104"/>
      <c r="Q87" s="104"/>
      <c r="R87" s="107"/>
    </row>
    <row r="88" spans="1:18" ht="38.25" customHeight="1">
      <c r="A88" s="152">
        <v>1</v>
      </c>
      <c r="B88" s="71" t="s">
        <v>78</v>
      </c>
      <c r="C88" s="47" t="s">
        <v>1063</v>
      </c>
      <c r="D88" s="47" t="s">
        <v>114</v>
      </c>
      <c r="E88" s="71">
        <v>5500.05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627.55</v>
      </c>
      <c r="N88" s="71">
        <v>0</v>
      </c>
      <c r="O88" s="71">
        <v>0</v>
      </c>
      <c r="P88" s="71">
        <v>-0.1</v>
      </c>
      <c r="Q88" s="71">
        <f>E88+F88+G88+I88-J88-L88-M88-K88+N88-P88-O88</f>
        <v>4872.6</v>
      </c>
      <c r="R88" s="112"/>
    </row>
    <row r="89" spans="1:18" ht="38.25" customHeight="1">
      <c r="A89" s="152">
        <v>84</v>
      </c>
      <c r="B89" s="71" t="s">
        <v>1031</v>
      </c>
      <c r="C89" s="47" t="s">
        <v>1032</v>
      </c>
      <c r="D89" s="47" t="s">
        <v>746</v>
      </c>
      <c r="E89" s="71">
        <v>2200.05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39.46</v>
      </c>
      <c r="O89" s="71">
        <v>0</v>
      </c>
      <c r="P89" s="71">
        <v>0.11</v>
      </c>
      <c r="Q89" s="71">
        <f>E89+F89+G89+I89+J89-L89-M89-K89+N89-P89-O89</f>
        <v>2239.4</v>
      </c>
      <c r="R89" s="112"/>
    </row>
    <row r="90" spans="1:18" ht="18">
      <c r="A90" s="143" t="s">
        <v>156</v>
      </c>
      <c r="B90" s="43"/>
      <c r="C90" s="47"/>
      <c r="D90" s="47"/>
      <c r="E90" s="50">
        <f>E88+E89</f>
        <v>7700.1</v>
      </c>
      <c r="F90" s="50">
        <f aca="true" t="shared" si="15" ref="F90:Q90">F88+F89</f>
        <v>0</v>
      </c>
      <c r="G90" s="50">
        <f t="shared" si="15"/>
        <v>0</v>
      </c>
      <c r="H90" s="50">
        <f t="shared" si="15"/>
        <v>0</v>
      </c>
      <c r="I90" s="50">
        <f t="shared" si="15"/>
        <v>0</v>
      </c>
      <c r="J90" s="50">
        <f t="shared" si="15"/>
        <v>0</v>
      </c>
      <c r="K90" s="50">
        <f t="shared" si="15"/>
        <v>0</v>
      </c>
      <c r="L90" s="50">
        <f t="shared" si="15"/>
        <v>0</v>
      </c>
      <c r="M90" s="50">
        <f t="shared" si="15"/>
        <v>627.55</v>
      </c>
      <c r="N90" s="50">
        <f t="shared" si="15"/>
        <v>39.46</v>
      </c>
      <c r="O90" s="50">
        <f t="shared" si="15"/>
        <v>0</v>
      </c>
      <c r="P90" s="50">
        <f t="shared" si="15"/>
        <v>0.009999999999999995</v>
      </c>
      <c r="Q90" s="50">
        <f t="shared" si="15"/>
        <v>7112</v>
      </c>
      <c r="R90" s="35"/>
    </row>
    <row r="91" spans="1:18" ht="18">
      <c r="A91" s="139" t="s">
        <v>1176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5"/>
      <c r="L91" s="104"/>
      <c r="M91" s="104"/>
      <c r="N91" s="104"/>
      <c r="O91" s="104"/>
      <c r="P91" s="104"/>
      <c r="Q91" s="104"/>
      <c r="R91" s="103"/>
    </row>
    <row r="92" spans="1:18" s="45" customFormat="1" ht="39" customHeight="1">
      <c r="A92" s="152">
        <v>96</v>
      </c>
      <c r="B92" s="78" t="s">
        <v>1132</v>
      </c>
      <c r="C92" s="40" t="s">
        <v>1133</v>
      </c>
      <c r="D92" s="18" t="s">
        <v>1035</v>
      </c>
      <c r="E92" s="78">
        <v>4417.95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84">
        <v>0</v>
      </c>
      <c r="L92" s="78">
        <v>0</v>
      </c>
      <c r="M92" s="78">
        <v>419.24</v>
      </c>
      <c r="N92" s="78">
        <v>0</v>
      </c>
      <c r="O92" s="78">
        <v>0</v>
      </c>
      <c r="P92" s="78">
        <v>-0.09</v>
      </c>
      <c r="Q92" s="78">
        <f>E92+F92+G92+I92-J92-L92-M92-K92+N92-P92-O92</f>
        <v>3998.8</v>
      </c>
      <c r="R92" s="72"/>
    </row>
    <row r="93" spans="1:18" ht="18">
      <c r="A93" s="143" t="s">
        <v>156</v>
      </c>
      <c r="B93" s="78"/>
      <c r="C93" s="40"/>
      <c r="D93" s="1"/>
      <c r="E93" s="36">
        <f aca="true" t="shared" si="16" ref="E93:Q93">SUM(E92:E92)</f>
        <v>4417.95</v>
      </c>
      <c r="F93" s="79">
        <f t="shared" si="16"/>
        <v>0</v>
      </c>
      <c r="G93" s="79">
        <f t="shared" si="16"/>
        <v>0</v>
      </c>
      <c r="H93" s="79">
        <f t="shared" si="16"/>
        <v>0</v>
      </c>
      <c r="I93" s="79">
        <f t="shared" si="16"/>
        <v>0</v>
      </c>
      <c r="J93" s="36">
        <f t="shared" si="16"/>
        <v>0</v>
      </c>
      <c r="K93" s="79">
        <f t="shared" si="16"/>
        <v>0</v>
      </c>
      <c r="L93" s="79">
        <f t="shared" si="16"/>
        <v>0</v>
      </c>
      <c r="M93" s="36">
        <f t="shared" si="16"/>
        <v>419.24</v>
      </c>
      <c r="N93" s="79">
        <f t="shared" si="16"/>
        <v>0</v>
      </c>
      <c r="O93" s="79">
        <f t="shared" si="16"/>
        <v>0</v>
      </c>
      <c r="P93" s="79">
        <f t="shared" si="16"/>
        <v>-0.09</v>
      </c>
      <c r="Q93" s="79">
        <f t="shared" si="16"/>
        <v>3998.8</v>
      </c>
      <c r="R93" s="32"/>
    </row>
    <row r="94" spans="1:18" ht="18">
      <c r="A94" s="139" t="s">
        <v>160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5"/>
      <c r="L94" s="104"/>
      <c r="M94" s="104"/>
      <c r="N94" s="104"/>
      <c r="O94" s="104"/>
      <c r="P94" s="104"/>
      <c r="Q94" s="104"/>
      <c r="R94" s="107"/>
    </row>
    <row r="95" spans="1:18" ht="38.25" customHeight="1">
      <c r="A95" s="152">
        <v>8</v>
      </c>
      <c r="B95" s="78" t="s">
        <v>88</v>
      </c>
      <c r="C95" s="47" t="s">
        <v>1064</v>
      </c>
      <c r="D95" s="1" t="s">
        <v>723</v>
      </c>
      <c r="E95" s="78">
        <v>2200.05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39.46</v>
      </c>
      <c r="O95" s="78">
        <v>0</v>
      </c>
      <c r="P95" s="78">
        <v>-0.09</v>
      </c>
      <c r="Q95" s="71">
        <f>E95+F95+G95+I95-J95-L95-M95-K95+N95-P95-O95</f>
        <v>2239.6000000000004</v>
      </c>
      <c r="R95" s="32"/>
    </row>
    <row r="96" spans="1:18" ht="18">
      <c r="A96" s="143" t="s">
        <v>156</v>
      </c>
      <c r="B96" s="43"/>
      <c r="C96" s="47"/>
      <c r="D96" s="47"/>
      <c r="E96" s="50">
        <f aca="true" t="shared" si="17" ref="E96:Q96">SUM(E95:E95)</f>
        <v>2200.05</v>
      </c>
      <c r="F96" s="50">
        <f t="shared" si="17"/>
        <v>0</v>
      </c>
      <c r="G96" s="50">
        <f t="shared" si="17"/>
        <v>0</v>
      </c>
      <c r="H96" s="50">
        <f t="shared" si="17"/>
        <v>0</v>
      </c>
      <c r="I96" s="50">
        <f t="shared" si="17"/>
        <v>0</v>
      </c>
      <c r="J96" s="50">
        <f t="shared" si="17"/>
        <v>0</v>
      </c>
      <c r="K96" s="50">
        <f t="shared" si="17"/>
        <v>0</v>
      </c>
      <c r="L96" s="50">
        <f t="shared" si="17"/>
        <v>0</v>
      </c>
      <c r="M96" s="50">
        <f t="shared" si="17"/>
        <v>0</v>
      </c>
      <c r="N96" s="50">
        <f t="shared" si="17"/>
        <v>39.46</v>
      </c>
      <c r="O96" s="50">
        <f t="shared" si="17"/>
        <v>0</v>
      </c>
      <c r="P96" s="50">
        <f t="shared" si="17"/>
        <v>-0.09</v>
      </c>
      <c r="Q96" s="50">
        <f t="shared" si="17"/>
        <v>2239.6000000000004</v>
      </c>
      <c r="R96" s="35"/>
    </row>
    <row r="97" spans="1:18" s="25" customFormat="1" ht="30" customHeight="1">
      <c r="A97" s="65"/>
      <c r="B97" s="60" t="s">
        <v>40</v>
      </c>
      <c r="C97" s="73"/>
      <c r="D97" s="73"/>
      <c r="E97" s="92">
        <f aca="true" t="shared" si="18" ref="E97:Q97">E83+E86+E90+E93+E96</f>
        <v>21371.85</v>
      </c>
      <c r="F97" s="92">
        <f t="shared" si="18"/>
        <v>0</v>
      </c>
      <c r="G97" s="92">
        <f t="shared" si="18"/>
        <v>0</v>
      </c>
      <c r="H97" s="92">
        <f t="shared" si="18"/>
        <v>0</v>
      </c>
      <c r="I97" s="92">
        <f t="shared" si="18"/>
        <v>0</v>
      </c>
      <c r="J97" s="92">
        <f t="shared" si="18"/>
        <v>2866.24</v>
      </c>
      <c r="K97" s="92">
        <f t="shared" si="18"/>
        <v>0</v>
      </c>
      <c r="L97" s="92">
        <f t="shared" si="18"/>
        <v>0</v>
      </c>
      <c r="M97" s="92">
        <f t="shared" si="18"/>
        <v>1171.25</v>
      </c>
      <c r="N97" s="92">
        <f t="shared" si="18"/>
        <v>426.79999999999995</v>
      </c>
      <c r="O97" s="92">
        <f t="shared" si="18"/>
        <v>0</v>
      </c>
      <c r="P97" s="92">
        <f t="shared" si="18"/>
        <v>-0.16</v>
      </c>
      <c r="Q97" s="92">
        <f t="shared" si="18"/>
        <v>23493.800000000003</v>
      </c>
      <c r="R97" s="66"/>
    </row>
    <row r="98" ht="40.5" customHeight="1">
      <c r="K98" s="3"/>
    </row>
    <row r="99" spans="2:18" s="144" customFormat="1" ht="15.75">
      <c r="B99" s="147"/>
      <c r="C99" s="147"/>
      <c r="D99" s="147" t="s">
        <v>52</v>
      </c>
      <c r="E99" s="147"/>
      <c r="F99" s="147"/>
      <c r="G99" s="147"/>
      <c r="H99" s="147"/>
      <c r="I99" s="147"/>
      <c r="J99" s="147"/>
      <c r="K99" s="147"/>
      <c r="L99" s="147"/>
      <c r="M99" s="147" t="s">
        <v>54</v>
      </c>
      <c r="N99" s="147"/>
      <c r="O99" s="147"/>
      <c r="P99" s="147"/>
      <c r="Q99" s="147"/>
      <c r="R99" s="147"/>
    </row>
    <row r="100" spans="1:18" s="144" customFormat="1" ht="15.75">
      <c r="A100" s="144" t="s">
        <v>53</v>
      </c>
      <c r="B100" s="147"/>
      <c r="C100" s="147"/>
      <c r="D100" s="147" t="s">
        <v>51</v>
      </c>
      <c r="E100" s="147"/>
      <c r="F100" s="147"/>
      <c r="G100" s="147"/>
      <c r="H100" s="147"/>
      <c r="I100" s="147"/>
      <c r="J100" s="147"/>
      <c r="K100" s="147"/>
      <c r="L100" s="147"/>
      <c r="M100" s="147" t="s">
        <v>55</v>
      </c>
      <c r="N100" s="147"/>
      <c r="O100" s="147"/>
      <c r="P100" s="147"/>
      <c r="Q100" s="147"/>
      <c r="R100" s="147"/>
    </row>
    <row r="101" spans="2:17" ht="18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18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4" spans="1:18" ht="26.25" customHeight="1">
      <c r="A104" s="5" t="s">
        <v>0</v>
      </c>
      <c r="B104" s="37"/>
      <c r="C104" s="6"/>
      <c r="D104" s="132" t="s">
        <v>155</v>
      </c>
      <c r="E104" s="6"/>
      <c r="F104" s="6"/>
      <c r="G104" s="6"/>
      <c r="H104" s="6"/>
      <c r="I104" s="6"/>
      <c r="J104" s="6"/>
      <c r="K104" s="7"/>
      <c r="L104" s="6"/>
      <c r="M104" s="6"/>
      <c r="N104" s="6"/>
      <c r="O104" s="6"/>
      <c r="P104" s="6"/>
      <c r="Q104" s="6"/>
      <c r="R104" s="29"/>
    </row>
    <row r="105" spans="1:18" ht="25.5" customHeight="1">
      <c r="A105" s="8"/>
      <c r="B105" s="136" t="s">
        <v>30</v>
      </c>
      <c r="C105" s="9"/>
      <c r="D105" s="9"/>
      <c r="E105" s="9"/>
      <c r="F105" s="9"/>
      <c r="G105" s="9"/>
      <c r="H105" s="9"/>
      <c r="I105" s="10"/>
      <c r="J105" s="10"/>
      <c r="K105" s="11"/>
      <c r="L105" s="9"/>
      <c r="M105" s="9"/>
      <c r="N105" s="9"/>
      <c r="O105" s="9"/>
      <c r="P105" s="9"/>
      <c r="Q105" s="9"/>
      <c r="R105" s="30" t="s">
        <v>1198</v>
      </c>
    </row>
    <row r="106" spans="1:18" ht="23.25" customHeight="1">
      <c r="A106" s="12"/>
      <c r="B106" s="49"/>
      <c r="C106" s="13"/>
      <c r="D106" s="133" t="s">
        <v>1130</v>
      </c>
      <c r="E106" s="14"/>
      <c r="F106" s="14"/>
      <c r="G106" s="14"/>
      <c r="H106" s="14"/>
      <c r="I106" s="14"/>
      <c r="J106" s="14"/>
      <c r="K106" s="15"/>
      <c r="L106" s="14"/>
      <c r="M106" s="14"/>
      <c r="N106" s="14"/>
      <c r="O106" s="14"/>
      <c r="P106" s="14"/>
      <c r="Q106" s="14"/>
      <c r="R106" s="31"/>
    </row>
    <row r="107" spans="1:18" s="58" customFormat="1" ht="30" customHeight="1" thickBot="1">
      <c r="A107" s="54" t="s">
        <v>1</v>
      </c>
      <c r="B107" s="55" t="s">
        <v>2</v>
      </c>
      <c r="C107" s="55" t="s">
        <v>3</v>
      </c>
      <c r="D107" s="55" t="s">
        <v>4</v>
      </c>
      <c r="E107" s="46" t="s">
        <v>5</v>
      </c>
      <c r="F107" s="28" t="s">
        <v>36</v>
      </c>
      <c r="G107" s="28" t="s">
        <v>20</v>
      </c>
      <c r="H107" s="28" t="s">
        <v>45</v>
      </c>
      <c r="I107" s="46" t="s">
        <v>43</v>
      </c>
      <c r="J107" s="46" t="s">
        <v>739</v>
      </c>
      <c r="K107" s="46" t="s">
        <v>21</v>
      </c>
      <c r="L107" s="28" t="s">
        <v>27</v>
      </c>
      <c r="M107" s="56" t="s">
        <v>23</v>
      </c>
      <c r="N107" s="28" t="s">
        <v>24</v>
      </c>
      <c r="O107" s="28" t="s">
        <v>967</v>
      </c>
      <c r="P107" s="28" t="s">
        <v>39</v>
      </c>
      <c r="Q107" s="28" t="s">
        <v>37</v>
      </c>
      <c r="R107" s="57" t="s">
        <v>25</v>
      </c>
    </row>
    <row r="108" spans="1:18" ht="28.5" customHeight="1" thickTop="1">
      <c r="A108" s="139" t="s">
        <v>288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5"/>
      <c r="L108" s="104"/>
      <c r="M108" s="104"/>
      <c r="N108" s="104"/>
      <c r="O108" s="104"/>
      <c r="P108" s="104"/>
      <c r="Q108" s="104"/>
      <c r="R108" s="103"/>
    </row>
    <row r="109" spans="1:18" s="45" customFormat="1" ht="39" customHeight="1">
      <c r="A109" s="152">
        <v>83</v>
      </c>
      <c r="B109" s="78" t="s">
        <v>1033</v>
      </c>
      <c r="C109" s="40" t="s">
        <v>1034</v>
      </c>
      <c r="D109" s="18" t="s">
        <v>111</v>
      </c>
      <c r="E109" s="78">
        <v>1600.05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84">
        <v>0</v>
      </c>
      <c r="L109" s="78">
        <v>0</v>
      </c>
      <c r="M109" s="78">
        <v>0</v>
      </c>
      <c r="N109" s="78">
        <v>109.2</v>
      </c>
      <c r="O109" s="78">
        <v>0</v>
      </c>
      <c r="P109" s="78">
        <v>0.05</v>
      </c>
      <c r="Q109" s="78">
        <f>E109+F109+G109+I109-J109-L109-M109-K109+N109-P109-O109</f>
        <v>1709.2</v>
      </c>
      <c r="R109" s="72"/>
    </row>
    <row r="110" spans="1:18" ht="27" customHeight="1">
      <c r="A110" s="143" t="s">
        <v>156</v>
      </c>
      <c r="B110" s="78"/>
      <c r="C110" s="40"/>
      <c r="D110" s="1"/>
      <c r="E110" s="36">
        <f aca="true" t="shared" si="19" ref="E110:Q110">SUM(E109:E109)</f>
        <v>1600.05</v>
      </c>
      <c r="F110" s="79">
        <f t="shared" si="19"/>
        <v>0</v>
      </c>
      <c r="G110" s="79">
        <f t="shared" si="19"/>
        <v>0</v>
      </c>
      <c r="H110" s="79">
        <f t="shared" si="19"/>
        <v>0</v>
      </c>
      <c r="I110" s="79">
        <f t="shared" si="19"/>
        <v>0</v>
      </c>
      <c r="J110" s="36">
        <f t="shared" si="19"/>
        <v>0</v>
      </c>
      <c r="K110" s="79">
        <f t="shared" si="19"/>
        <v>0</v>
      </c>
      <c r="L110" s="79">
        <f t="shared" si="19"/>
        <v>0</v>
      </c>
      <c r="M110" s="36">
        <f t="shared" si="19"/>
        <v>0</v>
      </c>
      <c r="N110" s="79">
        <f t="shared" si="19"/>
        <v>109.2</v>
      </c>
      <c r="O110" s="79">
        <f t="shared" si="19"/>
        <v>0</v>
      </c>
      <c r="P110" s="79">
        <f t="shared" si="19"/>
        <v>0.05</v>
      </c>
      <c r="Q110" s="79">
        <f t="shared" si="19"/>
        <v>1709.2</v>
      </c>
      <c r="R110" s="32"/>
    </row>
    <row r="111" spans="1:18" ht="28.5" customHeight="1">
      <c r="A111" s="139" t="s">
        <v>116</v>
      </c>
      <c r="B111" s="104"/>
      <c r="C111" s="109"/>
      <c r="D111" s="104"/>
      <c r="E111" s="104"/>
      <c r="F111" s="104"/>
      <c r="G111" s="104"/>
      <c r="H111" s="104"/>
      <c r="I111" s="104"/>
      <c r="J111" s="104"/>
      <c r="K111" s="105"/>
      <c r="L111" s="104"/>
      <c r="M111" s="104"/>
      <c r="N111" s="104"/>
      <c r="O111" s="104"/>
      <c r="P111" s="104"/>
      <c r="Q111" s="104"/>
      <c r="R111" s="103"/>
    </row>
    <row r="112" spans="1:18" s="45" customFormat="1" ht="39" customHeight="1">
      <c r="A112" s="152">
        <v>2</v>
      </c>
      <c r="B112" s="78" t="s">
        <v>117</v>
      </c>
      <c r="C112" s="40" t="s">
        <v>1065</v>
      </c>
      <c r="D112" s="18" t="s">
        <v>118</v>
      </c>
      <c r="E112" s="78">
        <v>4297.5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84">
        <v>0</v>
      </c>
      <c r="L112" s="78">
        <v>0</v>
      </c>
      <c r="M112" s="78">
        <v>397.66</v>
      </c>
      <c r="N112" s="78">
        <v>0</v>
      </c>
      <c r="O112" s="78">
        <v>0</v>
      </c>
      <c r="P112" s="78">
        <v>0.04</v>
      </c>
      <c r="Q112" s="78">
        <f>E112+F112+G112+I112-J112-L112-M112-K112+N112-P112-O112</f>
        <v>3899.8</v>
      </c>
      <c r="R112" s="72"/>
    </row>
    <row r="113" spans="1:18" ht="27" customHeight="1">
      <c r="A113" s="143" t="s">
        <v>156</v>
      </c>
      <c r="B113" s="78"/>
      <c r="C113" s="40"/>
      <c r="D113" s="1"/>
      <c r="E113" s="36">
        <f aca="true" t="shared" si="20" ref="E113:Q113">SUM(E112:E112)</f>
        <v>4297.5</v>
      </c>
      <c r="F113" s="79">
        <f t="shared" si="20"/>
        <v>0</v>
      </c>
      <c r="G113" s="79">
        <f t="shared" si="20"/>
        <v>0</v>
      </c>
      <c r="H113" s="79">
        <f t="shared" si="20"/>
        <v>0</v>
      </c>
      <c r="I113" s="79">
        <f t="shared" si="20"/>
        <v>0</v>
      </c>
      <c r="J113" s="36">
        <f t="shared" si="20"/>
        <v>0</v>
      </c>
      <c r="K113" s="79">
        <f t="shared" si="20"/>
        <v>0</v>
      </c>
      <c r="L113" s="79">
        <f t="shared" si="20"/>
        <v>0</v>
      </c>
      <c r="M113" s="36">
        <f t="shared" si="20"/>
        <v>397.66</v>
      </c>
      <c r="N113" s="79">
        <f t="shared" si="20"/>
        <v>0</v>
      </c>
      <c r="O113" s="79">
        <f>SUM(O112:O112)</f>
        <v>0</v>
      </c>
      <c r="P113" s="79">
        <f>SUM(P112:P112)</f>
        <v>0.04</v>
      </c>
      <c r="Q113" s="79">
        <f t="shared" si="20"/>
        <v>3899.8</v>
      </c>
      <c r="R113" s="32"/>
    </row>
    <row r="114" spans="1:18" ht="28.5" customHeight="1">
      <c r="A114" s="139" t="s">
        <v>119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5"/>
      <c r="L114" s="104"/>
      <c r="M114" s="104"/>
      <c r="N114" s="104"/>
      <c r="O114" s="104"/>
      <c r="P114" s="104"/>
      <c r="Q114" s="104"/>
      <c r="R114" s="103"/>
    </row>
    <row r="115" spans="1:18" s="45" customFormat="1" ht="39" customHeight="1">
      <c r="A115" s="152">
        <v>3</v>
      </c>
      <c r="B115" s="78" t="s">
        <v>98</v>
      </c>
      <c r="C115" s="40" t="s">
        <v>1066</v>
      </c>
      <c r="D115" s="18" t="s">
        <v>120</v>
      </c>
      <c r="E115" s="78">
        <v>4297.5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84">
        <v>0</v>
      </c>
      <c r="L115" s="78">
        <v>0</v>
      </c>
      <c r="M115" s="78">
        <v>397.66</v>
      </c>
      <c r="N115" s="78">
        <v>0</v>
      </c>
      <c r="O115" s="78">
        <v>0</v>
      </c>
      <c r="P115" s="78">
        <v>0.04</v>
      </c>
      <c r="Q115" s="78">
        <f>E115+F115+G115+I115-J115-L115-M115-K115+N115-P115-O115</f>
        <v>3899.8</v>
      </c>
      <c r="R115" s="72"/>
    </row>
    <row r="116" spans="1:18" ht="21" customHeight="1">
      <c r="A116" s="143" t="s">
        <v>156</v>
      </c>
      <c r="B116" s="78"/>
      <c r="C116" s="1"/>
      <c r="D116" s="1"/>
      <c r="E116" s="36">
        <f aca="true" t="shared" si="21" ref="E116:N116">SUM(E115:E115)</f>
        <v>4297.5</v>
      </c>
      <c r="F116" s="79">
        <f t="shared" si="21"/>
        <v>0</v>
      </c>
      <c r="G116" s="79">
        <f t="shared" si="21"/>
        <v>0</v>
      </c>
      <c r="H116" s="79">
        <f t="shared" si="21"/>
        <v>0</v>
      </c>
      <c r="I116" s="79">
        <f t="shared" si="21"/>
        <v>0</v>
      </c>
      <c r="J116" s="36">
        <f t="shared" si="21"/>
        <v>0</v>
      </c>
      <c r="K116" s="79">
        <f t="shared" si="21"/>
        <v>0</v>
      </c>
      <c r="L116" s="79">
        <f t="shared" si="21"/>
        <v>0</v>
      </c>
      <c r="M116" s="36">
        <f t="shared" si="21"/>
        <v>397.66</v>
      </c>
      <c r="N116" s="79">
        <f t="shared" si="21"/>
        <v>0</v>
      </c>
      <c r="O116" s="79">
        <f>SUM(O115:O115)</f>
        <v>0</v>
      </c>
      <c r="P116" s="79">
        <f>SUM(P115:P115)</f>
        <v>0.04</v>
      </c>
      <c r="Q116" s="79">
        <f>SUM(Q115:Q115)</f>
        <v>3899.8</v>
      </c>
      <c r="R116" s="32"/>
    </row>
    <row r="117" spans="1:18" s="25" customFormat="1" ht="27" customHeight="1">
      <c r="A117" s="65"/>
      <c r="B117" s="60" t="s">
        <v>40</v>
      </c>
      <c r="C117" s="66"/>
      <c r="D117" s="66"/>
      <c r="E117" s="92">
        <f>E110+E113+E116</f>
        <v>10195.05</v>
      </c>
      <c r="F117" s="92">
        <f aca="true" t="shared" si="22" ref="F117:M117">F110+F113+F116</f>
        <v>0</v>
      </c>
      <c r="G117" s="92">
        <f t="shared" si="22"/>
        <v>0</v>
      </c>
      <c r="H117" s="92">
        <f t="shared" si="22"/>
        <v>0</v>
      </c>
      <c r="I117" s="92">
        <f t="shared" si="22"/>
        <v>0</v>
      </c>
      <c r="J117" s="92">
        <f t="shared" si="22"/>
        <v>0</v>
      </c>
      <c r="K117" s="92">
        <f t="shared" si="22"/>
        <v>0</v>
      </c>
      <c r="L117" s="92">
        <f t="shared" si="22"/>
        <v>0</v>
      </c>
      <c r="M117" s="92">
        <f t="shared" si="22"/>
        <v>795.32</v>
      </c>
      <c r="N117" s="92">
        <f>N110+N113+N116</f>
        <v>109.2</v>
      </c>
      <c r="O117" s="92">
        <f>O110+O113+O116</f>
        <v>0</v>
      </c>
      <c r="P117" s="92">
        <f>P110+P113+P116</f>
        <v>0.13</v>
      </c>
      <c r="Q117" s="92">
        <f>Q110+Q113+Q116</f>
        <v>9508.8</v>
      </c>
      <c r="R117" s="67"/>
    </row>
    <row r="118" spans="1:18" ht="18">
      <c r="A118" s="23"/>
      <c r="B118" s="10"/>
      <c r="C118" s="10"/>
      <c r="D118" s="10"/>
      <c r="E118" s="10"/>
      <c r="F118" s="10"/>
      <c r="G118" s="10"/>
      <c r="H118" s="10"/>
      <c r="I118" s="10"/>
      <c r="J118" s="10"/>
      <c r="K118" s="24"/>
      <c r="L118" s="10"/>
      <c r="M118" s="10"/>
      <c r="N118" s="10"/>
      <c r="O118" s="10"/>
      <c r="P118" s="10"/>
      <c r="Q118" s="10"/>
      <c r="R118" s="34"/>
    </row>
    <row r="119" spans="1:18" ht="18">
      <c r="A119" s="23"/>
      <c r="B119" s="10"/>
      <c r="C119" s="10"/>
      <c r="D119" s="10"/>
      <c r="E119" s="10"/>
      <c r="F119" s="10"/>
      <c r="G119" s="10"/>
      <c r="H119" s="10"/>
      <c r="I119" s="10"/>
      <c r="J119" s="10"/>
      <c r="K119" s="24"/>
      <c r="L119" s="10"/>
      <c r="M119" s="10"/>
      <c r="N119" s="10"/>
      <c r="O119" s="10"/>
      <c r="P119" s="10"/>
      <c r="Q119" s="10"/>
      <c r="R119" s="34"/>
    </row>
    <row r="120" spans="1:18" ht="18">
      <c r="A120" s="23"/>
      <c r="B120" s="10"/>
      <c r="C120" s="10"/>
      <c r="D120" s="10"/>
      <c r="E120" s="10"/>
      <c r="F120" s="10"/>
      <c r="G120" s="10"/>
      <c r="H120" s="10"/>
      <c r="I120" s="10"/>
      <c r="J120" s="10"/>
      <c r="K120" s="24"/>
      <c r="L120" s="10"/>
      <c r="M120" s="10"/>
      <c r="N120" s="10"/>
      <c r="O120" s="10"/>
      <c r="P120" s="10"/>
      <c r="Q120" s="10"/>
      <c r="R120" s="34"/>
    </row>
    <row r="121" spans="1:18" ht="26.25" customHeight="1">
      <c r="A121" s="23"/>
      <c r="B121" s="10"/>
      <c r="C121" s="10"/>
      <c r="D121" s="10"/>
      <c r="E121" s="10"/>
      <c r="F121" s="10"/>
      <c r="G121" s="10"/>
      <c r="H121" s="10"/>
      <c r="I121" s="10"/>
      <c r="J121" s="10"/>
      <c r="K121" s="24"/>
      <c r="L121" s="10"/>
      <c r="M121" s="10"/>
      <c r="N121" s="10"/>
      <c r="O121" s="10"/>
      <c r="P121" s="10"/>
      <c r="Q121" s="10"/>
      <c r="R121" s="34"/>
    </row>
    <row r="122" spans="1:18" s="144" customFormat="1" ht="15.75">
      <c r="A122" s="148"/>
      <c r="B122" s="149"/>
      <c r="C122" s="149"/>
      <c r="D122" s="149" t="s">
        <v>52</v>
      </c>
      <c r="E122" s="149"/>
      <c r="F122" s="149"/>
      <c r="G122" s="149"/>
      <c r="H122" s="149"/>
      <c r="I122" s="149"/>
      <c r="J122" s="149"/>
      <c r="K122" s="149"/>
      <c r="L122" s="149"/>
      <c r="M122" s="147" t="s">
        <v>54</v>
      </c>
      <c r="N122" s="149"/>
      <c r="O122" s="149"/>
      <c r="P122" s="149"/>
      <c r="Q122" s="149"/>
      <c r="R122" s="149"/>
    </row>
    <row r="123" spans="1:18" s="144" customFormat="1" ht="15.75">
      <c r="A123" s="148" t="s">
        <v>53</v>
      </c>
      <c r="B123" s="149"/>
      <c r="C123" s="149"/>
      <c r="D123" s="147" t="s">
        <v>51</v>
      </c>
      <c r="E123" s="149"/>
      <c r="F123" s="149"/>
      <c r="G123" s="149"/>
      <c r="H123" s="149"/>
      <c r="I123" s="149"/>
      <c r="J123" s="149"/>
      <c r="K123" s="149"/>
      <c r="L123" s="149"/>
      <c r="M123" s="147" t="s">
        <v>55</v>
      </c>
      <c r="N123" s="149"/>
      <c r="O123" s="149"/>
      <c r="P123" s="149"/>
      <c r="Q123" s="149"/>
      <c r="R123" s="149"/>
    </row>
    <row r="124" spans="1:18" ht="18">
      <c r="A124" s="23"/>
      <c r="B124" s="10"/>
      <c r="C124" s="10"/>
      <c r="D124" s="10"/>
      <c r="E124" s="10"/>
      <c r="F124" s="10"/>
      <c r="G124" s="10"/>
      <c r="H124" s="10"/>
      <c r="I124" s="10"/>
      <c r="J124" s="10"/>
      <c r="K124" s="24"/>
      <c r="L124" s="10"/>
      <c r="M124" s="10"/>
      <c r="N124" s="10"/>
      <c r="O124" s="10"/>
      <c r="P124" s="10"/>
      <c r="Q124" s="10"/>
      <c r="R124" s="34"/>
    </row>
    <row r="125" spans="1:18" ht="18">
      <c r="A125" s="23"/>
      <c r="B125" s="10"/>
      <c r="C125" s="10"/>
      <c r="D125" s="10"/>
      <c r="E125" s="10"/>
      <c r="F125" s="10"/>
      <c r="G125" s="10"/>
      <c r="H125" s="10"/>
      <c r="I125" s="10"/>
      <c r="J125" s="10"/>
      <c r="K125" s="24"/>
      <c r="L125" s="10"/>
      <c r="M125" s="10"/>
      <c r="N125" s="10"/>
      <c r="O125" s="10"/>
      <c r="P125" s="10"/>
      <c r="Q125" s="10"/>
      <c r="R125" s="34"/>
    </row>
    <row r="126" spans="1:18" ht="35.25" customHeight="1">
      <c r="A126" s="5" t="s">
        <v>0</v>
      </c>
      <c r="B126" s="37"/>
      <c r="C126" s="6"/>
      <c r="D126" s="132" t="s">
        <v>155</v>
      </c>
      <c r="E126" s="6"/>
      <c r="F126" s="6"/>
      <c r="G126" s="6"/>
      <c r="H126" s="6"/>
      <c r="I126" s="6"/>
      <c r="J126" s="6"/>
      <c r="K126" s="7"/>
      <c r="L126" s="6"/>
      <c r="M126" s="6"/>
      <c r="N126" s="6"/>
      <c r="O126" s="6"/>
      <c r="P126" s="6"/>
      <c r="Q126" s="6"/>
      <c r="R126" s="29"/>
    </row>
    <row r="127" spans="1:18" ht="29.25" customHeight="1">
      <c r="A127" s="8"/>
      <c r="B127" s="136" t="s">
        <v>419</v>
      </c>
      <c r="C127" s="9"/>
      <c r="D127" s="9"/>
      <c r="E127" s="9"/>
      <c r="F127" s="9"/>
      <c r="G127" s="9"/>
      <c r="H127" s="9"/>
      <c r="I127" s="10"/>
      <c r="J127" s="10"/>
      <c r="K127" s="11"/>
      <c r="L127" s="9"/>
      <c r="M127" s="9"/>
      <c r="N127" s="9"/>
      <c r="O127" s="9"/>
      <c r="P127" s="9"/>
      <c r="Q127" s="9"/>
      <c r="R127" s="30" t="s">
        <v>1199</v>
      </c>
    </row>
    <row r="128" spans="1:18" ht="28.5" customHeight="1">
      <c r="A128" s="12"/>
      <c r="B128" s="49"/>
      <c r="C128" s="13"/>
      <c r="D128" s="133" t="s">
        <v>1130</v>
      </c>
      <c r="E128" s="14"/>
      <c r="F128" s="14"/>
      <c r="G128" s="14"/>
      <c r="H128" s="14"/>
      <c r="I128" s="14"/>
      <c r="J128" s="14"/>
      <c r="K128" s="15"/>
      <c r="L128" s="14"/>
      <c r="M128" s="14"/>
      <c r="N128" s="14"/>
      <c r="O128" s="14"/>
      <c r="P128" s="14"/>
      <c r="Q128" s="14"/>
      <c r="R128" s="31"/>
    </row>
    <row r="129" spans="1:18" s="58" customFormat="1" ht="30" customHeight="1" thickBot="1">
      <c r="A129" s="54" t="s">
        <v>1</v>
      </c>
      <c r="B129" s="55" t="s">
        <v>2</v>
      </c>
      <c r="C129" s="55" t="s">
        <v>3</v>
      </c>
      <c r="D129" s="55" t="s">
        <v>4</v>
      </c>
      <c r="E129" s="46" t="s">
        <v>5</v>
      </c>
      <c r="F129" s="28" t="s">
        <v>36</v>
      </c>
      <c r="G129" s="28" t="s">
        <v>20</v>
      </c>
      <c r="H129" s="28" t="s">
        <v>45</v>
      </c>
      <c r="I129" s="46" t="s">
        <v>43</v>
      </c>
      <c r="J129" s="46" t="s">
        <v>739</v>
      </c>
      <c r="K129" s="46" t="s">
        <v>21</v>
      </c>
      <c r="L129" s="28" t="s">
        <v>27</v>
      </c>
      <c r="M129" s="56" t="s">
        <v>23</v>
      </c>
      <c r="N129" s="28" t="s">
        <v>24</v>
      </c>
      <c r="O129" s="28" t="s">
        <v>967</v>
      </c>
      <c r="P129" s="28" t="s">
        <v>39</v>
      </c>
      <c r="Q129" s="28" t="s">
        <v>37</v>
      </c>
      <c r="R129" s="57" t="s">
        <v>25</v>
      </c>
    </row>
    <row r="130" spans="1:18" ht="28.5" customHeight="1" thickTop="1">
      <c r="A130" s="139" t="s">
        <v>724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5"/>
      <c r="L130" s="104"/>
      <c r="M130" s="104"/>
      <c r="N130" s="104"/>
      <c r="O130" s="104"/>
      <c r="P130" s="104"/>
      <c r="Q130" s="104"/>
      <c r="R130" s="103"/>
    </row>
    <row r="131" spans="1:18" s="45" customFormat="1" ht="45" customHeight="1">
      <c r="A131" s="152">
        <v>68</v>
      </c>
      <c r="B131" s="78" t="s">
        <v>725</v>
      </c>
      <c r="C131" s="40" t="s">
        <v>1067</v>
      </c>
      <c r="D131" s="18" t="s">
        <v>437</v>
      </c>
      <c r="E131" s="78">
        <v>2514.75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84">
        <v>0</v>
      </c>
      <c r="L131" s="78">
        <v>0</v>
      </c>
      <c r="M131" s="78">
        <v>9.26</v>
      </c>
      <c r="N131" s="78">
        <v>0</v>
      </c>
      <c r="O131" s="78">
        <v>0</v>
      </c>
      <c r="P131" s="78">
        <v>0.09</v>
      </c>
      <c r="Q131" s="78">
        <f>E131+F131+G131+I131+J131-L131-M131-K131+N131-P131</f>
        <v>2505.3999999999996</v>
      </c>
      <c r="R131" s="72"/>
    </row>
    <row r="132" spans="1:18" s="45" customFormat="1" ht="45" customHeight="1">
      <c r="A132" s="152">
        <v>69</v>
      </c>
      <c r="B132" s="78" t="s">
        <v>726</v>
      </c>
      <c r="C132" s="40" t="s">
        <v>1068</v>
      </c>
      <c r="D132" s="18" t="s">
        <v>13</v>
      </c>
      <c r="E132" s="78">
        <v>2514.75</v>
      </c>
      <c r="F132" s="16">
        <v>0</v>
      </c>
      <c r="G132" s="78">
        <v>0</v>
      </c>
      <c r="H132" s="78">
        <v>0</v>
      </c>
      <c r="I132" s="78">
        <v>0</v>
      </c>
      <c r="J132" s="78">
        <v>0</v>
      </c>
      <c r="K132" s="84">
        <v>0</v>
      </c>
      <c r="L132" s="78">
        <v>0</v>
      </c>
      <c r="M132" s="78">
        <v>9.26</v>
      </c>
      <c r="N132" s="78">
        <v>0</v>
      </c>
      <c r="O132" s="78">
        <v>0</v>
      </c>
      <c r="P132" s="78">
        <v>-0.11</v>
      </c>
      <c r="Q132" s="78">
        <f>E132+F132+G132+I132+J132-L132-M132-K132+N132-P132</f>
        <v>2505.6</v>
      </c>
      <c r="R132" s="72"/>
    </row>
    <row r="133" spans="1:18" s="45" customFormat="1" ht="45" customHeight="1">
      <c r="A133" s="152">
        <v>70</v>
      </c>
      <c r="B133" s="78" t="s">
        <v>727</v>
      </c>
      <c r="C133" s="40" t="s">
        <v>1069</v>
      </c>
      <c r="D133" s="18" t="s">
        <v>437</v>
      </c>
      <c r="E133" s="78">
        <v>2514.75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84">
        <v>0</v>
      </c>
      <c r="L133" s="78">
        <v>0</v>
      </c>
      <c r="M133" s="78">
        <v>9.26</v>
      </c>
      <c r="N133" s="78">
        <v>0</v>
      </c>
      <c r="O133" s="78">
        <v>0</v>
      </c>
      <c r="P133" s="78">
        <v>0.09</v>
      </c>
      <c r="Q133" s="78">
        <f>E133+F133+G133+I133+J133-L133-M133-K133+N133-P133</f>
        <v>2505.3999999999996</v>
      </c>
      <c r="R133" s="72"/>
    </row>
    <row r="134" spans="1:18" s="45" customFormat="1" ht="45" customHeight="1">
      <c r="A134" s="152">
        <v>106</v>
      </c>
      <c r="B134" s="78" t="s">
        <v>1177</v>
      </c>
      <c r="C134" s="40" t="s">
        <v>1178</v>
      </c>
      <c r="D134" s="18"/>
      <c r="E134" s="78">
        <v>3250.05</v>
      </c>
      <c r="F134" s="78">
        <v>0</v>
      </c>
      <c r="G134" s="78">
        <v>0</v>
      </c>
      <c r="H134" s="78">
        <v>0</v>
      </c>
      <c r="I134" s="78">
        <v>0</v>
      </c>
      <c r="J134" s="78">
        <v>1733.36</v>
      </c>
      <c r="K134" s="84">
        <v>0</v>
      </c>
      <c r="L134" s="78">
        <v>0</v>
      </c>
      <c r="M134" s="78">
        <v>520.57</v>
      </c>
      <c r="N134" s="78">
        <v>0</v>
      </c>
      <c r="O134" s="78">
        <v>0</v>
      </c>
      <c r="P134" s="78">
        <v>0.04</v>
      </c>
      <c r="Q134" s="78">
        <f>E134+F134+G134+I134+J134-L134-M134-K134+N134-P134</f>
        <v>4462.8</v>
      </c>
      <c r="R134" s="72"/>
    </row>
    <row r="135" spans="1:18" s="45" customFormat="1" ht="45" customHeight="1">
      <c r="A135" s="152">
        <v>107</v>
      </c>
      <c r="B135" s="78" t="s">
        <v>1179</v>
      </c>
      <c r="C135" s="40" t="s">
        <v>1180</v>
      </c>
      <c r="D135" s="18"/>
      <c r="E135" s="78">
        <v>3250.05</v>
      </c>
      <c r="F135" s="78">
        <v>0</v>
      </c>
      <c r="G135" s="78">
        <v>0</v>
      </c>
      <c r="H135" s="78">
        <v>0</v>
      </c>
      <c r="I135" s="78">
        <v>0</v>
      </c>
      <c r="J135" s="78">
        <v>1733.36</v>
      </c>
      <c r="K135" s="84">
        <v>0</v>
      </c>
      <c r="L135" s="78">
        <v>0</v>
      </c>
      <c r="M135" s="78">
        <v>520.57</v>
      </c>
      <c r="N135" s="78">
        <v>0</v>
      </c>
      <c r="O135" s="78">
        <v>0</v>
      </c>
      <c r="P135" s="78">
        <v>0.04</v>
      </c>
      <c r="Q135" s="78">
        <f>E135+F135+G135+I135+J135-L135-M135-K135+N135-P135</f>
        <v>4462.8</v>
      </c>
      <c r="R135" s="72"/>
    </row>
    <row r="136" spans="1:18" ht="27" customHeight="1">
      <c r="A136" s="143" t="s">
        <v>156</v>
      </c>
      <c r="B136" s="78"/>
      <c r="C136" s="1"/>
      <c r="D136" s="1"/>
      <c r="E136" s="36">
        <f>SUM(E131:E135)</f>
        <v>14044.349999999999</v>
      </c>
      <c r="F136" s="36">
        <f aca="true" t="shared" si="23" ref="F136:Q136">SUM(F131:F135)</f>
        <v>0</v>
      </c>
      <c r="G136" s="36">
        <f t="shared" si="23"/>
        <v>0</v>
      </c>
      <c r="H136" s="36">
        <f t="shared" si="23"/>
        <v>0</v>
      </c>
      <c r="I136" s="36">
        <f t="shared" si="23"/>
        <v>0</v>
      </c>
      <c r="J136" s="36">
        <f t="shared" si="23"/>
        <v>3466.72</v>
      </c>
      <c r="K136" s="36">
        <f t="shared" si="23"/>
        <v>0</v>
      </c>
      <c r="L136" s="36">
        <f t="shared" si="23"/>
        <v>0</v>
      </c>
      <c r="M136" s="36">
        <f t="shared" si="23"/>
        <v>1068.92</v>
      </c>
      <c r="N136" s="36">
        <f t="shared" si="23"/>
        <v>0</v>
      </c>
      <c r="O136" s="36">
        <f t="shared" si="23"/>
        <v>0</v>
      </c>
      <c r="P136" s="36">
        <f t="shared" si="23"/>
        <v>0.15</v>
      </c>
      <c r="Q136" s="36">
        <f t="shared" si="23"/>
        <v>16442</v>
      </c>
      <c r="R136" s="32"/>
    </row>
    <row r="137" spans="1:18" s="25" customFormat="1" ht="27" customHeight="1">
      <c r="A137" s="65"/>
      <c r="B137" s="60" t="s">
        <v>40</v>
      </c>
      <c r="C137" s="66"/>
      <c r="D137" s="66"/>
      <c r="E137" s="92">
        <f>E136</f>
        <v>14044.349999999999</v>
      </c>
      <c r="F137" s="92">
        <f aca="true" t="shared" si="24" ref="F137:Q137">F136</f>
        <v>0</v>
      </c>
      <c r="G137" s="92">
        <f t="shared" si="24"/>
        <v>0</v>
      </c>
      <c r="H137" s="92">
        <f t="shared" si="24"/>
        <v>0</v>
      </c>
      <c r="I137" s="92">
        <f t="shared" si="24"/>
        <v>0</v>
      </c>
      <c r="J137" s="92">
        <f t="shared" si="24"/>
        <v>3466.72</v>
      </c>
      <c r="K137" s="92">
        <f t="shared" si="24"/>
        <v>0</v>
      </c>
      <c r="L137" s="92">
        <f t="shared" si="24"/>
        <v>0</v>
      </c>
      <c r="M137" s="92">
        <f t="shared" si="24"/>
        <v>1068.92</v>
      </c>
      <c r="N137" s="92">
        <f t="shared" si="24"/>
        <v>0</v>
      </c>
      <c r="O137" s="92">
        <f t="shared" si="24"/>
        <v>0</v>
      </c>
      <c r="P137" s="92">
        <f t="shared" si="24"/>
        <v>0.15</v>
      </c>
      <c r="Q137" s="92">
        <f t="shared" si="24"/>
        <v>16442</v>
      </c>
      <c r="R137" s="67"/>
    </row>
    <row r="138" spans="1:18" ht="18">
      <c r="A138" s="23"/>
      <c r="B138" s="10"/>
      <c r="C138" s="10"/>
      <c r="D138" s="10"/>
      <c r="E138" s="10"/>
      <c r="F138" s="10"/>
      <c r="G138" s="10"/>
      <c r="H138" s="10"/>
      <c r="I138" s="10"/>
      <c r="J138" s="10"/>
      <c r="K138" s="24"/>
      <c r="L138" s="10"/>
      <c r="M138" s="10"/>
      <c r="N138" s="10"/>
      <c r="O138" s="10"/>
      <c r="P138" s="10"/>
      <c r="Q138" s="10"/>
      <c r="R138" s="34"/>
    </row>
    <row r="139" spans="1:18" ht="18">
      <c r="A139" s="23"/>
      <c r="B139" s="10"/>
      <c r="C139" s="10"/>
      <c r="D139" s="10"/>
      <c r="E139" s="10"/>
      <c r="F139" s="10"/>
      <c r="G139" s="10"/>
      <c r="H139" s="10"/>
      <c r="I139" s="10"/>
      <c r="J139" s="10"/>
      <c r="K139" s="24"/>
      <c r="L139" s="10"/>
      <c r="M139" s="10"/>
      <c r="N139" s="10"/>
      <c r="O139" s="10"/>
      <c r="P139" s="10"/>
      <c r="Q139" s="10"/>
      <c r="R139" s="34"/>
    </row>
    <row r="140" spans="1:18" ht="18">
      <c r="A140" s="23"/>
      <c r="B140" s="10"/>
      <c r="C140" s="10"/>
      <c r="D140" s="10"/>
      <c r="E140" s="10"/>
      <c r="F140" s="10"/>
      <c r="G140" s="10"/>
      <c r="H140" s="10"/>
      <c r="I140" s="10"/>
      <c r="J140" s="10"/>
      <c r="K140" s="24"/>
      <c r="L140" s="10"/>
      <c r="M140" s="10"/>
      <c r="N140" s="10"/>
      <c r="O140" s="10"/>
      <c r="P140" s="10"/>
      <c r="Q140" s="10"/>
      <c r="R140" s="34"/>
    </row>
    <row r="141" spans="1:18" ht="26.25" customHeight="1">
      <c r="A141" s="23"/>
      <c r="B141" s="10"/>
      <c r="C141" s="10"/>
      <c r="D141" s="10"/>
      <c r="E141" s="10"/>
      <c r="F141" s="10"/>
      <c r="G141" s="10"/>
      <c r="H141" s="10"/>
      <c r="I141" s="10"/>
      <c r="J141" s="10"/>
      <c r="K141" s="24"/>
      <c r="L141" s="10"/>
      <c r="M141" s="10"/>
      <c r="N141" s="10"/>
      <c r="O141" s="10"/>
      <c r="P141" s="10"/>
      <c r="Q141" s="10"/>
      <c r="R141" s="34"/>
    </row>
    <row r="142" spans="1:18" s="144" customFormat="1" ht="15.75">
      <c r="A142" s="148"/>
      <c r="B142" s="149"/>
      <c r="C142" s="149"/>
      <c r="D142" s="149" t="s">
        <v>52</v>
      </c>
      <c r="E142" s="149"/>
      <c r="F142" s="149"/>
      <c r="G142" s="149"/>
      <c r="H142" s="149"/>
      <c r="I142" s="149"/>
      <c r="J142" s="149"/>
      <c r="K142" s="149"/>
      <c r="L142" s="149"/>
      <c r="M142" s="147" t="s">
        <v>54</v>
      </c>
      <c r="N142" s="149"/>
      <c r="O142" s="149"/>
      <c r="P142" s="149"/>
      <c r="Q142" s="149"/>
      <c r="R142" s="149"/>
    </row>
    <row r="143" spans="1:18" s="144" customFormat="1" ht="15.75">
      <c r="A143" s="148" t="s">
        <v>53</v>
      </c>
      <c r="B143" s="149"/>
      <c r="C143" s="149"/>
      <c r="D143" s="147" t="s">
        <v>51</v>
      </c>
      <c r="E143" s="149"/>
      <c r="F143" s="149"/>
      <c r="G143" s="149"/>
      <c r="H143" s="149"/>
      <c r="I143" s="149"/>
      <c r="J143" s="149"/>
      <c r="K143" s="149"/>
      <c r="L143" s="149"/>
      <c r="M143" s="147" t="s">
        <v>55</v>
      </c>
      <c r="N143" s="149"/>
      <c r="O143" s="149"/>
      <c r="P143" s="149"/>
      <c r="Q143" s="149"/>
      <c r="R143" s="149"/>
    </row>
    <row r="144" spans="1:18" ht="18">
      <c r="A144" s="23"/>
      <c r="B144" s="10"/>
      <c r="C144" s="10"/>
      <c r="D144" s="10"/>
      <c r="E144" s="10"/>
      <c r="F144" s="10"/>
      <c r="G144" s="10"/>
      <c r="H144" s="10"/>
      <c r="I144" s="10"/>
      <c r="J144" s="10"/>
      <c r="K144" s="24"/>
      <c r="L144" s="10"/>
      <c r="M144" s="10"/>
      <c r="N144" s="10"/>
      <c r="O144" s="10"/>
      <c r="P144" s="10"/>
      <c r="Q144" s="10"/>
      <c r="R144" s="34"/>
    </row>
    <row r="145" spans="1:18" ht="18">
      <c r="A145" s="23"/>
      <c r="B145" s="10"/>
      <c r="C145" s="10"/>
      <c r="D145" s="10"/>
      <c r="E145" s="10"/>
      <c r="F145" s="10"/>
      <c r="G145" s="10"/>
      <c r="H145" s="10"/>
      <c r="I145" s="10"/>
      <c r="J145" s="10"/>
      <c r="K145" s="24"/>
      <c r="L145" s="10"/>
      <c r="M145" s="10"/>
      <c r="N145" s="10"/>
      <c r="O145" s="10"/>
      <c r="P145" s="10"/>
      <c r="Q145" s="10"/>
      <c r="R145" s="34"/>
    </row>
    <row r="148" spans="1:18" ht="33.75">
      <c r="A148" s="5" t="s">
        <v>0</v>
      </c>
      <c r="B148" s="22"/>
      <c r="C148" s="6"/>
      <c r="D148" s="131" t="s">
        <v>155</v>
      </c>
      <c r="E148" s="6"/>
      <c r="F148" s="6"/>
      <c r="G148" s="6"/>
      <c r="H148" s="6"/>
      <c r="I148" s="6"/>
      <c r="J148" s="6"/>
      <c r="K148" s="7"/>
      <c r="L148" s="6"/>
      <c r="M148" s="6"/>
      <c r="N148" s="6"/>
      <c r="O148" s="6"/>
      <c r="P148" s="6"/>
      <c r="Q148" s="6"/>
      <c r="R148" s="29"/>
    </row>
    <row r="149" spans="1:18" ht="31.5" customHeight="1">
      <c r="A149" s="8"/>
      <c r="B149" s="136" t="s">
        <v>148</v>
      </c>
      <c r="C149" s="9"/>
      <c r="D149" s="9"/>
      <c r="E149" s="9"/>
      <c r="F149" s="9"/>
      <c r="G149" s="9"/>
      <c r="H149" s="9"/>
      <c r="I149" s="10"/>
      <c r="J149" s="10"/>
      <c r="K149" s="11"/>
      <c r="L149" s="9"/>
      <c r="M149" s="9"/>
      <c r="N149" s="9"/>
      <c r="O149" s="9"/>
      <c r="P149" s="9"/>
      <c r="Q149" s="9"/>
      <c r="R149" s="30" t="s">
        <v>1200</v>
      </c>
    </row>
    <row r="150" spans="1:18" ht="33" customHeight="1">
      <c r="A150" s="12"/>
      <c r="B150" s="49"/>
      <c r="C150" s="13"/>
      <c r="D150" s="133" t="s">
        <v>1130</v>
      </c>
      <c r="E150" s="14"/>
      <c r="F150" s="14"/>
      <c r="G150" s="14"/>
      <c r="H150" s="14"/>
      <c r="I150" s="14"/>
      <c r="J150" s="14"/>
      <c r="K150" s="15"/>
      <c r="L150" s="14"/>
      <c r="M150" s="14"/>
      <c r="N150" s="14"/>
      <c r="O150" s="14"/>
      <c r="P150" s="14"/>
      <c r="Q150" s="14"/>
      <c r="R150" s="31"/>
    </row>
    <row r="151" spans="1:18" s="88" customFormat="1" ht="31.5" customHeight="1" thickBot="1">
      <c r="A151" s="54" t="s">
        <v>1</v>
      </c>
      <c r="B151" s="74" t="s">
        <v>2</v>
      </c>
      <c r="C151" s="74" t="s">
        <v>3</v>
      </c>
      <c r="D151" s="74" t="s">
        <v>4</v>
      </c>
      <c r="E151" s="28" t="s">
        <v>5</v>
      </c>
      <c r="F151" s="28" t="s">
        <v>36</v>
      </c>
      <c r="G151" s="28" t="s">
        <v>20</v>
      </c>
      <c r="H151" s="28" t="s">
        <v>45</v>
      </c>
      <c r="I151" s="28" t="s">
        <v>43</v>
      </c>
      <c r="J151" s="28" t="s">
        <v>739</v>
      </c>
      <c r="K151" s="28" t="s">
        <v>21</v>
      </c>
      <c r="L151" s="28" t="s">
        <v>27</v>
      </c>
      <c r="M151" s="28" t="s">
        <v>23</v>
      </c>
      <c r="N151" s="28" t="s">
        <v>24</v>
      </c>
      <c r="O151" s="28" t="s">
        <v>967</v>
      </c>
      <c r="P151" s="28" t="s">
        <v>39</v>
      </c>
      <c r="Q151" s="28" t="s">
        <v>37</v>
      </c>
      <c r="R151" s="75" t="s">
        <v>25</v>
      </c>
    </row>
    <row r="152" spans="1:18" ht="33" customHeight="1" thickTop="1">
      <c r="A152" s="139" t="s">
        <v>161</v>
      </c>
      <c r="B152" s="101"/>
      <c r="C152" s="102"/>
      <c r="D152" s="102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3"/>
    </row>
    <row r="153" spans="1:18" ht="40.5" customHeight="1">
      <c r="A153" s="152">
        <v>57</v>
      </c>
      <c r="B153" s="71" t="s">
        <v>97</v>
      </c>
      <c r="C153" s="47" t="s">
        <v>1070</v>
      </c>
      <c r="D153" s="47" t="s">
        <v>111</v>
      </c>
      <c r="E153" s="71">
        <v>4200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381.04</v>
      </c>
      <c r="N153" s="71">
        <v>0</v>
      </c>
      <c r="O153" s="71">
        <v>0</v>
      </c>
      <c r="P153" s="71">
        <v>0.16</v>
      </c>
      <c r="Q153" s="71">
        <f>E153+F153+G153+I153-J153-L153-M153-K153+N153-P153-O153</f>
        <v>3818.8</v>
      </c>
      <c r="R153" s="32"/>
    </row>
    <row r="154" spans="1:18" ht="40.5" customHeight="1">
      <c r="A154" s="152">
        <v>58</v>
      </c>
      <c r="B154" s="71" t="s">
        <v>728</v>
      </c>
      <c r="C154" s="47" t="s">
        <v>1071</v>
      </c>
      <c r="D154" s="47" t="s">
        <v>111</v>
      </c>
      <c r="E154" s="71">
        <v>2500.05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7.66</v>
      </c>
      <c r="N154" s="71">
        <v>0</v>
      </c>
      <c r="O154" s="71">
        <v>0</v>
      </c>
      <c r="P154" s="71">
        <v>-0.01</v>
      </c>
      <c r="Q154" s="71">
        <f>E154+F154+G154+I154-J154-L154-M154-K154+N154-P154-O154</f>
        <v>2492.4000000000005</v>
      </c>
      <c r="R154" s="32"/>
    </row>
    <row r="155" spans="1:18" ht="40.5" customHeight="1">
      <c r="A155" s="152">
        <v>60</v>
      </c>
      <c r="B155" s="71" t="s">
        <v>729</v>
      </c>
      <c r="C155" s="47" t="s">
        <v>1072</v>
      </c>
      <c r="D155" s="47" t="s">
        <v>111</v>
      </c>
      <c r="E155" s="71">
        <v>2500.05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7.66</v>
      </c>
      <c r="N155" s="71">
        <v>0</v>
      </c>
      <c r="O155" s="71">
        <v>0</v>
      </c>
      <c r="P155" s="71">
        <v>-0.01</v>
      </c>
      <c r="Q155" s="71">
        <f>E155+F155+G155+I155-J155-L155-M155-K155+N155-P155-O155</f>
        <v>2492.4000000000005</v>
      </c>
      <c r="R155" s="32"/>
    </row>
    <row r="156" spans="1:18" ht="22.5" customHeight="1">
      <c r="A156" s="143" t="s">
        <v>156</v>
      </c>
      <c r="B156" s="71"/>
      <c r="C156" s="47"/>
      <c r="D156" s="47"/>
      <c r="E156" s="50">
        <f>SUM(E153:E155)</f>
        <v>9200.1</v>
      </c>
      <c r="F156" s="50">
        <f aca="true" t="shared" si="25" ref="F156:Q156">SUM(F153:F155)</f>
        <v>0</v>
      </c>
      <c r="G156" s="50">
        <f t="shared" si="25"/>
        <v>0</v>
      </c>
      <c r="H156" s="50">
        <f t="shared" si="25"/>
        <v>0</v>
      </c>
      <c r="I156" s="50">
        <f t="shared" si="25"/>
        <v>0</v>
      </c>
      <c r="J156" s="50">
        <f t="shared" si="25"/>
        <v>0</v>
      </c>
      <c r="K156" s="50">
        <f t="shared" si="25"/>
        <v>0</v>
      </c>
      <c r="L156" s="50">
        <f t="shared" si="25"/>
        <v>0</v>
      </c>
      <c r="M156" s="50">
        <f t="shared" si="25"/>
        <v>396.36000000000007</v>
      </c>
      <c r="N156" s="50">
        <f t="shared" si="25"/>
        <v>0</v>
      </c>
      <c r="O156" s="50">
        <f t="shared" si="25"/>
        <v>0</v>
      </c>
      <c r="P156" s="50">
        <f t="shared" si="25"/>
        <v>0.13999999999999999</v>
      </c>
      <c r="Q156" s="50">
        <f t="shared" si="25"/>
        <v>8803.600000000002</v>
      </c>
      <c r="R156" s="32"/>
    </row>
    <row r="157" spans="1:18" ht="33" customHeight="1">
      <c r="A157" s="139" t="s">
        <v>1181</v>
      </c>
      <c r="B157" s="101"/>
      <c r="C157" s="102"/>
      <c r="D157" s="102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3"/>
    </row>
    <row r="158" spans="1:18" ht="40.5" customHeight="1">
      <c r="A158" s="152">
        <v>103</v>
      </c>
      <c r="B158" s="71" t="s">
        <v>1182</v>
      </c>
      <c r="C158" s="47" t="s">
        <v>1183</v>
      </c>
      <c r="D158" s="47" t="s">
        <v>111</v>
      </c>
      <c r="E158" s="71">
        <v>3157.24</v>
      </c>
      <c r="F158" s="71">
        <v>0</v>
      </c>
      <c r="G158" s="71">
        <v>0</v>
      </c>
      <c r="H158" s="71">
        <v>0</v>
      </c>
      <c r="I158" s="71">
        <v>0</v>
      </c>
      <c r="J158" s="71">
        <v>1683.84</v>
      </c>
      <c r="K158" s="71">
        <v>0</v>
      </c>
      <c r="L158" s="71">
        <v>0</v>
      </c>
      <c r="M158" s="71">
        <v>175.26</v>
      </c>
      <c r="N158" s="71">
        <v>0</v>
      </c>
      <c r="O158" s="71">
        <v>0</v>
      </c>
      <c r="P158" s="71">
        <v>0.02</v>
      </c>
      <c r="Q158" s="71">
        <f>E158+F158+G158+I158+J158-L158-M158-K158+N158-P158-O158</f>
        <v>4665.799999999999</v>
      </c>
      <c r="R158" s="32"/>
    </row>
    <row r="159" spans="1:18" ht="40.5" customHeight="1">
      <c r="A159" s="152">
        <v>104</v>
      </c>
      <c r="B159" s="71" t="s">
        <v>1184</v>
      </c>
      <c r="C159" s="47" t="s">
        <v>1185</v>
      </c>
      <c r="D159" s="47" t="s">
        <v>111</v>
      </c>
      <c r="E159" s="71">
        <v>1600.05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109.2</v>
      </c>
      <c r="O159" s="71">
        <v>0</v>
      </c>
      <c r="P159" s="71">
        <v>0.05</v>
      </c>
      <c r="Q159" s="71">
        <f>E159+F159+G159+I159+J159-L159-M159-K159+N159-P159-O159</f>
        <v>1709.2</v>
      </c>
      <c r="R159" s="32"/>
    </row>
    <row r="160" spans="1:18" ht="22.5" customHeight="1">
      <c r="A160" s="143" t="s">
        <v>156</v>
      </c>
      <c r="B160" s="71"/>
      <c r="C160" s="47"/>
      <c r="D160" s="47"/>
      <c r="E160" s="50">
        <f>SUM(E158:E159)</f>
        <v>4757.29</v>
      </c>
      <c r="F160" s="50">
        <f aca="true" t="shared" si="26" ref="F160:L160">SUM(F158:F159)</f>
        <v>0</v>
      </c>
      <c r="G160" s="50">
        <f t="shared" si="26"/>
        <v>0</v>
      </c>
      <c r="H160" s="50">
        <f t="shared" si="26"/>
        <v>0</v>
      </c>
      <c r="I160" s="50">
        <f t="shared" si="26"/>
        <v>0</v>
      </c>
      <c r="J160" s="50">
        <f t="shared" si="26"/>
        <v>1683.84</v>
      </c>
      <c r="K160" s="50">
        <f t="shared" si="26"/>
        <v>0</v>
      </c>
      <c r="L160" s="50">
        <f t="shared" si="26"/>
        <v>0</v>
      </c>
      <c r="M160" s="50">
        <f>SUM(M158:M159)</f>
        <v>175.26</v>
      </c>
      <c r="N160" s="50">
        <f>SUM(N158:N159)</f>
        <v>109.2</v>
      </c>
      <c r="O160" s="50">
        <f>SUM(O158:O159)</f>
        <v>0</v>
      </c>
      <c r="P160" s="50">
        <f>SUM(P158:P159)</f>
        <v>0.07</v>
      </c>
      <c r="Q160" s="50">
        <f>SUM(Q158:Q159)</f>
        <v>6374.999999999999</v>
      </c>
      <c r="R160" s="32"/>
    </row>
    <row r="161" spans="1:18" s="25" customFormat="1" ht="33" customHeight="1">
      <c r="A161" s="65"/>
      <c r="B161" s="60" t="s">
        <v>40</v>
      </c>
      <c r="C161" s="73"/>
      <c r="D161" s="73"/>
      <c r="E161" s="92">
        <f>E156+E160</f>
        <v>13957.39</v>
      </c>
      <c r="F161" s="92">
        <f aca="true" t="shared" si="27" ref="F161:Q161">F156+F160</f>
        <v>0</v>
      </c>
      <c r="G161" s="92">
        <f t="shared" si="27"/>
        <v>0</v>
      </c>
      <c r="H161" s="92">
        <f t="shared" si="27"/>
        <v>0</v>
      </c>
      <c r="I161" s="92">
        <f t="shared" si="27"/>
        <v>0</v>
      </c>
      <c r="J161" s="92">
        <f t="shared" si="27"/>
        <v>1683.84</v>
      </c>
      <c r="K161" s="92">
        <f t="shared" si="27"/>
        <v>0</v>
      </c>
      <c r="L161" s="92">
        <f t="shared" si="27"/>
        <v>0</v>
      </c>
      <c r="M161" s="92">
        <f t="shared" si="27"/>
        <v>571.6200000000001</v>
      </c>
      <c r="N161" s="92">
        <f t="shared" si="27"/>
        <v>109.2</v>
      </c>
      <c r="O161" s="92">
        <f t="shared" si="27"/>
        <v>0</v>
      </c>
      <c r="P161" s="92">
        <f t="shared" si="27"/>
        <v>0.21</v>
      </c>
      <c r="Q161" s="92">
        <f t="shared" si="27"/>
        <v>15178.600000000002</v>
      </c>
      <c r="R161" s="66"/>
    </row>
    <row r="162" ht="18">
      <c r="K162" s="3"/>
    </row>
    <row r="163" ht="18">
      <c r="K163" s="3"/>
    </row>
    <row r="164" ht="18">
      <c r="K164" s="3"/>
    </row>
    <row r="165" ht="18">
      <c r="K165" s="3"/>
    </row>
    <row r="166" ht="18">
      <c r="K166" s="3"/>
    </row>
    <row r="167" spans="2:18" s="144" customFormat="1" ht="15.75">
      <c r="B167" s="147"/>
      <c r="C167" s="147"/>
      <c r="D167" s="147" t="s">
        <v>52</v>
      </c>
      <c r="E167" s="147"/>
      <c r="F167" s="147"/>
      <c r="G167" s="147"/>
      <c r="H167" s="147"/>
      <c r="I167" s="147"/>
      <c r="J167" s="147"/>
      <c r="K167" s="147"/>
      <c r="L167" s="147"/>
      <c r="M167" s="147" t="s">
        <v>54</v>
      </c>
      <c r="N167" s="147"/>
      <c r="O167" s="147"/>
      <c r="P167" s="147"/>
      <c r="Q167" s="147"/>
      <c r="R167" s="147"/>
    </row>
    <row r="168" spans="1:18" s="144" customFormat="1" ht="15.75">
      <c r="A168" s="144" t="s">
        <v>53</v>
      </c>
      <c r="B168" s="147"/>
      <c r="C168" s="147"/>
      <c r="D168" s="147" t="s">
        <v>51</v>
      </c>
      <c r="E168" s="147"/>
      <c r="F168" s="147"/>
      <c r="G168" s="147"/>
      <c r="H168" s="147"/>
      <c r="I168" s="147"/>
      <c r="J168" s="147"/>
      <c r="K168" s="147"/>
      <c r="L168" s="147"/>
      <c r="M168" s="147" t="s">
        <v>55</v>
      </c>
      <c r="N168" s="147"/>
      <c r="O168" s="147"/>
      <c r="P168" s="147"/>
      <c r="Q168" s="147"/>
      <c r="R168" s="147"/>
    </row>
    <row r="171" spans="1:18" ht="26.25">
      <c r="A171" s="5" t="s">
        <v>0</v>
      </c>
      <c r="B171" s="37"/>
      <c r="C171" s="6"/>
      <c r="D171" s="153" t="s">
        <v>155</v>
      </c>
      <c r="E171" s="6"/>
      <c r="F171" s="6"/>
      <c r="G171" s="6"/>
      <c r="H171" s="6"/>
      <c r="I171" s="6"/>
      <c r="J171" s="6"/>
      <c r="K171" s="7"/>
      <c r="L171" s="6"/>
      <c r="M171" s="6"/>
      <c r="N171" s="6"/>
      <c r="O171" s="6"/>
      <c r="P171" s="6"/>
      <c r="Q171" s="6"/>
      <c r="R171" s="29"/>
    </row>
    <row r="172" spans="1:18" ht="18">
      <c r="A172" s="8"/>
      <c r="B172" s="154" t="s">
        <v>154</v>
      </c>
      <c r="C172" s="9"/>
      <c r="D172" s="9"/>
      <c r="E172" s="9"/>
      <c r="F172" s="9"/>
      <c r="G172" s="9"/>
      <c r="H172" s="9"/>
      <c r="I172" s="10"/>
      <c r="J172" s="10"/>
      <c r="K172" s="11"/>
      <c r="L172" s="9"/>
      <c r="M172" s="9"/>
      <c r="N172" s="9"/>
      <c r="O172" s="9"/>
      <c r="P172" s="9"/>
      <c r="Q172" s="9"/>
      <c r="R172" s="30" t="s">
        <v>1201</v>
      </c>
    </row>
    <row r="173" spans="1:18" ht="24.75">
      <c r="A173" s="12"/>
      <c r="B173" s="49"/>
      <c r="C173" s="13"/>
      <c r="D173" s="133" t="s">
        <v>1130</v>
      </c>
      <c r="E173" s="14"/>
      <c r="F173" s="14"/>
      <c r="G173" s="14"/>
      <c r="H173" s="14"/>
      <c r="I173" s="14"/>
      <c r="J173" s="14"/>
      <c r="K173" s="15"/>
      <c r="L173" s="14"/>
      <c r="M173" s="14"/>
      <c r="N173" s="14"/>
      <c r="O173" s="14"/>
      <c r="P173" s="14"/>
      <c r="Q173" s="14"/>
      <c r="R173" s="31"/>
    </row>
    <row r="174" spans="1:18" s="88" customFormat="1" ht="23.25" thickBot="1">
      <c r="A174" s="54" t="s">
        <v>1</v>
      </c>
      <c r="B174" s="74" t="s">
        <v>2</v>
      </c>
      <c r="C174" s="74" t="s">
        <v>3</v>
      </c>
      <c r="D174" s="74" t="s">
        <v>4</v>
      </c>
      <c r="E174" s="28" t="s">
        <v>5</v>
      </c>
      <c r="F174" s="28" t="s">
        <v>36</v>
      </c>
      <c r="G174" s="28" t="s">
        <v>20</v>
      </c>
      <c r="H174" s="28" t="s">
        <v>45</v>
      </c>
      <c r="I174" s="28" t="s">
        <v>43</v>
      </c>
      <c r="J174" s="28" t="s">
        <v>739</v>
      </c>
      <c r="K174" s="28" t="s">
        <v>21</v>
      </c>
      <c r="L174" s="28" t="s">
        <v>27</v>
      </c>
      <c r="M174" s="28" t="s">
        <v>23</v>
      </c>
      <c r="N174" s="28" t="s">
        <v>24</v>
      </c>
      <c r="O174" s="28" t="s">
        <v>967</v>
      </c>
      <c r="P174" s="28" t="s">
        <v>39</v>
      </c>
      <c r="Q174" s="28" t="s">
        <v>37</v>
      </c>
      <c r="R174" s="75" t="s">
        <v>25</v>
      </c>
    </row>
    <row r="175" spans="1:18" ht="18.75" thickTop="1">
      <c r="A175" s="140" t="s">
        <v>122</v>
      </c>
      <c r="B175" s="98"/>
      <c r="C175" s="99"/>
      <c r="D175" s="99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100"/>
    </row>
    <row r="176" spans="1:18" s="255" customFormat="1" ht="26.25" customHeight="1">
      <c r="A176" s="254">
        <v>9</v>
      </c>
      <c r="B176" s="257" t="s">
        <v>730</v>
      </c>
      <c r="C176" s="89" t="s">
        <v>1073</v>
      </c>
      <c r="D176" s="89" t="s">
        <v>14</v>
      </c>
      <c r="E176" s="257">
        <v>2129.1</v>
      </c>
      <c r="F176" s="257">
        <v>0</v>
      </c>
      <c r="G176" s="257">
        <v>851.64</v>
      </c>
      <c r="H176" s="257">
        <v>0</v>
      </c>
      <c r="I176" s="257">
        <v>0</v>
      </c>
      <c r="J176" s="257">
        <v>0</v>
      </c>
      <c r="K176" s="257">
        <v>0</v>
      </c>
      <c r="L176" s="257">
        <v>0</v>
      </c>
      <c r="M176" s="257">
        <v>45.25</v>
      </c>
      <c r="N176" s="257">
        <v>0</v>
      </c>
      <c r="O176" s="257">
        <v>0</v>
      </c>
      <c r="P176" s="257">
        <v>-0.11</v>
      </c>
      <c r="Q176" s="129">
        <f>E176+F176+G176+I176+J176-L176-M176-K176+N176-P176</f>
        <v>2935.6</v>
      </c>
      <c r="R176" s="90"/>
    </row>
    <row r="177" spans="1:18" s="255" customFormat="1" ht="26.25" customHeight="1">
      <c r="A177" s="254">
        <v>10</v>
      </c>
      <c r="B177" s="257" t="s">
        <v>959</v>
      </c>
      <c r="C177" s="89" t="s">
        <v>1074</v>
      </c>
      <c r="D177" s="89" t="s">
        <v>15</v>
      </c>
      <c r="E177" s="257">
        <v>1575</v>
      </c>
      <c r="F177" s="257">
        <v>0</v>
      </c>
      <c r="G177" s="257">
        <v>0</v>
      </c>
      <c r="H177" s="257">
        <v>0</v>
      </c>
      <c r="I177" s="257">
        <v>0</v>
      </c>
      <c r="J177" s="493">
        <v>0</v>
      </c>
      <c r="K177" s="257">
        <v>0</v>
      </c>
      <c r="L177" s="257">
        <v>0</v>
      </c>
      <c r="M177" s="257">
        <v>0</v>
      </c>
      <c r="N177" s="257">
        <v>110.8</v>
      </c>
      <c r="O177" s="257">
        <v>0</v>
      </c>
      <c r="P177" s="257">
        <v>0</v>
      </c>
      <c r="Q177" s="129">
        <f>E177+F177+G177+I177+J177-L177-M177-K177+N177-P177</f>
        <v>1685.8</v>
      </c>
      <c r="R177" s="90"/>
    </row>
    <row r="178" spans="1:18" s="45" customFormat="1" ht="26.25" customHeight="1">
      <c r="A178" s="256">
        <v>11</v>
      </c>
      <c r="B178" s="129" t="s">
        <v>123</v>
      </c>
      <c r="C178" s="111" t="s">
        <v>1075</v>
      </c>
      <c r="D178" s="89" t="s">
        <v>13</v>
      </c>
      <c r="E178" s="129">
        <v>2150.1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58.83</v>
      </c>
      <c r="O178" s="129">
        <v>0</v>
      </c>
      <c r="P178" s="129">
        <v>-0.07</v>
      </c>
      <c r="Q178" s="129">
        <f>E178+F178+G178+I178-J178-L178-M178-K178+N178-P178</f>
        <v>2209</v>
      </c>
      <c r="R178" s="116"/>
    </row>
    <row r="179" spans="1:18" ht="26.25" customHeight="1">
      <c r="A179" s="256">
        <v>12</v>
      </c>
      <c r="B179" s="129" t="s">
        <v>92</v>
      </c>
      <c r="C179" s="89" t="s">
        <v>1076</v>
      </c>
      <c r="D179" s="89" t="s">
        <v>14</v>
      </c>
      <c r="E179" s="129">
        <v>1915.05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77.12</v>
      </c>
      <c r="O179" s="129">
        <v>0</v>
      </c>
      <c r="P179" s="129">
        <v>-0.03</v>
      </c>
      <c r="Q179" s="129">
        <f>E179+F179+G179+I179-J179-L179-M179-K179+N179-P179</f>
        <v>1992.2</v>
      </c>
      <c r="R179" s="90"/>
    </row>
    <row r="180" spans="1:18" ht="26.25" customHeight="1">
      <c r="A180" s="256">
        <v>13</v>
      </c>
      <c r="B180" s="129" t="s">
        <v>915</v>
      </c>
      <c r="C180" s="89" t="s">
        <v>1077</v>
      </c>
      <c r="D180" s="89" t="s">
        <v>14</v>
      </c>
      <c r="E180" s="129">
        <v>1915.05</v>
      </c>
      <c r="F180" s="129">
        <v>0</v>
      </c>
      <c r="G180" s="129">
        <v>766.02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2.27</v>
      </c>
      <c r="O180" s="129">
        <v>0</v>
      </c>
      <c r="P180" s="129">
        <v>-0.06</v>
      </c>
      <c r="Q180" s="129">
        <f>E180+F180+G180+I180-J180-L180-M180-K180+N180-P180</f>
        <v>2683.3999999999996</v>
      </c>
      <c r="R180" s="90"/>
    </row>
    <row r="181" spans="1:18" ht="26.25" customHeight="1">
      <c r="A181" s="256">
        <v>16</v>
      </c>
      <c r="B181" s="129" t="s">
        <v>94</v>
      </c>
      <c r="C181" s="89" t="s">
        <v>124</v>
      </c>
      <c r="D181" s="89" t="s">
        <v>15</v>
      </c>
      <c r="E181" s="129">
        <v>1050.05</v>
      </c>
      <c r="F181" s="129">
        <v>0</v>
      </c>
      <c r="G181" s="129">
        <v>420.02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131.06</v>
      </c>
      <c r="O181" s="129">
        <v>0</v>
      </c>
      <c r="P181" s="129">
        <v>0.13</v>
      </c>
      <c r="Q181" s="129">
        <f aca="true" t="shared" si="28" ref="Q181:Q191">E181+F181+G181+I181+J181-L181-M181-K181+N181-P181</f>
        <v>1600.9999999999998</v>
      </c>
      <c r="R181" s="90"/>
    </row>
    <row r="182" spans="1:18" ht="26.25" customHeight="1">
      <c r="A182" s="256">
        <v>17</v>
      </c>
      <c r="B182" s="129" t="s">
        <v>71</v>
      </c>
      <c r="C182" s="89" t="s">
        <v>1078</v>
      </c>
      <c r="D182" s="89" t="s">
        <v>14</v>
      </c>
      <c r="E182" s="129">
        <v>2099.95</v>
      </c>
      <c r="F182" s="129">
        <v>0</v>
      </c>
      <c r="G182" s="129">
        <v>839.98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40.81</v>
      </c>
      <c r="N182" s="129">
        <v>0</v>
      </c>
      <c r="O182" s="129">
        <v>0</v>
      </c>
      <c r="P182" s="129">
        <v>-0.08</v>
      </c>
      <c r="Q182" s="129">
        <f t="shared" si="28"/>
        <v>2899.2</v>
      </c>
      <c r="R182" s="90"/>
    </row>
    <row r="183" spans="1:18" ht="26.25" customHeight="1">
      <c r="A183" s="256">
        <v>18</v>
      </c>
      <c r="B183" s="129" t="s">
        <v>99</v>
      </c>
      <c r="C183" s="89" t="s">
        <v>1079</v>
      </c>
      <c r="D183" s="89" t="s">
        <v>15</v>
      </c>
      <c r="E183" s="129">
        <v>1499.4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115.64</v>
      </c>
      <c r="O183" s="129">
        <v>0</v>
      </c>
      <c r="P183" s="129">
        <v>0.04</v>
      </c>
      <c r="Q183" s="129">
        <f t="shared" si="28"/>
        <v>1615.0000000000002</v>
      </c>
      <c r="R183" s="90"/>
    </row>
    <row r="184" spans="1:18" ht="26.25" customHeight="1">
      <c r="A184" s="256">
        <v>19</v>
      </c>
      <c r="B184" s="129" t="s">
        <v>63</v>
      </c>
      <c r="C184" s="89" t="s">
        <v>1080</v>
      </c>
      <c r="D184" s="89" t="s">
        <v>731</v>
      </c>
      <c r="E184" s="129">
        <v>1681.8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129">
        <v>103.97</v>
      </c>
      <c r="O184" s="129">
        <v>0</v>
      </c>
      <c r="P184" s="129">
        <v>-0.03</v>
      </c>
      <c r="Q184" s="129">
        <f t="shared" si="28"/>
        <v>1785.8</v>
      </c>
      <c r="R184" s="90"/>
    </row>
    <row r="185" spans="1:18" ht="26.25" customHeight="1">
      <c r="A185" s="256">
        <v>27</v>
      </c>
      <c r="B185" s="129" t="s">
        <v>961</v>
      </c>
      <c r="C185" s="89" t="s">
        <v>1081</v>
      </c>
      <c r="D185" s="89" t="s">
        <v>14</v>
      </c>
      <c r="E185" s="129">
        <v>1915.05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77.12</v>
      </c>
      <c r="O185" s="129">
        <v>0</v>
      </c>
      <c r="P185" s="129">
        <v>-0.03</v>
      </c>
      <c r="Q185" s="129">
        <f t="shared" si="28"/>
        <v>1992.2</v>
      </c>
      <c r="R185" s="90"/>
    </row>
    <row r="186" spans="1:18" ht="26.25" customHeight="1">
      <c r="A186" s="256">
        <v>31</v>
      </c>
      <c r="B186" s="482" t="s">
        <v>916</v>
      </c>
      <c r="C186" s="89" t="s">
        <v>1082</v>
      </c>
      <c r="D186" s="89" t="s">
        <v>15</v>
      </c>
      <c r="E186" s="129">
        <v>1287</v>
      </c>
      <c r="F186" s="129">
        <v>0</v>
      </c>
      <c r="G186" s="129">
        <v>0</v>
      </c>
      <c r="H186" s="129">
        <v>0</v>
      </c>
      <c r="I186" s="129">
        <v>0</v>
      </c>
      <c r="J186" s="476">
        <v>0</v>
      </c>
      <c r="K186" s="129">
        <v>0</v>
      </c>
      <c r="L186" s="129">
        <v>0</v>
      </c>
      <c r="M186" s="129">
        <v>0</v>
      </c>
      <c r="N186" s="129">
        <v>129.34</v>
      </c>
      <c r="O186" s="129">
        <v>0</v>
      </c>
      <c r="P186" s="129">
        <v>-0.06</v>
      </c>
      <c r="Q186" s="129">
        <f t="shared" si="28"/>
        <v>1416.3999999999999</v>
      </c>
      <c r="R186" s="90"/>
    </row>
    <row r="187" spans="1:18" ht="26.25" customHeight="1">
      <c r="A187" s="256">
        <v>35</v>
      </c>
      <c r="B187" s="129" t="s">
        <v>93</v>
      </c>
      <c r="C187" s="89" t="s">
        <v>1083</v>
      </c>
      <c r="D187" s="89" t="s">
        <v>14</v>
      </c>
      <c r="E187" s="129">
        <v>2099.95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64.28</v>
      </c>
      <c r="O187" s="129">
        <v>0</v>
      </c>
      <c r="P187" s="129">
        <v>0.03</v>
      </c>
      <c r="Q187" s="129">
        <f t="shared" si="28"/>
        <v>2164.2</v>
      </c>
      <c r="R187" s="90"/>
    </row>
    <row r="188" spans="1:18" ht="26.25" customHeight="1">
      <c r="A188" s="256">
        <v>40</v>
      </c>
      <c r="B188" s="129" t="s">
        <v>90</v>
      </c>
      <c r="C188" s="89" t="s">
        <v>91</v>
      </c>
      <c r="D188" s="89" t="s">
        <v>15</v>
      </c>
      <c r="E188" s="129">
        <v>1049.89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144.51</v>
      </c>
      <c r="O188" s="129">
        <v>0</v>
      </c>
      <c r="P188" s="129">
        <v>0</v>
      </c>
      <c r="Q188" s="129">
        <f t="shared" si="28"/>
        <v>1194.4</v>
      </c>
      <c r="R188" s="90"/>
    </row>
    <row r="189" spans="1:18" ht="26.25" customHeight="1">
      <c r="A189" s="256">
        <v>41</v>
      </c>
      <c r="B189" s="129" t="s">
        <v>68</v>
      </c>
      <c r="C189" s="89" t="s">
        <v>69</v>
      </c>
      <c r="D189" s="89" t="s">
        <v>14</v>
      </c>
      <c r="E189" s="129">
        <v>1575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110.8</v>
      </c>
      <c r="O189" s="129">
        <v>0</v>
      </c>
      <c r="P189" s="129">
        <v>0</v>
      </c>
      <c r="Q189" s="129">
        <f t="shared" si="28"/>
        <v>1685.8</v>
      </c>
      <c r="R189" s="90"/>
    </row>
    <row r="190" spans="1:18" ht="26.25" customHeight="1">
      <c r="A190" s="256">
        <v>43</v>
      </c>
      <c r="B190" s="494" t="s">
        <v>960</v>
      </c>
      <c r="C190" s="89" t="s">
        <v>1084</v>
      </c>
      <c r="D190" s="89" t="s">
        <v>14</v>
      </c>
      <c r="E190" s="129">
        <v>1915.05</v>
      </c>
      <c r="F190" s="129">
        <v>0</v>
      </c>
      <c r="G190" s="129">
        <v>0</v>
      </c>
      <c r="H190" s="129">
        <v>0</v>
      </c>
      <c r="I190" s="129">
        <v>0</v>
      </c>
      <c r="J190" s="476">
        <v>0</v>
      </c>
      <c r="K190" s="129">
        <v>0</v>
      </c>
      <c r="L190" s="129">
        <v>0</v>
      </c>
      <c r="M190" s="129">
        <v>0</v>
      </c>
      <c r="N190" s="129">
        <v>77.12</v>
      </c>
      <c r="O190" s="129">
        <v>0</v>
      </c>
      <c r="P190" s="129">
        <v>-0.03</v>
      </c>
      <c r="Q190" s="129">
        <f t="shared" si="28"/>
        <v>1992.2</v>
      </c>
      <c r="R190" s="90"/>
    </row>
    <row r="191" spans="1:18" ht="26.25" customHeight="1">
      <c r="A191" s="256">
        <v>59</v>
      </c>
      <c r="B191" s="476" t="s">
        <v>917</v>
      </c>
      <c r="C191" s="89" t="s">
        <v>1085</v>
      </c>
      <c r="D191" s="89" t="s">
        <v>918</v>
      </c>
      <c r="E191" s="129">
        <v>2099.95</v>
      </c>
      <c r="F191" s="129">
        <v>0</v>
      </c>
      <c r="G191" s="129">
        <v>0</v>
      </c>
      <c r="H191" s="129">
        <v>0</v>
      </c>
      <c r="I191" s="129">
        <v>0</v>
      </c>
      <c r="J191" s="476">
        <v>0</v>
      </c>
      <c r="K191" s="129">
        <v>0</v>
      </c>
      <c r="L191" s="129">
        <v>0</v>
      </c>
      <c r="M191" s="129">
        <v>0</v>
      </c>
      <c r="N191" s="129">
        <v>64.28</v>
      </c>
      <c r="O191" s="129">
        <v>0</v>
      </c>
      <c r="P191" s="129">
        <v>-0.17</v>
      </c>
      <c r="Q191" s="129">
        <f t="shared" si="28"/>
        <v>2164.4</v>
      </c>
      <c r="R191" s="90"/>
    </row>
    <row r="192" spans="1:18" ht="26.25" customHeight="1">
      <c r="A192" s="256">
        <v>63</v>
      </c>
      <c r="B192" s="129" t="s">
        <v>83</v>
      </c>
      <c r="C192" s="89" t="s">
        <v>1086</v>
      </c>
      <c r="D192" s="89" t="s">
        <v>15</v>
      </c>
      <c r="E192" s="129">
        <v>2160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57.75</v>
      </c>
      <c r="O192" s="129">
        <v>0</v>
      </c>
      <c r="P192" s="129">
        <v>-0.05</v>
      </c>
      <c r="Q192" s="129">
        <f>E192+F192+G192+I192+J192-L192-M192-K192+N192-P192</f>
        <v>2217.8</v>
      </c>
      <c r="R192" s="90"/>
    </row>
    <row r="193" spans="1:18" ht="26.25" customHeight="1">
      <c r="A193" s="256">
        <v>74</v>
      </c>
      <c r="B193" s="129" t="s">
        <v>899</v>
      </c>
      <c r="C193" s="89" t="s">
        <v>1087</v>
      </c>
      <c r="D193" s="89" t="s">
        <v>731</v>
      </c>
      <c r="E193" s="129">
        <v>1575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110.8</v>
      </c>
      <c r="O193" s="129">
        <v>0</v>
      </c>
      <c r="P193" s="129">
        <v>0</v>
      </c>
      <c r="Q193" s="129">
        <f>E193+F193+G193+I193+J193-L193-M193-K193+N193-P193</f>
        <v>1685.8</v>
      </c>
      <c r="R193" s="90"/>
    </row>
    <row r="194" spans="1:18" s="25" customFormat="1" ht="22.5" customHeight="1">
      <c r="A194" s="65"/>
      <c r="B194" s="60" t="s">
        <v>40</v>
      </c>
      <c r="C194" s="66"/>
      <c r="D194" s="66"/>
      <c r="E194" s="66">
        <f>SUM(E176:E193)</f>
        <v>31692.39</v>
      </c>
      <c r="F194" s="66">
        <f aca="true" t="shared" si="29" ref="F194:Q194">SUM(F176:F193)</f>
        <v>0</v>
      </c>
      <c r="G194" s="66">
        <f t="shared" si="29"/>
        <v>2877.66</v>
      </c>
      <c r="H194" s="66">
        <f t="shared" si="29"/>
        <v>0</v>
      </c>
      <c r="I194" s="66">
        <f t="shared" si="29"/>
        <v>0</v>
      </c>
      <c r="J194" s="66">
        <f t="shared" si="29"/>
        <v>0</v>
      </c>
      <c r="K194" s="66">
        <f t="shared" si="29"/>
        <v>0</v>
      </c>
      <c r="L194" s="66">
        <f t="shared" si="29"/>
        <v>0</v>
      </c>
      <c r="M194" s="66">
        <f t="shared" si="29"/>
        <v>86.06</v>
      </c>
      <c r="N194" s="66">
        <f t="shared" si="29"/>
        <v>1435.69</v>
      </c>
      <c r="O194" s="66">
        <f t="shared" si="29"/>
        <v>0</v>
      </c>
      <c r="P194" s="66">
        <f t="shared" si="29"/>
        <v>-0.5200000000000001</v>
      </c>
      <c r="Q194" s="66">
        <f t="shared" si="29"/>
        <v>35920.20000000001</v>
      </c>
      <c r="R194" s="67"/>
    </row>
    <row r="195" spans="1:18" ht="19.5" customHeight="1">
      <c r="A195" s="23"/>
      <c r="B195" s="7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34"/>
    </row>
    <row r="196" spans="2:18" s="144" customFormat="1" ht="12.75" customHeight="1">
      <c r="B196" s="147"/>
      <c r="C196" s="147"/>
      <c r="D196" s="147" t="s">
        <v>52</v>
      </c>
      <c r="E196" s="147"/>
      <c r="F196" s="147"/>
      <c r="G196" s="147"/>
      <c r="H196" s="147"/>
      <c r="I196" s="147"/>
      <c r="J196" s="147"/>
      <c r="K196" s="147"/>
      <c r="L196" s="147"/>
      <c r="M196" s="147" t="s">
        <v>54</v>
      </c>
      <c r="N196" s="147"/>
      <c r="O196" s="147"/>
      <c r="P196" s="147"/>
      <c r="Q196" s="147"/>
      <c r="R196" s="147"/>
    </row>
    <row r="197" spans="1:18" s="144" customFormat="1" ht="12.75" customHeight="1">
      <c r="A197" s="144" t="s">
        <v>53</v>
      </c>
      <c r="B197" s="147"/>
      <c r="C197" s="147"/>
      <c r="D197" s="147" t="s">
        <v>51</v>
      </c>
      <c r="E197" s="147"/>
      <c r="F197" s="147"/>
      <c r="G197" s="147"/>
      <c r="H197" s="147"/>
      <c r="I197" s="147"/>
      <c r="J197" s="147"/>
      <c r="K197" s="147"/>
      <c r="L197" s="147"/>
      <c r="M197" s="147" t="s">
        <v>55</v>
      </c>
      <c r="N197" s="147"/>
      <c r="O197" s="147"/>
      <c r="P197" s="147"/>
      <c r="Q197" s="147"/>
      <c r="R197" s="147"/>
    </row>
    <row r="198" spans="2:17" ht="12.75" customHeight="1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ht="12.75" customHeight="1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ht="12.75" customHeight="1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8" ht="26.25">
      <c r="A201" s="5" t="s">
        <v>0</v>
      </c>
      <c r="B201" s="37"/>
      <c r="C201" s="6"/>
      <c r="D201" s="153" t="s">
        <v>155</v>
      </c>
      <c r="E201" s="6"/>
      <c r="F201" s="6"/>
      <c r="G201" s="6"/>
      <c r="H201" s="6"/>
      <c r="I201" s="6"/>
      <c r="J201" s="6"/>
      <c r="K201" s="7"/>
      <c r="L201" s="6"/>
      <c r="M201" s="6"/>
      <c r="N201" s="6"/>
      <c r="O201" s="6"/>
      <c r="P201" s="6"/>
      <c r="Q201" s="6"/>
      <c r="R201" s="29"/>
    </row>
    <row r="202" spans="1:18" ht="18">
      <c r="A202" s="8"/>
      <c r="B202" s="154" t="s">
        <v>154</v>
      </c>
      <c r="C202" s="9"/>
      <c r="D202" s="9"/>
      <c r="E202" s="9"/>
      <c r="F202" s="9"/>
      <c r="G202" s="9"/>
      <c r="H202" s="9"/>
      <c r="I202" s="10"/>
      <c r="J202" s="10"/>
      <c r="K202" s="11"/>
      <c r="L202" s="9"/>
      <c r="M202" s="9"/>
      <c r="N202" s="9"/>
      <c r="O202" s="9"/>
      <c r="P202" s="9"/>
      <c r="Q202" s="9"/>
      <c r="R202" s="30" t="s">
        <v>1202</v>
      </c>
    </row>
    <row r="203" spans="1:18" ht="24.75">
      <c r="A203" s="12"/>
      <c r="B203" s="49"/>
      <c r="C203" s="13"/>
      <c r="D203" s="133" t="s">
        <v>1130</v>
      </c>
      <c r="E203" s="14"/>
      <c r="F203" s="14"/>
      <c r="G203" s="14"/>
      <c r="H203" s="14"/>
      <c r="I203" s="14"/>
      <c r="J203" s="14"/>
      <c r="K203" s="15"/>
      <c r="L203" s="14"/>
      <c r="M203" s="14"/>
      <c r="N203" s="14"/>
      <c r="O203" s="14"/>
      <c r="P203" s="14"/>
      <c r="Q203" s="14"/>
      <c r="R203" s="31"/>
    </row>
    <row r="204" spans="1:18" s="88" customFormat="1" ht="23.25" thickBot="1">
      <c r="A204" s="54" t="s">
        <v>1</v>
      </c>
      <c r="B204" s="74" t="s">
        <v>2</v>
      </c>
      <c r="C204" s="74" t="s">
        <v>3</v>
      </c>
      <c r="D204" s="74" t="s">
        <v>4</v>
      </c>
      <c r="E204" s="28" t="s">
        <v>5</v>
      </c>
      <c r="F204" s="28" t="s">
        <v>36</v>
      </c>
      <c r="G204" s="28" t="s">
        <v>20</v>
      </c>
      <c r="H204" s="28" t="s">
        <v>45</v>
      </c>
      <c r="I204" s="28" t="s">
        <v>43</v>
      </c>
      <c r="J204" s="28" t="s">
        <v>739</v>
      </c>
      <c r="K204" s="28" t="s">
        <v>21</v>
      </c>
      <c r="L204" s="28" t="s">
        <v>27</v>
      </c>
      <c r="M204" s="28" t="s">
        <v>23</v>
      </c>
      <c r="N204" s="28" t="s">
        <v>24</v>
      </c>
      <c r="O204" s="28" t="s">
        <v>967</v>
      </c>
      <c r="P204" s="28" t="s">
        <v>39</v>
      </c>
      <c r="Q204" s="28" t="s">
        <v>37</v>
      </c>
      <c r="R204" s="75" t="s">
        <v>25</v>
      </c>
    </row>
    <row r="205" spans="1:18" ht="18.75" thickTop="1">
      <c r="A205" s="140" t="s">
        <v>122</v>
      </c>
      <c r="B205" s="98"/>
      <c r="C205" s="99"/>
      <c r="D205" s="99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100"/>
    </row>
    <row r="206" spans="1:18" ht="25.5" customHeight="1">
      <c r="A206" s="256">
        <v>78</v>
      </c>
      <c r="B206" s="476" t="s">
        <v>919</v>
      </c>
      <c r="C206" s="89" t="s">
        <v>1088</v>
      </c>
      <c r="D206" s="89" t="s">
        <v>14</v>
      </c>
      <c r="E206" s="129">
        <v>1915.05</v>
      </c>
      <c r="F206" s="129">
        <v>0</v>
      </c>
      <c r="G206" s="129">
        <v>0</v>
      </c>
      <c r="H206" s="129">
        <v>0</v>
      </c>
      <c r="I206" s="129">
        <v>0</v>
      </c>
      <c r="J206" s="476">
        <v>0</v>
      </c>
      <c r="K206" s="129">
        <v>0</v>
      </c>
      <c r="L206" s="129">
        <v>0</v>
      </c>
      <c r="M206" s="129">
        <v>0</v>
      </c>
      <c r="N206" s="129">
        <v>77.12</v>
      </c>
      <c r="O206" s="129">
        <v>0</v>
      </c>
      <c r="P206" s="129">
        <v>-0.03</v>
      </c>
      <c r="Q206" s="129">
        <f aca="true" t="shared" si="30" ref="Q206:Q213">E206+F206+G206+I206+J206-L206-M206-K206+N206-P206</f>
        <v>1992.2</v>
      </c>
      <c r="R206" s="90"/>
    </row>
    <row r="207" spans="1:18" ht="25.5" customHeight="1">
      <c r="A207" s="256">
        <v>85</v>
      </c>
      <c r="B207" s="129" t="s">
        <v>82</v>
      </c>
      <c r="C207" s="89" t="s">
        <v>1089</v>
      </c>
      <c r="D207" s="89" t="s">
        <v>14</v>
      </c>
      <c r="E207" s="129">
        <v>2100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64.28</v>
      </c>
      <c r="O207" s="129">
        <v>0</v>
      </c>
      <c r="P207" s="129">
        <v>-0.12</v>
      </c>
      <c r="Q207" s="129">
        <f t="shared" si="30"/>
        <v>2164.4</v>
      </c>
      <c r="R207" s="90"/>
    </row>
    <row r="208" spans="1:18" ht="25.5" customHeight="1">
      <c r="A208" s="256">
        <v>86</v>
      </c>
      <c r="B208" s="129" t="s">
        <v>126</v>
      </c>
      <c r="C208" s="89" t="s">
        <v>1090</v>
      </c>
      <c r="D208" s="89" t="s">
        <v>14</v>
      </c>
      <c r="E208" s="129">
        <v>2100</v>
      </c>
      <c r="F208" s="129">
        <v>0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0</v>
      </c>
      <c r="N208" s="129">
        <v>64.28</v>
      </c>
      <c r="O208" s="129">
        <v>0</v>
      </c>
      <c r="P208" s="129">
        <v>-0.12</v>
      </c>
      <c r="Q208" s="129">
        <f>E208+F208+G208+I208+J208-L208-M208-K208+N208-P208</f>
        <v>2164.4</v>
      </c>
      <c r="R208" s="90"/>
    </row>
    <row r="209" spans="1:18" ht="25.5" customHeight="1">
      <c r="A209" s="256">
        <v>89</v>
      </c>
      <c r="B209" s="129" t="s">
        <v>1036</v>
      </c>
      <c r="C209" s="89" t="s">
        <v>1037</v>
      </c>
      <c r="D209" s="89" t="s">
        <v>14</v>
      </c>
      <c r="E209" s="129">
        <v>1000.05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0</v>
      </c>
      <c r="N209" s="129">
        <v>147.7</v>
      </c>
      <c r="O209" s="129">
        <v>0</v>
      </c>
      <c r="P209" s="129">
        <v>-0.05</v>
      </c>
      <c r="Q209" s="129">
        <f t="shared" si="30"/>
        <v>1147.8</v>
      </c>
      <c r="R209" s="90"/>
    </row>
    <row r="210" spans="1:18" ht="25.5" customHeight="1">
      <c r="A210" s="256">
        <v>93</v>
      </c>
      <c r="B210" s="129" t="s">
        <v>1038</v>
      </c>
      <c r="C210" s="89" t="s">
        <v>1039</v>
      </c>
      <c r="D210" s="89" t="s">
        <v>14</v>
      </c>
      <c r="E210" s="129">
        <v>2171.4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56.51</v>
      </c>
      <c r="O210" s="129">
        <v>0</v>
      </c>
      <c r="P210" s="129">
        <v>0.11</v>
      </c>
      <c r="Q210" s="129">
        <f t="shared" si="30"/>
        <v>2227.8</v>
      </c>
      <c r="R210" s="90"/>
    </row>
    <row r="211" spans="1:18" ht="25.5" customHeight="1">
      <c r="A211" s="256">
        <v>95</v>
      </c>
      <c r="B211" s="476" t="s">
        <v>1040</v>
      </c>
      <c r="C211" s="89" t="s">
        <v>1041</v>
      </c>
      <c r="D211" s="89" t="s">
        <v>14</v>
      </c>
      <c r="E211" s="129">
        <v>1915.05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0</v>
      </c>
      <c r="M211" s="129">
        <v>0</v>
      </c>
      <c r="N211" s="129">
        <v>77.12</v>
      </c>
      <c r="O211" s="129">
        <v>0</v>
      </c>
      <c r="P211" s="129">
        <v>-0.03</v>
      </c>
      <c r="Q211" s="129">
        <f t="shared" si="30"/>
        <v>1992.2</v>
      </c>
      <c r="R211" s="90"/>
    </row>
    <row r="212" spans="1:18" ht="25.5" customHeight="1">
      <c r="A212" s="256">
        <v>129</v>
      </c>
      <c r="B212" s="129" t="s">
        <v>127</v>
      </c>
      <c r="C212" s="89" t="s">
        <v>1091</v>
      </c>
      <c r="D212" s="89" t="s">
        <v>14</v>
      </c>
      <c r="E212" s="129">
        <v>2100</v>
      </c>
      <c r="F212" s="129">
        <v>0</v>
      </c>
      <c r="G212" s="129">
        <v>0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64.28</v>
      </c>
      <c r="O212" s="129">
        <v>0</v>
      </c>
      <c r="P212" s="129">
        <v>-0.12</v>
      </c>
      <c r="Q212" s="129">
        <f t="shared" si="30"/>
        <v>2164.4</v>
      </c>
      <c r="R212" s="90"/>
    </row>
    <row r="213" spans="1:18" ht="25.5" customHeight="1">
      <c r="A213" s="256">
        <v>134</v>
      </c>
      <c r="B213" s="129" t="s">
        <v>89</v>
      </c>
      <c r="C213" s="89" t="s">
        <v>1092</v>
      </c>
      <c r="D213" s="89" t="s">
        <v>15</v>
      </c>
      <c r="E213" s="129">
        <v>1800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29">
        <v>0</v>
      </c>
      <c r="M213" s="129">
        <v>0</v>
      </c>
      <c r="N213" s="129">
        <v>84.48</v>
      </c>
      <c r="O213" s="129">
        <v>0</v>
      </c>
      <c r="P213" s="129">
        <v>0.08</v>
      </c>
      <c r="Q213" s="129">
        <f t="shared" si="30"/>
        <v>1884.4</v>
      </c>
      <c r="R213" s="90"/>
    </row>
    <row r="214" spans="1:18" s="261" customFormat="1" ht="18" customHeight="1" hidden="1">
      <c r="A214" s="259"/>
      <c r="B214" s="260"/>
      <c r="C214" s="260"/>
      <c r="D214" s="260"/>
      <c r="E214" s="260">
        <f>SUM(E206:E213)</f>
        <v>15101.55</v>
      </c>
      <c r="F214" s="260">
        <f aca="true" t="shared" si="31" ref="F214:Q214">SUM(F206:F213)</f>
        <v>0</v>
      </c>
      <c r="G214" s="260">
        <f t="shared" si="31"/>
        <v>0</v>
      </c>
      <c r="H214" s="260">
        <f t="shared" si="31"/>
        <v>0</v>
      </c>
      <c r="I214" s="260">
        <f t="shared" si="31"/>
        <v>0</v>
      </c>
      <c r="J214" s="260">
        <f t="shared" si="31"/>
        <v>0</v>
      </c>
      <c r="K214" s="260">
        <f t="shared" si="31"/>
        <v>0</v>
      </c>
      <c r="L214" s="260">
        <f t="shared" si="31"/>
        <v>0</v>
      </c>
      <c r="M214" s="260">
        <f t="shared" si="31"/>
        <v>0</v>
      </c>
      <c r="N214" s="260">
        <f t="shared" si="31"/>
        <v>635.77</v>
      </c>
      <c r="O214" s="260">
        <f t="shared" si="31"/>
        <v>0</v>
      </c>
      <c r="P214" s="260">
        <f t="shared" si="31"/>
        <v>-0.27999999999999997</v>
      </c>
      <c r="Q214" s="260">
        <f t="shared" si="31"/>
        <v>15737.6</v>
      </c>
      <c r="R214" s="260"/>
    </row>
    <row r="215" spans="1:18" ht="18.75" customHeight="1">
      <c r="A215" s="477" t="s">
        <v>156</v>
      </c>
      <c r="B215" s="478"/>
      <c r="C215" s="479"/>
      <c r="D215" s="479"/>
      <c r="E215" s="480">
        <f aca="true" t="shared" si="32" ref="E215:Q215">E194+E214</f>
        <v>46793.94</v>
      </c>
      <c r="F215" s="480">
        <f t="shared" si="32"/>
        <v>0</v>
      </c>
      <c r="G215" s="480">
        <f t="shared" si="32"/>
        <v>2877.66</v>
      </c>
      <c r="H215" s="480">
        <f t="shared" si="32"/>
        <v>0</v>
      </c>
      <c r="I215" s="480">
        <f t="shared" si="32"/>
        <v>0</v>
      </c>
      <c r="J215" s="480">
        <f t="shared" si="32"/>
        <v>0</v>
      </c>
      <c r="K215" s="480">
        <f t="shared" si="32"/>
        <v>0</v>
      </c>
      <c r="L215" s="480">
        <f t="shared" si="32"/>
        <v>0</v>
      </c>
      <c r="M215" s="480">
        <f t="shared" si="32"/>
        <v>86.06</v>
      </c>
      <c r="N215" s="480">
        <f t="shared" si="32"/>
        <v>2071.46</v>
      </c>
      <c r="O215" s="480">
        <f t="shared" si="32"/>
        <v>0</v>
      </c>
      <c r="P215" s="480">
        <f t="shared" si="32"/>
        <v>-0.8</v>
      </c>
      <c r="Q215" s="480">
        <f t="shared" si="32"/>
        <v>51657.80000000001</v>
      </c>
      <c r="R215" s="481"/>
    </row>
    <row r="216" spans="1:18" ht="21" customHeight="1">
      <c r="A216" s="140" t="s">
        <v>732</v>
      </c>
      <c r="B216" s="98"/>
      <c r="C216" s="99"/>
      <c r="D216" s="99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100"/>
    </row>
    <row r="217" spans="1:18" s="255" customFormat="1" ht="25.5" customHeight="1">
      <c r="A217" s="254">
        <v>42</v>
      </c>
      <c r="B217" s="476" t="s">
        <v>76</v>
      </c>
      <c r="C217" s="89" t="s">
        <v>77</v>
      </c>
      <c r="D217" s="89" t="s">
        <v>533</v>
      </c>
      <c r="E217" s="257">
        <v>1575</v>
      </c>
      <c r="F217" s="257">
        <v>0</v>
      </c>
      <c r="G217" s="257">
        <v>0</v>
      </c>
      <c r="H217" s="257">
        <v>0</v>
      </c>
      <c r="I217" s="257">
        <v>0</v>
      </c>
      <c r="J217" s="257">
        <v>0</v>
      </c>
      <c r="K217" s="257">
        <v>0</v>
      </c>
      <c r="L217" s="257">
        <v>0</v>
      </c>
      <c r="M217" s="257">
        <v>0</v>
      </c>
      <c r="N217" s="257">
        <v>110.8</v>
      </c>
      <c r="O217" s="257">
        <v>0</v>
      </c>
      <c r="P217" s="257">
        <v>0</v>
      </c>
      <c r="Q217" s="129">
        <f aca="true" t="shared" si="33" ref="Q217:Q224">E217+F217+G217+I217+J217-L217-M217-K217+N217-P217</f>
        <v>1685.8</v>
      </c>
      <c r="R217" s="90"/>
    </row>
    <row r="218" spans="1:18" s="45" customFormat="1" ht="25.5" customHeight="1">
      <c r="A218" s="256">
        <v>54</v>
      </c>
      <c r="B218" s="129" t="s">
        <v>733</v>
      </c>
      <c r="C218" s="111" t="s">
        <v>1093</v>
      </c>
      <c r="D218" s="89" t="s">
        <v>533</v>
      </c>
      <c r="E218" s="129">
        <v>1800</v>
      </c>
      <c r="F218" s="129">
        <v>0</v>
      </c>
      <c r="G218" s="129">
        <v>0</v>
      </c>
      <c r="H218" s="129">
        <v>0</v>
      </c>
      <c r="I218" s="129">
        <v>0</v>
      </c>
      <c r="J218" s="129">
        <v>0</v>
      </c>
      <c r="K218" s="129">
        <v>0</v>
      </c>
      <c r="L218" s="129">
        <v>0</v>
      </c>
      <c r="M218" s="129">
        <v>0</v>
      </c>
      <c r="N218" s="129">
        <v>84.48</v>
      </c>
      <c r="O218" s="129">
        <v>0</v>
      </c>
      <c r="P218" s="129">
        <v>0.08</v>
      </c>
      <c r="Q218" s="129">
        <f t="shared" si="33"/>
        <v>1884.4</v>
      </c>
      <c r="R218" s="116"/>
    </row>
    <row r="219" spans="1:18" ht="25.5" customHeight="1">
      <c r="A219" s="256">
        <v>55</v>
      </c>
      <c r="B219" s="129" t="s">
        <v>734</v>
      </c>
      <c r="C219" s="89" t="s">
        <v>1094</v>
      </c>
      <c r="D219" s="89" t="s">
        <v>533</v>
      </c>
      <c r="E219" s="129">
        <v>1800</v>
      </c>
      <c r="F219" s="129">
        <v>0</v>
      </c>
      <c r="G219" s="129">
        <v>0</v>
      </c>
      <c r="H219" s="129">
        <v>0</v>
      </c>
      <c r="I219" s="129">
        <v>0</v>
      </c>
      <c r="J219" s="129">
        <v>0</v>
      </c>
      <c r="K219" s="129">
        <v>0</v>
      </c>
      <c r="L219" s="129">
        <v>0</v>
      </c>
      <c r="M219" s="129">
        <v>0</v>
      </c>
      <c r="N219" s="129">
        <v>84.48</v>
      </c>
      <c r="O219" s="129">
        <v>0</v>
      </c>
      <c r="P219" s="129">
        <v>0.08</v>
      </c>
      <c r="Q219" s="129">
        <f t="shared" si="33"/>
        <v>1884.4</v>
      </c>
      <c r="R219" s="90"/>
    </row>
    <row r="220" spans="1:18" ht="25.5" customHeight="1">
      <c r="A220" s="256">
        <v>56</v>
      </c>
      <c r="B220" s="129" t="s">
        <v>735</v>
      </c>
      <c r="C220" s="89" t="s">
        <v>1095</v>
      </c>
      <c r="D220" s="89" t="s">
        <v>533</v>
      </c>
      <c r="E220" s="129">
        <v>1800</v>
      </c>
      <c r="F220" s="129">
        <v>0</v>
      </c>
      <c r="G220" s="129">
        <v>0</v>
      </c>
      <c r="H220" s="129"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129">
        <v>84.48</v>
      </c>
      <c r="O220" s="129">
        <v>0</v>
      </c>
      <c r="P220" s="129">
        <v>0.08</v>
      </c>
      <c r="Q220" s="129">
        <f t="shared" si="33"/>
        <v>1884.4</v>
      </c>
      <c r="R220" s="90"/>
    </row>
    <row r="221" spans="1:18" ht="25.5" customHeight="1">
      <c r="A221" s="256">
        <v>88</v>
      </c>
      <c r="B221" s="129" t="s">
        <v>1042</v>
      </c>
      <c r="C221" s="89" t="s">
        <v>1043</v>
      </c>
      <c r="D221" s="89" t="s">
        <v>533</v>
      </c>
      <c r="E221" s="129">
        <v>2500.05</v>
      </c>
      <c r="F221" s="129">
        <v>0</v>
      </c>
      <c r="G221" s="129">
        <v>0</v>
      </c>
      <c r="H221" s="129">
        <v>0</v>
      </c>
      <c r="I221" s="129">
        <v>0</v>
      </c>
      <c r="J221" s="129">
        <v>0</v>
      </c>
      <c r="K221" s="129">
        <v>0</v>
      </c>
      <c r="L221" s="129">
        <v>0</v>
      </c>
      <c r="M221" s="129">
        <v>7.66</v>
      </c>
      <c r="N221" s="129">
        <v>0</v>
      </c>
      <c r="O221" s="129">
        <v>0</v>
      </c>
      <c r="P221" s="129">
        <v>-0.01</v>
      </c>
      <c r="Q221" s="129">
        <f t="shared" si="33"/>
        <v>2492.4000000000005</v>
      </c>
      <c r="R221" s="90"/>
    </row>
    <row r="222" spans="1:18" ht="25.5" customHeight="1">
      <c r="A222" s="256">
        <v>91</v>
      </c>
      <c r="B222" s="129" t="s">
        <v>1044</v>
      </c>
      <c r="C222" s="89" t="s">
        <v>1045</v>
      </c>
      <c r="D222" s="89" t="s">
        <v>533</v>
      </c>
      <c r="E222" s="129">
        <v>2300.1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0</v>
      </c>
      <c r="M222" s="129">
        <v>0</v>
      </c>
      <c r="N222" s="129">
        <v>28.58</v>
      </c>
      <c r="O222" s="129">
        <v>0</v>
      </c>
      <c r="P222" s="129">
        <v>-0.12</v>
      </c>
      <c r="Q222" s="129">
        <f t="shared" si="33"/>
        <v>2328.7999999999997</v>
      </c>
      <c r="R222" s="90"/>
    </row>
    <row r="223" spans="1:18" ht="25.5" customHeight="1">
      <c r="A223" s="256">
        <v>115</v>
      </c>
      <c r="B223" s="129" t="s">
        <v>64</v>
      </c>
      <c r="C223" s="89" t="s">
        <v>1096</v>
      </c>
      <c r="D223" s="89" t="s">
        <v>533</v>
      </c>
      <c r="E223" s="129">
        <v>2000.1</v>
      </c>
      <c r="F223" s="129">
        <v>0</v>
      </c>
      <c r="G223" s="129">
        <v>0</v>
      </c>
      <c r="H223" s="129">
        <v>0</v>
      </c>
      <c r="I223" s="129">
        <v>0</v>
      </c>
      <c r="J223" s="129">
        <v>0</v>
      </c>
      <c r="K223" s="129">
        <v>0</v>
      </c>
      <c r="L223" s="129">
        <v>0</v>
      </c>
      <c r="M223" s="129">
        <v>0</v>
      </c>
      <c r="N223" s="129">
        <v>71.68</v>
      </c>
      <c r="O223" s="129">
        <v>0</v>
      </c>
      <c r="P223" s="129">
        <v>-0.02</v>
      </c>
      <c r="Q223" s="129">
        <f t="shared" si="33"/>
        <v>2071.7999999999997</v>
      </c>
      <c r="R223" s="90"/>
    </row>
    <row r="224" spans="1:18" ht="25.5" customHeight="1">
      <c r="A224" s="256">
        <v>131</v>
      </c>
      <c r="B224" s="129" t="s">
        <v>128</v>
      </c>
      <c r="C224" s="89" t="s">
        <v>1097</v>
      </c>
      <c r="D224" s="89" t="s">
        <v>14</v>
      </c>
      <c r="E224" s="129">
        <v>2100</v>
      </c>
      <c r="F224" s="129">
        <v>0</v>
      </c>
      <c r="G224" s="129">
        <v>0</v>
      </c>
      <c r="H224" s="129">
        <v>0</v>
      </c>
      <c r="I224" s="129">
        <v>0</v>
      </c>
      <c r="J224" s="129">
        <v>0</v>
      </c>
      <c r="K224" s="129">
        <v>0</v>
      </c>
      <c r="L224" s="129">
        <v>0</v>
      </c>
      <c r="M224" s="129">
        <v>0</v>
      </c>
      <c r="N224" s="129">
        <v>64.28</v>
      </c>
      <c r="O224" s="129">
        <v>0</v>
      </c>
      <c r="P224" s="129">
        <v>0.08</v>
      </c>
      <c r="Q224" s="129">
        <f t="shared" si="33"/>
        <v>2164.2000000000003</v>
      </c>
      <c r="R224" s="90"/>
    </row>
    <row r="225" spans="1:18" ht="18.75" customHeight="1">
      <c r="A225" s="477" t="s">
        <v>156</v>
      </c>
      <c r="B225" s="478"/>
      <c r="C225" s="479"/>
      <c r="D225" s="479"/>
      <c r="E225" s="480">
        <f aca="true" t="shared" si="34" ref="E225:Q225">SUM(E217:E224)</f>
        <v>15875.25</v>
      </c>
      <c r="F225" s="480">
        <f t="shared" si="34"/>
        <v>0</v>
      </c>
      <c r="G225" s="480">
        <f t="shared" si="34"/>
        <v>0</v>
      </c>
      <c r="H225" s="480">
        <f t="shared" si="34"/>
        <v>0</v>
      </c>
      <c r="I225" s="480">
        <f t="shared" si="34"/>
        <v>0</v>
      </c>
      <c r="J225" s="480">
        <f t="shared" si="34"/>
        <v>0</v>
      </c>
      <c r="K225" s="480">
        <f t="shared" si="34"/>
        <v>0</v>
      </c>
      <c r="L225" s="480">
        <f t="shared" si="34"/>
        <v>0</v>
      </c>
      <c r="M225" s="480">
        <f t="shared" si="34"/>
        <v>7.66</v>
      </c>
      <c r="N225" s="480">
        <f t="shared" si="34"/>
        <v>528.78</v>
      </c>
      <c r="O225" s="480">
        <f t="shared" si="34"/>
        <v>0</v>
      </c>
      <c r="P225" s="480">
        <f t="shared" si="34"/>
        <v>0.16999999999999998</v>
      </c>
      <c r="Q225" s="480">
        <f t="shared" si="34"/>
        <v>16396.2</v>
      </c>
      <c r="R225" s="481"/>
    </row>
    <row r="226" spans="1:18" s="25" customFormat="1" ht="22.5" customHeight="1">
      <c r="A226" s="65"/>
      <c r="B226" s="60" t="s">
        <v>40</v>
      </c>
      <c r="C226" s="66"/>
      <c r="D226" s="66"/>
      <c r="E226" s="66">
        <f aca="true" t="shared" si="35" ref="E226:Q226">E214+E225</f>
        <v>30976.8</v>
      </c>
      <c r="F226" s="66">
        <f t="shared" si="35"/>
        <v>0</v>
      </c>
      <c r="G226" s="66">
        <f t="shared" si="35"/>
        <v>0</v>
      </c>
      <c r="H226" s="66">
        <f t="shared" si="35"/>
        <v>0</v>
      </c>
      <c r="I226" s="66">
        <f t="shared" si="35"/>
        <v>0</v>
      </c>
      <c r="J226" s="66">
        <f t="shared" si="35"/>
        <v>0</v>
      </c>
      <c r="K226" s="66">
        <f t="shared" si="35"/>
        <v>0</v>
      </c>
      <c r="L226" s="66">
        <f t="shared" si="35"/>
        <v>0</v>
      </c>
      <c r="M226" s="66">
        <f t="shared" si="35"/>
        <v>7.66</v>
      </c>
      <c r="N226" s="66">
        <f t="shared" si="35"/>
        <v>1164.55</v>
      </c>
      <c r="O226" s="66">
        <f t="shared" si="35"/>
        <v>0</v>
      </c>
      <c r="P226" s="66">
        <f t="shared" si="35"/>
        <v>-0.10999999999999999</v>
      </c>
      <c r="Q226" s="66">
        <f t="shared" si="35"/>
        <v>32133.800000000003</v>
      </c>
      <c r="R226" s="67"/>
    </row>
    <row r="227" spans="1:18" ht="19.5" customHeight="1">
      <c r="A227" s="23"/>
      <c r="B227" s="7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34"/>
    </row>
    <row r="228" spans="2:18" s="144" customFormat="1" ht="12.75" customHeight="1">
      <c r="B228" s="147"/>
      <c r="C228" s="147"/>
      <c r="D228" s="147" t="s">
        <v>52</v>
      </c>
      <c r="E228" s="147"/>
      <c r="F228" s="147"/>
      <c r="G228" s="147"/>
      <c r="H228" s="147"/>
      <c r="I228" s="147"/>
      <c r="J228" s="147"/>
      <c r="K228" s="147"/>
      <c r="L228" s="147"/>
      <c r="M228" s="147" t="s">
        <v>54</v>
      </c>
      <c r="N228" s="147"/>
      <c r="O228" s="147"/>
      <c r="P228" s="147"/>
      <c r="Q228" s="147"/>
      <c r="R228" s="147"/>
    </row>
    <row r="229" spans="1:18" s="144" customFormat="1" ht="12.75" customHeight="1">
      <c r="A229" s="144" t="s">
        <v>53</v>
      </c>
      <c r="B229" s="147"/>
      <c r="C229" s="147"/>
      <c r="D229" s="147" t="s">
        <v>51</v>
      </c>
      <c r="E229" s="147"/>
      <c r="F229" s="147"/>
      <c r="G229" s="147"/>
      <c r="H229" s="147"/>
      <c r="I229" s="147"/>
      <c r="J229" s="147"/>
      <c r="K229" s="147"/>
      <c r="L229" s="147"/>
      <c r="M229" s="147" t="s">
        <v>55</v>
      </c>
      <c r="N229" s="147"/>
      <c r="O229" s="147"/>
      <c r="P229" s="147"/>
      <c r="Q229" s="147"/>
      <c r="R229" s="147"/>
    </row>
    <row r="230" spans="2:17" ht="12.75" customHeight="1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2:17" ht="12.75" customHeight="1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8" ht="41.25" customHeight="1">
      <c r="A232" s="5" t="s">
        <v>0</v>
      </c>
      <c r="B232" s="37"/>
      <c r="C232" s="6"/>
      <c r="D232" s="131" t="s">
        <v>155</v>
      </c>
      <c r="E232" s="6"/>
      <c r="F232" s="6"/>
      <c r="G232" s="6"/>
      <c r="H232" s="6"/>
      <c r="I232" s="6"/>
      <c r="J232" s="6"/>
      <c r="K232" s="7"/>
      <c r="L232" s="6"/>
      <c r="M232" s="6"/>
      <c r="N232" s="6"/>
      <c r="O232" s="6"/>
      <c r="P232" s="6"/>
      <c r="Q232" s="6"/>
      <c r="R232" s="29"/>
    </row>
    <row r="233" spans="1:18" ht="46.5" customHeight="1">
      <c r="A233" s="8"/>
      <c r="B233" s="136" t="s">
        <v>31</v>
      </c>
      <c r="C233" s="9"/>
      <c r="D233" s="9"/>
      <c r="E233" s="9"/>
      <c r="F233" s="9"/>
      <c r="G233" s="9"/>
      <c r="H233" s="9"/>
      <c r="I233" s="10"/>
      <c r="J233" s="10"/>
      <c r="K233" s="11"/>
      <c r="L233" s="9"/>
      <c r="M233" s="9"/>
      <c r="N233" s="9"/>
      <c r="O233" s="9"/>
      <c r="P233" s="9"/>
      <c r="Q233" s="9"/>
      <c r="R233" s="30" t="s">
        <v>1203</v>
      </c>
    </row>
    <row r="234" spans="1:18" ht="50.25" customHeight="1">
      <c r="A234" s="12"/>
      <c r="B234" s="49"/>
      <c r="C234" s="13"/>
      <c r="D234" s="133" t="s">
        <v>1130</v>
      </c>
      <c r="E234" s="14"/>
      <c r="F234" s="14"/>
      <c r="G234" s="14"/>
      <c r="H234" s="14"/>
      <c r="I234" s="14"/>
      <c r="J234" s="14"/>
      <c r="K234" s="15"/>
      <c r="L234" s="14"/>
      <c r="M234" s="14"/>
      <c r="N234" s="14"/>
      <c r="O234" s="14"/>
      <c r="P234" s="14"/>
      <c r="Q234" s="14"/>
      <c r="R234" s="31"/>
    </row>
    <row r="235" spans="1:18" s="88" customFormat="1" ht="23.25" thickBot="1">
      <c r="A235" s="54" t="s">
        <v>1</v>
      </c>
      <c r="B235" s="74" t="s">
        <v>2</v>
      </c>
      <c r="C235" s="74" t="s">
        <v>3</v>
      </c>
      <c r="D235" s="74" t="s">
        <v>4</v>
      </c>
      <c r="E235" s="28" t="s">
        <v>5</v>
      </c>
      <c r="F235" s="28" t="s">
        <v>36</v>
      </c>
      <c r="G235" s="28" t="s">
        <v>20</v>
      </c>
      <c r="H235" s="28" t="s">
        <v>45</v>
      </c>
      <c r="I235" s="28" t="s">
        <v>43</v>
      </c>
      <c r="J235" s="28" t="s">
        <v>739</v>
      </c>
      <c r="K235" s="28" t="s">
        <v>21</v>
      </c>
      <c r="L235" s="28" t="s">
        <v>27</v>
      </c>
      <c r="M235" s="28" t="s">
        <v>23</v>
      </c>
      <c r="N235" s="28" t="s">
        <v>24</v>
      </c>
      <c r="O235" s="28" t="s">
        <v>967</v>
      </c>
      <c r="P235" s="28" t="s">
        <v>39</v>
      </c>
      <c r="Q235" s="28" t="s">
        <v>37</v>
      </c>
      <c r="R235" s="75" t="s">
        <v>25</v>
      </c>
    </row>
    <row r="236" spans="1:18" ht="34.5" customHeight="1" thickTop="1">
      <c r="A236" s="141" t="s">
        <v>736</v>
      </c>
      <c r="B236" s="83"/>
      <c r="C236" s="64"/>
      <c r="D236" s="64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2"/>
    </row>
    <row r="237" spans="1:18" ht="34.5" customHeight="1">
      <c r="A237" s="152">
        <v>23</v>
      </c>
      <c r="B237" s="16" t="s">
        <v>125</v>
      </c>
      <c r="C237" s="47" t="s">
        <v>1098</v>
      </c>
      <c r="D237" s="47" t="s">
        <v>6</v>
      </c>
      <c r="E237" s="71">
        <v>2200.05</v>
      </c>
      <c r="F237" s="71">
        <v>0</v>
      </c>
      <c r="G237" s="71">
        <v>0</v>
      </c>
      <c r="H237" s="71">
        <v>0</v>
      </c>
      <c r="I237" s="71">
        <v>0</v>
      </c>
      <c r="J237" s="71">
        <v>0</v>
      </c>
      <c r="K237" s="71">
        <v>0</v>
      </c>
      <c r="L237" s="71">
        <v>0</v>
      </c>
      <c r="M237" s="71">
        <v>0</v>
      </c>
      <c r="N237" s="71">
        <v>39.46</v>
      </c>
      <c r="O237" s="71">
        <v>0</v>
      </c>
      <c r="P237" s="71">
        <v>0.11</v>
      </c>
      <c r="Q237" s="71">
        <f>E237+F237+G237+H237+I237-J237-L237-M237-K237+N237-P237</f>
        <v>2239.4</v>
      </c>
      <c r="R237" s="32"/>
    </row>
    <row r="238" spans="1:18" ht="34.5" customHeight="1">
      <c r="A238" s="152">
        <v>65</v>
      </c>
      <c r="B238" s="71" t="s">
        <v>737</v>
      </c>
      <c r="C238" s="47" t="s">
        <v>1099</v>
      </c>
      <c r="D238" s="47" t="s">
        <v>15</v>
      </c>
      <c r="E238" s="71">
        <v>1991.25</v>
      </c>
      <c r="F238" s="71">
        <v>0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72.24</v>
      </c>
      <c r="O238" s="71">
        <v>0</v>
      </c>
      <c r="P238" s="71">
        <v>0.09</v>
      </c>
      <c r="Q238" s="71">
        <f>E238+F238+G238+H238+I238-J238-L238-M238-K238+N238-P238</f>
        <v>2063.3999999999996</v>
      </c>
      <c r="R238" s="32"/>
    </row>
    <row r="239" spans="1:18" ht="34.5" customHeight="1">
      <c r="A239" s="152">
        <v>128</v>
      </c>
      <c r="B239" s="71" t="s">
        <v>70</v>
      </c>
      <c r="C239" s="47" t="s">
        <v>1100</v>
      </c>
      <c r="D239" s="47" t="s">
        <v>10</v>
      </c>
      <c r="E239" s="71">
        <v>2900.1</v>
      </c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  <c r="L239" s="71">
        <v>0</v>
      </c>
      <c r="M239" s="71">
        <v>66.11</v>
      </c>
      <c r="N239" s="71">
        <v>0</v>
      </c>
      <c r="O239" s="71">
        <v>0</v>
      </c>
      <c r="P239" s="71">
        <v>-0.01</v>
      </c>
      <c r="Q239" s="71">
        <f>E239+F239+G239+H239+I239-J239-L239-M239-K239+N239-P239</f>
        <v>2834</v>
      </c>
      <c r="R239" s="32"/>
    </row>
    <row r="240" spans="1:18" ht="18.75" customHeight="1">
      <c r="A240" s="477" t="s">
        <v>156</v>
      </c>
      <c r="B240" s="478"/>
      <c r="C240" s="479"/>
      <c r="D240" s="479"/>
      <c r="E240" s="480">
        <f>SUM(E237:E239)</f>
        <v>7091.4</v>
      </c>
      <c r="F240" s="480">
        <f aca="true" t="shared" si="36" ref="F240:Q240">SUM(F237:F239)</f>
        <v>0</v>
      </c>
      <c r="G240" s="480">
        <f t="shared" si="36"/>
        <v>0</v>
      </c>
      <c r="H240" s="480">
        <f t="shared" si="36"/>
        <v>0</v>
      </c>
      <c r="I240" s="480">
        <f t="shared" si="36"/>
        <v>0</v>
      </c>
      <c r="J240" s="480">
        <f t="shared" si="36"/>
        <v>0</v>
      </c>
      <c r="K240" s="480">
        <f t="shared" si="36"/>
        <v>0</v>
      </c>
      <c r="L240" s="480">
        <f t="shared" si="36"/>
        <v>0</v>
      </c>
      <c r="M240" s="480">
        <f t="shared" si="36"/>
        <v>66.11</v>
      </c>
      <c r="N240" s="480">
        <f t="shared" si="36"/>
        <v>111.69999999999999</v>
      </c>
      <c r="O240" s="480">
        <f t="shared" si="36"/>
        <v>0</v>
      </c>
      <c r="P240" s="480">
        <f t="shared" si="36"/>
        <v>0.19</v>
      </c>
      <c r="Q240" s="480">
        <f t="shared" si="36"/>
        <v>7136.799999999999</v>
      </c>
      <c r="R240" s="481"/>
    </row>
    <row r="241" spans="1:18" ht="34.5" customHeight="1">
      <c r="A241" s="141" t="s">
        <v>129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91"/>
      <c r="L241" s="61"/>
      <c r="M241" s="61"/>
      <c r="N241" s="61"/>
      <c r="O241" s="61"/>
      <c r="P241" s="61"/>
      <c r="Q241" s="61"/>
      <c r="R241" s="62"/>
    </row>
    <row r="242" spans="1:18" ht="34.5" customHeight="1">
      <c r="A242" s="152">
        <v>71</v>
      </c>
      <c r="B242" s="71" t="s">
        <v>738</v>
      </c>
      <c r="C242" s="47" t="s">
        <v>1101</v>
      </c>
      <c r="D242" s="47" t="s">
        <v>162</v>
      </c>
      <c r="E242" s="71">
        <v>2616.9</v>
      </c>
      <c r="F242" s="71">
        <v>0</v>
      </c>
      <c r="G242" s="71">
        <v>0</v>
      </c>
      <c r="H242" s="71">
        <v>0</v>
      </c>
      <c r="I242" s="71">
        <v>0</v>
      </c>
      <c r="J242" s="43">
        <v>0</v>
      </c>
      <c r="K242" s="71">
        <v>0</v>
      </c>
      <c r="L242" s="71">
        <v>0</v>
      </c>
      <c r="M242" s="71">
        <v>20.38</v>
      </c>
      <c r="N242" s="71">
        <v>0</v>
      </c>
      <c r="O242" s="71">
        <v>0</v>
      </c>
      <c r="P242" s="71">
        <v>-0.08</v>
      </c>
      <c r="Q242" s="71">
        <f>E242+F242+G242+I242+J242-L242-M242-K242+N242-P242</f>
        <v>2596.6</v>
      </c>
      <c r="R242" s="32"/>
    </row>
    <row r="243" spans="1:18" ht="34.5" customHeight="1">
      <c r="A243" s="152">
        <v>94</v>
      </c>
      <c r="B243" s="71" t="s">
        <v>130</v>
      </c>
      <c r="C243" s="47" t="s">
        <v>1102</v>
      </c>
      <c r="D243" s="47" t="s">
        <v>162</v>
      </c>
      <c r="E243" s="71">
        <v>2616.9</v>
      </c>
      <c r="F243" s="71">
        <v>0</v>
      </c>
      <c r="G243" s="71">
        <v>0</v>
      </c>
      <c r="H243" s="71">
        <v>0</v>
      </c>
      <c r="I243" s="71">
        <v>0</v>
      </c>
      <c r="J243" s="71">
        <v>0</v>
      </c>
      <c r="K243" s="71">
        <v>0</v>
      </c>
      <c r="L243" s="71">
        <v>0</v>
      </c>
      <c r="M243" s="71">
        <v>20.38</v>
      </c>
      <c r="N243" s="71">
        <v>0</v>
      </c>
      <c r="O243" s="71">
        <v>0</v>
      </c>
      <c r="P243" s="71">
        <v>-0.08</v>
      </c>
      <c r="Q243" s="71">
        <f>E243+F243+G243+I243+J243-L243-M243-K243+N243-P243</f>
        <v>2596.6</v>
      </c>
      <c r="R243" s="32"/>
    </row>
    <row r="244" spans="1:18" ht="30" customHeight="1">
      <c r="A244" s="143" t="s">
        <v>156</v>
      </c>
      <c r="B244" s="71"/>
      <c r="C244" s="47"/>
      <c r="D244" s="47"/>
      <c r="E244" s="50">
        <f>SUM(E242:E243)</f>
        <v>5233.8</v>
      </c>
      <c r="F244" s="50">
        <f aca="true" t="shared" si="37" ref="F244:Q244">SUM(F242:F243)</f>
        <v>0</v>
      </c>
      <c r="G244" s="50">
        <f t="shared" si="37"/>
        <v>0</v>
      </c>
      <c r="H244" s="50">
        <f t="shared" si="37"/>
        <v>0</v>
      </c>
      <c r="I244" s="50">
        <f t="shared" si="37"/>
        <v>0</v>
      </c>
      <c r="J244" s="50">
        <f t="shared" si="37"/>
        <v>0</v>
      </c>
      <c r="K244" s="50">
        <f t="shared" si="37"/>
        <v>0</v>
      </c>
      <c r="L244" s="50">
        <f t="shared" si="37"/>
        <v>0</v>
      </c>
      <c r="M244" s="50">
        <f t="shared" si="37"/>
        <v>40.76</v>
      </c>
      <c r="N244" s="50">
        <f t="shared" si="37"/>
        <v>0</v>
      </c>
      <c r="O244" s="50">
        <f t="shared" si="37"/>
        <v>0</v>
      </c>
      <c r="P244" s="50">
        <f t="shared" si="37"/>
        <v>-0.16</v>
      </c>
      <c r="Q244" s="50">
        <f t="shared" si="37"/>
        <v>5193.2</v>
      </c>
      <c r="R244" s="32"/>
    </row>
    <row r="245" spans="1:18" ht="30" customHeight="1">
      <c r="A245" s="65"/>
      <c r="B245" s="60" t="s">
        <v>40</v>
      </c>
      <c r="C245" s="86"/>
      <c r="D245" s="86"/>
      <c r="E245" s="87">
        <f>E240+E244</f>
        <v>12325.2</v>
      </c>
      <c r="F245" s="87">
        <f aca="true" t="shared" si="38" ref="F245:Q245">F240+F244</f>
        <v>0</v>
      </c>
      <c r="G245" s="87">
        <f t="shared" si="38"/>
        <v>0</v>
      </c>
      <c r="H245" s="87">
        <f t="shared" si="38"/>
        <v>0</v>
      </c>
      <c r="I245" s="87">
        <f t="shared" si="38"/>
        <v>0</v>
      </c>
      <c r="J245" s="87">
        <f t="shared" si="38"/>
        <v>0</v>
      </c>
      <c r="K245" s="87">
        <f t="shared" si="38"/>
        <v>0</v>
      </c>
      <c r="L245" s="87">
        <f t="shared" si="38"/>
        <v>0</v>
      </c>
      <c r="M245" s="87">
        <f t="shared" si="38"/>
        <v>106.87</v>
      </c>
      <c r="N245" s="87">
        <f t="shared" si="38"/>
        <v>111.69999999999999</v>
      </c>
      <c r="O245" s="87">
        <f t="shared" si="38"/>
        <v>0</v>
      </c>
      <c r="P245" s="87">
        <f t="shared" si="38"/>
        <v>0.03</v>
      </c>
      <c r="Q245" s="87">
        <f t="shared" si="38"/>
        <v>12330</v>
      </c>
      <c r="R245" s="67"/>
    </row>
    <row r="248" spans="2:18" s="144" customFormat="1" ht="55.5" customHeight="1">
      <c r="B248" s="147"/>
      <c r="C248" s="147"/>
      <c r="D248" s="147" t="s">
        <v>52</v>
      </c>
      <c r="E248" s="147"/>
      <c r="F248" s="147"/>
      <c r="G248" s="147"/>
      <c r="H248" s="147"/>
      <c r="I248" s="147"/>
      <c r="J248" s="147"/>
      <c r="K248" s="147"/>
      <c r="L248" s="147"/>
      <c r="M248" s="147" t="s">
        <v>54</v>
      </c>
      <c r="N248" s="147"/>
      <c r="O248" s="147"/>
      <c r="P248" s="147"/>
      <c r="Q248" s="147"/>
      <c r="R248" s="147"/>
    </row>
    <row r="249" spans="1:18" s="144" customFormat="1" ht="15.75">
      <c r="A249" s="144" t="s">
        <v>53</v>
      </c>
      <c r="B249" s="147"/>
      <c r="C249" s="147"/>
      <c r="D249" s="147" t="s">
        <v>51</v>
      </c>
      <c r="E249" s="147"/>
      <c r="F249" s="147"/>
      <c r="G249" s="147"/>
      <c r="H249" s="147"/>
      <c r="I249" s="147"/>
      <c r="J249" s="147"/>
      <c r="K249" s="147"/>
      <c r="L249" s="147"/>
      <c r="M249" s="147" t="s">
        <v>55</v>
      </c>
      <c r="N249" s="147"/>
      <c r="O249" s="147"/>
      <c r="P249" s="147"/>
      <c r="Q249" s="147"/>
      <c r="R249" s="147"/>
    </row>
    <row r="250" spans="2:17" ht="18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2" spans="1:18" ht="18">
      <c r="A252" s="117"/>
      <c r="B252" s="118"/>
      <c r="C252" s="118"/>
      <c r="D252" s="118"/>
      <c r="E252" s="118"/>
      <c r="F252" s="118"/>
      <c r="G252" s="118"/>
      <c r="H252" s="118"/>
      <c r="I252" s="118"/>
      <c r="J252" s="118"/>
      <c r="K252" s="119"/>
      <c r="L252" s="118"/>
      <c r="M252" s="118"/>
      <c r="N252" s="118"/>
      <c r="O252" s="118"/>
      <c r="P252" s="118"/>
      <c r="Q252" s="118"/>
      <c r="R252" s="120"/>
    </row>
    <row r="253" spans="1:18" ht="33.75">
      <c r="A253" s="5" t="s">
        <v>0</v>
      </c>
      <c r="B253" s="37"/>
      <c r="C253" s="6"/>
      <c r="D253" s="131" t="s">
        <v>155</v>
      </c>
      <c r="E253" s="63"/>
      <c r="F253" s="6"/>
      <c r="G253" s="6"/>
      <c r="H253" s="6"/>
      <c r="I253" s="6"/>
      <c r="J253" s="6"/>
      <c r="K253" s="7"/>
      <c r="L253" s="6"/>
      <c r="M253" s="6"/>
      <c r="N253" s="6"/>
      <c r="O253" s="6"/>
      <c r="P253" s="6"/>
      <c r="Q253" s="6"/>
      <c r="R253" s="29"/>
    </row>
    <row r="254" spans="1:18" ht="28.5" customHeight="1">
      <c r="A254" s="8"/>
      <c r="B254" s="135" t="s">
        <v>32</v>
      </c>
      <c r="C254" s="9"/>
      <c r="D254" s="9"/>
      <c r="E254" s="9"/>
      <c r="F254" s="9"/>
      <c r="G254" s="9"/>
      <c r="H254" s="9"/>
      <c r="I254" s="10"/>
      <c r="J254" s="10"/>
      <c r="K254" s="11"/>
      <c r="L254" s="9"/>
      <c r="M254" s="9"/>
      <c r="N254" s="9"/>
      <c r="O254" s="9"/>
      <c r="P254" s="9"/>
      <c r="Q254" s="9"/>
      <c r="R254" s="30" t="s">
        <v>1204</v>
      </c>
    </row>
    <row r="255" spans="1:18" ht="30.75" customHeight="1">
      <c r="A255" s="12"/>
      <c r="B255" s="13"/>
      <c r="C255" s="13"/>
      <c r="D255" s="133" t="s">
        <v>1130</v>
      </c>
      <c r="E255" s="14"/>
      <c r="F255" s="14"/>
      <c r="G255" s="14"/>
      <c r="H255" s="14"/>
      <c r="I255" s="14"/>
      <c r="J255" s="14"/>
      <c r="K255" s="15"/>
      <c r="L255" s="14"/>
      <c r="M255" s="14"/>
      <c r="N255" s="14"/>
      <c r="O255" s="14"/>
      <c r="P255" s="14"/>
      <c r="Q255" s="14"/>
      <c r="R255" s="31"/>
    </row>
    <row r="256" spans="1:18" s="88" customFormat="1" ht="23.25" thickBot="1">
      <c r="A256" s="54" t="s">
        <v>1</v>
      </c>
      <c r="B256" s="74" t="s">
        <v>2</v>
      </c>
      <c r="C256" s="74" t="s">
        <v>3</v>
      </c>
      <c r="D256" s="74" t="s">
        <v>4</v>
      </c>
      <c r="E256" s="28" t="s">
        <v>5</v>
      </c>
      <c r="F256" s="28" t="s">
        <v>36</v>
      </c>
      <c r="G256" s="28" t="s">
        <v>43</v>
      </c>
      <c r="H256" s="28" t="s">
        <v>45</v>
      </c>
      <c r="I256" s="28" t="s">
        <v>43</v>
      </c>
      <c r="J256" s="28" t="s">
        <v>739</v>
      </c>
      <c r="K256" s="28" t="s">
        <v>21</v>
      </c>
      <c r="L256" s="28" t="s">
        <v>27</v>
      </c>
      <c r="M256" s="28" t="s">
        <v>23</v>
      </c>
      <c r="N256" s="28" t="s">
        <v>24</v>
      </c>
      <c r="O256" s="28" t="s">
        <v>967</v>
      </c>
      <c r="P256" s="28" t="s">
        <v>39</v>
      </c>
      <c r="Q256" s="28" t="s">
        <v>37</v>
      </c>
      <c r="R256" s="75" t="s">
        <v>25</v>
      </c>
    </row>
    <row r="257" spans="1:18" ht="34.5" customHeight="1" thickTop="1">
      <c r="A257" s="141" t="s">
        <v>16</v>
      </c>
      <c r="B257" s="83"/>
      <c r="C257" s="64"/>
      <c r="D257" s="64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2"/>
    </row>
    <row r="258" spans="1:18" ht="34.5" customHeight="1">
      <c r="A258" s="152">
        <v>26</v>
      </c>
      <c r="B258" s="465" t="s">
        <v>131</v>
      </c>
      <c r="C258" s="47" t="s">
        <v>1103</v>
      </c>
      <c r="D258" s="47" t="s">
        <v>73</v>
      </c>
      <c r="E258" s="71">
        <v>2887.45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64.73</v>
      </c>
      <c r="N258" s="71">
        <v>0</v>
      </c>
      <c r="O258" s="71">
        <v>0</v>
      </c>
      <c r="P258" s="71">
        <v>0.12</v>
      </c>
      <c r="Q258" s="71">
        <f aca="true" t="shared" si="39" ref="Q258:Q265">E258+F258+G258+H258+I258+J258-L258-M258-K258+N258-P258</f>
        <v>2822.6</v>
      </c>
      <c r="R258" s="32"/>
    </row>
    <row r="259" spans="1:18" ht="34.5" customHeight="1">
      <c r="A259" s="152">
        <v>39</v>
      </c>
      <c r="B259" s="71" t="s">
        <v>65</v>
      </c>
      <c r="C259" s="47" t="s">
        <v>1104</v>
      </c>
      <c r="D259" s="47" t="s">
        <v>17</v>
      </c>
      <c r="E259" s="71">
        <v>2500.05</v>
      </c>
      <c r="F259" s="71">
        <v>0</v>
      </c>
      <c r="G259" s="71">
        <v>0</v>
      </c>
      <c r="H259" s="71">
        <v>300</v>
      </c>
      <c r="I259" s="71">
        <v>0</v>
      </c>
      <c r="J259" s="71">
        <v>0</v>
      </c>
      <c r="K259" s="71">
        <v>0</v>
      </c>
      <c r="L259" s="71">
        <v>0</v>
      </c>
      <c r="M259" s="71">
        <v>7.66</v>
      </c>
      <c r="N259" s="71">
        <v>0</v>
      </c>
      <c r="O259" s="71">
        <v>0</v>
      </c>
      <c r="P259" s="71">
        <v>-0.01</v>
      </c>
      <c r="Q259" s="71">
        <f t="shared" si="39"/>
        <v>2792.4000000000005</v>
      </c>
      <c r="R259" s="32"/>
    </row>
    <row r="260" spans="1:18" ht="34.5" customHeight="1">
      <c r="A260" s="152">
        <v>46</v>
      </c>
      <c r="B260" s="465" t="s">
        <v>132</v>
      </c>
      <c r="C260" s="47" t="s">
        <v>1105</v>
      </c>
      <c r="D260" s="47" t="s">
        <v>17</v>
      </c>
      <c r="E260" s="71">
        <v>2500.05</v>
      </c>
      <c r="F260" s="71">
        <v>0</v>
      </c>
      <c r="G260" s="71">
        <v>0</v>
      </c>
      <c r="H260" s="71">
        <v>300</v>
      </c>
      <c r="I260" s="71">
        <v>0</v>
      </c>
      <c r="J260" s="71">
        <v>0</v>
      </c>
      <c r="K260" s="71">
        <v>0</v>
      </c>
      <c r="L260" s="71">
        <v>0</v>
      </c>
      <c r="M260" s="71">
        <v>7.66</v>
      </c>
      <c r="N260" s="71">
        <v>0</v>
      </c>
      <c r="O260" s="71">
        <v>0</v>
      </c>
      <c r="P260" s="71">
        <v>-0.01</v>
      </c>
      <c r="Q260" s="71">
        <f t="shared" si="39"/>
        <v>2792.4000000000005</v>
      </c>
      <c r="R260" s="32"/>
    </row>
    <row r="261" spans="1:18" ht="34.5" customHeight="1">
      <c r="A261" s="152">
        <v>50</v>
      </c>
      <c r="B261" s="71" t="s">
        <v>96</v>
      </c>
      <c r="C261" s="47" t="s">
        <v>1106</v>
      </c>
      <c r="D261" s="47" t="s">
        <v>17</v>
      </c>
      <c r="E261" s="71">
        <v>2500.05</v>
      </c>
      <c r="F261" s="43">
        <v>0</v>
      </c>
      <c r="G261" s="71">
        <v>0</v>
      </c>
      <c r="H261" s="71">
        <v>300</v>
      </c>
      <c r="I261" s="71">
        <v>0</v>
      </c>
      <c r="J261" s="71">
        <v>0</v>
      </c>
      <c r="K261" s="71">
        <v>0</v>
      </c>
      <c r="L261" s="71">
        <v>0</v>
      </c>
      <c r="M261" s="71">
        <v>7.66</v>
      </c>
      <c r="N261" s="71">
        <v>0</v>
      </c>
      <c r="O261" s="71">
        <v>0</v>
      </c>
      <c r="P261" s="71">
        <v>0.19</v>
      </c>
      <c r="Q261" s="71">
        <f t="shared" si="39"/>
        <v>2792.2000000000003</v>
      </c>
      <c r="R261" s="32"/>
    </row>
    <row r="262" spans="1:18" ht="34.5" customHeight="1">
      <c r="A262" s="152">
        <v>64</v>
      </c>
      <c r="B262" s="71" t="s">
        <v>741</v>
      </c>
      <c r="C262" s="47" t="s">
        <v>1107</v>
      </c>
      <c r="D262" s="47" t="s">
        <v>591</v>
      </c>
      <c r="E262" s="71">
        <v>3307.5</v>
      </c>
      <c r="F262" s="43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130.71</v>
      </c>
      <c r="N262" s="71">
        <v>0</v>
      </c>
      <c r="O262" s="71">
        <v>0</v>
      </c>
      <c r="P262" s="71">
        <v>-0.01</v>
      </c>
      <c r="Q262" s="71">
        <f t="shared" si="39"/>
        <v>3176.8</v>
      </c>
      <c r="R262" s="32"/>
    </row>
    <row r="263" spans="1:18" ht="34.5" customHeight="1">
      <c r="A263" s="152">
        <v>66</v>
      </c>
      <c r="B263" s="71" t="s">
        <v>100</v>
      </c>
      <c r="C263" s="47" t="s">
        <v>1108</v>
      </c>
      <c r="D263" s="47" t="s">
        <v>17</v>
      </c>
      <c r="E263" s="71">
        <v>2500.05</v>
      </c>
      <c r="F263" s="71">
        <v>0</v>
      </c>
      <c r="G263" s="71">
        <v>0</v>
      </c>
      <c r="H263" s="71">
        <v>300</v>
      </c>
      <c r="I263" s="71">
        <v>0</v>
      </c>
      <c r="J263" s="71">
        <v>0</v>
      </c>
      <c r="K263" s="71">
        <v>0</v>
      </c>
      <c r="L263" s="71">
        <v>0</v>
      </c>
      <c r="M263" s="71">
        <v>7.66</v>
      </c>
      <c r="N263" s="71">
        <v>0</v>
      </c>
      <c r="O263" s="71">
        <v>0</v>
      </c>
      <c r="P263" s="71">
        <v>-0.01</v>
      </c>
      <c r="Q263" s="71">
        <f t="shared" si="39"/>
        <v>2792.4000000000005</v>
      </c>
      <c r="R263" s="32"/>
    </row>
    <row r="264" spans="1:18" ht="34.5" customHeight="1">
      <c r="A264" s="152">
        <v>72</v>
      </c>
      <c r="B264" s="71" t="s">
        <v>740</v>
      </c>
      <c r="C264" s="47" t="s">
        <v>1109</v>
      </c>
      <c r="D264" s="47" t="s">
        <v>533</v>
      </c>
      <c r="E264" s="71">
        <v>1686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0</v>
      </c>
      <c r="N264" s="71">
        <v>103.7</v>
      </c>
      <c r="O264" s="71">
        <v>0</v>
      </c>
      <c r="P264" s="71">
        <v>0.1</v>
      </c>
      <c r="Q264" s="71">
        <f t="shared" si="39"/>
        <v>1789.6000000000001</v>
      </c>
      <c r="R264" s="32"/>
    </row>
    <row r="265" spans="1:18" ht="34.5" customHeight="1">
      <c r="A265" s="152">
        <v>75</v>
      </c>
      <c r="B265" s="71" t="s">
        <v>900</v>
      </c>
      <c r="C265" s="47" t="s">
        <v>1110</v>
      </c>
      <c r="D265" s="47" t="s">
        <v>901</v>
      </c>
      <c r="E265" s="71">
        <v>3500.1</v>
      </c>
      <c r="F265" s="71">
        <v>0</v>
      </c>
      <c r="G265" s="71">
        <v>0</v>
      </c>
      <c r="H265" s="71">
        <v>0</v>
      </c>
      <c r="I265" s="71">
        <v>0</v>
      </c>
      <c r="J265" s="71">
        <v>0</v>
      </c>
      <c r="K265" s="71">
        <v>0</v>
      </c>
      <c r="L265" s="71">
        <v>0</v>
      </c>
      <c r="M265" s="71">
        <v>151.66</v>
      </c>
      <c r="N265" s="71">
        <v>0</v>
      </c>
      <c r="O265" s="71">
        <v>0</v>
      </c>
      <c r="P265" s="71">
        <v>-0.16</v>
      </c>
      <c r="Q265" s="71">
        <f t="shared" si="39"/>
        <v>3348.6</v>
      </c>
      <c r="R265" s="32"/>
    </row>
    <row r="266" spans="1:18" s="25" customFormat="1" ht="21.75" customHeight="1">
      <c r="A266" s="143" t="s">
        <v>156</v>
      </c>
      <c r="B266" s="77"/>
      <c r="C266" s="48"/>
      <c r="D266" s="48"/>
      <c r="E266" s="50">
        <f>SUM(E258:E265)</f>
        <v>21381.25</v>
      </c>
      <c r="F266" s="50">
        <f aca="true" t="shared" si="40" ref="F266:Q266">SUM(F258:F265)</f>
        <v>0</v>
      </c>
      <c r="G266" s="50">
        <f t="shared" si="40"/>
        <v>0</v>
      </c>
      <c r="H266" s="51">
        <f t="shared" si="40"/>
        <v>1200</v>
      </c>
      <c r="I266" s="50">
        <f t="shared" si="40"/>
        <v>0</v>
      </c>
      <c r="J266" s="50">
        <f t="shared" si="40"/>
        <v>0</v>
      </c>
      <c r="K266" s="50">
        <f t="shared" si="40"/>
        <v>0</v>
      </c>
      <c r="L266" s="50">
        <f t="shared" si="40"/>
        <v>0</v>
      </c>
      <c r="M266" s="50">
        <f t="shared" si="40"/>
        <v>377.74</v>
      </c>
      <c r="N266" s="50">
        <f t="shared" si="40"/>
        <v>103.7</v>
      </c>
      <c r="O266" s="50">
        <f t="shared" si="40"/>
        <v>0</v>
      </c>
      <c r="P266" s="50">
        <f t="shared" si="40"/>
        <v>0.21</v>
      </c>
      <c r="Q266" s="50">
        <f t="shared" si="40"/>
        <v>22307</v>
      </c>
      <c r="R266" s="53"/>
    </row>
    <row r="267" spans="1:18" ht="27" customHeight="1">
      <c r="A267" s="115"/>
      <c r="B267" s="97" t="s">
        <v>40</v>
      </c>
      <c r="C267" s="92"/>
      <c r="D267" s="92"/>
      <c r="E267" s="92">
        <f>E266</f>
        <v>21381.25</v>
      </c>
      <c r="F267" s="92">
        <f aca="true" t="shared" si="41" ref="F267:N267">F266</f>
        <v>0</v>
      </c>
      <c r="G267" s="92">
        <f t="shared" si="41"/>
        <v>0</v>
      </c>
      <c r="H267" s="66">
        <f t="shared" si="41"/>
        <v>1200</v>
      </c>
      <c r="I267" s="92">
        <f t="shared" si="41"/>
        <v>0</v>
      </c>
      <c r="J267" s="92">
        <f t="shared" si="41"/>
        <v>0</v>
      </c>
      <c r="K267" s="92">
        <f t="shared" si="41"/>
        <v>0</v>
      </c>
      <c r="L267" s="92">
        <f t="shared" si="41"/>
        <v>0</v>
      </c>
      <c r="M267" s="92">
        <f t="shared" si="41"/>
        <v>377.74</v>
      </c>
      <c r="N267" s="92">
        <f t="shared" si="41"/>
        <v>103.7</v>
      </c>
      <c r="O267" s="92">
        <f>O266</f>
        <v>0</v>
      </c>
      <c r="P267" s="92">
        <f>P266</f>
        <v>0.21</v>
      </c>
      <c r="Q267" s="92">
        <f>Q266</f>
        <v>22307</v>
      </c>
      <c r="R267" s="67"/>
    </row>
    <row r="268" spans="2:18" s="144" customFormat="1" ht="96" customHeight="1">
      <c r="B268" s="147"/>
      <c r="C268" s="147"/>
      <c r="D268" s="147" t="s">
        <v>52</v>
      </c>
      <c r="E268" s="147"/>
      <c r="F268" s="147"/>
      <c r="G268" s="147"/>
      <c r="H268" s="147"/>
      <c r="I268" s="147"/>
      <c r="J268" s="147"/>
      <c r="K268" s="147"/>
      <c r="L268" s="147"/>
      <c r="M268" s="147" t="s">
        <v>54</v>
      </c>
      <c r="N268" s="147"/>
      <c r="O268" s="147"/>
      <c r="P268" s="147"/>
      <c r="Q268" s="147"/>
      <c r="R268" s="147"/>
    </row>
    <row r="269" spans="1:18" s="144" customFormat="1" ht="15" customHeight="1">
      <c r="A269" s="144" t="s">
        <v>53</v>
      </c>
      <c r="B269" s="147"/>
      <c r="C269" s="147"/>
      <c r="D269" s="147" t="s">
        <v>51</v>
      </c>
      <c r="E269" s="147"/>
      <c r="F269" s="147"/>
      <c r="G269" s="147"/>
      <c r="H269" s="147"/>
      <c r="I269" s="147"/>
      <c r="J269" s="147"/>
      <c r="K269" s="147"/>
      <c r="L269" s="147"/>
      <c r="M269" s="147" t="s">
        <v>55</v>
      </c>
      <c r="N269" s="147"/>
      <c r="O269" s="147"/>
      <c r="P269" s="147"/>
      <c r="Q269" s="147"/>
      <c r="R269" s="147"/>
    </row>
    <row r="272" spans="1:18" ht="55.5" customHeight="1">
      <c r="A272" s="5" t="s">
        <v>0</v>
      </c>
      <c r="B272" s="37"/>
      <c r="C272" s="6"/>
      <c r="D272" s="131" t="s">
        <v>155</v>
      </c>
      <c r="E272" s="6"/>
      <c r="F272" s="6"/>
      <c r="G272" s="6"/>
      <c r="H272" s="6"/>
      <c r="I272" s="6"/>
      <c r="J272" s="6"/>
      <c r="K272" s="7"/>
      <c r="L272" s="6"/>
      <c r="M272" s="6"/>
      <c r="N272" s="6"/>
      <c r="O272" s="6"/>
      <c r="P272" s="6"/>
      <c r="Q272" s="6"/>
      <c r="R272" s="29"/>
    </row>
    <row r="273" spans="1:18" ht="40.5" customHeight="1">
      <c r="A273" s="8"/>
      <c r="B273" s="136" t="s">
        <v>33</v>
      </c>
      <c r="C273" s="9"/>
      <c r="D273" s="9"/>
      <c r="E273" s="9"/>
      <c r="F273" s="9"/>
      <c r="G273" s="9"/>
      <c r="H273" s="9"/>
      <c r="I273" s="10"/>
      <c r="J273" s="10"/>
      <c r="K273" s="11"/>
      <c r="L273" s="9"/>
      <c r="M273" s="9"/>
      <c r="N273" s="9"/>
      <c r="O273" s="9"/>
      <c r="P273" s="9"/>
      <c r="Q273" s="9"/>
      <c r="R273" s="30" t="s">
        <v>1205</v>
      </c>
    </row>
    <row r="274" spans="1:18" ht="46.5" customHeight="1">
      <c r="A274" s="12"/>
      <c r="B274" s="49"/>
      <c r="C274" s="13"/>
      <c r="D274" s="133" t="s">
        <v>1130</v>
      </c>
      <c r="E274" s="14"/>
      <c r="F274" s="14"/>
      <c r="G274" s="14"/>
      <c r="H274" s="14"/>
      <c r="I274" s="14"/>
      <c r="J274" s="14"/>
      <c r="K274" s="15"/>
      <c r="L274" s="14"/>
      <c r="M274" s="14"/>
      <c r="N274" s="14"/>
      <c r="O274" s="14"/>
      <c r="P274" s="14"/>
      <c r="Q274" s="14"/>
      <c r="R274" s="31"/>
    </row>
    <row r="275" spans="1:18" s="88" customFormat="1" ht="23.25" thickBot="1">
      <c r="A275" s="54" t="s">
        <v>1</v>
      </c>
      <c r="B275" s="74" t="s">
        <v>2</v>
      </c>
      <c r="C275" s="74" t="s">
        <v>3</v>
      </c>
      <c r="D275" s="74" t="s">
        <v>4</v>
      </c>
      <c r="E275" s="28" t="s">
        <v>5</v>
      </c>
      <c r="F275" s="28" t="s">
        <v>36</v>
      </c>
      <c r="G275" s="28" t="s">
        <v>20</v>
      </c>
      <c r="H275" s="28" t="s">
        <v>45</v>
      </c>
      <c r="I275" s="28" t="s">
        <v>43</v>
      </c>
      <c r="J275" s="28" t="s">
        <v>739</v>
      </c>
      <c r="K275" s="28" t="s">
        <v>21</v>
      </c>
      <c r="L275" s="28" t="s">
        <v>27</v>
      </c>
      <c r="M275" s="28" t="s">
        <v>23</v>
      </c>
      <c r="N275" s="28" t="s">
        <v>24</v>
      </c>
      <c r="O275" s="28" t="s">
        <v>967</v>
      </c>
      <c r="P275" s="28" t="s">
        <v>39</v>
      </c>
      <c r="Q275" s="28" t="s">
        <v>37</v>
      </c>
      <c r="R275" s="75" t="s">
        <v>25</v>
      </c>
    </row>
    <row r="276" spans="1:18" ht="33.75" customHeight="1" thickTop="1">
      <c r="A276" s="141" t="s">
        <v>133</v>
      </c>
      <c r="B276" s="83"/>
      <c r="C276" s="64"/>
      <c r="D276" s="64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62"/>
    </row>
    <row r="277" spans="1:18" ht="40.5" customHeight="1">
      <c r="A277" s="152">
        <v>98</v>
      </c>
      <c r="B277" s="71" t="s">
        <v>95</v>
      </c>
      <c r="C277" s="47" t="s">
        <v>1111</v>
      </c>
      <c r="D277" s="47" t="s">
        <v>111</v>
      </c>
      <c r="E277" s="71">
        <v>2000.1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85">
        <v>0</v>
      </c>
      <c r="L277" s="71">
        <v>0</v>
      </c>
      <c r="M277" s="71">
        <v>0</v>
      </c>
      <c r="N277" s="71">
        <v>71.68</v>
      </c>
      <c r="O277" s="71">
        <v>0</v>
      </c>
      <c r="P277" s="71">
        <v>-0.02</v>
      </c>
      <c r="Q277" s="71">
        <f>E277+F277+G277+I277-J277-L277-M277-K277+N277-P277</f>
        <v>2071.7999999999997</v>
      </c>
      <c r="R277" s="32"/>
    </row>
    <row r="278" spans="1:18" ht="30" customHeight="1">
      <c r="A278" s="143" t="s">
        <v>156</v>
      </c>
      <c r="B278" s="71"/>
      <c r="C278" s="47"/>
      <c r="D278" s="47"/>
      <c r="E278" s="77">
        <f>E277</f>
        <v>2000.1</v>
      </c>
      <c r="F278" s="77">
        <f aca="true" t="shared" si="42" ref="F278:N279">F277</f>
        <v>0</v>
      </c>
      <c r="G278" s="77">
        <f t="shared" si="42"/>
        <v>0</v>
      </c>
      <c r="H278" s="77">
        <f t="shared" si="42"/>
        <v>0</v>
      </c>
      <c r="I278" s="77">
        <f t="shared" si="42"/>
        <v>0</v>
      </c>
      <c r="J278" s="77">
        <f t="shared" si="42"/>
        <v>0</v>
      </c>
      <c r="K278" s="77">
        <f t="shared" si="42"/>
        <v>0</v>
      </c>
      <c r="L278" s="77">
        <f t="shared" si="42"/>
        <v>0</v>
      </c>
      <c r="M278" s="77">
        <f t="shared" si="42"/>
        <v>0</v>
      </c>
      <c r="N278" s="77">
        <f t="shared" si="42"/>
        <v>71.68</v>
      </c>
      <c r="O278" s="77">
        <f aca="true" t="shared" si="43" ref="O278:Q279">O277</f>
        <v>0</v>
      </c>
      <c r="P278" s="77">
        <f t="shared" si="43"/>
        <v>-0.02</v>
      </c>
      <c r="Q278" s="77">
        <f t="shared" si="43"/>
        <v>2071.7999999999997</v>
      </c>
      <c r="R278" s="32"/>
    </row>
    <row r="279" spans="1:18" ht="30" customHeight="1">
      <c r="A279" s="65"/>
      <c r="B279" s="60" t="s">
        <v>40</v>
      </c>
      <c r="C279" s="86"/>
      <c r="D279" s="86"/>
      <c r="E279" s="87">
        <f>E278</f>
        <v>2000.1</v>
      </c>
      <c r="F279" s="87">
        <f t="shared" si="42"/>
        <v>0</v>
      </c>
      <c r="G279" s="87">
        <f t="shared" si="42"/>
        <v>0</v>
      </c>
      <c r="H279" s="87">
        <f t="shared" si="42"/>
        <v>0</v>
      </c>
      <c r="I279" s="87">
        <f t="shared" si="42"/>
        <v>0</v>
      </c>
      <c r="J279" s="87">
        <f t="shared" si="42"/>
        <v>0</v>
      </c>
      <c r="K279" s="87">
        <f t="shared" si="42"/>
        <v>0</v>
      </c>
      <c r="L279" s="87">
        <f t="shared" si="42"/>
        <v>0</v>
      </c>
      <c r="M279" s="87">
        <f t="shared" si="42"/>
        <v>0</v>
      </c>
      <c r="N279" s="87">
        <f>N278</f>
        <v>71.68</v>
      </c>
      <c r="O279" s="87">
        <f t="shared" si="43"/>
        <v>0</v>
      </c>
      <c r="P279" s="87">
        <f t="shared" si="43"/>
        <v>-0.02</v>
      </c>
      <c r="Q279" s="87">
        <f t="shared" si="43"/>
        <v>2071.7999999999997</v>
      </c>
      <c r="R279" s="67"/>
    </row>
    <row r="285" ht="49.5" customHeight="1"/>
    <row r="286" spans="2:18" s="144" customFormat="1" ht="15.75">
      <c r="B286" s="147"/>
      <c r="C286" s="147"/>
      <c r="D286" s="147" t="s">
        <v>52</v>
      </c>
      <c r="E286" s="147"/>
      <c r="F286" s="147"/>
      <c r="G286" s="147"/>
      <c r="H286" s="147"/>
      <c r="I286" s="147"/>
      <c r="J286" s="147"/>
      <c r="K286" s="147"/>
      <c r="L286" s="147"/>
      <c r="M286" s="147" t="s">
        <v>54</v>
      </c>
      <c r="N286" s="147"/>
      <c r="O286" s="147"/>
      <c r="P286" s="147"/>
      <c r="Q286" s="147"/>
      <c r="R286" s="147"/>
    </row>
    <row r="287" spans="1:18" s="144" customFormat="1" ht="15.75">
      <c r="A287" s="144" t="s">
        <v>53</v>
      </c>
      <c r="B287" s="147"/>
      <c r="C287" s="147"/>
      <c r="D287" s="147" t="s">
        <v>51</v>
      </c>
      <c r="E287" s="147"/>
      <c r="F287" s="147"/>
      <c r="G287" s="147"/>
      <c r="H287" s="147"/>
      <c r="I287" s="147"/>
      <c r="J287" s="147"/>
      <c r="K287" s="147"/>
      <c r="L287" s="147"/>
      <c r="M287" s="147" t="s">
        <v>55</v>
      </c>
      <c r="N287" s="147"/>
      <c r="O287" s="147"/>
      <c r="P287" s="147"/>
      <c r="Q287" s="147"/>
      <c r="R287" s="147"/>
    </row>
    <row r="288" spans="2:18" s="144" customFormat="1" ht="15.75"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</row>
    <row r="289" spans="1:18" s="144" customFormat="1" ht="33.75">
      <c r="A289" s="5" t="s">
        <v>0</v>
      </c>
      <c r="B289" s="37"/>
      <c r="C289" s="6"/>
      <c r="D289" s="131" t="s">
        <v>155</v>
      </c>
      <c r="E289" s="6"/>
      <c r="F289" s="6"/>
      <c r="G289" s="6"/>
      <c r="H289" s="6"/>
      <c r="I289" s="6"/>
      <c r="J289" s="6"/>
      <c r="K289" s="7"/>
      <c r="L289" s="6"/>
      <c r="M289" s="6"/>
      <c r="N289" s="6"/>
      <c r="O289" s="6"/>
      <c r="P289" s="6"/>
      <c r="Q289" s="6"/>
      <c r="R289" s="29"/>
    </row>
    <row r="290" spans="1:18" s="144" customFormat="1" ht="19.5">
      <c r="A290" s="8"/>
      <c r="B290" s="136" t="s">
        <v>33</v>
      </c>
      <c r="C290" s="9"/>
      <c r="D290" s="9"/>
      <c r="E290" s="9"/>
      <c r="F290" s="9"/>
      <c r="G290" s="9"/>
      <c r="H290" s="9"/>
      <c r="I290" s="10"/>
      <c r="J290" s="10"/>
      <c r="K290" s="11"/>
      <c r="L290" s="9"/>
      <c r="M290" s="9"/>
      <c r="N290" s="9"/>
      <c r="O290" s="9"/>
      <c r="P290" s="9"/>
      <c r="Q290" s="9"/>
      <c r="R290" s="30" t="s">
        <v>1206</v>
      </c>
    </row>
    <row r="291" spans="1:18" s="144" customFormat="1" ht="24.75">
      <c r="A291" s="12"/>
      <c r="B291" s="49"/>
      <c r="C291" s="13"/>
      <c r="D291" s="133" t="s">
        <v>1130</v>
      </c>
      <c r="E291" s="14"/>
      <c r="F291" s="14"/>
      <c r="G291" s="14"/>
      <c r="H291" s="14"/>
      <c r="I291" s="14"/>
      <c r="J291" s="14"/>
      <c r="K291" s="15"/>
      <c r="L291" s="14"/>
      <c r="M291" s="14"/>
      <c r="N291" s="14"/>
      <c r="O291" s="14"/>
      <c r="P291" s="14"/>
      <c r="Q291" s="14"/>
      <c r="R291" s="31"/>
    </row>
    <row r="292" spans="1:18" s="144" customFormat="1" ht="30.75" customHeight="1" thickBot="1">
      <c r="A292" s="54" t="s">
        <v>1</v>
      </c>
      <c r="B292" s="74" t="s">
        <v>2</v>
      </c>
      <c r="C292" s="74" t="s">
        <v>3</v>
      </c>
      <c r="D292" s="74" t="s">
        <v>4</v>
      </c>
      <c r="E292" s="28" t="s">
        <v>5</v>
      </c>
      <c r="F292" s="28" t="s">
        <v>36</v>
      </c>
      <c r="G292" s="28" t="s">
        <v>20</v>
      </c>
      <c r="H292" s="28" t="s">
        <v>45</v>
      </c>
      <c r="I292" s="28" t="s">
        <v>43</v>
      </c>
      <c r="J292" s="28" t="s">
        <v>739</v>
      </c>
      <c r="K292" s="28" t="s">
        <v>21</v>
      </c>
      <c r="L292" s="28" t="s">
        <v>27</v>
      </c>
      <c r="M292" s="28" t="s">
        <v>23</v>
      </c>
      <c r="N292" s="28" t="s">
        <v>24</v>
      </c>
      <c r="O292" s="28" t="s">
        <v>967</v>
      </c>
      <c r="P292" s="28" t="s">
        <v>39</v>
      </c>
      <c r="Q292" s="28" t="s">
        <v>37</v>
      </c>
      <c r="R292" s="75" t="s">
        <v>25</v>
      </c>
    </row>
    <row r="293" spans="1:18" s="144" customFormat="1" ht="36.75" customHeight="1" thickTop="1">
      <c r="A293" s="141" t="s">
        <v>640</v>
      </c>
      <c r="B293" s="83"/>
      <c r="C293" s="64"/>
      <c r="D293" s="64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62"/>
    </row>
    <row r="294" spans="1:18" s="144" customFormat="1" ht="42" customHeight="1">
      <c r="A294" s="152">
        <v>81</v>
      </c>
      <c r="B294" s="71" t="s">
        <v>963</v>
      </c>
      <c r="C294" s="47" t="s">
        <v>1112</v>
      </c>
      <c r="D294" s="47" t="s">
        <v>111</v>
      </c>
      <c r="E294" s="71">
        <v>2200.05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85">
        <v>0</v>
      </c>
      <c r="L294" s="71">
        <v>0</v>
      </c>
      <c r="M294" s="71">
        <v>0</v>
      </c>
      <c r="N294" s="71">
        <v>39.46</v>
      </c>
      <c r="O294" s="71">
        <v>0</v>
      </c>
      <c r="P294" s="71">
        <v>-0.09</v>
      </c>
      <c r="Q294" s="71">
        <f>E294+F294+G294+I294-J294-L294-M294-K294+N294-P294</f>
        <v>2239.6000000000004</v>
      </c>
      <c r="R294" s="32"/>
    </row>
    <row r="295" spans="1:18" s="144" customFormat="1" ht="30.75" customHeight="1">
      <c r="A295" s="143" t="s">
        <v>156</v>
      </c>
      <c r="B295" s="71"/>
      <c r="C295" s="47"/>
      <c r="D295" s="47"/>
      <c r="E295" s="77">
        <f aca="true" t="shared" si="44" ref="E295:Q296">E294</f>
        <v>2200.05</v>
      </c>
      <c r="F295" s="77">
        <f t="shared" si="44"/>
        <v>0</v>
      </c>
      <c r="G295" s="77">
        <f t="shared" si="44"/>
        <v>0</v>
      </c>
      <c r="H295" s="77">
        <f t="shared" si="44"/>
        <v>0</v>
      </c>
      <c r="I295" s="77">
        <f t="shared" si="44"/>
        <v>0</v>
      </c>
      <c r="J295" s="77">
        <f t="shared" si="44"/>
        <v>0</v>
      </c>
      <c r="K295" s="77">
        <f t="shared" si="44"/>
        <v>0</v>
      </c>
      <c r="L295" s="77">
        <f t="shared" si="44"/>
        <v>0</v>
      </c>
      <c r="M295" s="77">
        <f t="shared" si="44"/>
        <v>0</v>
      </c>
      <c r="N295" s="77">
        <f t="shared" si="44"/>
        <v>39.46</v>
      </c>
      <c r="O295" s="77">
        <f t="shared" si="44"/>
        <v>0</v>
      </c>
      <c r="P295" s="77">
        <f t="shared" si="44"/>
        <v>-0.09</v>
      </c>
      <c r="Q295" s="77">
        <f t="shared" si="44"/>
        <v>2239.6000000000004</v>
      </c>
      <c r="R295" s="32"/>
    </row>
    <row r="296" spans="1:18" s="144" customFormat="1" ht="47.25" customHeight="1">
      <c r="A296" s="65"/>
      <c r="B296" s="60" t="s">
        <v>40</v>
      </c>
      <c r="C296" s="86"/>
      <c r="D296" s="86"/>
      <c r="E296" s="87">
        <f t="shared" si="44"/>
        <v>2200.05</v>
      </c>
      <c r="F296" s="87">
        <f t="shared" si="44"/>
        <v>0</v>
      </c>
      <c r="G296" s="87">
        <f t="shared" si="44"/>
        <v>0</v>
      </c>
      <c r="H296" s="87">
        <f t="shared" si="44"/>
        <v>0</v>
      </c>
      <c r="I296" s="87">
        <f t="shared" si="44"/>
        <v>0</v>
      </c>
      <c r="J296" s="87">
        <f t="shared" si="44"/>
        <v>0</v>
      </c>
      <c r="K296" s="87">
        <f t="shared" si="44"/>
        <v>0</v>
      </c>
      <c r="L296" s="87">
        <f t="shared" si="44"/>
        <v>0</v>
      </c>
      <c r="M296" s="87">
        <f t="shared" si="44"/>
        <v>0</v>
      </c>
      <c r="N296" s="87">
        <f t="shared" si="44"/>
        <v>39.46</v>
      </c>
      <c r="O296" s="87">
        <f t="shared" si="44"/>
        <v>0</v>
      </c>
      <c r="P296" s="87">
        <f t="shared" si="44"/>
        <v>-0.09</v>
      </c>
      <c r="Q296" s="87">
        <f t="shared" si="44"/>
        <v>2239.6000000000004</v>
      </c>
      <c r="R296" s="67"/>
    </row>
    <row r="297" spans="1:18" s="144" customFormat="1" ht="19.5">
      <c r="A297" s="19"/>
      <c r="B297" s="3"/>
      <c r="C297" s="3"/>
      <c r="D297" s="3"/>
      <c r="E297" s="3"/>
      <c r="F297" s="3"/>
      <c r="G297" s="3"/>
      <c r="H297" s="3"/>
      <c r="I297" s="3"/>
      <c r="J297" s="3"/>
      <c r="K297" s="21"/>
      <c r="L297" s="3"/>
      <c r="M297" s="3"/>
      <c r="N297" s="3"/>
      <c r="O297" s="3"/>
      <c r="P297" s="3"/>
      <c r="Q297" s="3"/>
      <c r="R297" s="33"/>
    </row>
    <row r="298" spans="1:18" s="144" customFormat="1" ht="19.5">
      <c r="A298" s="19"/>
      <c r="B298" s="3"/>
      <c r="C298" s="3"/>
      <c r="D298" s="3"/>
      <c r="E298" s="3"/>
      <c r="F298" s="3"/>
      <c r="G298" s="3"/>
      <c r="H298" s="3"/>
      <c r="I298" s="3"/>
      <c r="J298" s="3"/>
      <c r="K298" s="21"/>
      <c r="L298" s="3"/>
      <c r="M298" s="3"/>
      <c r="N298" s="3"/>
      <c r="O298" s="3"/>
      <c r="P298" s="3"/>
      <c r="Q298" s="3"/>
      <c r="R298" s="33"/>
    </row>
    <row r="299" spans="1:18" s="144" customFormat="1" ht="19.5">
      <c r="A299" s="19"/>
      <c r="B299" s="3"/>
      <c r="C299" s="3"/>
      <c r="D299" s="3"/>
      <c r="E299" s="3"/>
      <c r="F299" s="3"/>
      <c r="G299" s="3"/>
      <c r="H299" s="3"/>
      <c r="I299" s="3"/>
      <c r="J299" s="3"/>
      <c r="K299" s="21"/>
      <c r="L299" s="3"/>
      <c r="M299" s="3"/>
      <c r="N299" s="3"/>
      <c r="O299" s="3"/>
      <c r="P299" s="3"/>
      <c r="Q299" s="3"/>
      <c r="R299" s="33"/>
    </row>
    <row r="300" spans="1:18" s="144" customFormat="1" ht="19.5">
      <c r="A300" s="19"/>
      <c r="B300" s="3"/>
      <c r="C300" s="3"/>
      <c r="D300" s="3"/>
      <c r="E300" s="3"/>
      <c r="F300" s="3"/>
      <c r="G300" s="3"/>
      <c r="H300" s="3"/>
      <c r="I300" s="3"/>
      <c r="J300" s="3"/>
      <c r="K300" s="21"/>
      <c r="L300" s="3"/>
      <c r="M300" s="3"/>
      <c r="N300" s="3"/>
      <c r="O300" s="3"/>
      <c r="P300" s="3"/>
      <c r="Q300" s="3"/>
      <c r="R300" s="33"/>
    </row>
    <row r="301" spans="1:18" s="144" customFormat="1" ht="19.5">
      <c r="A301" s="19"/>
      <c r="B301" s="3"/>
      <c r="C301" s="3"/>
      <c r="D301" s="3"/>
      <c r="E301" s="3"/>
      <c r="F301" s="3"/>
      <c r="G301" s="3"/>
      <c r="H301" s="3"/>
      <c r="I301" s="3"/>
      <c r="J301" s="3"/>
      <c r="K301" s="21"/>
      <c r="L301" s="3"/>
      <c r="M301" s="3"/>
      <c r="N301" s="3"/>
      <c r="O301" s="3"/>
      <c r="P301" s="3"/>
      <c r="Q301" s="3"/>
      <c r="R301" s="33"/>
    </row>
    <row r="302" spans="1:18" s="144" customFormat="1" ht="19.5">
      <c r="A302" s="19"/>
      <c r="B302" s="3"/>
      <c r="C302" s="3"/>
      <c r="D302" s="3"/>
      <c r="E302" s="3"/>
      <c r="F302" s="3"/>
      <c r="G302" s="3"/>
      <c r="H302" s="3"/>
      <c r="I302" s="3"/>
      <c r="J302" s="3"/>
      <c r="K302" s="21"/>
      <c r="L302" s="3"/>
      <c r="M302" s="3"/>
      <c r="N302" s="3"/>
      <c r="O302" s="3"/>
      <c r="P302" s="3"/>
      <c r="Q302" s="3"/>
      <c r="R302" s="33"/>
    </row>
    <row r="303" spans="2:18" s="144" customFormat="1" ht="15.75">
      <c r="B303" s="147"/>
      <c r="C303" s="147"/>
      <c r="D303" s="147" t="s">
        <v>52</v>
      </c>
      <c r="E303" s="147"/>
      <c r="F303" s="147"/>
      <c r="G303" s="147"/>
      <c r="H303" s="147"/>
      <c r="I303" s="147"/>
      <c r="J303" s="147"/>
      <c r="K303" s="147"/>
      <c r="L303" s="147"/>
      <c r="M303" s="147" t="s">
        <v>54</v>
      </c>
      <c r="N303" s="147"/>
      <c r="O303" s="147"/>
      <c r="P303" s="147"/>
      <c r="Q303" s="147"/>
      <c r="R303" s="147"/>
    </row>
    <row r="304" spans="1:18" s="144" customFormat="1" ht="15.75">
      <c r="A304" s="144" t="s">
        <v>53</v>
      </c>
      <c r="B304" s="147"/>
      <c r="C304" s="147"/>
      <c r="D304" s="147" t="s">
        <v>51</v>
      </c>
      <c r="E304" s="147"/>
      <c r="F304" s="147"/>
      <c r="G304" s="147"/>
      <c r="H304" s="147"/>
      <c r="I304" s="147"/>
      <c r="J304" s="147"/>
      <c r="K304" s="147"/>
      <c r="L304" s="147"/>
      <c r="M304" s="147" t="s">
        <v>55</v>
      </c>
      <c r="N304" s="147"/>
      <c r="O304" s="147"/>
      <c r="P304" s="147"/>
      <c r="Q304" s="147"/>
      <c r="R304" s="147"/>
    </row>
    <row r="305" spans="2:18" s="144" customFormat="1" ht="15.75"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</row>
    <row r="307" spans="1:18" ht="33.75">
      <c r="A307" s="5" t="s">
        <v>0</v>
      </c>
      <c r="B307" s="37"/>
      <c r="C307" s="6"/>
      <c r="D307" s="131" t="s">
        <v>155</v>
      </c>
      <c r="E307" s="6"/>
      <c r="F307" s="6"/>
      <c r="G307" s="6"/>
      <c r="H307" s="6"/>
      <c r="I307" s="6"/>
      <c r="J307" s="6"/>
      <c r="K307" s="7"/>
      <c r="L307" s="6"/>
      <c r="M307" s="6"/>
      <c r="N307" s="6"/>
      <c r="O307" s="6"/>
      <c r="P307" s="6"/>
      <c r="Q307" s="6"/>
      <c r="R307" s="29"/>
    </row>
    <row r="308" spans="1:18" ht="26.25" customHeight="1">
      <c r="A308" s="8"/>
      <c r="B308" s="135" t="s">
        <v>134</v>
      </c>
      <c r="C308" s="9"/>
      <c r="D308" s="9"/>
      <c r="E308" s="9"/>
      <c r="F308" s="9"/>
      <c r="G308" s="9"/>
      <c r="H308" s="9"/>
      <c r="I308" s="10"/>
      <c r="J308" s="10"/>
      <c r="K308" s="11"/>
      <c r="L308" s="9"/>
      <c r="M308" s="9"/>
      <c r="N308" s="9"/>
      <c r="O308" s="9"/>
      <c r="P308" s="9"/>
      <c r="Q308" s="9"/>
      <c r="R308" s="30" t="s">
        <v>1207</v>
      </c>
    </row>
    <row r="309" spans="1:18" ht="28.5" customHeight="1">
      <c r="A309" s="12"/>
      <c r="B309" s="13"/>
      <c r="C309" s="13"/>
      <c r="D309" s="133" t="s">
        <v>1130</v>
      </c>
      <c r="E309" s="14"/>
      <c r="F309" s="14"/>
      <c r="G309" s="14"/>
      <c r="H309" s="14"/>
      <c r="I309" s="14"/>
      <c r="J309" s="14"/>
      <c r="K309" s="15"/>
      <c r="L309" s="14"/>
      <c r="M309" s="14"/>
      <c r="N309" s="14"/>
      <c r="O309" s="14"/>
      <c r="P309" s="14"/>
      <c r="Q309" s="14"/>
      <c r="R309" s="31"/>
    </row>
    <row r="310" spans="1:18" s="88" customFormat="1" ht="35.25" customHeight="1" thickBot="1">
      <c r="A310" s="54" t="s">
        <v>1</v>
      </c>
      <c r="B310" s="74" t="s">
        <v>2</v>
      </c>
      <c r="C310" s="74" t="s">
        <v>3</v>
      </c>
      <c r="D310" s="74" t="s">
        <v>4</v>
      </c>
      <c r="E310" s="28" t="s">
        <v>5</v>
      </c>
      <c r="F310" s="28" t="s">
        <v>36</v>
      </c>
      <c r="G310" s="28" t="s">
        <v>20</v>
      </c>
      <c r="H310" s="28" t="s">
        <v>45</v>
      </c>
      <c r="I310" s="28" t="s">
        <v>43</v>
      </c>
      <c r="J310" s="28" t="s">
        <v>739</v>
      </c>
      <c r="K310" s="28" t="s">
        <v>21</v>
      </c>
      <c r="L310" s="28" t="s">
        <v>27</v>
      </c>
      <c r="M310" s="28" t="s">
        <v>23</v>
      </c>
      <c r="N310" s="28" t="s">
        <v>24</v>
      </c>
      <c r="O310" s="28" t="s">
        <v>967</v>
      </c>
      <c r="P310" s="28" t="s">
        <v>39</v>
      </c>
      <c r="Q310" s="28" t="s">
        <v>37</v>
      </c>
      <c r="R310" s="75" t="s">
        <v>25</v>
      </c>
    </row>
    <row r="311" spans="1:18" ht="28.5" customHeight="1" thickTop="1">
      <c r="A311" s="139" t="s">
        <v>135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5"/>
      <c r="L311" s="104"/>
      <c r="M311" s="104"/>
      <c r="N311" s="104"/>
      <c r="O311" s="104"/>
      <c r="P311" s="104"/>
      <c r="Q311" s="104"/>
      <c r="R311" s="103"/>
    </row>
    <row r="312" spans="1:18" ht="33" customHeight="1">
      <c r="A312" s="152">
        <v>4</v>
      </c>
      <c r="B312" s="71" t="s">
        <v>136</v>
      </c>
      <c r="C312" s="47" t="s">
        <v>1113</v>
      </c>
      <c r="D312" s="47" t="s">
        <v>137</v>
      </c>
      <c r="E312" s="71">
        <v>3675</v>
      </c>
      <c r="F312" s="71">
        <v>0</v>
      </c>
      <c r="G312" s="71">
        <v>0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297.04</v>
      </c>
      <c r="N312" s="71">
        <v>0</v>
      </c>
      <c r="O312" s="71">
        <v>0</v>
      </c>
      <c r="P312" s="71">
        <v>-0.04</v>
      </c>
      <c r="Q312" s="71">
        <f>E312+F312+G312+I312-J312-L312-M312-K312+N312-P312</f>
        <v>3378</v>
      </c>
      <c r="R312" s="32"/>
    </row>
    <row r="313" spans="1:18" ht="33" customHeight="1">
      <c r="A313" s="152">
        <v>34</v>
      </c>
      <c r="B313" s="71" t="s">
        <v>107</v>
      </c>
      <c r="C313" s="47" t="s">
        <v>1114</v>
      </c>
      <c r="D313" s="47" t="s">
        <v>111</v>
      </c>
      <c r="E313" s="71">
        <v>3674.95</v>
      </c>
      <c r="F313" s="71">
        <v>0</v>
      </c>
      <c r="G313" s="71">
        <v>0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297.04</v>
      </c>
      <c r="N313" s="71">
        <v>0</v>
      </c>
      <c r="O313" s="71">
        <v>0</v>
      </c>
      <c r="P313" s="71">
        <v>-0.09</v>
      </c>
      <c r="Q313" s="71">
        <f>E313+F313+G313+I313-J313-L313-M313-K313+N313-P313</f>
        <v>3378</v>
      </c>
      <c r="R313" s="32"/>
    </row>
    <row r="314" spans="1:18" ht="23.25" customHeight="1">
      <c r="A314" s="143" t="s">
        <v>156</v>
      </c>
      <c r="B314" s="71"/>
      <c r="C314" s="47"/>
      <c r="D314" s="47"/>
      <c r="E314" s="77">
        <f>SUM(E312:E313)</f>
        <v>7349.95</v>
      </c>
      <c r="F314" s="77">
        <f aca="true" t="shared" si="45" ref="F314:N314">SUM(F312:F313)</f>
        <v>0</v>
      </c>
      <c r="G314" s="77">
        <f t="shared" si="45"/>
        <v>0</v>
      </c>
      <c r="H314" s="77">
        <f t="shared" si="45"/>
        <v>0</v>
      </c>
      <c r="I314" s="77">
        <f t="shared" si="45"/>
        <v>0</v>
      </c>
      <c r="J314" s="77">
        <f t="shared" si="45"/>
        <v>0</v>
      </c>
      <c r="K314" s="77">
        <f t="shared" si="45"/>
        <v>0</v>
      </c>
      <c r="L314" s="77">
        <f t="shared" si="45"/>
        <v>0</v>
      </c>
      <c r="M314" s="77">
        <f t="shared" si="45"/>
        <v>594.08</v>
      </c>
      <c r="N314" s="77">
        <f t="shared" si="45"/>
        <v>0</v>
      </c>
      <c r="O314" s="77">
        <f>SUM(O312:O313)</f>
        <v>0</v>
      </c>
      <c r="P314" s="77">
        <f>SUM(P312:P313)</f>
        <v>-0.13</v>
      </c>
      <c r="Q314" s="77">
        <f>SUM(Q312:Q313)</f>
        <v>6756</v>
      </c>
      <c r="R314" s="32"/>
    </row>
    <row r="315" spans="1:18" ht="28.5" customHeight="1">
      <c r="A315" s="139" t="s">
        <v>18</v>
      </c>
      <c r="B315" s="101"/>
      <c r="C315" s="102"/>
      <c r="D315" s="102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3"/>
    </row>
    <row r="316" spans="1:18" ht="33" customHeight="1">
      <c r="A316" s="152">
        <v>5</v>
      </c>
      <c r="B316" s="71" t="s">
        <v>742</v>
      </c>
      <c r="C316" s="47" t="s">
        <v>1115</v>
      </c>
      <c r="D316" s="47" t="s">
        <v>743</v>
      </c>
      <c r="E316" s="71">
        <v>3000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76.98</v>
      </c>
      <c r="N316" s="71">
        <v>0</v>
      </c>
      <c r="O316" s="71">
        <v>0</v>
      </c>
      <c r="P316" s="71">
        <v>0.02</v>
      </c>
      <c r="Q316" s="71">
        <f>E316+F316+G316+I316+J316-L316-M316-K316+N316-P316</f>
        <v>2923</v>
      </c>
      <c r="R316" s="32"/>
    </row>
    <row r="317" spans="1:18" ht="33" customHeight="1">
      <c r="A317" s="152">
        <v>6</v>
      </c>
      <c r="B317" s="71" t="s">
        <v>87</v>
      </c>
      <c r="C317" s="47" t="s">
        <v>1116</v>
      </c>
      <c r="D317" s="47" t="s">
        <v>163</v>
      </c>
      <c r="E317" s="71">
        <v>3858.6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326.42</v>
      </c>
      <c r="N317" s="71">
        <v>0</v>
      </c>
      <c r="O317" s="71">
        <v>0</v>
      </c>
      <c r="P317" s="71">
        <v>-0.02</v>
      </c>
      <c r="Q317" s="71">
        <f>E317+F317+G317+I317+J317-L317-M317-K317+N317-P317</f>
        <v>3532.2</v>
      </c>
      <c r="R317" s="32"/>
    </row>
    <row r="318" spans="1:18" ht="33" customHeight="1">
      <c r="A318" s="152">
        <v>7</v>
      </c>
      <c r="B318" s="71" t="s">
        <v>105</v>
      </c>
      <c r="C318" s="47" t="s">
        <v>1117</v>
      </c>
      <c r="D318" s="47" t="s">
        <v>138</v>
      </c>
      <c r="E318" s="71">
        <v>3675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297.04</v>
      </c>
      <c r="N318" s="71">
        <v>0</v>
      </c>
      <c r="O318" s="71">
        <v>0</v>
      </c>
      <c r="P318" s="71">
        <v>-0.04</v>
      </c>
      <c r="Q318" s="71">
        <f>E318+F318+G318+I318+J318-L318-M318-K318+N318-P318</f>
        <v>3378</v>
      </c>
      <c r="R318" s="32"/>
    </row>
    <row r="319" spans="1:18" ht="33" customHeight="1">
      <c r="A319" s="152">
        <v>33</v>
      </c>
      <c r="B319" s="71" t="s">
        <v>139</v>
      </c>
      <c r="C319" s="47" t="s">
        <v>1118</v>
      </c>
      <c r="D319" s="47" t="s">
        <v>140</v>
      </c>
      <c r="E319" s="71">
        <v>2099.95</v>
      </c>
      <c r="F319" s="71">
        <v>0</v>
      </c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64.28</v>
      </c>
      <c r="O319" s="71">
        <v>0</v>
      </c>
      <c r="P319" s="71">
        <v>0.03</v>
      </c>
      <c r="Q319" s="71">
        <f>E319+F319+G319+I319+J319-L319-M319-K319+N319-P319</f>
        <v>2164.2</v>
      </c>
      <c r="R319" s="47"/>
    </row>
    <row r="320" spans="1:18" ht="33" customHeight="1">
      <c r="A320" s="152">
        <v>87</v>
      </c>
      <c r="B320" s="71" t="s">
        <v>103</v>
      </c>
      <c r="C320" s="47" t="s">
        <v>1119</v>
      </c>
      <c r="D320" s="47" t="s">
        <v>104</v>
      </c>
      <c r="E320" s="71">
        <v>1837.5</v>
      </c>
      <c r="F320" s="71">
        <v>0</v>
      </c>
      <c r="G320" s="71">
        <v>0</v>
      </c>
      <c r="H320" s="71">
        <v>0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82.08</v>
      </c>
      <c r="O320" s="71">
        <v>0</v>
      </c>
      <c r="P320" s="71">
        <v>-0.02</v>
      </c>
      <c r="Q320" s="71">
        <f>E320+F320+G320+I320+J320-L320-M320-K320+N320-P320</f>
        <v>1919.6</v>
      </c>
      <c r="R320" s="47"/>
    </row>
    <row r="321" spans="1:18" ht="23.25" customHeight="1">
      <c r="A321" s="143" t="s">
        <v>156</v>
      </c>
      <c r="B321" s="1"/>
      <c r="C321" s="47"/>
      <c r="D321" s="47"/>
      <c r="E321" s="50">
        <f aca="true" t="shared" si="46" ref="E321:Q321">SUM(E316:E320)</f>
        <v>14471.05</v>
      </c>
      <c r="F321" s="50">
        <f t="shared" si="46"/>
        <v>0</v>
      </c>
      <c r="G321" s="50">
        <f t="shared" si="46"/>
        <v>0</v>
      </c>
      <c r="H321" s="50">
        <f t="shared" si="46"/>
        <v>0</v>
      </c>
      <c r="I321" s="50">
        <f t="shared" si="46"/>
        <v>0</v>
      </c>
      <c r="J321" s="50">
        <f t="shared" si="46"/>
        <v>0</v>
      </c>
      <c r="K321" s="50">
        <f t="shared" si="46"/>
        <v>0</v>
      </c>
      <c r="L321" s="50">
        <f t="shared" si="46"/>
        <v>0</v>
      </c>
      <c r="M321" s="50">
        <f t="shared" si="46"/>
        <v>700.44</v>
      </c>
      <c r="N321" s="50">
        <f t="shared" si="46"/>
        <v>146.36</v>
      </c>
      <c r="O321" s="50">
        <f t="shared" si="46"/>
        <v>0</v>
      </c>
      <c r="P321" s="50">
        <f t="shared" si="46"/>
        <v>-0.030000000000000002</v>
      </c>
      <c r="Q321" s="50">
        <f t="shared" si="46"/>
        <v>13917.000000000002</v>
      </c>
      <c r="R321" s="32"/>
    </row>
    <row r="322" spans="1:18" s="25" customFormat="1" ht="27.75" customHeight="1">
      <c r="A322" s="65"/>
      <c r="B322" s="60" t="s">
        <v>40</v>
      </c>
      <c r="C322" s="66"/>
      <c r="D322" s="66"/>
      <c r="E322" s="92">
        <f aca="true" t="shared" si="47" ref="E322:Q322">E314+E321</f>
        <v>21821</v>
      </c>
      <c r="F322" s="92">
        <f t="shared" si="47"/>
        <v>0</v>
      </c>
      <c r="G322" s="92">
        <f t="shared" si="47"/>
        <v>0</v>
      </c>
      <c r="H322" s="92">
        <f t="shared" si="47"/>
        <v>0</v>
      </c>
      <c r="I322" s="92">
        <f t="shared" si="47"/>
        <v>0</v>
      </c>
      <c r="J322" s="92">
        <f t="shared" si="47"/>
        <v>0</v>
      </c>
      <c r="K322" s="92">
        <f t="shared" si="47"/>
        <v>0</v>
      </c>
      <c r="L322" s="92">
        <f t="shared" si="47"/>
        <v>0</v>
      </c>
      <c r="M322" s="66">
        <f t="shared" si="47"/>
        <v>1294.52</v>
      </c>
      <c r="N322" s="92">
        <f t="shared" si="47"/>
        <v>146.36</v>
      </c>
      <c r="O322" s="92">
        <f t="shared" si="47"/>
        <v>0</v>
      </c>
      <c r="P322" s="92">
        <f t="shared" si="47"/>
        <v>-0.16</v>
      </c>
      <c r="Q322" s="92">
        <f t="shared" si="47"/>
        <v>20673</v>
      </c>
      <c r="R322" s="67"/>
    </row>
    <row r="323" spans="1:18" ht="18">
      <c r="A323" s="26"/>
      <c r="B323" s="10"/>
      <c r="C323" s="10"/>
      <c r="D323" s="10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34"/>
    </row>
    <row r="324" spans="1:18" ht="18">
      <c r="A324" s="26"/>
      <c r="B324" s="10"/>
      <c r="C324" s="10"/>
      <c r="D324" s="10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34"/>
    </row>
    <row r="325" spans="2:18" s="144" customFormat="1" ht="15.75">
      <c r="B325" s="147"/>
      <c r="C325" s="147"/>
      <c r="D325" s="147" t="s">
        <v>52</v>
      </c>
      <c r="E325" s="147"/>
      <c r="F325" s="147"/>
      <c r="G325" s="147"/>
      <c r="H325" s="147"/>
      <c r="I325" s="147"/>
      <c r="J325" s="147"/>
      <c r="K325" s="147"/>
      <c r="L325" s="147"/>
      <c r="M325" s="147" t="s">
        <v>54</v>
      </c>
      <c r="N325" s="147"/>
      <c r="O325" s="147"/>
      <c r="P325" s="147"/>
      <c r="Q325" s="147"/>
      <c r="R325" s="147"/>
    </row>
    <row r="326" spans="1:18" s="144" customFormat="1" ht="15.75">
      <c r="A326" s="144" t="s">
        <v>53</v>
      </c>
      <c r="B326" s="147"/>
      <c r="C326" s="147"/>
      <c r="D326" s="147" t="s">
        <v>51</v>
      </c>
      <c r="E326" s="147"/>
      <c r="F326" s="147"/>
      <c r="G326" s="147"/>
      <c r="H326" s="147"/>
      <c r="I326" s="147"/>
      <c r="J326" s="147"/>
      <c r="K326" s="147"/>
      <c r="L326" s="147"/>
      <c r="M326" s="147" t="s">
        <v>55</v>
      </c>
      <c r="N326" s="147"/>
      <c r="O326" s="147"/>
      <c r="P326" s="147"/>
      <c r="Q326" s="147"/>
      <c r="R326" s="147"/>
    </row>
    <row r="328" spans="1:18" ht="18">
      <c r="A328" s="117"/>
      <c r="B328" s="118"/>
      <c r="C328" s="118"/>
      <c r="D328" s="118"/>
      <c r="E328" s="118"/>
      <c r="F328" s="118"/>
      <c r="G328" s="118"/>
      <c r="H328" s="118"/>
      <c r="I328" s="118"/>
      <c r="J328" s="118"/>
      <c r="K328" s="119"/>
      <c r="L328" s="118"/>
      <c r="M328" s="118"/>
      <c r="N328" s="118"/>
      <c r="O328" s="118"/>
      <c r="P328" s="118"/>
      <c r="Q328" s="118"/>
      <c r="R328" s="120"/>
    </row>
    <row r="329" spans="1:18" ht="54.75" customHeight="1">
      <c r="A329" s="5" t="s">
        <v>0</v>
      </c>
      <c r="B329" s="22"/>
      <c r="C329" s="6"/>
      <c r="D329" s="132" t="s">
        <v>155</v>
      </c>
      <c r="E329" s="6"/>
      <c r="F329" s="6"/>
      <c r="G329" s="6"/>
      <c r="H329" s="6"/>
      <c r="I329" s="6"/>
      <c r="J329" s="6"/>
      <c r="K329" s="7"/>
      <c r="L329" s="6"/>
      <c r="M329" s="6"/>
      <c r="N329" s="6"/>
      <c r="O329" s="6"/>
      <c r="P329" s="6"/>
      <c r="Q329" s="6"/>
      <c r="R329" s="29"/>
    </row>
    <row r="330" spans="1:18" ht="43.5" customHeight="1">
      <c r="A330" s="8"/>
      <c r="B330" s="135" t="s">
        <v>141</v>
      </c>
      <c r="C330" s="9"/>
      <c r="D330" s="9"/>
      <c r="E330" s="9"/>
      <c r="F330" s="9"/>
      <c r="G330" s="9"/>
      <c r="H330" s="9"/>
      <c r="I330" s="10"/>
      <c r="J330" s="10"/>
      <c r="K330" s="11"/>
      <c r="L330" s="9"/>
      <c r="M330" s="9"/>
      <c r="N330" s="9"/>
      <c r="O330" s="9"/>
      <c r="P330" s="9"/>
      <c r="Q330" s="9"/>
      <c r="R330" s="30" t="s">
        <v>1208</v>
      </c>
    </row>
    <row r="331" spans="1:18" ht="51" customHeight="1">
      <c r="A331" s="12"/>
      <c r="B331" s="49"/>
      <c r="C331" s="13"/>
      <c r="D331" s="133" t="s">
        <v>1130</v>
      </c>
      <c r="E331" s="14"/>
      <c r="F331" s="14"/>
      <c r="G331" s="14"/>
      <c r="H331" s="14"/>
      <c r="I331" s="14"/>
      <c r="J331" s="14"/>
      <c r="K331" s="15"/>
      <c r="L331" s="14"/>
      <c r="M331" s="14"/>
      <c r="N331" s="14"/>
      <c r="O331" s="14"/>
      <c r="P331" s="14"/>
      <c r="Q331" s="14"/>
      <c r="R331" s="31"/>
    </row>
    <row r="332" spans="1:18" s="88" customFormat="1" ht="30.75" customHeight="1" thickBot="1">
      <c r="A332" s="54" t="s">
        <v>1</v>
      </c>
      <c r="B332" s="74" t="s">
        <v>2</v>
      </c>
      <c r="C332" s="74" t="s">
        <v>3</v>
      </c>
      <c r="D332" s="74" t="s">
        <v>4</v>
      </c>
      <c r="E332" s="28" t="s">
        <v>5</v>
      </c>
      <c r="F332" s="28" t="s">
        <v>36</v>
      </c>
      <c r="G332" s="28" t="s">
        <v>43</v>
      </c>
      <c r="H332" s="28" t="s">
        <v>45</v>
      </c>
      <c r="I332" s="28" t="s">
        <v>43</v>
      </c>
      <c r="J332" s="28" t="s">
        <v>739</v>
      </c>
      <c r="K332" s="28" t="s">
        <v>21</v>
      </c>
      <c r="L332" s="28" t="s">
        <v>27</v>
      </c>
      <c r="M332" s="28" t="s">
        <v>23</v>
      </c>
      <c r="N332" s="28" t="s">
        <v>24</v>
      </c>
      <c r="O332" s="28" t="s">
        <v>967</v>
      </c>
      <c r="P332" s="28" t="s">
        <v>39</v>
      </c>
      <c r="Q332" s="28" t="s">
        <v>37</v>
      </c>
      <c r="R332" s="75" t="s">
        <v>25</v>
      </c>
    </row>
    <row r="333" spans="1:18" ht="40.5" customHeight="1" thickTop="1">
      <c r="A333" s="141" t="s">
        <v>142</v>
      </c>
      <c r="B333" s="83"/>
      <c r="C333" s="64"/>
      <c r="D333" s="64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68"/>
    </row>
    <row r="334" spans="1:18" ht="40.5" customHeight="1">
      <c r="A334" s="152">
        <v>15</v>
      </c>
      <c r="B334" s="71" t="s">
        <v>962</v>
      </c>
      <c r="C334" s="47" t="s">
        <v>1120</v>
      </c>
      <c r="D334" s="47" t="s">
        <v>19</v>
      </c>
      <c r="E334" s="71">
        <v>2500.05</v>
      </c>
      <c r="F334" s="71">
        <v>0</v>
      </c>
      <c r="G334" s="71">
        <v>0</v>
      </c>
      <c r="H334" s="71">
        <v>300</v>
      </c>
      <c r="I334" s="71">
        <v>0</v>
      </c>
      <c r="J334" s="71">
        <v>0</v>
      </c>
      <c r="K334" s="43">
        <v>0</v>
      </c>
      <c r="L334" s="71">
        <v>0</v>
      </c>
      <c r="M334" s="71">
        <v>7.66</v>
      </c>
      <c r="N334" s="71">
        <v>0</v>
      </c>
      <c r="O334" s="71">
        <v>0</v>
      </c>
      <c r="P334" s="71">
        <v>-0.01</v>
      </c>
      <c r="Q334" s="71">
        <f>E334+F334+G334+H334+I334+J334-L334-M334-K334+N334-P334</f>
        <v>2792.4000000000005</v>
      </c>
      <c r="R334" s="35"/>
    </row>
    <row r="335" spans="1:18" ht="40.5" customHeight="1">
      <c r="A335" s="152">
        <v>62</v>
      </c>
      <c r="B335" s="71" t="s">
        <v>75</v>
      </c>
      <c r="C335" s="47" t="s">
        <v>1121</v>
      </c>
      <c r="D335" s="47" t="s">
        <v>19</v>
      </c>
      <c r="E335" s="71">
        <v>2500.05</v>
      </c>
      <c r="F335" s="71">
        <v>0</v>
      </c>
      <c r="G335" s="71">
        <v>0</v>
      </c>
      <c r="H335" s="71">
        <v>300</v>
      </c>
      <c r="I335" s="71">
        <v>0</v>
      </c>
      <c r="J335" s="71">
        <v>0</v>
      </c>
      <c r="K335" s="43">
        <v>337</v>
      </c>
      <c r="L335" s="71">
        <v>0</v>
      </c>
      <c r="M335" s="71">
        <v>7.66</v>
      </c>
      <c r="N335" s="71">
        <v>0</v>
      </c>
      <c r="O335" s="71">
        <v>0</v>
      </c>
      <c r="P335" s="71">
        <v>-0.01</v>
      </c>
      <c r="Q335" s="71">
        <f>E335+F335+G335+H335+I335+J335-L335-M335-K335+N335-P335</f>
        <v>2455.4000000000005</v>
      </c>
      <c r="R335" s="35"/>
    </row>
    <row r="336" spans="1:18" ht="40.5" customHeight="1">
      <c r="A336" s="152">
        <v>133</v>
      </c>
      <c r="B336" s="71" t="s">
        <v>143</v>
      </c>
      <c r="C336" s="47" t="s">
        <v>1122</v>
      </c>
      <c r="D336" s="47" t="s">
        <v>19</v>
      </c>
      <c r="E336" s="71">
        <v>2500.05</v>
      </c>
      <c r="F336" s="71">
        <v>0</v>
      </c>
      <c r="G336" s="71">
        <v>0</v>
      </c>
      <c r="H336" s="71">
        <v>300</v>
      </c>
      <c r="I336" s="71">
        <v>0</v>
      </c>
      <c r="J336" s="71">
        <v>0</v>
      </c>
      <c r="K336" s="71">
        <v>0</v>
      </c>
      <c r="L336" s="71">
        <v>0</v>
      </c>
      <c r="M336" s="71">
        <v>7.66</v>
      </c>
      <c r="N336" s="71">
        <v>0</v>
      </c>
      <c r="O336" s="71">
        <v>0</v>
      </c>
      <c r="P336" s="71">
        <v>0.19</v>
      </c>
      <c r="Q336" s="71">
        <f>E336+F336+G336+H336+I336+J336-L336-M336-K336+N336-P336</f>
        <v>2792.2000000000003</v>
      </c>
      <c r="R336" s="32"/>
    </row>
    <row r="337" spans="1:18" ht="33" customHeight="1">
      <c r="A337" s="143" t="s">
        <v>156</v>
      </c>
      <c r="B337" s="71"/>
      <c r="C337" s="47"/>
      <c r="D337" s="47"/>
      <c r="E337" s="50">
        <f>SUM(E334:E336)</f>
        <v>7500.150000000001</v>
      </c>
      <c r="F337" s="50">
        <f aca="true" t="shared" si="48" ref="F337:Q337">SUM(F334:F336)</f>
        <v>0</v>
      </c>
      <c r="G337" s="50">
        <f t="shared" si="48"/>
        <v>0</v>
      </c>
      <c r="H337" s="50">
        <f t="shared" si="48"/>
        <v>900</v>
      </c>
      <c r="I337" s="50">
        <f t="shared" si="48"/>
        <v>0</v>
      </c>
      <c r="J337" s="50">
        <f t="shared" si="48"/>
        <v>0</v>
      </c>
      <c r="K337" s="50">
        <f t="shared" si="48"/>
        <v>337</v>
      </c>
      <c r="L337" s="50">
        <f t="shared" si="48"/>
        <v>0</v>
      </c>
      <c r="M337" s="50">
        <f t="shared" si="48"/>
        <v>22.98</v>
      </c>
      <c r="N337" s="50">
        <f t="shared" si="48"/>
        <v>0</v>
      </c>
      <c r="O337" s="50">
        <f t="shared" si="48"/>
        <v>0</v>
      </c>
      <c r="P337" s="50">
        <f t="shared" si="48"/>
        <v>0.17</v>
      </c>
      <c r="Q337" s="50">
        <f t="shared" si="48"/>
        <v>8040.000000000002</v>
      </c>
      <c r="R337" s="35"/>
    </row>
    <row r="338" spans="1:18" ht="33" customHeight="1">
      <c r="A338" s="65"/>
      <c r="B338" s="60" t="s">
        <v>40</v>
      </c>
      <c r="C338" s="66"/>
      <c r="D338" s="66"/>
      <c r="E338" s="87">
        <f>E337</f>
        <v>7500.150000000001</v>
      </c>
      <c r="F338" s="87">
        <f aca="true" t="shared" si="49" ref="F338:K338">F337</f>
        <v>0</v>
      </c>
      <c r="G338" s="87">
        <f t="shared" si="49"/>
        <v>0</v>
      </c>
      <c r="H338" s="87">
        <f t="shared" si="49"/>
        <v>900</v>
      </c>
      <c r="I338" s="87">
        <f t="shared" si="49"/>
        <v>0</v>
      </c>
      <c r="J338" s="87">
        <f t="shared" si="49"/>
        <v>0</v>
      </c>
      <c r="K338" s="87">
        <f t="shared" si="49"/>
        <v>337</v>
      </c>
      <c r="L338" s="87">
        <f aca="true" t="shared" si="50" ref="L338:Q338">L337</f>
        <v>0</v>
      </c>
      <c r="M338" s="87">
        <f t="shared" si="50"/>
        <v>22.98</v>
      </c>
      <c r="N338" s="87">
        <f t="shared" si="50"/>
        <v>0</v>
      </c>
      <c r="O338" s="87">
        <f t="shared" si="50"/>
        <v>0</v>
      </c>
      <c r="P338" s="87">
        <f t="shared" si="50"/>
        <v>0.17</v>
      </c>
      <c r="Q338" s="87">
        <f t="shared" si="50"/>
        <v>8040.000000000002</v>
      </c>
      <c r="R338" s="67"/>
    </row>
    <row r="339" ht="18">
      <c r="K339" s="3"/>
    </row>
    <row r="340" ht="18">
      <c r="K340" s="3"/>
    </row>
    <row r="341" ht="63" customHeight="1"/>
    <row r="342" spans="2:18" s="144" customFormat="1" ht="15.75">
      <c r="B342" s="147"/>
      <c r="C342" s="147"/>
      <c r="D342" s="147" t="s">
        <v>52</v>
      </c>
      <c r="E342" s="147"/>
      <c r="F342" s="147"/>
      <c r="G342" s="147"/>
      <c r="H342" s="147"/>
      <c r="I342" s="147"/>
      <c r="J342" s="147"/>
      <c r="K342" s="147"/>
      <c r="L342" s="147"/>
      <c r="M342" s="147" t="s">
        <v>54</v>
      </c>
      <c r="N342" s="147"/>
      <c r="O342" s="147"/>
      <c r="P342" s="147"/>
      <c r="Q342" s="147"/>
      <c r="R342" s="147"/>
    </row>
    <row r="343" spans="1:18" s="144" customFormat="1" ht="15.75">
      <c r="A343" s="144" t="s">
        <v>53</v>
      </c>
      <c r="B343" s="147"/>
      <c r="C343" s="147"/>
      <c r="D343" s="147" t="s">
        <v>51</v>
      </c>
      <c r="E343" s="147"/>
      <c r="F343" s="147"/>
      <c r="G343" s="147"/>
      <c r="H343" s="147"/>
      <c r="I343" s="147"/>
      <c r="J343" s="147"/>
      <c r="K343" s="147"/>
      <c r="L343" s="147"/>
      <c r="M343" s="147" t="s">
        <v>55</v>
      </c>
      <c r="N343" s="147"/>
      <c r="O343" s="147"/>
      <c r="P343" s="147"/>
      <c r="Q343" s="147"/>
      <c r="R343" s="147"/>
    </row>
    <row r="347" spans="1:18" ht="54" customHeight="1">
      <c r="A347" s="5" t="s">
        <v>0</v>
      </c>
      <c r="B347" s="37"/>
      <c r="C347" s="6"/>
      <c r="D347" s="131" t="s">
        <v>155</v>
      </c>
      <c r="E347" s="6"/>
      <c r="F347" s="6"/>
      <c r="G347" s="6"/>
      <c r="H347" s="6"/>
      <c r="I347" s="6"/>
      <c r="J347" s="6"/>
      <c r="K347" s="7"/>
      <c r="L347" s="6"/>
      <c r="M347" s="6"/>
      <c r="N347" s="6"/>
      <c r="O347" s="6"/>
      <c r="P347" s="6"/>
      <c r="Q347" s="6"/>
      <c r="R347" s="29"/>
    </row>
    <row r="348" spans="1:18" ht="18.75">
      <c r="A348" s="8"/>
      <c r="B348" s="135" t="s">
        <v>34</v>
      </c>
      <c r="C348" s="9"/>
      <c r="D348" s="9"/>
      <c r="E348" s="9"/>
      <c r="F348" s="9"/>
      <c r="G348" s="9"/>
      <c r="H348" s="9"/>
      <c r="I348" s="10"/>
      <c r="J348" s="10"/>
      <c r="K348" s="11"/>
      <c r="L348" s="9"/>
      <c r="M348" s="9"/>
      <c r="N348" s="9"/>
      <c r="O348" s="9"/>
      <c r="P348" s="9"/>
      <c r="Q348" s="9"/>
      <c r="R348" s="30" t="s">
        <v>1209</v>
      </c>
    </row>
    <row r="349" spans="1:18" ht="24.75">
      <c r="A349" s="12"/>
      <c r="B349" s="49"/>
      <c r="C349" s="13"/>
      <c r="D349" s="133" t="s">
        <v>1130</v>
      </c>
      <c r="E349" s="14"/>
      <c r="F349" s="14"/>
      <c r="G349" s="14"/>
      <c r="H349" s="14"/>
      <c r="I349" s="14"/>
      <c r="J349" s="14"/>
      <c r="K349" s="15"/>
      <c r="L349" s="14"/>
      <c r="M349" s="14"/>
      <c r="N349" s="14"/>
      <c r="O349" s="14"/>
      <c r="P349" s="14"/>
      <c r="Q349" s="14"/>
      <c r="R349" s="31"/>
    </row>
    <row r="350" spans="1:18" s="88" customFormat="1" ht="33.75" customHeight="1" thickBot="1">
      <c r="A350" s="54" t="s">
        <v>1</v>
      </c>
      <c r="B350" s="74" t="s">
        <v>2</v>
      </c>
      <c r="C350" s="74" t="s">
        <v>3</v>
      </c>
      <c r="D350" s="74" t="s">
        <v>4</v>
      </c>
      <c r="E350" s="28" t="s">
        <v>5</v>
      </c>
      <c r="F350" s="28" t="s">
        <v>36</v>
      </c>
      <c r="G350" s="28" t="s">
        <v>20</v>
      </c>
      <c r="H350" s="28" t="s">
        <v>45</v>
      </c>
      <c r="I350" s="28" t="s">
        <v>43</v>
      </c>
      <c r="J350" s="28" t="s">
        <v>739</v>
      </c>
      <c r="K350" s="28" t="s">
        <v>21</v>
      </c>
      <c r="L350" s="28" t="s">
        <v>27</v>
      </c>
      <c r="M350" s="28" t="s">
        <v>23</v>
      </c>
      <c r="N350" s="28" t="s">
        <v>24</v>
      </c>
      <c r="O350" s="28" t="s">
        <v>967</v>
      </c>
      <c r="P350" s="28" t="s">
        <v>39</v>
      </c>
      <c r="Q350" s="28" t="s">
        <v>37</v>
      </c>
      <c r="R350" s="75" t="s">
        <v>25</v>
      </c>
    </row>
    <row r="351" spans="1:18" ht="35.25" customHeight="1" thickTop="1">
      <c r="A351" s="142" t="s">
        <v>144</v>
      </c>
      <c r="B351" s="104"/>
      <c r="C351" s="104"/>
      <c r="D351" s="104"/>
      <c r="E351" s="104"/>
      <c r="F351" s="104"/>
      <c r="G351" s="104"/>
      <c r="H351" s="104"/>
      <c r="I351" s="104"/>
      <c r="J351" s="104"/>
      <c r="K351" s="105"/>
      <c r="L351" s="104"/>
      <c r="M351" s="104"/>
      <c r="N351" s="104"/>
      <c r="O351" s="104"/>
      <c r="P351" s="104"/>
      <c r="Q351" s="104"/>
      <c r="R351" s="103"/>
    </row>
    <row r="352" spans="1:18" ht="42" customHeight="1">
      <c r="A352" s="152">
        <v>28</v>
      </c>
      <c r="B352" s="78" t="s">
        <v>744</v>
      </c>
      <c r="C352" s="40" t="s">
        <v>1123</v>
      </c>
      <c r="D352" s="258" t="s">
        <v>745</v>
      </c>
      <c r="E352" s="78">
        <v>2940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70.45</v>
      </c>
      <c r="N352" s="78">
        <v>0</v>
      </c>
      <c r="O352" s="78">
        <v>0</v>
      </c>
      <c r="P352" s="78">
        <v>-0.05</v>
      </c>
      <c r="Q352" s="78">
        <f>E352+F352+G352+I352-J352-L352-M352-K352+N352-P352</f>
        <v>2869.6000000000004</v>
      </c>
      <c r="R352" s="47"/>
    </row>
    <row r="353" spans="1:18" ht="42" customHeight="1">
      <c r="A353" s="152">
        <v>32</v>
      </c>
      <c r="B353" s="78" t="s">
        <v>747</v>
      </c>
      <c r="C353" s="40" t="s">
        <v>1124</v>
      </c>
      <c r="D353" s="40" t="s">
        <v>748</v>
      </c>
      <c r="E353" s="78">
        <v>2901.9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66.31</v>
      </c>
      <c r="N353" s="78">
        <v>0</v>
      </c>
      <c r="O353" s="78">
        <v>0</v>
      </c>
      <c r="P353" s="78">
        <v>-0.01</v>
      </c>
      <c r="Q353" s="78">
        <f>E353+F353+G353+I353-J353-L353-M353-K353+N353-P353</f>
        <v>2835.6000000000004</v>
      </c>
      <c r="R353" s="47"/>
    </row>
    <row r="354" spans="1:18" ht="42" customHeight="1">
      <c r="A354" s="152">
        <v>76</v>
      </c>
      <c r="B354" s="78" t="s">
        <v>74</v>
      </c>
      <c r="C354" s="40" t="s">
        <v>1125</v>
      </c>
      <c r="D354" s="40" t="s">
        <v>111</v>
      </c>
      <c r="E354" s="78">
        <v>3640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184.61</v>
      </c>
      <c r="N354" s="78">
        <v>0</v>
      </c>
      <c r="O354" s="78">
        <v>0</v>
      </c>
      <c r="P354" s="78">
        <v>-0.01</v>
      </c>
      <c r="Q354" s="78">
        <f>E354+F354+G354+I354-J354-L354-M354-K354+N354-P354</f>
        <v>3455.4</v>
      </c>
      <c r="R354" s="47"/>
    </row>
    <row r="355" spans="1:18" ht="31.5" customHeight="1">
      <c r="A355" s="146" t="s">
        <v>156</v>
      </c>
      <c r="B355" s="94"/>
      <c r="C355" s="61"/>
      <c r="D355" s="61"/>
      <c r="E355" s="92">
        <f aca="true" t="shared" si="51" ref="E355:Q355">SUM(E352:E354)</f>
        <v>9481.9</v>
      </c>
      <c r="F355" s="92">
        <f t="shared" si="51"/>
        <v>0</v>
      </c>
      <c r="G355" s="92">
        <f t="shared" si="51"/>
        <v>0</v>
      </c>
      <c r="H355" s="92">
        <f t="shared" si="51"/>
        <v>0</v>
      </c>
      <c r="I355" s="92">
        <f t="shared" si="51"/>
        <v>0</v>
      </c>
      <c r="J355" s="92">
        <f t="shared" si="51"/>
        <v>0</v>
      </c>
      <c r="K355" s="92">
        <f t="shared" si="51"/>
        <v>0</v>
      </c>
      <c r="L355" s="92">
        <f t="shared" si="51"/>
        <v>0</v>
      </c>
      <c r="M355" s="92">
        <f t="shared" si="51"/>
        <v>321.37</v>
      </c>
      <c r="N355" s="92">
        <f t="shared" si="51"/>
        <v>0</v>
      </c>
      <c r="O355" s="92">
        <f t="shared" si="51"/>
        <v>0</v>
      </c>
      <c r="P355" s="92">
        <f t="shared" si="51"/>
        <v>-0.07</v>
      </c>
      <c r="Q355" s="92">
        <f t="shared" si="51"/>
        <v>9160.6</v>
      </c>
      <c r="R355" s="78"/>
    </row>
    <row r="356" spans="1:18" s="41" customFormat="1" ht="18">
      <c r="A356" s="26"/>
      <c r="B356" s="93"/>
      <c r="C356" s="10"/>
      <c r="D356" s="10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34"/>
    </row>
    <row r="357" spans="1:18" s="41" customFormat="1" ht="18">
      <c r="A357" s="26"/>
      <c r="B357" s="93"/>
      <c r="C357" s="10"/>
      <c r="D357" s="10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34"/>
    </row>
    <row r="358" spans="1:18" s="41" customFormat="1" ht="18">
      <c r="A358" s="26"/>
      <c r="B358" s="93"/>
      <c r="C358" s="10"/>
      <c r="D358" s="10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34"/>
    </row>
    <row r="359" spans="1:18" s="41" customFormat="1" ht="18">
      <c r="A359" s="26"/>
      <c r="B359" s="93"/>
      <c r="C359" s="10"/>
      <c r="D359" s="10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34"/>
    </row>
    <row r="360" spans="2:18" s="144" customFormat="1" ht="15.75">
      <c r="B360" s="147"/>
      <c r="C360" s="147"/>
      <c r="D360" s="147" t="s">
        <v>52</v>
      </c>
      <c r="E360" s="147"/>
      <c r="F360" s="147"/>
      <c r="G360" s="147"/>
      <c r="H360" s="147"/>
      <c r="I360" s="147"/>
      <c r="J360" s="147"/>
      <c r="K360" s="147"/>
      <c r="L360" s="147"/>
      <c r="M360" s="147" t="s">
        <v>54</v>
      </c>
      <c r="N360" s="147"/>
      <c r="O360" s="147"/>
      <c r="P360" s="147"/>
      <c r="Q360" s="147"/>
      <c r="R360" s="147"/>
    </row>
    <row r="361" spans="1:18" s="144" customFormat="1" ht="15.75">
      <c r="A361" s="144" t="s">
        <v>53</v>
      </c>
      <c r="B361" s="147"/>
      <c r="C361" s="147"/>
      <c r="D361" s="147" t="s">
        <v>51</v>
      </c>
      <c r="E361" s="147"/>
      <c r="F361" s="147"/>
      <c r="G361" s="147"/>
      <c r="H361" s="147"/>
      <c r="I361" s="147"/>
      <c r="J361" s="147"/>
      <c r="K361" s="147"/>
      <c r="L361" s="147"/>
      <c r="M361" s="147" t="s">
        <v>55</v>
      </c>
      <c r="N361" s="147"/>
      <c r="O361" s="147"/>
      <c r="P361" s="147"/>
      <c r="Q361" s="147"/>
      <c r="R361" s="147"/>
    </row>
    <row r="362" spans="2:18" s="144" customFormat="1" ht="15.75"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</row>
    <row r="363" spans="1:18" s="144" customFormat="1" ht="33.75">
      <c r="A363" s="5" t="s">
        <v>0</v>
      </c>
      <c r="B363" s="37"/>
      <c r="C363" s="6"/>
      <c r="D363" s="131" t="s">
        <v>155</v>
      </c>
      <c r="E363" s="6"/>
      <c r="F363" s="6"/>
      <c r="G363" s="6"/>
      <c r="H363" s="6"/>
      <c r="I363" s="6"/>
      <c r="J363" s="6"/>
      <c r="K363" s="7"/>
      <c r="L363" s="6"/>
      <c r="M363" s="6"/>
      <c r="N363" s="6"/>
      <c r="O363" s="6"/>
      <c r="P363" s="6"/>
      <c r="Q363" s="6"/>
      <c r="R363" s="29"/>
    </row>
    <row r="364" spans="1:18" s="144" customFormat="1" ht="19.5">
      <c r="A364" s="8"/>
      <c r="B364" s="136" t="s">
        <v>1189</v>
      </c>
      <c r="C364" s="9"/>
      <c r="D364" s="9"/>
      <c r="E364" s="9"/>
      <c r="F364" s="9"/>
      <c r="G364" s="9"/>
      <c r="H364" s="9"/>
      <c r="I364" s="10"/>
      <c r="J364" s="10"/>
      <c r="K364" s="11"/>
      <c r="L364" s="9"/>
      <c r="M364" s="9"/>
      <c r="N364" s="9"/>
      <c r="O364" s="9"/>
      <c r="P364" s="9"/>
      <c r="Q364" s="9"/>
      <c r="R364" s="30" t="s">
        <v>1210</v>
      </c>
    </row>
    <row r="365" spans="1:18" s="144" customFormat="1" ht="24.75">
      <c r="A365" s="12"/>
      <c r="B365" s="49"/>
      <c r="C365" s="13"/>
      <c r="D365" s="133" t="s">
        <v>1130</v>
      </c>
      <c r="E365" s="14"/>
      <c r="F365" s="14"/>
      <c r="G365" s="14"/>
      <c r="H365" s="14"/>
      <c r="I365" s="14"/>
      <c r="J365" s="14"/>
      <c r="K365" s="15"/>
      <c r="L365" s="14"/>
      <c r="M365" s="14"/>
      <c r="N365" s="14"/>
      <c r="O365" s="14"/>
      <c r="P365" s="14"/>
      <c r="Q365" s="14"/>
      <c r="R365" s="31"/>
    </row>
    <row r="366" spans="1:18" s="144" customFormat="1" ht="30.75" customHeight="1" thickBot="1">
      <c r="A366" s="54" t="s">
        <v>1</v>
      </c>
      <c r="B366" s="74" t="s">
        <v>2</v>
      </c>
      <c r="C366" s="74" t="s">
        <v>3</v>
      </c>
      <c r="D366" s="74" t="s">
        <v>4</v>
      </c>
      <c r="E366" s="28" t="s">
        <v>5</v>
      </c>
      <c r="F366" s="28" t="s">
        <v>36</v>
      </c>
      <c r="G366" s="28" t="s">
        <v>20</v>
      </c>
      <c r="H366" s="28" t="s">
        <v>45</v>
      </c>
      <c r="I366" s="28" t="s">
        <v>43</v>
      </c>
      <c r="J366" s="28" t="s">
        <v>739</v>
      </c>
      <c r="K366" s="28" t="s">
        <v>21</v>
      </c>
      <c r="L366" s="28" t="s">
        <v>27</v>
      </c>
      <c r="M366" s="28" t="s">
        <v>23</v>
      </c>
      <c r="N366" s="28" t="s">
        <v>24</v>
      </c>
      <c r="O366" s="28" t="s">
        <v>967</v>
      </c>
      <c r="P366" s="28" t="s">
        <v>39</v>
      </c>
      <c r="Q366" s="28" t="s">
        <v>37</v>
      </c>
      <c r="R366" s="75" t="s">
        <v>25</v>
      </c>
    </row>
    <row r="367" spans="1:18" s="144" customFormat="1" ht="36.75" customHeight="1" thickTop="1">
      <c r="A367" s="141" t="s">
        <v>1190</v>
      </c>
      <c r="B367" s="83"/>
      <c r="C367" s="64"/>
      <c r="D367" s="64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62"/>
    </row>
    <row r="368" spans="1:18" s="144" customFormat="1" ht="42" customHeight="1">
      <c r="A368" s="152">
        <v>108</v>
      </c>
      <c r="B368" s="170" t="s">
        <v>1191</v>
      </c>
      <c r="C368" s="47" t="s">
        <v>1192</v>
      </c>
      <c r="D368" s="47" t="s">
        <v>1193</v>
      </c>
      <c r="E368" s="71">
        <v>3250.05</v>
      </c>
      <c r="F368" s="71">
        <v>0</v>
      </c>
      <c r="G368" s="71">
        <v>0</v>
      </c>
      <c r="H368" s="71">
        <v>0</v>
      </c>
      <c r="I368" s="71">
        <v>0</v>
      </c>
      <c r="J368" s="71">
        <v>1733.36</v>
      </c>
      <c r="K368" s="85">
        <v>0</v>
      </c>
      <c r="L368" s="71">
        <v>0</v>
      </c>
      <c r="M368" s="71">
        <v>520.57</v>
      </c>
      <c r="N368" s="71">
        <v>0</v>
      </c>
      <c r="O368" s="71">
        <v>0</v>
      </c>
      <c r="P368" s="71">
        <v>0.04</v>
      </c>
      <c r="Q368" s="71">
        <f>E368+F368+G368+I368+J368-L368-M368-K368+N368-P368</f>
        <v>4462.8</v>
      </c>
      <c r="R368" s="32"/>
    </row>
    <row r="369" spans="1:18" s="144" customFormat="1" ht="30.75" customHeight="1">
      <c r="A369" s="143" t="s">
        <v>156</v>
      </c>
      <c r="B369" s="71"/>
      <c r="C369" s="47"/>
      <c r="D369" s="47"/>
      <c r="E369" s="77">
        <f aca="true" t="shared" si="52" ref="E369:Q370">E368</f>
        <v>3250.05</v>
      </c>
      <c r="F369" s="77">
        <f t="shared" si="52"/>
        <v>0</v>
      </c>
      <c r="G369" s="77">
        <f t="shared" si="52"/>
        <v>0</v>
      </c>
      <c r="H369" s="77">
        <f t="shared" si="52"/>
        <v>0</v>
      </c>
      <c r="I369" s="77">
        <f t="shared" si="52"/>
        <v>0</v>
      </c>
      <c r="J369" s="77">
        <f t="shared" si="52"/>
        <v>1733.36</v>
      </c>
      <c r="K369" s="77">
        <f t="shared" si="52"/>
        <v>0</v>
      </c>
      <c r="L369" s="77">
        <f t="shared" si="52"/>
        <v>0</v>
      </c>
      <c r="M369" s="77">
        <f t="shared" si="52"/>
        <v>520.57</v>
      </c>
      <c r="N369" s="77">
        <f t="shared" si="52"/>
        <v>0</v>
      </c>
      <c r="O369" s="77">
        <f t="shared" si="52"/>
        <v>0</v>
      </c>
      <c r="P369" s="77">
        <f t="shared" si="52"/>
        <v>0.04</v>
      </c>
      <c r="Q369" s="77">
        <f t="shared" si="52"/>
        <v>4462.8</v>
      </c>
      <c r="R369" s="32"/>
    </row>
    <row r="370" spans="1:18" s="144" customFormat="1" ht="47.25" customHeight="1">
      <c r="A370" s="65"/>
      <c r="B370" s="60" t="s">
        <v>40</v>
      </c>
      <c r="C370" s="86"/>
      <c r="D370" s="86"/>
      <c r="E370" s="87">
        <f t="shared" si="52"/>
        <v>3250.05</v>
      </c>
      <c r="F370" s="87">
        <f t="shared" si="52"/>
        <v>0</v>
      </c>
      <c r="G370" s="87">
        <f t="shared" si="52"/>
        <v>0</v>
      </c>
      <c r="H370" s="87">
        <f t="shared" si="52"/>
        <v>0</v>
      </c>
      <c r="I370" s="87">
        <f t="shared" si="52"/>
        <v>0</v>
      </c>
      <c r="J370" s="87">
        <f t="shared" si="52"/>
        <v>1733.36</v>
      </c>
      <c r="K370" s="87">
        <f t="shared" si="52"/>
        <v>0</v>
      </c>
      <c r="L370" s="87">
        <f t="shared" si="52"/>
        <v>0</v>
      </c>
      <c r="M370" s="87">
        <f t="shared" si="52"/>
        <v>520.57</v>
      </c>
      <c r="N370" s="87">
        <f t="shared" si="52"/>
        <v>0</v>
      </c>
      <c r="O370" s="87">
        <f t="shared" si="52"/>
        <v>0</v>
      </c>
      <c r="P370" s="87">
        <f t="shared" si="52"/>
        <v>0.04</v>
      </c>
      <c r="Q370" s="87">
        <f t="shared" si="52"/>
        <v>4462.8</v>
      </c>
      <c r="R370" s="67"/>
    </row>
    <row r="371" spans="1:18" s="144" customFormat="1" ht="19.5">
      <c r="A371" s="19"/>
      <c r="B371" s="3"/>
      <c r="C371" s="3"/>
      <c r="D371" s="3"/>
      <c r="E371" s="3"/>
      <c r="F371" s="3"/>
      <c r="G371" s="3"/>
      <c r="H371" s="3"/>
      <c r="I371" s="3"/>
      <c r="J371" s="3"/>
      <c r="K371" s="21"/>
      <c r="L371" s="3"/>
      <c r="M371" s="3"/>
      <c r="N371" s="3"/>
      <c r="O371" s="3"/>
      <c r="P371" s="3"/>
      <c r="Q371" s="3"/>
      <c r="R371" s="33"/>
    </row>
    <row r="372" spans="1:18" s="144" customFormat="1" ht="19.5">
      <c r="A372" s="19"/>
      <c r="B372" s="3"/>
      <c r="C372" s="3"/>
      <c r="D372" s="3"/>
      <c r="E372" s="3"/>
      <c r="F372" s="3"/>
      <c r="G372" s="3"/>
      <c r="H372" s="3"/>
      <c r="I372" s="3"/>
      <c r="J372" s="3"/>
      <c r="K372" s="21"/>
      <c r="L372" s="3"/>
      <c r="M372" s="3"/>
      <c r="N372" s="3"/>
      <c r="O372" s="3"/>
      <c r="P372" s="3"/>
      <c r="Q372" s="3"/>
      <c r="R372" s="33"/>
    </row>
    <row r="373" spans="1:18" s="144" customFormat="1" ht="19.5">
      <c r="A373" s="19"/>
      <c r="B373" s="3"/>
      <c r="C373" s="3"/>
      <c r="D373" s="3"/>
      <c r="E373" s="3"/>
      <c r="F373" s="3"/>
      <c r="G373" s="3"/>
      <c r="H373" s="3"/>
      <c r="I373" s="3"/>
      <c r="J373" s="3"/>
      <c r="K373" s="21"/>
      <c r="L373" s="3"/>
      <c r="M373" s="3"/>
      <c r="N373" s="3"/>
      <c r="O373" s="3"/>
      <c r="P373" s="3"/>
      <c r="Q373" s="3"/>
      <c r="R373" s="33"/>
    </row>
    <row r="374" spans="1:18" s="144" customFormat="1" ht="19.5">
      <c r="A374" s="19"/>
      <c r="B374" s="3"/>
      <c r="C374" s="3"/>
      <c r="D374" s="3"/>
      <c r="E374" s="3"/>
      <c r="F374" s="3"/>
      <c r="G374" s="3"/>
      <c r="H374" s="3"/>
      <c r="I374" s="3"/>
      <c r="J374" s="3"/>
      <c r="K374" s="21"/>
      <c r="L374" s="3"/>
      <c r="M374" s="3"/>
      <c r="N374" s="3"/>
      <c r="O374" s="3"/>
      <c r="P374" s="3"/>
      <c r="Q374" s="3"/>
      <c r="R374" s="33"/>
    </row>
    <row r="375" spans="1:18" s="144" customFormat="1" ht="19.5">
      <c r="A375" s="19"/>
      <c r="B375" s="3"/>
      <c r="C375" s="3"/>
      <c r="D375" s="3"/>
      <c r="E375" s="3"/>
      <c r="F375" s="3"/>
      <c r="G375" s="3"/>
      <c r="H375" s="3"/>
      <c r="I375" s="3"/>
      <c r="J375" s="3"/>
      <c r="K375" s="21"/>
      <c r="L375" s="3"/>
      <c r="M375" s="3"/>
      <c r="N375" s="3"/>
      <c r="O375" s="3"/>
      <c r="P375" s="3"/>
      <c r="Q375" s="3"/>
      <c r="R375" s="33"/>
    </row>
    <row r="376" spans="1:18" s="144" customFormat="1" ht="19.5">
      <c r="A376" s="19"/>
      <c r="B376" s="3"/>
      <c r="C376" s="3"/>
      <c r="D376" s="3"/>
      <c r="E376" s="3"/>
      <c r="F376" s="3"/>
      <c r="G376" s="3"/>
      <c r="H376" s="3"/>
      <c r="I376" s="3"/>
      <c r="J376" s="3"/>
      <c r="K376" s="21"/>
      <c r="L376" s="3"/>
      <c r="M376" s="3"/>
      <c r="N376" s="3"/>
      <c r="O376" s="3"/>
      <c r="P376" s="3"/>
      <c r="Q376" s="3"/>
      <c r="R376" s="33"/>
    </row>
    <row r="377" spans="2:18" s="144" customFormat="1" ht="15.75">
      <c r="B377" s="147"/>
      <c r="C377" s="147"/>
      <c r="D377" s="147" t="s">
        <v>52</v>
      </c>
      <c r="E377" s="147"/>
      <c r="F377" s="147"/>
      <c r="G377" s="147"/>
      <c r="H377" s="147"/>
      <c r="I377" s="147"/>
      <c r="J377" s="147"/>
      <c r="K377" s="147"/>
      <c r="L377" s="147"/>
      <c r="M377" s="147" t="s">
        <v>54</v>
      </c>
      <c r="N377" s="147"/>
      <c r="O377" s="147"/>
      <c r="P377" s="147"/>
      <c r="Q377" s="147"/>
      <c r="R377" s="147"/>
    </row>
    <row r="378" spans="1:18" s="144" customFormat="1" ht="15.75">
      <c r="A378" s="144" t="s">
        <v>53</v>
      </c>
      <c r="B378" s="147"/>
      <c r="C378" s="147"/>
      <c r="D378" s="147" t="s">
        <v>51</v>
      </c>
      <c r="E378" s="147"/>
      <c r="F378" s="147"/>
      <c r="G378" s="147"/>
      <c r="H378" s="147"/>
      <c r="I378" s="147"/>
      <c r="J378" s="147"/>
      <c r="K378" s="147"/>
      <c r="L378" s="147"/>
      <c r="M378" s="147" t="s">
        <v>55</v>
      </c>
      <c r="N378" s="147"/>
      <c r="O378" s="147"/>
      <c r="P378" s="147"/>
      <c r="Q378" s="147"/>
      <c r="R378" s="147"/>
    </row>
    <row r="379" spans="2:18" s="144" customFormat="1" ht="15.75"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</row>
    <row r="380" spans="1:18" s="41" customFormat="1" ht="18">
      <c r="A380" s="26"/>
      <c r="B380" s="93"/>
      <c r="C380" s="10"/>
      <c r="D380" s="10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34"/>
    </row>
    <row r="381" spans="1:18" ht="55.5" customHeight="1">
      <c r="A381" s="5" t="s">
        <v>0</v>
      </c>
      <c r="B381" s="37"/>
      <c r="C381" s="266" t="s">
        <v>677</v>
      </c>
      <c r="D381" s="37"/>
      <c r="E381" s="6"/>
      <c r="F381" s="6"/>
      <c r="G381" s="6"/>
      <c r="H381" s="6"/>
      <c r="I381" s="6"/>
      <c r="J381" s="6"/>
      <c r="K381" s="7"/>
      <c r="L381" s="6"/>
      <c r="M381" s="6"/>
      <c r="N381" s="6"/>
      <c r="O381" s="6"/>
      <c r="P381" s="6"/>
      <c r="Q381" s="6"/>
      <c r="R381" s="29"/>
    </row>
    <row r="382" spans="1:18" ht="40.5" customHeight="1">
      <c r="A382" s="8"/>
      <c r="B382" s="136" t="s">
        <v>749</v>
      </c>
      <c r="C382" s="9"/>
      <c r="D382" s="9"/>
      <c r="E382" s="9"/>
      <c r="F382" s="9"/>
      <c r="G382" s="9"/>
      <c r="H382" s="9"/>
      <c r="I382" s="10"/>
      <c r="J382" s="10"/>
      <c r="K382" s="11"/>
      <c r="L382" s="9"/>
      <c r="M382" s="9"/>
      <c r="N382" s="9"/>
      <c r="O382" s="9"/>
      <c r="P382" s="9"/>
      <c r="Q382" s="9"/>
      <c r="R382" s="30" t="s">
        <v>1211</v>
      </c>
    </row>
    <row r="383" spans="1:18" ht="46.5" customHeight="1">
      <c r="A383" s="12"/>
      <c r="B383" s="49"/>
      <c r="C383" s="13"/>
      <c r="D383" s="133" t="s">
        <v>1130</v>
      </c>
      <c r="E383" s="14"/>
      <c r="F383" s="14"/>
      <c r="G383" s="14"/>
      <c r="H383" s="14"/>
      <c r="I383" s="14"/>
      <c r="J383" s="14"/>
      <c r="K383" s="15"/>
      <c r="L383" s="14"/>
      <c r="M383" s="14"/>
      <c r="N383" s="14"/>
      <c r="O383" s="14"/>
      <c r="P383" s="14"/>
      <c r="Q383" s="14"/>
      <c r="R383" s="31"/>
    </row>
    <row r="384" spans="1:18" s="88" customFormat="1" ht="23.25" thickBot="1">
      <c r="A384" s="54" t="s">
        <v>1</v>
      </c>
      <c r="B384" s="74" t="s">
        <v>2</v>
      </c>
      <c r="C384" s="74" t="s">
        <v>3</v>
      </c>
      <c r="D384" s="74" t="s">
        <v>4</v>
      </c>
      <c r="E384" s="28" t="s">
        <v>5</v>
      </c>
      <c r="F384" s="28" t="s">
        <v>36</v>
      </c>
      <c r="G384" s="28" t="s">
        <v>20</v>
      </c>
      <c r="H384" s="28" t="s">
        <v>45</v>
      </c>
      <c r="I384" s="28" t="s">
        <v>43</v>
      </c>
      <c r="J384" s="28" t="s">
        <v>739</v>
      </c>
      <c r="K384" s="28" t="s">
        <v>21</v>
      </c>
      <c r="L384" s="28" t="s">
        <v>27</v>
      </c>
      <c r="M384" s="28" t="s">
        <v>23</v>
      </c>
      <c r="N384" s="28" t="s">
        <v>24</v>
      </c>
      <c r="O384" s="28" t="s">
        <v>967</v>
      </c>
      <c r="P384" s="28" t="s">
        <v>39</v>
      </c>
      <c r="Q384" s="28" t="s">
        <v>37</v>
      </c>
      <c r="R384" s="75" t="s">
        <v>25</v>
      </c>
    </row>
    <row r="385" spans="1:18" ht="33.75" customHeight="1" thickTop="1">
      <c r="A385" s="141" t="s">
        <v>964</v>
      </c>
      <c r="B385" s="83"/>
      <c r="C385" s="64"/>
      <c r="D385" s="64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62"/>
    </row>
    <row r="386" spans="1:18" ht="40.5" customHeight="1">
      <c r="A386" s="152">
        <v>45</v>
      </c>
      <c r="B386" s="71" t="s">
        <v>750</v>
      </c>
      <c r="C386" s="47" t="s">
        <v>1126</v>
      </c>
      <c r="D386" s="47" t="s">
        <v>111</v>
      </c>
      <c r="E386" s="71">
        <v>2100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85">
        <v>0</v>
      </c>
      <c r="L386" s="71">
        <v>0</v>
      </c>
      <c r="M386" s="71">
        <v>0</v>
      </c>
      <c r="N386" s="71">
        <v>64.28</v>
      </c>
      <c r="O386" s="71">
        <v>0</v>
      </c>
      <c r="P386" s="71">
        <v>0.08</v>
      </c>
      <c r="Q386" s="71">
        <f>E386+F386+G386+I386-J386-L386-M386-K386+N386-P386</f>
        <v>2164.2000000000003</v>
      </c>
      <c r="R386" s="32"/>
    </row>
    <row r="387" spans="1:18" ht="40.5" customHeight="1">
      <c r="A387" s="152">
        <v>102</v>
      </c>
      <c r="B387" s="71" t="s">
        <v>1186</v>
      </c>
      <c r="C387" s="47" t="s">
        <v>1187</v>
      </c>
      <c r="D387" s="47" t="s">
        <v>1188</v>
      </c>
      <c r="E387" s="71">
        <v>1600.05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85">
        <v>0</v>
      </c>
      <c r="L387" s="71">
        <v>0</v>
      </c>
      <c r="M387" s="71">
        <v>0</v>
      </c>
      <c r="N387" s="71">
        <v>109.2</v>
      </c>
      <c r="O387" s="71">
        <v>0</v>
      </c>
      <c r="P387" s="71">
        <v>0.05</v>
      </c>
      <c r="Q387" s="71">
        <f>E387+F387+G387+I387-J387-L387-M387-K387+N387-P387</f>
        <v>1709.2</v>
      </c>
      <c r="R387" s="32"/>
    </row>
    <row r="388" spans="1:18" ht="30" customHeight="1">
      <c r="A388" s="143" t="s">
        <v>156</v>
      </c>
      <c r="B388" s="71"/>
      <c r="C388" s="47"/>
      <c r="D388" s="47"/>
      <c r="E388" s="77">
        <f>SUM(E386:E387)</f>
        <v>3700.05</v>
      </c>
      <c r="F388" s="77">
        <f aca="true" t="shared" si="53" ref="F388:O388">SUM(F386:F387)</f>
        <v>0</v>
      </c>
      <c r="G388" s="77">
        <f t="shared" si="53"/>
        <v>0</v>
      </c>
      <c r="H388" s="77">
        <f t="shared" si="53"/>
        <v>0</v>
      </c>
      <c r="I388" s="77">
        <f t="shared" si="53"/>
        <v>0</v>
      </c>
      <c r="J388" s="77">
        <f t="shared" si="53"/>
        <v>0</v>
      </c>
      <c r="K388" s="77">
        <f t="shared" si="53"/>
        <v>0</v>
      </c>
      <c r="L388" s="77">
        <f t="shared" si="53"/>
        <v>0</v>
      </c>
      <c r="M388" s="77">
        <f t="shared" si="53"/>
        <v>0</v>
      </c>
      <c r="N388" s="77">
        <f t="shared" si="53"/>
        <v>173.48000000000002</v>
      </c>
      <c r="O388" s="77">
        <f t="shared" si="53"/>
        <v>0</v>
      </c>
      <c r="P388" s="77">
        <f>SUM(P386:P387)</f>
        <v>0.13</v>
      </c>
      <c r="Q388" s="77">
        <f>SUM(Q386:Q387)</f>
        <v>3873.4000000000005</v>
      </c>
      <c r="R388" s="32"/>
    </row>
    <row r="389" spans="1:18" ht="30" customHeight="1">
      <c r="A389" s="65"/>
      <c r="B389" s="60" t="s">
        <v>40</v>
      </c>
      <c r="C389" s="86"/>
      <c r="D389" s="86"/>
      <c r="E389" s="87">
        <f aca="true" t="shared" si="54" ref="E389:N389">E388</f>
        <v>3700.05</v>
      </c>
      <c r="F389" s="87">
        <f t="shared" si="54"/>
        <v>0</v>
      </c>
      <c r="G389" s="87">
        <f t="shared" si="54"/>
        <v>0</v>
      </c>
      <c r="H389" s="87">
        <f t="shared" si="54"/>
        <v>0</v>
      </c>
      <c r="I389" s="87">
        <f t="shared" si="54"/>
        <v>0</v>
      </c>
      <c r="J389" s="87">
        <f t="shared" si="54"/>
        <v>0</v>
      </c>
      <c r="K389" s="87">
        <f t="shared" si="54"/>
        <v>0</v>
      </c>
      <c r="L389" s="87">
        <f t="shared" si="54"/>
        <v>0</v>
      </c>
      <c r="M389" s="87">
        <f t="shared" si="54"/>
        <v>0</v>
      </c>
      <c r="N389" s="87">
        <f t="shared" si="54"/>
        <v>173.48000000000002</v>
      </c>
      <c r="O389" s="87">
        <f>O388</f>
        <v>0</v>
      </c>
      <c r="P389" s="87">
        <f>P388</f>
        <v>0.13</v>
      </c>
      <c r="Q389" s="87">
        <f>Q388</f>
        <v>3873.4000000000005</v>
      </c>
      <c r="R389" s="67"/>
    </row>
    <row r="395" ht="49.5" customHeight="1"/>
    <row r="396" spans="2:18" s="144" customFormat="1" ht="15.75">
      <c r="B396" s="147"/>
      <c r="C396" s="147"/>
      <c r="D396" s="147" t="s">
        <v>52</v>
      </c>
      <c r="E396" s="147"/>
      <c r="F396" s="147"/>
      <c r="G396" s="147"/>
      <c r="H396" s="147"/>
      <c r="I396" s="147"/>
      <c r="J396" s="147"/>
      <c r="K396" s="147"/>
      <c r="L396" s="147"/>
      <c r="M396" s="147" t="s">
        <v>54</v>
      </c>
      <c r="N396" s="147"/>
      <c r="O396" s="147"/>
      <c r="P396" s="147"/>
      <c r="Q396" s="147"/>
      <c r="R396" s="147"/>
    </row>
    <row r="397" spans="1:18" s="144" customFormat="1" ht="15.75">
      <c r="A397" s="144" t="s">
        <v>53</v>
      </c>
      <c r="B397" s="147"/>
      <c r="C397" s="147"/>
      <c r="D397" s="147" t="s">
        <v>51</v>
      </c>
      <c r="E397" s="147"/>
      <c r="F397" s="147"/>
      <c r="G397" s="147"/>
      <c r="H397" s="147"/>
      <c r="I397" s="147"/>
      <c r="J397" s="147"/>
      <c r="K397" s="147"/>
      <c r="L397" s="147"/>
      <c r="M397" s="147" t="s">
        <v>55</v>
      </c>
      <c r="N397" s="147"/>
      <c r="O397" s="147"/>
      <c r="P397" s="147"/>
      <c r="Q397" s="147"/>
      <c r="R397" s="147"/>
    </row>
    <row r="398" spans="1:18" s="41" customFormat="1" ht="18">
      <c r="A398" s="26"/>
      <c r="B398" s="93"/>
      <c r="C398" s="10"/>
      <c r="D398" s="10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34"/>
    </row>
    <row r="399" spans="1:18" s="41" customFormat="1" ht="18">
      <c r="A399" s="26"/>
      <c r="B399" s="93"/>
      <c r="C399" s="10"/>
      <c r="D399" s="10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34"/>
    </row>
    <row r="400" spans="1:18" ht="33.75">
      <c r="A400" s="5" t="s">
        <v>0</v>
      </c>
      <c r="B400" s="37"/>
      <c r="C400" s="6"/>
      <c r="D400" s="131" t="s">
        <v>42</v>
      </c>
      <c r="E400" s="6"/>
      <c r="F400" s="6"/>
      <c r="G400" s="6"/>
      <c r="H400" s="6"/>
      <c r="I400" s="6"/>
      <c r="J400" s="6"/>
      <c r="K400" s="7"/>
      <c r="L400" s="6"/>
      <c r="M400" s="6"/>
      <c r="N400" s="6"/>
      <c r="O400" s="6"/>
      <c r="P400" s="6"/>
      <c r="Q400" s="6"/>
      <c r="R400" s="29"/>
    </row>
    <row r="401" spans="1:18" ht="18.75">
      <c r="A401" s="8"/>
      <c r="B401" s="135" t="s">
        <v>41</v>
      </c>
      <c r="C401" s="9"/>
      <c r="D401" s="9"/>
      <c r="E401" s="9"/>
      <c r="F401" s="9"/>
      <c r="G401" s="9"/>
      <c r="H401" s="9"/>
      <c r="I401" s="10"/>
      <c r="J401" s="10"/>
      <c r="K401" s="11"/>
      <c r="L401" s="9"/>
      <c r="M401" s="9"/>
      <c r="N401" s="9"/>
      <c r="O401" s="9"/>
      <c r="P401" s="9"/>
      <c r="Q401" s="9"/>
      <c r="R401" s="30" t="s">
        <v>1212</v>
      </c>
    </row>
    <row r="402" spans="1:18" ht="24.75">
      <c r="A402" s="12"/>
      <c r="B402" s="49"/>
      <c r="C402" s="13"/>
      <c r="D402" s="133" t="s">
        <v>1130</v>
      </c>
      <c r="E402" s="14"/>
      <c r="F402" s="14"/>
      <c r="G402" s="14"/>
      <c r="H402" s="14"/>
      <c r="I402" s="14"/>
      <c r="J402" s="14"/>
      <c r="K402" s="15"/>
      <c r="L402" s="14"/>
      <c r="M402" s="14"/>
      <c r="N402" s="14"/>
      <c r="O402" s="14"/>
      <c r="P402" s="14"/>
      <c r="Q402" s="14"/>
      <c r="R402" s="31"/>
    </row>
    <row r="403" spans="1:18" ht="33" customHeight="1" thickBot="1">
      <c r="A403" s="54" t="s">
        <v>1</v>
      </c>
      <c r="B403" s="74" t="s">
        <v>2</v>
      </c>
      <c r="C403" s="74" t="s">
        <v>3</v>
      </c>
      <c r="D403" s="74" t="s">
        <v>4</v>
      </c>
      <c r="E403" s="28" t="s">
        <v>5</v>
      </c>
      <c r="F403" s="28" t="s">
        <v>36</v>
      </c>
      <c r="G403" s="28" t="s">
        <v>20</v>
      </c>
      <c r="H403" s="28" t="s">
        <v>45</v>
      </c>
      <c r="I403" s="28" t="s">
        <v>43</v>
      </c>
      <c r="J403" s="28" t="s">
        <v>739</v>
      </c>
      <c r="K403" s="28" t="s">
        <v>21</v>
      </c>
      <c r="L403" s="28" t="s">
        <v>27</v>
      </c>
      <c r="M403" s="28" t="s">
        <v>23</v>
      </c>
      <c r="N403" s="28" t="s">
        <v>24</v>
      </c>
      <c r="O403" s="28" t="s">
        <v>967</v>
      </c>
      <c r="P403" s="28" t="s">
        <v>39</v>
      </c>
      <c r="Q403" s="28" t="s">
        <v>37</v>
      </c>
      <c r="R403" s="75" t="s">
        <v>25</v>
      </c>
    </row>
    <row r="404" spans="1:18" s="125" customFormat="1" ht="40.5" customHeight="1" thickTop="1">
      <c r="A404" s="142" t="s">
        <v>145</v>
      </c>
      <c r="B404" s="106"/>
      <c r="C404" s="106"/>
      <c r="D404" s="106"/>
      <c r="E404" s="106"/>
      <c r="F404" s="106"/>
      <c r="G404" s="106"/>
      <c r="H404" s="106"/>
      <c r="I404" s="106"/>
      <c r="J404" s="106"/>
      <c r="K404" s="130"/>
      <c r="L404" s="106"/>
      <c r="M404" s="106"/>
      <c r="N404" s="106"/>
      <c r="O404" s="106"/>
      <c r="P404" s="106"/>
      <c r="Q404" s="106"/>
      <c r="R404" s="106"/>
    </row>
    <row r="405" spans="1:18" ht="42" customHeight="1">
      <c r="A405" s="152">
        <v>48</v>
      </c>
      <c r="B405" s="78" t="s">
        <v>80</v>
      </c>
      <c r="C405" s="40" t="s">
        <v>904</v>
      </c>
      <c r="D405" s="40" t="s">
        <v>73</v>
      </c>
      <c r="E405" s="78">
        <v>2900.1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66.11</v>
      </c>
      <c r="N405" s="78">
        <v>0</v>
      </c>
      <c r="O405" s="78">
        <v>0</v>
      </c>
      <c r="P405" s="78">
        <v>-0.01</v>
      </c>
      <c r="Q405" s="78">
        <f>E405+F405+G405+I405-J405-L405-M405-K405+N405-P405</f>
        <v>2834</v>
      </c>
      <c r="R405" s="78"/>
    </row>
    <row r="406" spans="1:18" ht="42" customHeight="1">
      <c r="A406" s="152">
        <v>51</v>
      </c>
      <c r="B406" s="78" t="s">
        <v>85</v>
      </c>
      <c r="C406" s="40" t="s">
        <v>1127</v>
      </c>
      <c r="D406" s="40" t="s">
        <v>146</v>
      </c>
      <c r="E406" s="78">
        <v>3675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297.04</v>
      </c>
      <c r="N406" s="78">
        <v>0</v>
      </c>
      <c r="O406" s="78">
        <v>0</v>
      </c>
      <c r="P406" s="78">
        <v>-0.04</v>
      </c>
      <c r="Q406" s="78">
        <f>E406+F406+G406+I406-J406-L406-M406-K406+N406-P406</f>
        <v>3378</v>
      </c>
      <c r="R406" s="78"/>
    </row>
    <row r="407" spans="1:18" ht="42" customHeight="1">
      <c r="A407" s="152">
        <v>52</v>
      </c>
      <c r="B407" s="78" t="s">
        <v>147</v>
      </c>
      <c r="C407" s="40" t="s">
        <v>1128</v>
      </c>
      <c r="D407" s="40" t="s">
        <v>101</v>
      </c>
      <c r="E407" s="78">
        <v>2200.05</v>
      </c>
      <c r="F407" s="78">
        <v>0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39.46</v>
      </c>
      <c r="O407" s="78">
        <v>0</v>
      </c>
      <c r="P407" s="78">
        <v>0.11</v>
      </c>
      <c r="Q407" s="78">
        <f>E407+F407+G407+I407-J407-L407-M407-K407+N407-P407</f>
        <v>2239.4</v>
      </c>
      <c r="R407" s="78"/>
    </row>
    <row r="408" spans="1:18" ht="32.25" customHeight="1">
      <c r="A408" s="146" t="s">
        <v>156</v>
      </c>
      <c r="B408" s="94"/>
      <c r="C408" s="61"/>
      <c r="D408" s="61"/>
      <c r="E408" s="92">
        <f>SUM(E405:E407)</f>
        <v>8775.150000000001</v>
      </c>
      <c r="F408" s="92">
        <f aca="true" t="shared" si="55" ref="F408:K408">SUM(F405:F407)</f>
        <v>0</v>
      </c>
      <c r="G408" s="92">
        <f t="shared" si="55"/>
        <v>0</v>
      </c>
      <c r="H408" s="92">
        <f t="shared" si="55"/>
        <v>0</v>
      </c>
      <c r="I408" s="92">
        <f t="shared" si="55"/>
        <v>0</v>
      </c>
      <c r="J408" s="92">
        <f t="shared" si="55"/>
        <v>0</v>
      </c>
      <c r="K408" s="92">
        <f t="shared" si="55"/>
        <v>0</v>
      </c>
      <c r="L408" s="92">
        <f aca="true" t="shared" si="56" ref="L408:Q408">SUM(L405:L407)</f>
        <v>0</v>
      </c>
      <c r="M408" s="92">
        <f t="shared" si="56"/>
        <v>363.15000000000003</v>
      </c>
      <c r="N408" s="92">
        <f t="shared" si="56"/>
        <v>39.46</v>
      </c>
      <c r="O408" s="92">
        <f t="shared" si="56"/>
        <v>0</v>
      </c>
      <c r="P408" s="92">
        <f t="shared" si="56"/>
        <v>0.06</v>
      </c>
      <c r="Q408" s="92">
        <f t="shared" si="56"/>
        <v>8451.4</v>
      </c>
      <c r="R408" s="94"/>
    </row>
    <row r="409" spans="1:18" s="41" customFormat="1" ht="18">
      <c r="A409" s="26"/>
      <c r="B409" s="93"/>
      <c r="C409" s="10"/>
      <c r="D409" s="10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34"/>
    </row>
    <row r="410" spans="1:18" s="41" customFormat="1" ht="18">
      <c r="A410" s="26"/>
      <c r="B410" s="93"/>
      <c r="C410" s="10"/>
      <c r="D410" s="10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34"/>
    </row>
    <row r="411" spans="1:18" s="113" customFormat="1" ht="26.25" customHeight="1">
      <c r="A411" s="121"/>
      <c r="B411" s="122" t="s">
        <v>48</v>
      </c>
      <c r="C411" s="124"/>
      <c r="D411" s="150"/>
      <c r="E411" s="123">
        <f>E28+E49+E67+E97+E117+E137+E161+E194+E226+E245+E267+E279+E296+E322+E338+E355+E389+E408+E370</f>
        <v>268454.63999999996</v>
      </c>
      <c r="F411" s="123">
        <f aca="true" t="shared" si="57" ref="F411:Q411">F28+F49+F67+F97+F117+F137+F161+F194+F226+F245+F267+F279+F296+F322+F338+F355+F389+F408+F370</f>
        <v>0</v>
      </c>
      <c r="G411" s="123">
        <f t="shared" si="57"/>
        <v>2877.66</v>
      </c>
      <c r="H411" s="123">
        <f t="shared" si="57"/>
        <v>2100</v>
      </c>
      <c r="I411" s="123">
        <f t="shared" si="57"/>
        <v>0</v>
      </c>
      <c r="J411" s="123">
        <f t="shared" si="57"/>
        <v>9750.16</v>
      </c>
      <c r="K411" s="123">
        <f t="shared" si="57"/>
        <v>337</v>
      </c>
      <c r="L411" s="123">
        <f t="shared" si="57"/>
        <v>0</v>
      </c>
      <c r="M411" s="123">
        <f t="shared" si="57"/>
        <v>8975.21</v>
      </c>
      <c r="N411" s="123">
        <f>N28+N49+N67+N97+N117+N137+N161+N194+N226+N245+N267+N279+N296+N322+N338+N355+N389+N408+N370</f>
        <v>5511.339999999999</v>
      </c>
      <c r="O411" s="123">
        <f t="shared" si="57"/>
        <v>500</v>
      </c>
      <c r="P411" s="123">
        <f t="shared" si="57"/>
        <v>-0.6100000000000003</v>
      </c>
      <c r="Q411" s="123">
        <f t="shared" si="57"/>
        <v>278882.20000000007</v>
      </c>
      <c r="R411" s="151"/>
    </row>
    <row r="412" spans="1:18" s="41" customFormat="1" ht="18">
      <c r="A412" s="23"/>
      <c r="B412" s="10"/>
      <c r="C412" s="10"/>
      <c r="D412" s="10"/>
      <c r="E412" s="10"/>
      <c r="F412" s="10"/>
      <c r="G412" s="10"/>
      <c r="H412" s="10"/>
      <c r="I412" s="10"/>
      <c r="J412" s="10"/>
      <c r="K412" s="24"/>
      <c r="L412" s="10"/>
      <c r="M412" s="10"/>
      <c r="N412" s="10"/>
      <c r="O412" s="10"/>
      <c r="P412" s="10"/>
      <c r="Q412" s="10"/>
      <c r="R412" s="34"/>
    </row>
    <row r="418" spans="2:18" s="144" customFormat="1" ht="15.75">
      <c r="B418" s="147"/>
      <c r="C418" s="147"/>
      <c r="D418" s="147" t="s">
        <v>52</v>
      </c>
      <c r="E418" s="147"/>
      <c r="F418" s="147"/>
      <c r="G418" s="147"/>
      <c r="H418" s="147"/>
      <c r="I418" s="147"/>
      <c r="J418" s="147"/>
      <c r="K418" s="147"/>
      <c r="L418" s="147"/>
      <c r="M418" s="147" t="s">
        <v>54</v>
      </c>
      <c r="N418" s="147"/>
      <c r="O418" s="147"/>
      <c r="P418" s="147"/>
      <c r="Q418" s="147"/>
      <c r="R418" s="147"/>
    </row>
    <row r="419" spans="1:18" s="144" customFormat="1" ht="15.75">
      <c r="A419" s="144" t="s">
        <v>53</v>
      </c>
      <c r="B419" s="147"/>
      <c r="C419" s="147"/>
      <c r="D419" s="147" t="s">
        <v>51</v>
      </c>
      <c r="E419" s="147"/>
      <c r="F419" s="147"/>
      <c r="G419" s="147"/>
      <c r="H419" s="147"/>
      <c r="I419" s="147"/>
      <c r="J419" s="147"/>
      <c r="K419" s="147"/>
      <c r="L419" s="147"/>
      <c r="M419" s="147" t="s">
        <v>55</v>
      </c>
      <c r="N419" s="147"/>
      <c r="O419" s="147"/>
      <c r="P419" s="147"/>
      <c r="Q419" s="147"/>
      <c r="R419" s="147"/>
    </row>
    <row r="421" spans="2:18" s="45" customFormat="1" ht="21.75" customHeight="1">
      <c r="B421" s="263" t="s">
        <v>149</v>
      </c>
      <c r="C421" s="264"/>
      <c r="D421" s="264"/>
      <c r="E421" s="264">
        <f>E28+E49+E67+E97+E117+E137+E161+E194+E226+E245+E279+E296+E322+E355+E389+E408+E370</f>
        <v>239573.23999999996</v>
      </c>
      <c r="F421" s="264">
        <f aca="true" t="shared" si="58" ref="F421:Q421">F28+F49+F67+F97+F117+F137+F161+F194+F226+F245+F279+F296+F322+F355+F389+F408+F370</f>
        <v>0</v>
      </c>
      <c r="G421" s="264">
        <f t="shared" si="58"/>
        <v>2877.66</v>
      </c>
      <c r="H421" s="264">
        <f t="shared" si="58"/>
        <v>0</v>
      </c>
      <c r="I421" s="264">
        <f t="shared" si="58"/>
        <v>0</v>
      </c>
      <c r="J421" s="264">
        <f t="shared" si="58"/>
        <v>9750.16</v>
      </c>
      <c r="K421" s="264">
        <f>K28+K49+K67+K97+K117+K137+K161+K194+K226+K245+K279+K296+K322+K355+K389+K408+K370</f>
        <v>0</v>
      </c>
      <c r="L421" s="264">
        <f t="shared" si="58"/>
        <v>0</v>
      </c>
      <c r="M421" s="264">
        <f>M28+M49+M67+M97+M117+M137+M161+M194+M226+M245+M279+M296+M322+M355+M389+M408+M370</f>
        <v>8574.49</v>
      </c>
      <c r="N421" s="264">
        <f t="shared" si="58"/>
        <v>5407.64</v>
      </c>
      <c r="O421" s="264">
        <f t="shared" si="58"/>
        <v>500</v>
      </c>
      <c r="P421" s="264">
        <f t="shared" si="58"/>
        <v>-0.9900000000000002</v>
      </c>
      <c r="Q421" s="264">
        <f t="shared" si="58"/>
        <v>248535.2</v>
      </c>
      <c r="R421" s="127" t="s">
        <v>56</v>
      </c>
    </row>
    <row r="422" spans="2:18" ht="24" customHeight="1">
      <c r="B422" s="265" t="s">
        <v>150</v>
      </c>
      <c r="C422" s="262"/>
      <c r="D422" s="262"/>
      <c r="E422" s="262">
        <f aca="true" t="shared" si="59" ref="E422:Q422">E267+E338</f>
        <v>28881.4</v>
      </c>
      <c r="F422" s="262">
        <f t="shared" si="59"/>
        <v>0</v>
      </c>
      <c r="G422" s="262">
        <f t="shared" si="59"/>
        <v>0</v>
      </c>
      <c r="H422" s="262">
        <f t="shared" si="59"/>
        <v>2100</v>
      </c>
      <c r="I422" s="262">
        <f t="shared" si="59"/>
        <v>0</v>
      </c>
      <c r="J422" s="262">
        <f t="shared" si="59"/>
        <v>0</v>
      </c>
      <c r="K422" s="262">
        <f t="shared" si="59"/>
        <v>337</v>
      </c>
      <c r="L422" s="262">
        <f t="shared" si="59"/>
        <v>0</v>
      </c>
      <c r="M422" s="262">
        <f t="shared" si="59"/>
        <v>400.72</v>
      </c>
      <c r="N422" s="262">
        <f t="shared" si="59"/>
        <v>103.7</v>
      </c>
      <c r="O422" s="262">
        <f t="shared" si="59"/>
        <v>0</v>
      </c>
      <c r="P422" s="262">
        <f t="shared" si="59"/>
        <v>0.38</v>
      </c>
      <c r="Q422" s="262">
        <f t="shared" si="59"/>
        <v>30347</v>
      </c>
      <c r="R422" s="126" t="s">
        <v>152</v>
      </c>
    </row>
    <row r="423" spans="2:18" s="96" customFormat="1" ht="27.75" customHeight="1">
      <c r="B423" s="95" t="s">
        <v>47</v>
      </c>
      <c r="C423" s="95"/>
      <c r="D423" s="95"/>
      <c r="E423" s="95">
        <f>SUM(E421:E422)</f>
        <v>268454.63999999996</v>
      </c>
      <c r="F423" s="95">
        <f aca="true" t="shared" si="60" ref="F423:Q423">SUM(F421:F422)</f>
        <v>0</v>
      </c>
      <c r="G423" s="95">
        <f t="shared" si="60"/>
        <v>2877.66</v>
      </c>
      <c r="H423" s="95">
        <f t="shared" si="60"/>
        <v>2100</v>
      </c>
      <c r="I423" s="95">
        <f t="shared" si="60"/>
        <v>0</v>
      </c>
      <c r="J423" s="95">
        <f t="shared" si="60"/>
        <v>9750.16</v>
      </c>
      <c r="K423" s="95">
        <f t="shared" si="60"/>
        <v>337</v>
      </c>
      <c r="L423" s="95">
        <f t="shared" si="60"/>
        <v>0</v>
      </c>
      <c r="M423" s="95">
        <f t="shared" si="60"/>
        <v>8975.21</v>
      </c>
      <c r="N423" s="95">
        <f t="shared" si="60"/>
        <v>5511.34</v>
      </c>
      <c r="O423" s="95">
        <f t="shared" si="60"/>
        <v>500</v>
      </c>
      <c r="P423" s="95">
        <f t="shared" si="60"/>
        <v>-0.6100000000000002</v>
      </c>
      <c r="Q423" s="95">
        <f t="shared" si="60"/>
        <v>278882.2</v>
      </c>
      <c r="R423" s="95"/>
    </row>
    <row r="425" spans="2:17" ht="18">
      <c r="B425" s="3" t="s">
        <v>151</v>
      </c>
      <c r="E425" s="3">
        <f aca="true" t="shared" si="61" ref="E425:Q425">E411-E423</f>
        <v>0</v>
      </c>
      <c r="F425" s="3">
        <f t="shared" si="61"/>
        <v>0</v>
      </c>
      <c r="G425" s="3">
        <f t="shared" si="61"/>
        <v>0</v>
      </c>
      <c r="H425" s="3">
        <f t="shared" si="61"/>
        <v>0</v>
      </c>
      <c r="I425" s="3">
        <f t="shared" si="61"/>
        <v>0</v>
      </c>
      <c r="J425" s="3">
        <f t="shared" si="61"/>
        <v>0</v>
      </c>
      <c r="K425" s="3">
        <f t="shared" si="61"/>
        <v>0</v>
      </c>
      <c r="L425" s="3">
        <f t="shared" si="61"/>
        <v>0</v>
      </c>
      <c r="M425" s="3">
        <f t="shared" si="61"/>
        <v>0</v>
      </c>
      <c r="N425" s="3">
        <f t="shared" si="61"/>
        <v>0</v>
      </c>
      <c r="P425" s="3">
        <f t="shared" si="61"/>
        <v>0</v>
      </c>
      <c r="Q425" s="3">
        <f t="shared" si="61"/>
        <v>0</v>
      </c>
    </row>
  </sheetData>
  <sheetProtection selectLockedCells="1" selectUnlockedCells="1"/>
  <printOptions/>
  <pageMargins left="0.984251968503937" right="0.3937007874015748" top="0.7874015748031497" bottom="0.5905511811023623" header="0" footer="0"/>
  <pageSetup horizontalDpi="300" verticalDpi="3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C19" sqref="C19"/>
    </sheetView>
  </sheetViews>
  <sheetFormatPr defaultColWidth="11.421875" defaultRowHeight="12.75"/>
  <cols>
    <col min="1" max="1" width="8.00390625" style="0" customWidth="1"/>
    <col min="2" max="2" width="25.8515625" style="252" customWidth="1"/>
    <col min="3" max="4" width="12.00390625" style="252" customWidth="1"/>
    <col min="5" max="5" width="7.8515625" style="252" bestFit="1" customWidth="1"/>
    <col min="6" max="6" width="19.140625" style="252" customWidth="1"/>
    <col min="7" max="7" width="33.140625" style="252" customWidth="1"/>
    <col min="8" max="17" width="11.421875" style="4" customWidth="1"/>
    <col min="18" max="115" width="11.421875" style="41" customWidth="1"/>
  </cols>
  <sheetData>
    <row r="1" spans="1:7" ht="27" customHeight="1">
      <c r="A1" s="519" t="s">
        <v>681</v>
      </c>
      <c r="B1" s="520"/>
      <c r="C1" s="520"/>
      <c r="D1" s="520"/>
      <c r="E1" s="520"/>
      <c r="F1" s="520"/>
      <c r="G1" s="521"/>
    </row>
    <row r="2" spans="1:7" ht="18">
      <c r="A2" s="463" t="s">
        <v>1131</v>
      </c>
      <c r="B2" s="233"/>
      <c r="C2" s="233"/>
      <c r="D2" s="233"/>
      <c r="E2" s="233"/>
      <c r="F2" s="233"/>
      <c r="G2" s="234" t="s">
        <v>682</v>
      </c>
    </row>
    <row r="3" spans="1:115" s="238" customFormat="1" ht="32.25" customHeight="1">
      <c r="A3" s="235" t="s">
        <v>0</v>
      </c>
      <c r="B3" s="75" t="s">
        <v>2</v>
      </c>
      <c r="C3" s="75" t="s">
        <v>3</v>
      </c>
      <c r="D3" s="75" t="s">
        <v>5</v>
      </c>
      <c r="E3" s="75" t="s">
        <v>683</v>
      </c>
      <c r="F3" s="75" t="s">
        <v>684</v>
      </c>
      <c r="G3" s="75" t="s">
        <v>25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</row>
    <row r="4" spans="1:115" s="242" customFormat="1" ht="18" customHeight="1">
      <c r="A4" s="239" t="s">
        <v>685</v>
      </c>
      <c r="B4" s="240"/>
      <c r="C4" s="241"/>
      <c r="D4" s="240"/>
      <c r="E4" s="240"/>
      <c r="F4" s="240"/>
      <c r="G4" s="240"/>
      <c r="H4" s="45"/>
      <c r="I4" s="45"/>
      <c r="J4" s="45"/>
      <c r="K4" s="45"/>
      <c r="L4" s="45"/>
      <c r="M4" s="45"/>
      <c r="N4" s="45"/>
      <c r="O4" s="45"/>
      <c r="P4" s="45"/>
      <c r="Q4" s="4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</row>
    <row r="5" spans="1:115" s="242" customFormat="1" ht="24" customHeight="1">
      <c r="A5" s="243" t="s">
        <v>686</v>
      </c>
      <c r="B5" s="240" t="s">
        <v>687</v>
      </c>
      <c r="C5" s="241" t="s">
        <v>688</v>
      </c>
      <c r="D5" s="240">
        <v>1376.55</v>
      </c>
      <c r="E5" s="240">
        <v>-0.05</v>
      </c>
      <c r="F5" s="240">
        <f>D5-E5</f>
        <v>1376.6</v>
      </c>
      <c r="G5" s="240"/>
      <c r="H5" s="45"/>
      <c r="I5" s="45"/>
      <c r="J5" s="45"/>
      <c r="K5" s="45"/>
      <c r="L5" s="45"/>
      <c r="M5" s="45"/>
      <c r="N5" s="45"/>
      <c r="O5" s="45"/>
      <c r="P5" s="45"/>
      <c r="Q5" s="4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</row>
    <row r="6" spans="1:115" s="242" customFormat="1" ht="24" customHeight="1">
      <c r="A6" s="243" t="s">
        <v>689</v>
      </c>
      <c r="B6" s="240" t="s">
        <v>690</v>
      </c>
      <c r="C6" s="241" t="s">
        <v>691</v>
      </c>
      <c r="D6" s="240">
        <v>1672.65</v>
      </c>
      <c r="E6" s="240">
        <v>0.05</v>
      </c>
      <c r="F6" s="240">
        <f aca="true" t="shared" si="0" ref="F6:F16">D6-E6</f>
        <v>1672.6000000000001</v>
      </c>
      <c r="G6" s="240"/>
      <c r="H6" s="45"/>
      <c r="I6" s="45"/>
      <c r="J6" s="45"/>
      <c r="K6" s="45"/>
      <c r="L6" s="45"/>
      <c r="M6" s="45"/>
      <c r="N6" s="45"/>
      <c r="O6" s="45"/>
      <c r="P6" s="45"/>
      <c r="Q6" s="4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</row>
    <row r="7" spans="1:115" s="242" customFormat="1" ht="24" customHeight="1">
      <c r="A7" s="243" t="s">
        <v>692</v>
      </c>
      <c r="B7" s="240" t="s">
        <v>693</v>
      </c>
      <c r="C7" s="241" t="s">
        <v>694</v>
      </c>
      <c r="D7" s="240">
        <v>1476.25</v>
      </c>
      <c r="E7" s="240">
        <v>0.05</v>
      </c>
      <c r="F7" s="240">
        <f t="shared" si="0"/>
        <v>1476.2</v>
      </c>
      <c r="G7" s="240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</row>
    <row r="8" spans="1:115" s="242" customFormat="1" ht="24" customHeight="1">
      <c r="A8" s="243" t="s">
        <v>695</v>
      </c>
      <c r="B8" s="240" t="s">
        <v>696</v>
      </c>
      <c r="C8" s="241" t="s">
        <v>697</v>
      </c>
      <c r="D8" s="240">
        <v>1337.65</v>
      </c>
      <c r="E8" s="240">
        <v>0.05</v>
      </c>
      <c r="F8" s="240">
        <f t="shared" si="0"/>
        <v>1337.6000000000001</v>
      </c>
      <c r="G8" s="240"/>
      <c r="H8" s="45"/>
      <c r="I8" s="45"/>
      <c r="J8" s="45"/>
      <c r="K8" s="45"/>
      <c r="L8" s="45"/>
      <c r="M8" s="45"/>
      <c r="N8" s="45"/>
      <c r="O8" s="45"/>
      <c r="P8" s="45"/>
      <c r="Q8" s="4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</row>
    <row r="9" spans="1:115" s="242" customFormat="1" ht="24" customHeight="1">
      <c r="A9" s="243" t="s">
        <v>698</v>
      </c>
      <c r="B9" s="240" t="s">
        <v>699</v>
      </c>
      <c r="C9" s="241" t="s">
        <v>700</v>
      </c>
      <c r="D9" s="240">
        <v>1255.75</v>
      </c>
      <c r="E9" s="240">
        <v>-0.05</v>
      </c>
      <c r="F9" s="240">
        <f t="shared" si="0"/>
        <v>1255.8</v>
      </c>
      <c r="G9" s="240"/>
      <c r="H9" s="45"/>
      <c r="I9" s="45"/>
      <c r="J9" s="45"/>
      <c r="K9" s="45"/>
      <c r="L9" s="45"/>
      <c r="M9" s="45"/>
      <c r="N9" s="45"/>
      <c r="O9" s="45"/>
      <c r="P9" s="45"/>
      <c r="Q9" s="4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</row>
    <row r="10" spans="1:115" s="242" customFormat="1" ht="24" customHeight="1">
      <c r="A10" s="243" t="s">
        <v>701</v>
      </c>
      <c r="B10" s="240" t="s">
        <v>702</v>
      </c>
      <c r="C10" s="241" t="s">
        <v>703</v>
      </c>
      <c r="D10" s="240">
        <v>1672.65</v>
      </c>
      <c r="E10" s="240">
        <v>0.05</v>
      </c>
      <c r="F10" s="240">
        <f t="shared" si="0"/>
        <v>1672.6000000000001</v>
      </c>
      <c r="G10" s="24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</row>
    <row r="11" spans="1:115" s="242" customFormat="1" ht="24" customHeight="1">
      <c r="A11" s="243" t="s">
        <v>704</v>
      </c>
      <c r="B11" s="240" t="s">
        <v>705</v>
      </c>
      <c r="C11" s="241" t="s">
        <v>706</v>
      </c>
      <c r="D11" s="240">
        <v>814.65</v>
      </c>
      <c r="E11" s="240">
        <v>0.05</v>
      </c>
      <c r="F11" s="240">
        <f t="shared" si="0"/>
        <v>814.6</v>
      </c>
      <c r="G11" s="2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</row>
    <row r="12" spans="1:115" s="242" customFormat="1" ht="24" customHeight="1">
      <c r="A12" s="243" t="s">
        <v>707</v>
      </c>
      <c r="B12" s="240" t="s">
        <v>708</v>
      </c>
      <c r="C12" s="241" t="s">
        <v>709</v>
      </c>
      <c r="D12" s="240">
        <v>1050.05</v>
      </c>
      <c r="E12" s="240">
        <v>0.05</v>
      </c>
      <c r="F12" s="240">
        <f t="shared" si="0"/>
        <v>1050</v>
      </c>
      <c r="G12" s="24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</row>
    <row r="13" spans="1:115" s="242" customFormat="1" ht="24" customHeight="1">
      <c r="A13" s="243" t="s">
        <v>710</v>
      </c>
      <c r="B13" s="240" t="s">
        <v>711</v>
      </c>
      <c r="C13" s="241" t="s">
        <v>712</v>
      </c>
      <c r="D13" s="240">
        <v>1373.4</v>
      </c>
      <c r="E13" s="240">
        <v>0</v>
      </c>
      <c r="F13" s="240">
        <f t="shared" si="0"/>
        <v>1373.4</v>
      </c>
      <c r="G13" s="24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</row>
    <row r="14" spans="1:115" s="242" customFormat="1" ht="24" customHeight="1">
      <c r="A14" s="243" t="s">
        <v>713</v>
      </c>
      <c r="B14" s="240" t="s">
        <v>714</v>
      </c>
      <c r="C14" s="241" t="s">
        <v>715</v>
      </c>
      <c r="D14" s="240">
        <v>2000.1</v>
      </c>
      <c r="E14" s="240">
        <v>-0.1</v>
      </c>
      <c r="F14" s="240">
        <f t="shared" si="0"/>
        <v>2000.1999999999998</v>
      </c>
      <c r="G14" s="2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</row>
    <row r="15" spans="1:115" s="242" customFormat="1" ht="24" customHeight="1">
      <c r="A15" s="243" t="s">
        <v>716</v>
      </c>
      <c r="B15" s="240" t="s">
        <v>717</v>
      </c>
      <c r="C15" s="241" t="s">
        <v>718</v>
      </c>
      <c r="D15" s="240">
        <v>814.65</v>
      </c>
      <c r="E15" s="240">
        <v>0.05</v>
      </c>
      <c r="F15" s="240">
        <f t="shared" si="0"/>
        <v>814.6</v>
      </c>
      <c r="G15" s="2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</row>
    <row r="16" spans="1:115" s="242" customFormat="1" ht="24" customHeight="1">
      <c r="A16" s="243" t="s">
        <v>719</v>
      </c>
      <c r="B16" s="240" t="s">
        <v>720</v>
      </c>
      <c r="C16" s="241" t="s">
        <v>721</v>
      </c>
      <c r="D16" s="240">
        <v>1062.49</v>
      </c>
      <c r="E16" s="240">
        <v>-0.11</v>
      </c>
      <c r="F16" s="240">
        <f t="shared" si="0"/>
        <v>1062.6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</row>
    <row r="17" spans="1:115" s="242" customFormat="1" ht="27.75" customHeight="1">
      <c r="A17" s="244" t="s">
        <v>167</v>
      </c>
      <c r="B17" s="245"/>
      <c r="C17" s="246"/>
      <c r="D17" s="66">
        <f>SUM(D5:D16)</f>
        <v>15906.839999999998</v>
      </c>
      <c r="E17" s="66">
        <f>SUM(E5:E16)</f>
        <v>0.04000000000000002</v>
      </c>
      <c r="F17" s="66">
        <f>SUM(F5:F16)</f>
        <v>15906.8</v>
      </c>
      <c r="G17" s="22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</row>
    <row r="18" spans="1:115" s="242" customFormat="1" ht="17.25" customHeight="1">
      <c r="A18" s="247"/>
      <c r="B18" s="248"/>
      <c r="C18" s="248"/>
      <c r="D18" s="248"/>
      <c r="E18" s="248"/>
      <c r="F18" s="248"/>
      <c r="G18" s="24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</row>
    <row r="19" spans="1:7" ht="12.75">
      <c r="A19" s="250"/>
      <c r="B19" s="251"/>
      <c r="C19" s="251"/>
      <c r="E19" s="251"/>
      <c r="F19" s="251"/>
      <c r="G19" s="251"/>
    </row>
    <row r="20" spans="1:7" ht="12.75">
      <c r="A20" s="250" t="s">
        <v>53</v>
      </c>
      <c r="B20" s="251"/>
      <c r="C20" s="20" t="s">
        <v>52</v>
      </c>
      <c r="D20" s="251"/>
      <c r="E20" s="251"/>
      <c r="F20" s="20"/>
      <c r="G20" s="253" t="s">
        <v>54</v>
      </c>
    </row>
    <row r="21" spans="1:7" ht="12.75">
      <c r="A21" s="250"/>
      <c r="B21" s="251"/>
      <c r="C21" s="253" t="s">
        <v>51</v>
      </c>
      <c r="D21" s="251"/>
      <c r="E21" s="251"/>
      <c r="F21" s="20"/>
      <c r="G21" s="20" t="s">
        <v>55</v>
      </c>
    </row>
    <row r="22" spans="1:7" ht="12.75">
      <c r="A22" s="250"/>
      <c r="B22" s="251"/>
      <c r="C22" s="251"/>
      <c r="D22" s="251"/>
      <c r="E22" s="251"/>
      <c r="F22" s="251"/>
      <c r="G22" s="251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2010-04-13T15:04:58Z</cp:lastPrinted>
  <dcterms:created xsi:type="dcterms:W3CDTF">2008-01-30T23:11:11Z</dcterms:created>
  <dcterms:modified xsi:type="dcterms:W3CDTF">2010-04-13T15:08:04Z</dcterms:modified>
  <cp:category/>
  <cp:version/>
  <cp:contentType/>
  <cp:contentStatus/>
</cp:coreProperties>
</file>