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685" tabRatio="775" firstSheet="1" activeTab="1"/>
  </bookViews>
  <sheets>
    <sheet name="Concentrado General" sheetId="1" state="hidden" r:id="rId1"/>
    <sheet name="REGIDORES" sheetId="2" r:id="rId2"/>
    <sheet name="PERMANENTES" sheetId="3" r:id="rId3"/>
    <sheet name="SUPERNUMERARIO" sheetId="4" r:id="rId4"/>
    <sheet name="SEG.PUB.MPAL Y SERVICIOS MEDICO" sheetId="5" r:id="rId5"/>
    <sheet name="JUBILADOS" sheetId="6" r:id="rId6"/>
  </sheets>
  <externalReferences>
    <externalReference r:id="rId9"/>
  </externalReferences>
  <definedNames>
    <definedName name="_45">#REF!</definedName>
    <definedName name="_xlnm.Print_Area" localSheetId="5">'JUBILADOS'!$C$3:$J$29</definedName>
    <definedName name="_xlnm.Print_Area" localSheetId="2">'PERMANENTES'!$D$84:$N$116</definedName>
    <definedName name="_xlnm.Print_Area" localSheetId="1">'REGIDORES'!$A$3:$M$36</definedName>
    <definedName name="_xlnm.Print_Area" localSheetId="4">'SEG.PUB.MPAL Y SERVICIOS MEDICO'!$C$50:$M$76</definedName>
    <definedName name="_xlnm.Print_Area" localSheetId="3">'SUPERNUMERARIO'!$B$131:$N$165</definedName>
    <definedName name="CREDITO">#REF!</definedName>
    <definedName name="Credito1">#REF!</definedName>
    <definedName name="isr">#REF!</definedName>
    <definedName name="subsidio">#REF!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#REF!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fullCalcOnLoad="1"/>
</workbook>
</file>

<file path=xl/sharedStrings.xml><?xml version="1.0" encoding="utf-8"?>
<sst xmlns="http://schemas.openxmlformats.org/spreadsheetml/2006/main" count="670" uniqueCount="333">
  <si>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</si>
  <si>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</si>
  <si>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</si>
  <si>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</si>
  <si>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</si>
  <si>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</si>
  <si>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</si>
  <si>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</si>
  <si>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</si>
  <si>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</si>
  <si>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</si>
  <si>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</si>
  <si>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</si>
  <si>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</si>
  <si>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</si>
  <si>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</si>
  <si>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</si>
  <si>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</si>
  <si>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</si>
  <si>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</si>
  <si>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</si>
  <si>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</si>
  <si>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</si>
  <si>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</si>
  <si>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</si>
  <si>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</si>
  <si>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</si>
  <si>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</si>
  <si>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</si>
  <si>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</si>
  <si>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</si>
  <si>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</si>
  <si>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</si>
  <si>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</si>
  <si>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</si>
  <si>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</si>
  <si>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</si>
  <si>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</si>
  <si>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</si>
  <si>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</si>
  <si>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</si>
  <si>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</si>
  <si>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</si>
  <si>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</si>
  <si>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</si>
  <si>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</si>
  <si>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</si>
  <si>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</si>
  <si>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</si>
  <si>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</si>
  <si>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</si>
  <si>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</si>
  <si>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</si>
  <si>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</si>
  <si>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</si>
  <si>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</si>
  <si>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</si>
  <si>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</si>
  <si>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</si>
  <si>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</si>
  <si>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</si>
  <si>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</si>
  <si>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</si>
  <si>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</si>
  <si>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</si>
  <si>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</si>
  <si>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NUÑO SANTIAGO GENOVEVA</t>
  </si>
  <si>
    <t>ENC. DE MERCADO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</si>
  <si>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</si>
  <si>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</si>
  <si>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</si>
  <si>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</si>
  <si>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</si>
  <si>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</si>
  <si>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</si>
  <si>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</si>
  <si>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</si>
  <si>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</si>
  <si>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</si>
  <si>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</si>
  <si>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</si>
  <si>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AUX. DE PART. CIUDADANA</t>
  </si>
  <si>
    <t>MONTES GAMBOA CECILIO</t>
  </si>
  <si>
    <t>VALLE BARRIENTOS HERIBERTO</t>
  </si>
  <si>
    <t>MORALES QUINTANAR JOSE LUIS</t>
  </si>
  <si>
    <t>RECEPCIONISTA</t>
  </si>
  <si>
    <t>CONSERJE</t>
  </si>
  <si>
    <t>HERNANDEZ GARCIA AGUSTIN</t>
  </si>
  <si>
    <t>RAMIREZ FLORES EVA</t>
  </si>
  <si>
    <t>ENC. UNIDAD DEPORTIVA</t>
  </si>
  <si>
    <t>ENC. DE BOMBA SN PEDRO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</si>
  <si>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</si>
  <si>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</si>
  <si>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</si>
  <si>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</si>
  <si>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</si>
  <si>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</si>
  <si>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</si>
  <si>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</si>
  <si>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</si>
  <si>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</si>
  <si>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</si>
  <si>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</si>
  <si>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</si>
  <si>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</si>
  <si>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</si>
  <si>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</si>
  <si>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GOMEZ MEZA ANA NALLELI</t>
  </si>
  <si>
    <t>GARCIA CABRERA JOSE FABIAN</t>
  </si>
  <si>
    <t>LOPEZ GARCIA IVAN</t>
  </si>
  <si>
    <t>ENC. ECA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</si>
  <si>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</si>
  <si>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</si>
  <si>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</si>
  <si>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</si>
  <si>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</si>
  <si>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</si>
  <si>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</si>
  <si>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</si>
  <si>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</si>
  <si>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</si>
  <si>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</si>
  <si>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</si>
  <si>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</si>
  <si>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</si>
  <si>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</si>
  <si>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</si>
  <si>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</si>
  <si>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</si>
  <si>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</si>
  <si>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</si>
  <si>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</si>
  <si>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</si>
  <si>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</si>
  <si>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</si>
  <si>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</si>
  <si>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</si>
  <si>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</si>
  <si>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</si>
  <si>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</si>
  <si>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</si>
  <si>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</si>
  <si>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HERNANDEZ JIMENEZ JUAN MANUEL</t>
  </si>
  <si>
    <t>GONZALEZ RODRIGUEZ BLANCA ESTELA</t>
  </si>
  <si>
    <t>JUZGADO MUNICIPAL</t>
  </si>
  <si>
    <t>JUEZ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</si>
  <si>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</si>
  <si>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</si>
  <si>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</si>
  <si>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</si>
  <si>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</si>
  <si>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</si>
  <si>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</si>
  <si>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ENC. DE PARADERO</t>
  </si>
  <si>
    <t>HECTOR FAVIAN ESPARZA MENDOZA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</si>
  <si>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</si>
  <si>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</si>
  <si>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</si>
  <si>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</si>
  <si>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</si>
  <si>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</si>
  <si>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</si>
  <si>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</si>
  <si>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</si>
  <si>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</si>
  <si>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</si>
  <si>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</si>
  <si>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</si>
  <si>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</si>
  <si>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</si>
  <si>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</si>
  <si>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</si>
  <si>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</si>
  <si>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</si>
  <si>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</si>
  <si>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</si>
  <si>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</si>
  <si>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</si>
  <si>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</si>
  <si>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</si>
  <si>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</si>
  <si>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</si>
  <si>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</si>
  <si>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</si>
  <si>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</si>
  <si>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</si>
  <si>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</si>
  <si>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</si>
  <si>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</si>
  <si>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</si>
  <si>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MERCADO SANTIAGO JOSE DE JESUS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</si>
  <si>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</si>
  <si>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</si>
  <si>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</si>
  <si>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</si>
  <si>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</si>
  <si>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</si>
  <si>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</si>
  <si>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</si>
  <si>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</si>
  <si>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</si>
  <si>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</si>
  <si>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</si>
  <si>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</si>
  <si>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L.C.P. MARIA GUADALUPE DURAN NUÑO</t>
  </si>
  <si>
    <t>L.A.E. MELISSA ISABEL MOLINA SANDOVAL</t>
  </si>
  <si>
    <t>COMANDANTE OPERATIVO</t>
  </si>
  <si>
    <t>L.C.P MARIA GUADALUPE DURAN NUÑO</t>
  </si>
  <si>
    <t>DURAN NUÑO MARIA GUADALUPE</t>
  </si>
  <si>
    <t>GARCIA RUIZ FRANCISCO FELIX</t>
  </si>
  <si>
    <t>SECRETARIO PARTICULAR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</si>
  <si>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</si>
  <si>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</si>
  <si>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</si>
  <si>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</si>
  <si>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</si>
  <si>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</si>
  <si>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</si>
  <si>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</si>
  <si>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</si>
  <si>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</si>
  <si>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</si>
  <si>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MADRID CARRILLO LOURDES</t>
  </si>
  <si>
    <t>MONTES ALVAREZ CECILIO</t>
  </si>
  <si>
    <t>GOMEZ IÑIGUEZ VANESSA</t>
  </si>
  <si>
    <t>JEFA DE GABINETE</t>
  </si>
  <si>
    <t>MOLINA SANDOVAL MELISSA ISABEL</t>
  </si>
  <si>
    <t>ENC. DE CATASTRO E IMPUESTO PREDIAL</t>
  </si>
  <si>
    <t>ARANA MONTES ARMANDO</t>
  </si>
  <si>
    <t>GERMAN RODRIGUEZ RICARDO</t>
  </si>
  <si>
    <t>DESARROLLO RURAL Y ECONOMICO</t>
  </si>
  <si>
    <t>RODRIGUEZ GARCIA JOSE ADRIAN</t>
  </si>
  <si>
    <t>MORENO RUIZ JOSE IGNACIO</t>
  </si>
  <si>
    <t>DIR. DE DESARROLLO RURAL Y ECONOMICO</t>
  </si>
  <si>
    <t>AUX. DESARROLLO RURAL Y ECONOMICO</t>
  </si>
  <si>
    <t>AUX. EN TRANSPARENCIA</t>
  </si>
  <si>
    <t>JIMENEZ BALCAZAR ROBERTO</t>
  </si>
  <si>
    <t>DIAZ BECERRA JOSE TOMAS</t>
  </si>
  <si>
    <t>DIRECTOR DE AGUA POTABLE</t>
  </si>
  <si>
    <t>OFICIALIA MAYOR ADMINISTRATIVA</t>
  </si>
  <si>
    <t>CARRILLO DOMINGUEZ HECTOR ISAIAS</t>
  </si>
  <si>
    <t>IBARRA CARO EDITH YULIANA</t>
  </si>
  <si>
    <t>AVILA ESCOBEDO LEONARDO ARMANDO</t>
  </si>
  <si>
    <t>VENTURA RODRIGUEZ AURELIO</t>
  </si>
  <si>
    <t>DEPARTAMENTO DE SERVICIOS PUBLICOS</t>
  </si>
  <si>
    <t>GONZALEZ TRIGUEROS JOSE DE JESUS</t>
  </si>
  <si>
    <t>MONTES  CARRILLO CARLOS ADRIAN</t>
  </si>
  <si>
    <t>JURIDICO</t>
  </si>
  <si>
    <t>RUIZ VELADOR DELIA</t>
  </si>
  <si>
    <t>DIR. JURIDICO</t>
  </si>
  <si>
    <t>DIRECTOR JURIDICO</t>
  </si>
  <si>
    <t>CONTRALORIA</t>
  </si>
  <si>
    <t xml:space="preserve">L.A.E. MELISSA ISABEL MOLINA SANDOVAL 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</si>
  <si>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</si>
  <si>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</si>
  <si>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</si>
  <si>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</si>
  <si>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</si>
  <si>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</si>
  <si>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</si>
  <si>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</si>
  <si>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DONATO FIGUEROA CRISANTO</t>
  </si>
  <si>
    <t>CARRILLO GONZALEZ GUSTAVO</t>
  </si>
  <si>
    <t>MEZA RAMIREZ FELIPE DE JESUS</t>
  </si>
  <si>
    <t>MEJIA NAVARRO MARIA MAGDALENA</t>
  </si>
  <si>
    <t>LOPEZ ULLOA GERARDO</t>
  </si>
  <si>
    <t>RUBIO MALDONADO GILBERTO</t>
  </si>
  <si>
    <t>AUX. DE REGISTRO CIVIL</t>
  </si>
  <si>
    <t>CASTAÑEDA ARANDAS EFREN</t>
  </si>
  <si>
    <t>SANDOVAL GONZALEZ VERONICA</t>
  </si>
  <si>
    <t>ECOLOGIA Y MEDIO AMBIENTE</t>
  </si>
  <si>
    <t>NUÑEZ GARCIA FLOR RAMONA</t>
  </si>
  <si>
    <t>ENC. DE ECOLOGIA Y MEDIO AMBIENTE</t>
  </si>
  <si>
    <t>VARGAS GARCIA ANTONIO</t>
  </si>
  <si>
    <t>MERCADO DAVALOS JUAN CARLOS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</si>
  <si>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</si>
  <si>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</si>
  <si>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</si>
  <si>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</si>
  <si>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</si>
  <si>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</si>
  <si>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</si>
  <si>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</si>
  <si>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COVARRUBIAS LOPEZ DAVID</t>
  </si>
  <si>
    <t>BAUTISTA ROMAN KARINA AMPELIA</t>
  </si>
  <si>
    <t>UNIDAD BASICA DE REHABILITACION</t>
  </si>
  <si>
    <t>ENC. DE UBR</t>
  </si>
  <si>
    <t>SERVICIOS PUBLICOS MUNICIPALES</t>
  </si>
  <si>
    <t>COVARRUBIAS RANGEL JOSE MARIA</t>
  </si>
  <si>
    <t>RUIZ SIGALA JUAN ANTONIO</t>
  </si>
  <si>
    <t>SEGOVIA ESPINOZA GABRIELA</t>
  </si>
  <si>
    <t>PRECIADO CONTRERAS SOFIA</t>
  </si>
  <si>
    <t>SINDICATURA</t>
  </si>
  <si>
    <t>MARTINEZ AVALOS ITZEL GUADALUPE</t>
  </si>
  <si>
    <t>AUX. EN CONTRALORIA MPAL</t>
  </si>
  <si>
    <t>VILLALVAZO DOMINGUEZ MA. DEL ROSARIO</t>
  </si>
  <si>
    <t>AUX. DE SINDICATURA Y JURIDICO</t>
  </si>
  <si>
    <t>DONATO ORNELAS NARCISA ELIZABETH</t>
  </si>
  <si>
    <t>OFICIAL MAYOR ADMINISTRATIVO</t>
  </si>
  <si>
    <t>PROTECCION CIVIL</t>
  </si>
  <si>
    <t>OFICIALIA MAYOR DE PADRON Y LICENCIAS</t>
  </si>
  <si>
    <t>OFICIAL MAYOR DE PADRON Y LICENCIAS</t>
  </si>
  <si>
    <t>MENDEZ GARCIA J. REYES</t>
  </si>
  <si>
    <t>ENC. BOMBA</t>
  </si>
  <si>
    <t>VALENCIA MACIAS ISRAEL</t>
  </si>
  <si>
    <t>ARRIERO GUTIERREZ ELVIA</t>
  </si>
  <si>
    <t>AUX. EN COMEDOR ASISTENCIAL</t>
  </si>
  <si>
    <t>ORENDAIN ARCINIEGA BRAULIO GUADALUPE</t>
  </si>
  <si>
    <t>MEZA GONZALEZ JOSEFINA MAHELET</t>
  </si>
  <si>
    <t>ENC. DE BASURERO</t>
  </si>
  <si>
    <t>GARCIA GAMBOA MARIA DE JESUS</t>
  </si>
  <si>
    <t>MONTES DOMINGUEZ FILIBERTO</t>
  </si>
  <si>
    <t>MUNICIPIO  DE : SAN JUANITO DE ESCOBEDO JALISCO</t>
  </si>
  <si>
    <t>SANDOVAL RUIZ ANTONIO</t>
  </si>
  <si>
    <t>NAVARRO MONTES JAIRO ILDEFONSO</t>
  </si>
  <si>
    <t xml:space="preserve">LOPEZ GOMEZ JOSE RAMON </t>
  </si>
  <si>
    <t>AUX. DE MODULO DE MAQUINARIA</t>
  </si>
  <si>
    <t>COVARRUBIAS MARTINEZ BENITO</t>
  </si>
  <si>
    <t>MORENO LORETO JOSE DOROTEO</t>
  </si>
  <si>
    <t>CHIFER</t>
  </si>
  <si>
    <t>BERNAL RUIZ ENRIQUE</t>
  </si>
  <si>
    <t>COVARRUBIAS RANGEL JAVIER ROMAN</t>
  </si>
  <si>
    <t>MONTES GONZALEZ FERNANDA LIVIER</t>
  </si>
  <si>
    <t>ESPARZA MIRAMONTES DIEGO</t>
  </si>
  <si>
    <t>VELADOR DE PARADERO</t>
  </si>
  <si>
    <t>NOMINA DE DIETAS 2DA QUINCENA DE AGOSTO  DE 2019</t>
  </si>
  <si>
    <t>NOMINA 2DA QUINCENA DEL MES DE AGOSTO DE 2019</t>
  </si>
  <si>
    <t>SUELDOS 2DA QUINCENA DEL MES AGOSTO DE 2019</t>
  </si>
  <si>
    <t>NOMINA 2DA QUINCENA DEL MES AGOSTO DE  2019</t>
  </si>
  <si>
    <t>FRANCISCO JAVIER GARCIA NAVARRO</t>
  </si>
  <si>
    <t>DIR.PARTICIPACION SOCIAL</t>
  </si>
  <si>
    <t>AUX PARTICIPACION SOCIAL</t>
  </si>
  <si>
    <t>DEPTO.DE PARTICIPACION SOCIAL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</si>
</sst>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_(* #,##0_);_(* \(#,##0\);_(* &quot;-&quot;??_);_(@_)"/>
    <numFmt numFmtId="169" formatCode="#,##0.00_ ;[Red]\-#,##0.00\ "/>
    <numFmt numFmtId="170" formatCode="#,##0.00_ ;\-#,##0.0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.000_ ;[Red]\-#,##0.000\ "/>
    <numFmt numFmtId="176" formatCode="#,##0.0000_ ;[Red]\-#,##0.0000\ "/>
    <numFmt numFmtId="177" formatCode="#,##0.00000_ ;[Red]\-#,##0.00000\ "/>
    <numFmt numFmtId="178" formatCode="#,##0.000000_ ;[Red]\-#,##0.000000\ "/>
    <numFmt numFmtId="179" formatCode="0.0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10"/>
      <color indexed="53"/>
      <name val="Arial"/>
      <family val="2"/>
    </font>
    <font>
      <b/>
      <sz val="13"/>
      <color indexed="5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53"/>
      <name val="Verdana"/>
      <family val="2"/>
    </font>
    <font>
      <b/>
      <sz val="14"/>
      <color indexed="53"/>
      <name val="Arial Black"/>
      <family val="2"/>
    </font>
    <font>
      <b/>
      <sz val="12"/>
      <color indexed="53"/>
      <name val="Arial Black"/>
      <family val="2"/>
    </font>
    <font>
      <b/>
      <sz val="16"/>
      <color indexed="53"/>
      <name val="Verdana"/>
      <family val="2"/>
    </font>
    <font>
      <b/>
      <sz val="17"/>
      <color indexed="53"/>
      <name val="Verdana"/>
      <family val="2"/>
    </font>
    <font>
      <b/>
      <sz val="16"/>
      <color indexed="53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000396251678"/>
      <name val="Arial"/>
      <family val="2"/>
    </font>
    <font>
      <b/>
      <sz val="13"/>
      <color theme="2" tint="-0.8999800086021423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9" tint="-0.24997000396251678"/>
      <name val="Verdana"/>
      <family val="2"/>
    </font>
    <font>
      <b/>
      <sz val="14"/>
      <color theme="9" tint="-0.24997000396251678"/>
      <name val="Arial Black"/>
      <family val="2"/>
    </font>
    <font>
      <b/>
      <sz val="12"/>
      <color theme="9" tint="-0.24997000396251678"/>
      <name val="Arial Black"/>
      <family val="2"/>
    </font>
    <font>
      <b/>
      <sz val="16"/>
      <color theme="9" tint="-0.24997000396251678"/>
      <name val="Verdana"/>
      <family val="2"/>
    </font>
    <font>
      <b/>
      <sz val="17"/>
      <color theme="9" tint="-0.24997000396251678"/>
      <name val="Verdana"/>
      <family val="2"/>
    </font>
    <font>
      <b/>
      <sz val="16"/>
      <color theme="9" tint="-0.24997000396251678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hair"/>
      <bottom style="thin"/>
    </border>
    <border>
      <left style="thin"/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>
        <color indexed="63"/>
      </right>
      <top/>
      <bottom>
        <color indexed="63"/>
      </bottom>
    </border>
    <border>
      <left/>
      <right style="hair"/>
      <top style="hair"/>
      <bottom/>
    </border>
    <border>
      <left style="hair"/>
      <right>
        <color indexed="63"/>
      </right>
      <top style="hair"/>
      <bottom/>
    </border>
    <border>
      <left style="hair"/>
      <right style="thin"/>
      <top style="hair"/>
      <bottom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/>
      <right style="thin"/>
      <top/>
      <bottom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/>
    </border>
    <border>
      <left style="hair"/>
      <right style="hair"/>
      <top style="thin"/>
      <bottom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166" fontId="0" fillId="0" borderId="0" applyFon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45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69" fontId="5" fillId="0" borderId="10" xfId="48" applyNumberFormat="1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69" fontId="0" fillId="0" borderId="11" xfId="48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169" fontId="0" fillId="0" borderId="0" xfId="0" applyNumberFormat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8" fillId="0" borderId="0" xfId="0" applyFont="1" applyAlignment="1">
      <alignment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6" fillId="0" borderId="13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169" fontId="0" fillId="0" borderId="11" xfId="48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1" fontId="2" fillId="0" borderId="15" xfId="48" applyNumberFormat="1" applyFont="1" applyBorder="1" applyAlignment="1" applyProtection="1">
      <alignment horizontal="right"/>
      <protection hidden="1"/>
    </xf>
    <xf numFmtId="1" fontId="2" fillId="0" borderId="15" xfId="48" applyNumberFormat="1" applyFont="1" applyFill="1" applyBorder="1" applyAlignment="1" applyProtection="1">
      <alignment horizontal="right"/>
      <protection hidden="1"/>
    </xf>
    <xf numFmtId="1" fontId="2" fillId="0" borderId="0" xfId="48" applyNumberFormat="1" applyFont="1" applyFill="1" applyBorder="1" applyAlignment="1" applyProtection="1">
      <alignment horizontal="right"/>
      <protection hidden="1"/>
    </xf>
    <xf numFmtId="169" fontId="5" fillId="0" borderId="10" xfId="48" applyNumberFormat="1" applyFont="1" applyBorder="1" applyAlignment="1" applyProtection="1">
      <alignment horizontal="right"/>
      <protection hidden="1"/>
    </xf>
    <xf numFmtId="169" fontId="5" fillId="35" borderId="10" xfId="48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 horizontal="left"/>
      <protection locked="0"/>
    </xf>
    <xf numFmtId="0" fontId="0" fillId="34" borderId="18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center"/>
      <protection/>
    </xf>
    <xf numFmtId="169" fontId="2" fillId="0" borderId="10" xfId="48" applyNumberFormat="1" applyFont="1" applyBorder="1" applyAlignment="1" applyProtection="1">
      <alignment horizontal="right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8" fillId="0" borderId="20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8" fillId="0" borderId="21" xfId="0" applyFont="1" applyBorder="1" applyAlignment="1" applyProtection="1">
      <alignment/>
      <protection hidden="1"/>
    </xf>
    <xf numFmtId="169" fontId="3" fillId="0" borderId="22" xfId="0" applyNumberFormat="1" applyFont="1" applyBorder="1" applyAlignment="1" applyProtection="1">
      <alignment/>
      <protection/>
    </xf>
    <xf numFmtId="43" fontId="0" fillId="0" borderId="0" xfId="48" applyFont="1" applyAlignment="1" applyProtection="1">
      <alignment/>
      <protection hidden="1"/>
    </xf>
    <xf numFmtId="43" fontId="0" fillId="0" borderId="0" xfId="0" applyNumberFormat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43" fontId="0" fillId="0" borderId="0" xfId="48" applyFont="1" applyAlignment="1" applyProtection="1">
      <alignment/>
      <protection/>
    </xf>
    <xf numFmtId="43" fontId="0" fillId="0" borderId="0" xfId="48" applyFont="1" applyFill="1" applyBorder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0" fillId="34" borderId="0" xfId="0" applyFont="1" applyFill="1" applyBorder="1" applyAlignment="1" applyProtection="1">
      <alignment horizontal="left"/>
      <protection locked="0"/>
    </xf>
    <xf numFmtId="43" fontId="0" fillId="34" borderId="0" xfId="48" applyFont="1" applyFill="1" applyBorder="1" applyAlignment="1" applyProtection="1">
      <alignment horizontal="left"/>
      <protection locked="0"/>
    </xf>
    <xf numFmtId="0" fontId="0" fillId="34" borderId="23" xfId="0" applyFont="1" applyFill="1" applyBorder="1" applyAlignment="1" applyProtection="1">
      <alignment horizontal="left"/>
      <protection locked="0"/>
    </xf>
    <xf numFmtId="0" fontId="0" fillId="0" borderId="24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/>
    </xf>
    <xf numFmtId="0" fontId="2" fillId="0" borderId="24" xfId="0" applyFont="1" applyBorder="1" applyAlignment="1" applyProtection="1">
      <alignment/>
      <protection hidden="1"/>
    </xf>
    <xf numFmtId="169" fontId="0" fillId="0" borderId="25" xfId="48" applyNumberFormat="1" applyFont="1" applyFill="1" applyBorder="1" applyAlignment="1" applyProtection="1">
      <alignment horizontal="right"/>
      <protection hidden="1"/>
    </xf>
    <xf numFmtId="0" fontId="0" fillId="0" borderId="26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22" xfId="0" applyFont="1" applyFill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/>
      <protection/>
    </xf>
    <xf numFmtId="169" fontId="5" fillId="0" borderId="22" xfId="0" applyNumberFormat="1" applyFont="1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 locked="0"/>
    </xf>
    <xf numFmtId="169" fontId="0" fillId="0" borderId="0" xfId="0" applyNumberFormat="1" applyAlignment="1" applyProtection="1">
      <alignment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43" fontId="0" fillId="0" borderId="28" xfId="48" applyFont="1" applyFill="1" applyBorder="1" applyAlignment="1" applyProtection="1">
      <alignment horizontal="right"/>
      <protection/>
    </xf>
    <xf numFmtId="169" fontId="0" fillId="0" borderId="28" xfId="48" applyNumberFormat="1" applyFont="1" applyFill="1" applyBorder="1" applyAlignment="1" applyProtection="1">
      <alignment horizontal="right"/>
      <protection hidden="1"/>
    </xf>
    <xf numFmtId="169" fontId="0" fillId="0" borderId="29" xfId="48" applyNumberFormat="1" applyFont="1" applyFill="1" applyBorder="1" applyAlignment="1" applyProtection="1">
      <alignment horizontal="right"/>
      <protection hidden="1"/>
    </xf>
    <xf numFmtId="0" fontId="0" fillId="0" borderId="30" xfId="0" applyFont="1" applyBorder="1" applyAlignment="1" applyProtection="1">
      <alignment horizontal="center"/>
      <protection locked="0"/>
    </xf>
    <xf numFmtId="169" fontId="0" fillId="0" borderId="30" xfId="48" applyNumberFormat="1" applyFont="1" applyFill="1" applyBorder="1" applyAlignment="1" applyProtection="1">
      <alignment horizontal="right"/>
      <protection hidden="1"/>
    </xf>
    <xf numFmtId="169" fontId="0" fillId="0" borderId="31" xfId="48" applyNumberFormat="1" applyFont="1" applyFill="1" applyBorder="1" applyAlignment="1" applyProtection="1">
      <alignment horizontal="right"/>
      <protection hidden="1"/>
    </xf>
    <xf numFmtId="0" fontId="0" fillId="0" borderId="32" xfId="0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left"/>
      <protection locked="0"/>
    </xf>
    <xf numFmtId="169" fontId="0" fillId="0" borderId="0" xfId="48" applyNumberFormat="1" applyFont="1" applyFill="1" applyBorder="1" applyAlignment="1" applyProtection="1">
      <alignment horizontal="right"/>
      <protection hidden="1"/>
    </xf>
    <xf numFmtId="169" fontId="0" fillId="0" borderId="33" xfId="48" applyNumberFormat="1" applyFont="1" applyFill="1" applyBorder="1" applyAlignment="1" applyProtection="1">
      <alignment horizontal="right"/>
      <protection hidden="1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left"/>
      <protection locked="0"/>
    </xf>
    <xf numFmtId="169" fontId="0" fillId="0" borderId="30" xfId="48" applyNumberFormat="1" applyFont="1" applyFill="1" applyBorder="1" applyAlignment="1" applyProtection="1">
      <alignment horizontal="right"/>
      <protection/>
    </xf>
    <xf numFmtId="169" fontId="0" fillId="0" borderId="30" xfId="48" applyNumberFormat="1" applyFont="1" applyBorder="1" applyAlignment="1" applyProtection="1">
      <alignment horizontal="right"/>
      <protection locked="0"/>
    </xf>
    <xf numFmtId="169" fontId="0" fillId="0" borderId="30" xfId="48" applyNumberFormat="1" applyFont="1" applyBorder="1" applyAlignment="1" applyProtection="1">
      <alignment horizontal="right"/>
      <protection/>
    </xf>
    <xf numFmtId="0" fontId="0" fillId="0" borderId="26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6" fillId="13" borderId="12" xfId="0" applyFont="1" applyFill="1" applyBorder="1" applyAlignment="1" applyProtection="1">
      <alignment/>
      <protection hidden="1"/>
    </xf>
    <xf numFmtId="0" fontId="3" fillId="13" borderId="12" xfId="0" applyFont="1" applyFill="1" applyBorder="1" applyAlignment="1" applyProtection="1">
      <alignment horizontal="center"/>
      <protection hidden="1"/>
    </xf>
    <xf numFmtId="0" fontId="3" fillId="13" borderId="14" xfId="0" applyFont="1" applyFill="1" applyBorder="1" applyAlignment="1" applyProtection="1">
      <alignment horizontal="center"/>
      <protection hidden="1"/>
    </xf>
    <xf numFmtId="0" fontId="0" fillId="13" borderId="0" xfId="0" applyFill="1" applyAlignment="1" applyProtection="1">
      <alignment/>
      <protection hidden="1"/>
    </xf>
    <xf numFmtId="43" fontId="3" fillId="13" borderId="12" xfId="48" applyFont="1" applyFill="1" applyBorder="1" applyAlignment="1" applyProtection="1">
      <alignment horizontal="center"/>
      <protection hidden="1"/>
    </xf>
    <xf numFmtId="0" fontId="3" fillId="13" borderId="13" xfId="0" applyFont="1" applyFill="1" applyBorder="1" applyAlignment="1" applyProtection="1">
      <alignment horizontal="center"/>
      <protection hidden="1"/>
    </xf>
    <xf numFmtId="0" fontId="3" fillId="13" borderId="22" xfId="0" applyFont="1" applyFill="1" applyBorder="1" applyAlignment="1" applyProtection="1">
      <alignment horizontal="center"/>
      <protection hidden="1"/>
    </xf>
    <xf numFmtId="0" fontId="5" fillId="13" borderId="13" xfId="0" applyFont="1" applyFill="1" applyBorder="1" applyAlignment="1" applyProtection="1">
      <alignment horizontal="center"/>
      <protection hidden="1"/>
    </xf>
    <xf numFmtId="0" fontId="5" fillId="13" borderId="22" xfId="0" applyFont="1" applyFill="1" applyBorder="1" applyAlignment="1" applyProtection="1">
      <alignment horizontal="center"/>
      <protection hidden="1"/>
    </xf>
    <xf numFmtId="10" fontId="0" fillId="0" borderId="11" xfId="55" applyNumberFormat="1" applyFont="1" applyFill="1" applyBorder="1" applyAlignment="1" applyProtection="1">
      <alignment horizontal="right"/>
      <protection hidden="1"/>
    </xf>
    <xf numFmtId="10" fontId="0" fillId="0" borderId="22" xfId="55" applyNumberFormat="1" applyFont="1" applyFill="1" applyBorder="1" applyAlignment="1" applyProtection="1">
      <alignment horizontal="right"/>
      <protection hidden="1"/>
    </xf>
    <xf numFmtId="0" fontId="2" fillId="13" borderId="13" xfId="0" applyFont="1" applyFill="1" applyBorder="1" applyAlignment="1" applyProtection="1">
      <alignment horizontal="center"/>
      <protection hidden="1"/>
    </xf>
    <xf numFmtId="0" fontId="2" fillId="13" borderId="22" xfId="0" applyFont="1" applyFill="1" applyBorder="1" applyAlignment="1" applyProtection="1">
      <alignment horizontal="center"/>
      <protection hidden="1"/>
    </xf>
    <xf numFmtId="0" fontId="6" fillId="13" borderId="13" xfId="0" applyFont="1" applyFill="1" applyBorder="1" applyAlignment="1" applyProtection="1">
      <alignment/>
      <protection hidden="1"/>
    </xf>
    <xf numFmtId="0" fontId="3" fillId="13" borderId="36" xfId="0" applyFont="1" applyFill="1" applyBorder="1" applyAlignment="1" applyProtection="1">
      <alignment horizontal="center"/>
      <protection hidden="1"/>
    </xf>
    <xf numFmtId="0" fontId="3" fillId="13" borderId="13" xfId="0" applyFont="1" applyFill="1" applyBorder="1" applyAlignment="1" applyProtection="1">
      <alignment horizontal="center" wrapText="1"/>
      <protection hidden="1"/>
    </xf>
    <xf numFmtId="0" fontId="3" fillId="13" borderId="12" xfId="0" applyFont="1" applyFill="1" applyBorder="1" applyAlignment="1" applyProtection="1">
      <alignment horizontal="center" wrapText="1"/>
      <protection hidden="1"/>
    </xf>
    <xf numFmtId="0" fontId="5" fillId="13" borderId="12" xfId="0" applyFont="1" applyFill="1" applyBorder="1" applyAlignment="1" applyProtection="1">
      <alignment horizontal="center"/>
      <protection hidden="1"/>
    </xf>
    <xf numFmtId="169" fontId="5" fillId="13" borderId="10" xfId="48" applyNumberFormat="1" applyFont="1" applyFill="1" applyBorder="1" applyAlignment="1" applyProtection="1">
      <alignment horizontal="right"/>
      <protection hidden="1"/>
    </xf>
    <xf numFmtId="0" fontId="6" fillId="13" borderId="13" xfId="0" applyFont="1" applyFill="1" applyBorder="1" applyAlignment="1" applyProtection="1">
      <alignment/>
      <protection/>
    </xf>
    <xf numFmtId="0" fontId="6" fillId="13" borderId="12" xfId="0" applyFont="1" applyFill="1" applyBorder="1" applyAlignment="1" applyProtection="1">
      <alignment/>
      <protection/>
    </xf>
    <xf numFmtId="0" fontId="3" fillId="13" borderId="12" xfId="0" applyFont="1" applyFill="1" applyBorder="1" applyAlignment="1" applyProtection="1">
      <alignment horizontal="center"/>
      <protection/>
    </xf>
    <xf numFmtId="0" fontId="3" fillId="13" borderId="0" xfId="0" applyFont="1" applyFill="1" applyBorder="1" applyAlignment="1" applyProtection="1">
      <alignment horizontal="center"/>
      <protection/>
    </xf>
    <xf numFmtId="0" fontId="3" fillId="13" borderId="14" xfId="0" applyFont="1" applyFill="1" applyBorder="1" applyAlignment="1" applyProtection="1">
      <alignment horizontal="center"/>
      <protection/>
    </xf>
    <xf numFmtId="43" fontId="3" fillId="13" borderId="12" xfId="48" applyFont="1" applyFill="1" applyBorder="1" applyAlignment="1" applyProtection="1">
      <alignment horizontal="center"/>
      <protection/>
    </xf>
    <xf numFmtId="0" fontId="3" fillId="13" borderId="13" xfId="0" applyFont="1" applyFill="1" applyBorder="1" applyAlignment="1" applyProtection="1">
      <alignment horizontal="center"/>
      <protection/>
    </xf>
    <xf numFmtId="0" fontId="3" fillId="13" borderId="22" xfId="0" applyFont="1" applyFill="1" applyBorder="1" applyAlignment="1" applyProtection="1">
      <alignment horizontal="center"/>
      <protection/>
    </xf>
    <xf numFmtId="0" fontId="5" fillId="13" borderId="13" xfId="0" applyFont="1" applyFill="1" applyBorder="1" applyAlignment="1" applyProtection="1">
      <alignment horizontal="center"/>
      <protection/>
    </xf>
    <xf numFmtId="0" fontId="5" fillId="13" borderId="22" xfId="0" applyFont="1" applyFill="1" applyBorder="1" applyAlignment="1" applyProtection="1">
      <alignment horizontal="center"/>
      <protection/>
    </xf>
    <xf numFmtId="0" fontId="3" fillId="13" borderId="15" xfId="0" applyFont="1" applyFill="1" applyBorder="1" applyAlignment="1" applyProtection="1">
      <alignment horizontal="center"/>
      <protection/>
    </xf>
    <xf numFmtId="0" fontId="3" fillId="13" borderId="23" xfId="0" applyFont="1" applyFill="1" applyBorder="1" applyAlignment="1" applyProtection="1">
      <alignment horizontal="center"/>
      <protection/>
    </xf>
    <xf numFmtId="0" fontId="9" fillId="13" borderId="13" xfId="0" applyFont="1" applyFill="1" applyBorder="1" applyAlignment="1" applyProtection="1">
      <alignment/>
      <protection hidden="1"/>
    </xf>
    <xf numFmtId="0" fontId="10" fillId="13" borderId="35" xfId="0" applyFont="1" applyFill="1" applyBorder="1" applyAlignment="1" applyProtection="1">
      <alignment horizontal="center"/>
      <protection hidden="1"/>
    </xf>
    <xf numFmtId="0" fontId="10" fillId="13" borderId="12" xfId="0" applyFont="1" applyFill="1" applyBorder="1" applyAlignment="1" applyProtection="1">
      <alignment horizontal="center"/>
      <protection hidden="1"/>
    </xf>
    <xf numFmtId="0" fontId="10" fillId="13" borderId="13" xfId="0" applyFont="1" applyFill="1" applyBorder="1" applyAlignment="1" applyProtection="1">
      <alignment horizontal="center"/>
      <protection hidden="1"/>
    </xf>
    <xf numFmtId="0" fontId="10" fillId="13" borderId="22" xfId="0" applyFont="1" applyFill="1" applyBorder="1" applyAlignment="1" applyProtection="1">
      <alignment horizontal="center"/>
      <protection hidden="1"/>
    </xf>
    <xf numFmtId="0" fontId="10" fillId="13" borderId="14" xfId="0" applyFont="1" applyFill="1" applyBorder="1" applyAlignment="1" applyProtection="1">
      <alignment horizontal="center"/>
      <protection hidden="1"/>
    </xf>
    <xf numFmtId="0" fontId="66" fillId="13" borderId="22" xfId="0" applyFont="1" applyFill="1" applyBorder="1" applyAlignment="1" applyProtection="1">
      <alignment horizontal="center"/>
      <protection/>
    </xf>
    <xf numFmtId="0" fontId="67" fillId="13" borderId="22" xfId="0" applyFont="1" applyFill="1" applyBorder="1" applyAlignment="1" applyProtection="1">
      <alignment horizontal="center"/>
      <protection/>
    </xf>
    <xf numFmtId="0" fontId="67" fillId="13" borderId="35" xfId="0" applyFont="1" applyFill="1" applyBorder="1" applyAlignment="1" applyProtection="1">
      <alignment horizontal="center"/>
      <protection/>
    </xf>
    <xf numFmtId="0" fontId="68" fillId="0" borderId="37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169" fontId="5" fillId="0" borderId="0" xfId="48" applyNumberFormat="1" applyFont="1" applyBorder="1" applyAlignment="1" applyProtection="1">
      <alignment horizontal="right"/>
      <protection hidden="1"/>
    </xf>
    <xf numFmtId="169" fontId="5" fillId="0" borderId="0" xfId="48" applyNumberFormat="1" applyFont="1" applyFill="1" applyBorder="1" applyAlignment="1" applyProtection="1">
      <alignment horizontal="right"/>
      <protection hidden="1"/>
    </xf>
    <xf numFmtId="0" fontId="3" fillId="0" borderId="38" xfId="0" applyFont="1" applyFill="1" applyBorder="1" applyAlignment="1" applyProtection="1">
      <alignment horizontal="center"/>
      <protection hidden="1"/>
    </xf>
    <xf numFmtId="0" fontId="3" fillId="0" borderId="25" xfId="0" applyFont="1" applyFill="1" applyBorder="1" applyAlignment="1" applyProtection="1">
      <alignment horizontal="center"/>
      <protection hidden="1"/>
    </xf>
    <xf numFmtId="169" fontId="0" fillId="0" borderId="39" xfId="48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/>
    </xf>
    <xf numFmtId="169" fontId="5" fillId="0" borderId="0" xfId="0" applyNumberFormat="1" applyFont="1" applyBorder="1" applyAlignment="1" applyProtection="1">
      <alignment/>
      <protection/>
    </xf>
    <xf numFmtId="169" fontId="3" fillId="0" borderId="0" xfId="0" applyNumberFormat="1" applyFont="1" applyBorder="1" applyAlignment="1" applyProtection="1">
      <alignment/>
      <protection/>
    </xf>
    <xf numFmtId="0" fontId="9" fillId="13" borderId="15" xfId="0" applyFont="1" applyFill="1" applyBorder="1" applyAlignment="1" applyProtection="1">
      <alignment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10" fillId="13" borderId="12" xfId="0" applyFont="1" applyFill="1" applyBorder="1" applyAlignment="1" applyProtection="1">
      <alignment horizontal="center" wrapText="1"/>
      <protection hidden="1"/>
    </xf>
    <xf numFmtId="0" fontId="11" fillId="0" borderId="12" xfId="0" applyFont="1" applyFill="1" applyBorder="1" applyAlignment="1" applyProtection="1">
      <alignment horizontal="center"/>
      <protection hidden="1"/>
    </xf>
    <xf numFmtId="0" fontId="11" fillId="0" borderId="11" xfId="0" applyFont="1" applyBorder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locked="0"/>
    </xf>
    <xf numFmtId="0" fontId="12" fillId="34" borderId="11" xfId="0" applyFont="1" applyFill="1" applyBorder="1" applyAlignment="1" applyProtection="1">
      <alignment horizontal="left"/>
      <protection locked="0"/>
    </xf>
    <xf numFmtId="169" fontId="12" fillId="0" borderId="11" xfId="48" applyNumberFormat="1" applyFont="1" applyFill="1" applyBorder="1" applyAlignment="1" applyProtection="1">
      <alignment horizontal="right"/>
      <protection/>
    </xf>
    <xf numFmtId="169" fontId="12" fillId="0" borderId="11" xfId="48" applyNumberFormat="1" applyFont="1" applyFill="1" applyBorder="1" applyAlignment="1" applyProtection="1">
      <alignment horizontal="right"/>
      <protection hidden="1"/>
    </xf>
    <xf numFmtId="169" fontId="12" fillId="0" borderId="25" xfId="48" applyNumberFormat="1" applyFont="1" applyFill="1" applyBorder="1" applyAlignment="1" applyProtection="1">
      <alignment horizontal="right"/>
      <protection hidden="1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 wrapText="1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169" fontId="12" fillId="0" borderId="34" xfId="48" applyNumberFormat="1" applyFont="1" applyFill="1" applyBorder="1" applyAlignment="1" applyProtection="1">
      <alignment horizontal="right"/>
      <protection hidden="1"/>
    </xf>
    <xf numFmtId="169" fontId="12" fillId="0" borderId="41" xfId="48" applyNumberFormat="1" applyFont="1" applyFill="1" applyBorder="1" applyAlignment="1" applyProtection="1">
      <alignment horizontal="right"/>
      <protection hidden="1"/>
    </xf>
    <xf numFmtId="169" fontId="12" fillId="0" borderId="11" xfId="48" applyNumberFormat="1" applyFont="1" applyFill="1" applyBorder="1" applyAlignment="1" applyProtection="1">
      <alignment horizontal="right"/>
      <protection locked="0"/>
    </xf>
    <xf numFmtId="169" fontId="12" fillId="0" borderId="42" xfId="48" applyNumberFormat="1" applyFont="1" applyBorder="1" applyAlignment="1" applyProtection="1">
      <alignment horizontal="right"/>
      <protection locked="0"/>
    </xf>
    <xf numFmtId="1" fontId="12" fillId="0" borderId="34" xfId="48" applyNumberFormat="1" applyFont="1" applyFill="1" applyBorder="1" applyAlignment="1" applyProtection="1">
      <alignment horizontal="right"/>
      <protection hidden="1"/>
    </xf>
    <xf numFmtId="1" fontId="12" fillId="0" borderId="30" xfId="48" applyNumberFormat="1" applyFont="1" applyFill="1" applyBorder="1" applyAlignment="1" applyProtection="1">
      <alignment horizontal="right"/>
      <protection hidden="1"/>
    </xf>
    <xf numFmtId="10" fontId="12" fillId="0" borderId="25" xfId="55" applyNumberFormat="1" applyFont="1" applyFill="1" applyBorder="1" applyAlignment="1" applyProtection="1">
      <alignment horizontal="right"/>
      <protection hidden="1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left"/>
      <protection locked="0"/>
    </xf>
    <xf numFmtId="43" fontId="12" fillId="0" borderId="11" xfId="48" applyFont="1" applyFill="1" applyBorder="1" applyAlignment="1" applyProtection="1">
      <alignment horizontal="right"/>
      <protection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left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169" fontId="11" fillId="13" borderId="10" xfId="48" applyNumberFormat="1" applyFont="1" applyFill="1" applyBorder="1" applyAlignment="1" applyProtection="1">
      <alignment horizontal="right"/>
      <protection hidden="1"/>
    </xf>
    <xf numFmtId="0" fontId="12" fillId="0" borderId="43" xfId="0" applyFont="1" applyBorder="1" applyAlignment="1" applyProtection="1">
      <alignment horizontal="center"/>
      <protection/>
    </xf>
    <xf numFmtId="0" fontId="12" fillId="0" borderId="44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2" fillId="0" borderId="30" xfId="0" applyFont="1" applyFill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center"/>
      <protection/>
    </xf>
    <xf numFmtId="0" fontId="13" fillId="0" borderId="43" xfId="0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43" fontId="13" fillId="0" borderId="11" xfId="48" applyFont="1" applyFill="1" applyBorder="1" applyAlignment="1" applyProtection="1">
      <alignment horizontal="right"/>
      <protection/>
    </xf>
    <xf numFmtId="169" fontId="13" fillId="0" borderId="11" xfId="48" applyNumberFormat="1" applyFont="1" applyBorder="1" applyAlignment="1" applyProtection="1">
      <alignment horizontal="right"/>
      <protection hidden="1"/>
    </xf>
    <xf numFmtId="169" fontId="13" fillId="0" borderId="11" xfId="48" applyNumberFormat="1" applyFont="1" applyFill="1" applyBorder="1" applyAlignment="1" applyProtection="1">
      <alignment horizontal="right"/>
      <protection hidden="1"/>
    </xf>
    <xf numFmtId="0" fontId="13" fillId="0" borderId="12" xfId="0" applyFont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left"/>
      <protection locked="0"/>
    </xf>
    <xf numFmtId="0" fontId="13" fillId="0" borderId="12" xfId="0" applyFont="1" applyBorder="1" applyAlignment="1" applyProtection="1">
      <alignment horizontal="left" wrapText="1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43" fontId="13" fillId="0" borderId="12" xfId="48" applyFont="1" applyFill="1" applyBorder="1" applyAlignment="1" applyProtection="1">
      <alignment horizontal="right"/>
      <protection/>
    </xf>
    <xf numFmtId="0" fontId="13" fillId="0" borderId="11" xfId="0" applyFont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 horizontal="left"/>
      <protection locked="0"/>
    </xf>
    <xf numFmtId="0" fontId="13" fillId="0" borderId="11" xfId="0" applyFont="1" applyFill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 wrapText="1"/>
      <protection locked="0"/>
    </xf>
    <xf numFmtId="0" fontId="13" fillId="0" borderId="11" xfId="0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/>
      <protection hidden="1"/>
    </xf>
    <xf numFmtId="0" fontId="14" fillId="0" borderId="12" xfId="0" applyFont="1" applyFill="1" applyBorder="1" applyAlignment="1" applyProtection="1">
      <alignment horizontal="left"/>
      <protection hidden="1"/>
    </xf>
    <xf numFmtId="0" fontId="14" fillId="0" borderId="25" xfId="0" applyFont="1" applyFill="1" applyBorder="1" applyAlignment="1" applyProtection="1">
      <alignment horizontal="center"/>
      <protection hidden="1"/>
    </xf>
    <xf numFmtId="0" fontId="13" fillId="0" borderId="38" xfId="0" applyFont="1" applyFill="1" applyBorder="1" applyAlignment="1" applyProtection="1">
      <alignment horizontal="center"/>
      <protection locked="0"/>
    </xf>
    <xf numFmtId="0" fontId="13" fillId="0" borderId="25" xfId="0" applyFont="1" applyFill="1" applyBorder="1" applyAlignment="1" applyProtection="1">
      <alignment horizontal="left"/>
      <protection locked="0"/>
    </xf>
    <xf numFmtId="0" fontId="13" fillId="0" borderId="25" xfId="0" applyFont="1" applyFill="1" applyBorder="1" applyAlignment="1" applyProtection="1">
      <alignment horizontal="left" wrapText="1"/>
      <protection locked="0"/>
    </xf>
    <xf numFmtId="0" fontId="13" fillId="0" borderId="25" xfId="0" applyFont="1" applyFill="1" applyBorder="1" applyAlignment="1" applyProtection="1">
      <alignment horizontal="center"/>
      <protection locked="0"/>
    </xf>
    <xf numFmtId="169" fontId="13" fillId="0" borderId="25" xfId="48" applyNumberFormat="1" applyFont="1" applyFill="1" applyBorder="1" applyAlignment="1" applyProtection="1">
      <alignment horizontal="right"/>
      <protection hidden="1"/>
    </xf>
    <xf numFmtId="0" fontId="13" fillId="0" borderId="11" xfId="0" applyFont="1" applyFill="1" applyBorder="1" applyAlignment="1" applyProtection="1">
      <alignment horizontal="left" wrapText="1"/>
      <protection locked="0"/>
    </xf>
    <xf numFmtId="0" fontId="13" fillId="0" borderId="45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/>
      <protection/>
    </xf>
    <xf numFmtId="0" fontId="13" fillId="13" borderId="46" xfId="0" applyFont="1" applyFill="1" applyBorder="1" applyAlignment="1" applyProtection="1">
      <alignment/>
      <protection/>
    </xf>
    <xf numFmtId="0" fontId="14" fillId="13" borderId="36" xfId="0" applyFont="1" applyFill="1" applyBorder="1" applyAlignment="1" applyProtection="1">
      <alignment horizontal="center"/>
      <protection/>
    </xf>
    <xf numFmtId="169" fontId="14" fillId="13" borderId="10" xfId="48" applyNumberFormat="1" applyFont="1" applyFill="1" applyBorder="1" applyAlignment="1" applyProtection="1">
      <alignment horizontal="right"/>
      <protection/>
    </xf>
    <xf numFmtId="0" fontId="15" fillId="0" borderId="38" xfId="0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/>
      <protection locked="0"/>
    </xf>
    <xf numFmtId="0" fontId="15" fillId="0" borderId="11" xfId="0" applyFont="1" applyBorder="1" applyAlignment="1" applyProtection="1">
      <alignment horizontal="left"/>
      <protection locked="0"/>
    </xf>
    <xf numFmtId="169" fontId="15" fillId="0" borderId="11" xfId="48" applyNumberFormat="1" applyFont="1" applyBorder="1" applyAlignment="1" applyProtection="1">
      <alignment horizontal="right"/>
      <protection hidden="1"/>
    </xf>
    <xf numFmtId="169" fontId="15" fillId="0" borderId="11" xfId="48" applyNumberFormat="1" applyFont="1" applyFill="1" applyBorder="1" applyAlignment="1" applyProtection="1">
      <alignment horizontal="right"/>
      <protection hidden="1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11" xfId="0" applyFont="1" applyFill="1" applyBorder="1" applyAlignment="1" applyProtection="1">
      <alignment horizontal="left"/>
      <protection locked="0"/>
    </xf>
    <xf numFmtId="0" fontId="15" fillId="0" borderId="25" xfId="0" applyFont="1" applyFill="1" applyBorder="1" applyAlignment="1" applyProtection="1">
      <alignment horizontal="left"/>
      <protection locked="0"/>
    </xf>
    <xf numFmtId="0" fontId="15" fillId="0" borderId="25" xfId="0" applyFont="1" applyBorder="1" applyAlignment="1" applyProtection="1">
      <alignment horizontal="left"/>
      <protection locked="0"/>
    </xf>
    <xf numFmtId="169" fontId="15" fillId="0" borderId="47" xfId="48" applyNumberFormat="1" applyFont="1" applyFill="1" applyBorder="1" applyAlignment="1" applyProtection="1">
      <alignment horizontal="right"/>
      <protection hidden="1"/>
    </xf>
    <xf numFmtId="169" fontId="15" fillId="0" borderId="33" xfId="48" applyNumberFormat="1" applyFont="1" applyFill="1" applyBorder="1" applyAlignment="1" applyProtection="1">
      <alignment horizontal="right"/>
      <protection hidden="1"/>
    </xf>
    <xf numFmtId="0" fontId="15" fillId="0" borderId="11" xfId="0" applyFont="1" applyBorder="1" applyAlignment="1" applyProtection="1">
      <alignment horizontal="left" wrapText="1"/>
      <protection locked="0"/>
    </xf>
    <xf numFmtId="0" fontId="15" fillId="0" borderId="25" xfId="0" applyFont="1" applyFill="1" applyBorder="1" applyAlignment="1" applyProtection="1">
      <alignment horizontal="left" wrapText="1"/>
      <protection locked="0"/>
    </xf>
    <xf numFmtId="0" fontId="15" fillId="0" borderId="38" xfId="0" applyFont="1" applyBorder="1" applyAlignment="1" applyProtection="1">
      <alignment horizontal="left"/>
      <protection locked="0"/>
    </xf>
    <xf numFmtId="0" fontId="15" fillId="0" borderId="12" xfId="0" applyFont="1" applyBorder="1" applyAlignment="1" applyProtection="1">
      <alignment horizontal="center"/>
      <protection hidden="1"/>
    </xf>
    <xf numFmtId="0" fontId="15" fillId="0" borderId="25" xfId="0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left"/>
      <protection locked="0"/>
    </xf>
    <xf numFmtId="0" fontId="16" fillId="0" borderId="15" xfId="0" applyFont="1" applyBorder="1" applyAlignment="1" applyProtection="1">
      <alignment horizontal="center"/>
      <protection hidden="1"/>
    </xf>
    <xf numFmtId="169" fontId="16" fillId="13" borderId="10" xfId="48" applyNumberFormat="1" applyFont="1" applyFill="1" applyBorder="1" applyAlignment="1" applyProtection="1">
      <alignment horizontal="right"/>
      <protection hidden="1"/>
    </xf>
    <xf numFmtId="169" fontId="69" fillId="13" borderId="10" xfId="48" applyNumberFormat="1" applyFont="1" applyFill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169" fontId="12" fillId="0" borderId="0" xfId="48" applyNumberFormat="1" applyFont="1" applyFill="1" applyBorder="1" applyAlignment="1" applyProtection="1">
      <alignment horizontal="right"/>
      <protection hidden="1"/>
    </xf>
    <xf numFmtId="0" fontId="13" fillId="0" borderId="12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7" fillId="0" borderId="19" xfId="0" applyFont="1" applyFill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/>
    </xf>
    <xf numFmtId="0" fontId="18" fillId="0" borderId="17" xfId="0" applyFont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17" xfId="0" applyFont="1" applyBorder="1" applyAlignment="1" applyProtection="1">
      <alignment horizontal="center"/>
      <protection locked="0"/>
    </xf>
    <xf numFmtId="0" fontId="19" fillId="0" borderId="48" xfId="0" applyFont="1" applyFill="1" applyBorder="1" applyAlignment="1" applyProtection="1">
      <alignment horizontal="center"/>
      <protection/>
    </xf>
    <xf numFmtId="0" fontId="19" fillId="0" borderId="33" xfId="0" applyFont="1" applyFill="1" applyBorder="1" applyAlignment="1" applyProtection="1">
      <alignment horizontal="center"/>
      <protection/>
    </xf>
    <xf numFmtId="0" fontId="19" fillId="0" borderId="49" xfId="0" applyFont="1" applyFill="1" applyBorder="1" applyAlignment="1" applyProtection="1">
      <alignment horizontal="center"/>
      <protection/>
    </xf>
    <xf numFmtId="0" fontId="19" fillId="0" borderId="19" xfId="0" applyFont="1" applyFill="1" applyBorder="1" applyAlignment="1" applyProtection="1">
      <alignment horizontal="center"/>
      <protection/>
    </xf>
    <xf numFmtId="0" fontId="19" fillId="0" borderId="50" xfId="0" applyFont="1" applyFill="1" applyBorder="1" applyAlignment="1" applyProtection="1">
      <alignment horizontal="center"/>
      <protection/>
    </xf>
    <xf numFmtId="0" fontId="20" fillId="0" borderId="17" xfId="0" applyFont="1" applyBorder="1" applyAlignment="1" applyProtection="1">
      <alignment horizontal="left"/>
      <protection locked="0"/>
    </xf>
    <xf numFmtId="0" fontId="20" fillId="0" borderId="44" xfId="0" applyFont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43" fontId="20" fillId="0" borderId="11" xfId="48" applyFont="1" applyFill="1" applyBorder="1" applyAlignment="1" applyProtection="1">
      <alignment horizontal="right"/>
      <protection hidden="1"/>
    </xf>
    <xf numFmtId="169" fontId="20" fillId="0" borderId="11" xfId="48" applyNumberFormat="1" applyFont="1" applyFill="1" applyBorder="1" applyAlignment="1" applyProtection="1">
      <alignment horizontal="right"/>
      <protection hidden="1"/>
    </xf>
    <xf numFmtId="0" fontId="20" fillId="0" borderId="17" xfId="0" applyFont="1" applyFill="1" applyBorder="1" applyAlignment="1" applyProtection="1">
      <alignment horizontal="left"/>
      <protection locked="0"/>
    </xf>
    <xf numFmtId="0" fontId="20" fillId="0" borderId="44" xfId="0" applyFont="1" applyFill="1" applyBorder="1" applyAlignment="1" applyProtection="1">
      <alignment horizontal="left"/>
      <protection locked="0"/>
    </xf>
    <xf numFmtId="0" fontId="20" fillId="0" borderId="18" xfId="0" applyFont="1" applyFill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left"/>
      <protection locked="0"/>
    </xf>
    <xf numFmtId="43" fontId="20" fillId="0" borderId="11" xfId="48" applyFont="1" applyFill="1" applyBorder="1" applyAlignment="1" applyProtection="1">
      <alignment horizontal="right"/>
      <protection/>
    </xf>
    <xf numFmtId="0" fontId="19" fillId="0" borderId="30" xfId="0" applyFont="1" applyBorder="1" applyAlignment="1" applyProtection="1">
      <alignment horizontal="left"/>
      <protection locked="0"/>
    </xf>
    <xf numFmtId="0" fontId="20" fillId="0" borderId="30" xfId="0" applyFont="1" applyBorder="1" applyAlignment="1" applyProtection="1">
      <alignment horizontal="left"/>
      <protection locked="0"/>
    </xf>
    <xf numFmtId="0" fontId="20" fillId="0" borderId="34" xfId="0" applyFont="1" applyBorder="1" applyAlignment="1" applyProtection="1">
      <alignment horizontal="left"/>
      <protection locked="0"/>
    </xf>
    <xf numFmtId="0" fontId="19" fillId="0" borderId="51" xfId="0" applyFont="1" applyBorder="1" applyAlignment="1" applyProtection="1">
      <alignment horizontal="left"/>
      <protection locked="0"/>
    </xf>
    <xf numFmtId="0" fontId="20" fillId="0" borderId="39" xfId="0" applyFont="1" applyBorder="1" applyAlignment="1" applyProtection="1">
      <alignment horizontal="center"/>
      <protection locked="0"/>
    </xf>
    <xf numFmtId="169" fontId="20" fillId="0" borderId="25" xfId="48" applyNumberFormat="1" applyFont="1" applyFill="1" applyBorder="1" applyAlignment="1" applyProtection="1">
      <alignment horizontal="right"/>
      <protection hidden="1"/>
    </xf>
    <xf numFmtId="0" fontId="19" fillId="0" borderId="41" xfId="0" applyFont="1" applyFill="1" applyBorder="1" applyAlignment="1" applyProtection="1">
      <alignment horizontal="left"/>
      <protection locked="0"/>
    </xf>
    <xf numFmtId="0" fontId="20" fillId="0" borderId="30" xfId="0" applyFont="1" applyFill="1" applyBorder="1" applyAlignment="1" applyProtection="1">
      <alignment horizontal="left"/>
      <protection locked="0"/>
    </xf>
    <xf numFmtId="0" fontId="20" fillId="0" borderId="31" xfId="0" applyFont="1" applyBorder="1" applyAlignment="1" applyProtection="1">
      <alignment horizontal="center"/>
      <protection/>
    </xf>
    <xf numFmtId="0" fontId="19" fillId="0" borderId="25" xfId="0" applyFont="1" applyBorder="1" applyAlignment="1" applyProtection="1">
      <alignment horizontal="left"/>
      <protection locked="0"/>
    </xf>
    <xf numFmtId="0" fontId="20" fillId="0" borderId="25" xfId="0" applyFont="1" applyBorder="1" applyAlignment="1" applyProtection="1">
      <alignment horizontal="left"/>
      <protection locked="0"/>
    </xf>
    <xf numFmtId="0" fontId="20" fillId="0" borderId="25" xfId="0" applyFont="1" applyBorder="1" applyAlignment="1" applyProtection="1">
      <alignment horizontal="center"/>
      <protection locked="0"/>
    </xf>
    <xf numFmtId="43" fontId="20" fillId="0" borderId="25" xfId="48" applyFont="1" applyFill="1" applyBorder="1" applyAlignment="1" applyProtection="1">
      <alignment horizontal="right"/>
      <protection/>
    </xf>
    <xf numFmtId="169" fontId="20" fillId="0" borderId="25" xfId="48" applyNumberFormat="1" applyFont="1" applyBorder="1" applyAlignment="1" applyProtection="1">
      <alignment horizontal="right"/>
      <protection hidden="1"/>
    </xf>
    <xf numFmtId="0" fontId="20" fillId="0" borderId="43" xfId="0" applyFont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 wrapText="1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34" xfId="0" applyFont="1" applyFill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43" fontId="20" fillId="0" borderId="31" xfId="48" applyFont="1" applyFill="1" applyBorder="1" applyAlignment="1" applyProtection="1">
      <alignment horizontal="right"/>
      <protection/>
    </xf>
    <xf numFmtId="0" fontId="20" fillId="0" borderId="52" xfId="0" applyFont="1" applyBorder="1" applyAlignment="1" applyProtection="1">
      <alignment horizontal="center"/>
      <protection/>
    </xf>
    <xf numFmtId="0" fontId="19" fillId="0" borderId="30" xfId="0" applyFont="1" applyFill="1" applyBorder="1" applyAlignment="1" applyProtection="1">
      <alignment horizontal="left"/>
      <protection locked="0"/>
    </xf>
    <xf numFmtId="0" fontId="20" fillId="0" borderId="51" xfId="0" applyFont="1" applyBorder="1" applyAlignment="1" applyProtection="1">
      <alignment horizontal="center"/>
      <protection locked="0"/>
    </xf>
    <xf numFmtId="43" fontId="20" fillId="0" borderId="51" xfId="48" applyFont="1" applyFill="1" applyBorder="1" applyAlignment="1" applyProtection="1">
      <alignment horizontal="right"/>
      <protection/>
    </xf>
    <xf numFmtId="169" fontId="20" fillId="0" borderId="53" xfId="48" applyNumberFormat="1" applyFont="1" applyFill="1" applyBorder="1" applyAlignment="1" applyProtection="1">
      <alignment horizontal="right"/>
      <protection hidden="1"/>
    </xf>
    <xf numFmtId="169" fontId="20" fillId="0" borderId="40" xfId="48" applyNumberFormat="1" applyFont="1" applyFill="1" applyBorder="1" applyAlignment="1" applyProtection="1">
      <alignment horizontal="right"/>
      <protection hidden="1"/>
    </xf>
    <xf numFmtId="169" fontId="20" fillId="0" borderId="30" xfId="48" applyNumberFormat="1" applyFont="1" applyFill="1" applyBorder="1" applyAlignment="1" applyProtection="1">
      <alignment horizontal="right"/>
      <protection hidden="1"/>
    </xf>
    <xf numFmtId="0" fontId="20" fillId="0" borderId="41" xfId="0" applyFont="1" applyBorder="1" applyAlignment="1" applyProtection="1">
      <alignment horizontal="left"/>
      <protection locked="0"/>
    </xf>
    <xf numFmtId="0" fontId="19" fillId="0" borderId="34" xfId="0" applyFont="1" applyFill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left" wrapText="1"/>
      <protection locked="0"/>
    </xf>
    <xf numFmtId="0" fontId="19" fillId="0" borderId="11" xfId="0" applyFont="1" applyFill="1" applyBorder="1" applyAlignment="1" applyProtection="1">
      <alignment horizontal="left"/>
      <protection locked="0"/>
    </xf>
    <xf numFmtId="169" fontId="2" fillId="0" borderId="0" xfId="0" applyNumberFormat="1" applyFont="1" applyAlignment="1" applyProtection="1">
      <alignment/>
      <protection hidden="1"/>
    </xf>
    <xf numFmtId="169" fontId="70" fillId="0" borderId="0" xfId="0" applyNumberFormat="1" applyFont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12" fillId="34" borderId="25" xfId="0" applyFont="1" applyFill="1" applyBorder="1" applyAlignment="1" applyProtection="1">
      <alignment horizontal="left" wrapText="1"/>
      <protection locked="0"/>
    </xf>
    <xf numFmtId="0" fontId="12" fillId="0" borderId="25" xfId="0" applyFont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left"/>
      <protection hidden="1"/>
    </xf>
    <xf numFmtId="0" fontId="12" fillId="0" borderId="12" xfId="0" applyFont="1" applyBorder="1" applyAlignment="1" applyProtection="1">
      <alignment horizontal="center"/>
      <protection hidden="1"/>
    </xf>
    <xf numFmtId="0" fontId="12" fillId="0" borderId="12" xfId="0" applyFont="1" applyFill="1" applyBorder="1" applyAlignment="1" applyProtection="1">
      <alignment horizontal="left" wrapText="1"/>
      <protection hidden="1"/>
    </xf>
    <xf numFmtId="0" fontId="12" fillId="0" borderId="25" xfId="0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center"/>
      <protection/>
    </xf>
    <xf numFmtId="0" fontId="18" fillId="0" borderId="44" xfId="0" applyFont="1" applyBorder="1" applyAlignment="1" applyProtection="1">
      <alignment horizontal="left" wrapText="1"/>
      <protection locked="0"/>
    </xf>
    <xf numFmtId="0" fontId="18" fillId="0" borderId="44" xfId="0" applyFont="1" applyFill="1" applyBorder="1" applyAlignment="1" applyProtection="1">
      <alignment horizontal="left" wrapText="1"/>
      <protection locked="0"/>
    </xf>
    <xf numFmtId="0" fontId="12" fillId="36" borderId="11" xfId="0" applyFont="1" applyFill="1" applyBorder="1" applyAlignment="1" applyProtection="1">
      <alignment horizontal="left"/>
      <protection locked="0"/>
    </xf>
    <xf numFmtId="169" fontId="0" fillId="0" borderId="0" xfId="48" applyNumberFormat="1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/>
      <protection/>
    </xf>
    <xf numFmtId="0" fontId="0" fillId="0" borderId="26" xfId="0" applyBorder="1" applyAlignment="1">
      <alignment/>
    </xf>
    <xf numFmtId="169" fontId="0" fillId="0" borderId="34" xfId="48" applyNumberFormat="1" applyFont="1" applyBorder="1" applyAlignment="1" applyProtection="1">
      <alignment horizontal="right"/>
      <protection/>
    </xf>
    <xf numFmtId="43" fontId="4" fillId="0" borderId="34" xfId="48" applyFont="1" applyBorder="1" applyAlignment="1" applyProtection="1">
      <alignment horizontal="right"/>
      <protection/>
    </xf>
    <xf numFmtId="169" fontId="4" fillId="0" borderId="34" xfId="48" applyNumberFormat="1" applyFont="1" applyFill="1" applyBorder="1" applyAlignment="1" applyProtection="1">
      <alignment horizontal="right"/>
      <protection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54" xfId="0" applyFont="1" applyBorder="1" applyAlignment="1" applyProtection="1">
      <alignment horizontal="center"/>
      <protection/>
    </xf>
    <xf numFmtId="169" fontId="0" fillId="0" borderId="0" xfId="0" applyNumberFormat="1" applyFont="1" applyAlignment="1" applyProtection="1">
      <alignment/>
      <protection/>
    </xf>
    <xf numFmtId="0" fontId="18" fillId="0" borderId="11" xfId="0" applyFont="1" applyBorder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/>
      <protection hidden="1"/>
    </xf>
    <xf numFmtId="43" fontId="2" fillId="0" borderId="0" xfId="0" applyNumberFormat="1" applyFont="1" applyFill="1" applyAlignment="1" applyProtection="1">
      <alignment/>
      <protection hidden="1"/>
    </xf>
    <xf numFmtId="0" fontId="20" fillId="0" borderId="41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4" fillId="0" borderId="30" xfId="0" applyFont="1" applyBorder="1" applyAlignment="1" applyProtection="1">
      <alignment horizontal="left"/>
      <protection locked="0"/>
    </xf>
    <xf numFmtId="169" fontId="4" fillId="0" borderId="30" xfId="48" applyNumberFormat="1" applyFont="1" applyFill="1" applyBorder="1" applyAlignment="1" applyProtection="1">
      <alignment horizontal="right"/>
      <protection/>
    </xf>
    <xf numFmtId="43" fontId="4" fillId="0" borderId="28" xfId="48" applyFont="1" applyBorder="1" applyAlignment="1" applyProtection="1">
      <alignment horizontal="right"/>
      <protection/>
    </xf>
    <xf numFmtId="1" fontId="4" fillId="0" borderId="34" xfId="0" applyNumberFormat="1" applyFont="1" applyBorder="1" applyAlignment="1" applyProtection="1">
      <alignment horizontal="center"/>
      <protection locked="0"/>
    </xf>
    <xf numFmtId="1" fontId="4" fillId="0" borderId="30" xfId="0" applyNumberFormat="1" applyFont="1" applyBorder="1" applyAlignment="1" applyProtection="1">
      <alignment horizontal="center"/>
      <protection locked="0"/>
    </xf>
    <xf numFmtId="169" fontId="4" fillId="0" borderId="26" xfId="48" applyNumberFormat="1" applyFont="1" applyBorder="1" applyAlignment="1" applyProtection="1">
      <alignment horizontal="right"/>
      <protection/>
    </xf>
    <xf numFmtId="169" fontId="4" fillId="0" borderId="34" xfId="48" applyNumberFormat="1" applyFont="1" applyBorder="1" applyAlignment="1" applyProtection="1">
      <alignment horizontal="right"/>
      <protection/>
    </xf>
    <xf numFmtId="169" fontId="4" fillId="0" borderId="28" xfId="48" applyNumberFormat="1" applyFont="1" applyBorder="1" applyAlignment="1" applyProtection="1">
      <alignment horizontal="right"/>
      <protection/>
    </xf>
    <xf numFmtId="169" fontId="0" fillId="0" borderId="54" xfId="48" applyNumberFormat="1" applyFont="1" applyBorder="1" applyAlignment="1" applyProtection="1">
      <alignment horizontal="right"/>
      <protection/>
    </xf>
    <xf numFmtId="169" fontId="0" fillId="0" borderId="44" xfId="48" applyNumberFormat="1" applyFont="1" applyBorder="1" applyAlignment="1" applyProtection="1">
      <alignment horizontal="right"/>
      <protection/>
    </xf>
    <xf numFmtId="43" fontId="4" fillId="0" borderId="54" xfId="48" applyFont="1" applyBorder="1" applyAlignment="1" applyProtection="1">
      <alignment horizontal="right"/>
      <protection/>
    </xf>
    <xf numFmtId="43" fontId="4" fillId="0" borderId="53" xfId="48" applyFont="1" applyBorder="1" applyAlignment="1" applyProtection="1">
      <alignment horizontal="right"/>
      <protection/>
    </xf>
    <xf numFmtId="43" fontId="4" fillId="0" borderId="44" xfId="48" applyFont="1" applyBorder="1" applyAlignment="1" applyProtection="1">
      <alignment horizontal="right"/>
      <protection/>
    </xf>
    <xf numFmtId="169" fontId="4" fillId="0" borderId="44" xfId="48" applyNumberFormat="1" applyFont="1" applyBorder="1" applyAlignment="1" applyProtection="1">
      <alignment horizontal="right"/>
      <protection/>
    </xf>
    <xf numFmtId="169" fontId="4" fillId="0" borderId="54" xfId="48" applyNumberFormat="1" applyFont="1" applyBorder="1" applyAlignment="1" applyProtection="1">
      <alignment horizontal="right"/>
      <protection/>
    </xf>
    <xf numFmtId="169" fontId="4" fillId="0" borderId="41" xfId="48" applyNumberFormat="1" applyFont="1" applyBorder="1" applyAlignment="1" applyProtection="1">
      <alignment horizontal="right"/>
      <protection/>
    </xf>
    <xf numFmtId="169" fontId="4" fillId="0" borderId="54" xfId="48" applyNumberFormat="1" applyFont="1" applyFill="1" applyBorder="1" applyAlignment="1" applyProtection="1">
      <alignment horizontal="right"/>
      <protection/>
    </xf>
    <xf numFmtId="169" fontId="4" fillId="0" borderId="44" xfId="48" applyNumberFormat="1" applyFont="1" applyFill="1" applyBorder="1" applyAlignment="1" applyProtection="1">
      <alignment horizontal="right"/>
      <protection/>
    </xf>
    <xf numFmtId="0" fontId="3" fillId="0" borderId="55" xfId="0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3" fillId="0" borderId="56" xfId="0" applyFont="1" applyFill="1" applyBorder="1" applyAlignment="1" applyProtection="1">
      <alignment horizontal="center"/>
      <protection/>
    </xf>
    <xf numFmtId="1" fontId="4" fillId="0" borderId="41" xfId="0" applyNumberFormat="1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1" fontId="4" fillId="0" borderId="54" xfId="0" applyNumberFormat="1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left"/>
      <protection locked="0"/>
    </xf>
    <xf numFmtId="0" fontId="0" fillId="0" borderId="57" xfId="0" applyBorder="1" applyAlignment="1">
      <alignment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/>
    </xf>
    <xf numFmtId="43" fontId="71" fillId="0" borderId="0" xfId="0" applyNumberFormat="1" applyFont="1" applyFill="1" applyAlignment="1" applyProtection="1">
      <alignment/>
      <protection/>
    </xf>
    <xf numFmtId="169" fontId="71" fillId="0" borderId="0" xfId="0" applyNumberFormat="1" applyFont="1" applyFill="1" applyAlignment="1" applyProtection="1">
      <alignment/>
      <protection/>
    </xf>
    <xf numFmtId="0" fontId="71" fillId="0" borderId="0" xfId="0" applyFont="1" applyFill="1" applyAlignment="1" applyProtection="1">
      <alignment/>
      <protection/>
    </xf>
    <xf numFmtId="0" fontId="71" fillId="0" borderId="0" xfId="0" applyFont="1" applyAlignment="1" applyProtection="1">
      <alignment/>
      <protection/>
    </xf>
    <xf numFmtId="169" fontId="71" fillId="0" borderId="0" xfId="0" applyNumberFormat="1" applyFont="1" applyAlignment="1" applyProtection="1">
      <alignment/>
      <protection/>
    </xf>
    <xf numFmtId="0" fontId="71" fillId="0" borderId="26" xfId="0" applyFont="1" applyFill="1" applyBorder="1" applyAlignment="1" applyProtection="1">
      <alignment/>
      <protection/>
    </xf>
    <xf numFmtId="169" fontId="15" fillId="0" borderId="12" xfId="48" applyNumberFormat="1" applyFont="1" applyFill="1" applyBorder="1" applyAlignment="1" applyProtection="1">
      <alignment horizontal="right"/>
      <protection hidden="1"/>
    </xf>
    <xf numFmtId="169" fontId="15" fillId="0" borderId="0" xfId="48" applyNumberFormat="1" applyFont="1" applyFill="1" applyBorder="1" applyAlignment="1" applyProtection="1">
      <alignment horizontal="right"/>
      <protection hidden="1"/>
    </xf>
    <xf numFmtId="0" fontId="15" fillId="0" borderId="31" xfId="0" applyFont="1" applyBorder="1" applyAlignment="1" applyProtection="1">
      <alignment horizontal="center"/>
      <protection locked="0"/>
    </xf>
    <xf numFmtId="0" fontId="15" fillId="0" borderId="54" xfId="0" applyFont="1" applyBorder="1" applyAlignment="1" applyProtection="1">
      <alignment horizontal="left"/>
      <protection locked="0"/>
    </xf>
    <xf numFmtId="0" fontId="15" fillId="0" borderId="31" xfId="0" applyFont="1" applyBorder="1" applyAlignment="1" applyProtection="1">
      <alignment horizontal="left"/>
      <protection locked="0"/>
    </xf>
    <xf numFmtId="169" fontId="15" fillId="0" borderId="45" xfId="48" applyNumberFormat="1" applyFont="1" applyBorder="1" applyAlignment="1" applyProtection="1">
      <alignment horizontal="right"/>
      <protection hidden="1"/>
    </xf>
    <xf numFmtId="169" fontId="15" fillId="0" borderId="40" xfId="48" applyNumberFormat="1" applyFont="1" applyFill="1" applyBorder="1" applyAlignment="1" applyProtection="1">
      <alignment horizontal="right"/>
      <protection hidden="1"/>
    </xf>
    <xf numFmtId="169" fontId="15" fillId="0" borderId="34" xfId="48" applyNumberFormat="1" applyFont="1" applyFill="1" applyBorder="1" applyAlignment="1" applyProtection="1">
      <alignment horizontal="right"/>
      <protection hidden="1"/>
    </xf>
    <xf numFmtId="169" fontId="15" fillId="0" borderId="30" xfId="48" applyNumberFormat="1" applyFont="1" applyFill="1" applyBorder="1" applyAlignment="1" applyProtection="1">
      <alignment horizontal="right"/>
      <protection hidden="1"/>
    </xf>
    <xf numFmtId="0" fontId="15" fillId="0" borderId="44" xfId="0" applyFont="1" applyBorder="1" applyAlignment="1" applyProtection="1">
      <alignment horizontal="center"/>
      <protection locked="0"/>
    </xf>
    <xf numFmtId="0" fontId="15" fillId="0" borderId="29" xfId="0" applyFont="1" applyBorder="1" applyAlignment="1" applyProtection="1">
      <alignment horizontal="center"/>
      <protection locked="0"/>
    </xf>
    <xf numFmtId="0" fontId="15" fillId="0" borderId="58" xfId="0" applyFont="1" applyBorder="1" applyAlignment="1" applyProtection="1">
      <alignment horizontal="left"/>
      <protection locked="0"/>
    </xf>
    <xf numFmtId="0" fontId="15" fillId="0" borderId="34" xfId="0" applyFont="1" applyBorder="1" applyAlignment="1" applyProtection="1">
      <alignment horizontal="left"/>
      <protection locked="0"/>
    </xf>
    <xf numFmtId="0" fontId="15" fillId="0" borderId="59" xfId="0" applyFont="1" applyBorder="1" applyAlignment="1" applyProtection="1">
      <alignment/>
      <protection hidden="1"/>
    </xf>
    <xf numFmtId="0" fontId="15" fillId="0" borderId="58" xfId="0" applyFont="1" applyBorder="1" applyAlignment="1" applyProtection="1">
      <alignment/>
      <protection hidden="1"/>
    </xf>
    <xf numFmtId="0" fontId="2" fillId="0" borderId="36" xfId="0" applyFont="1" applyBorder="1" applyAlignment="1" applyProtection="1">
      <alignment horizontal="center"/>
      <protection hidden="1"/>
    </xf>
    <xf numFmtId="0" fontId="2" fillId="0" borderId="35" xfId="0" applyFont="1" applyBorder="1" applyAlignment="1" applyProtection="1">
      <alignment horizontal="center"/>
      <protection hidden="1"/>
    </xf>
    <xf numFmtId="0" fontId="72" fillId="0" borderId="60" xfId="0" applyFont="1" applyBorder="1" applyAlignment="1" applyProtection="1">
      <alignment horizontal="center"/>
      <protection hidden="1"/>
    </xf>
    <xf numFmtId="0" fontId="72" fillId="0" borderId="24" xfId="0" applyFont="1" applyBorder="1" applyAlignment="1" applyProtection="1">
      <alignment horizontal="center"/>
      <protection hidden="1"/>
    </xf>
    <xf numFmtId="0" fontId="72" fillId="0" borderId="37" xfId="0" applyFont="1" applyBorder="1" applyAlignment="1" applyProtection="1">
      <alignment horizontal="center"/>
      <protection hidden="1"/>
    </xf>
    <xf numFmtId="0" fontId="3" fillId="13" borderId="60" xfId="0" applyFont="1" applyFill="1" applyBorder="1" applyAlignment="1" applyProtection="1">
      <alignment horizontal="center"/>
      <protection hidden="1"/>
    </xf>
    <xf numFmtId="0" fontId="3" fillId="13" borderId="24" xfId="0" applyFont="1" applyFill="1" applyBorder="1" applyAlignment="1" applyProtection="1">
      <alignment horizontal="center"/>
      <protection hidden="1"/>
    </xf>
    <xf numFmtId="0" fontId="73" fillId="0" borderId="20" xfId="0" applyFont="1" applyBorder="1" applyAlignment="1" applyProtection="1">
      <alignment horizontal="center"/>
      <protection hidden="1"/>
    </xf>
    <xf numFmtId="0" fontId="73" fillId="0" borderId="15" xfId="0" applyFont="1" applyBorder="1" applyAlignment="1" applyProtection="1">
      <alignment horizontal="center"/>
      <protection hidden="1"/>
    </xf>
    <xf numFmtId="0" fontId="73" fillId="0" borderId="21" xfId="0" applyFont="1" applyBorder="1" applyAlignment="1" applyProtection="1">
      <alignment horizontal="center"/>
      <protection hidden="1"/>
    </xf>
    <xf numFmtId="0" fontId="74" fillId="0" borderId="23" xfId="0" applyFont="1" applyBorder="1" applyAlignment="1" applyProtection="1">
      <alignment horizontal="center"/>
      <protection hidden="1"/>
    </xf>
    <xf numFmtId="0" fontId="74" fillId="0" borderId="0" xfId="0" applyFont="1" applyBorder="1" applyAlignment="1" applyProtection="1">
      <alignment horizontal="center"/>
      <protection hidden="1"/>
    </xf>
    <xf numFmtId="0" fontId="74" fillId="0" borderId="32" xfId="0" applyFont="1" applyBorder="1" applyAlignment="1" applyProtection="1">
      <alignment horizontal="center"/>
      <protection hidden="1"/>
    </xf>
    <xf numFmtId="0" fontId="73" fillId="0" borderId="23" xfId="0" applyFont="1" applyBorder="1" applyAlignment="1" applyProtection="1">
      <alignment horizontal="center"/>
      <protection hidden="1"/>
    </xf>
    <xf numFmtId="0" fontId="73" fillId="0" borderId="0" xfId="0" applyFont="1" applyBorder="1" applyAlignment="1" applyProtection="1">
      <alignment horizontal="center"/>
      <protection hidden="1"/>
    </xf>
    <xf numFmtId="0" fontId="73" fillId="0" borderId="32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75" fillId="0" borderId="0" xfId="0" applyFont="1" applyBorder="1" applyAlignment="1" applyProtection="1">
      <alignment horizontal="center"/>
      <protection hidden="1"/>
    </xf>
    <xf numFmtId="0" fontId="3" fillId="13" borderId="36" xfId="0" applyFont="1" applyFill="1" applyBorder="1" applyAlignment="1" applyProtection="1">
      <alignment horizontal="center"/>
      <protection hidden="1"/>
    </xf>
    <xf numFmtId="0" fontId="3" fillId="13" borderId="61" xfId="0" applyFont="1" applyFill="1" applyBorder="1" applyAlignment="1" applyProtection="1">
      <alignment horizontal="center"/>
      <protection hidden="1"/>
    </xf>
    <xf numFmtId="0" fontId="3" fillId="13" borderId="35" xfId="0" applyFont="1" applyFill="1" applyBorder="1" applyAlignment="1" applyProtection="1">
      <alignment horizontal="center"/>
      <protection hidden="1"/>
    </xf>
    <xf numFmtId="0" fontId="76" fillId="0" borderId="0" xfId="0" applyFont="1" applyBorder="1" applyAlignment="1" applyProtection="1">
      <alignment horizontal="center"/>
      <protection hidden="1"/>
    </xf>
    <xf numFmtId="0" fontId="75" fillId="0" borderId="23" xfId="0" applyFont="1" applyBorder="1" applyAlignment="1" applyProtection="1">
      <alignment horizontal="center"/>
      <protection hidden="1"/>
    </xf>
    <xf numFmtId="0" fontId="75" fillId="0" borderId="32" xfId="0" applyFont="1" applyBorder="1" applyAlignment="1" applyProtection="1">
      <alignment horizontal="center"/>
      <protection hidden="1"/>
    </xf>
    <xf numFmtId="0" fontId="76" fillId="33" borderId="23" xfId="0" applyFont="1" applyFill="1" applyBorder="1" applyAlignment="1" applyProtection="1">
      <alignment horizontal="center"/>
      <protection/>
    </xf>
    <xf numFmtId="0" fontId="76" fillId="33" borderId="0" xfId="0" applyFont="1" applyFill="1" applyBorder="1" applyAlignment="1" applyProtection="1">
      <alignment horizontal="center"/>
      <protection/>
    </xf>
    <xf numFmtId="0" fontId="76" fillId="33" borderId="32" xfId="0" applyFont="1" applyFill="1" applyBorder="1" applyAlignment="1" applyProtection="1">
      <alignment horizontal="center"/>
      <protection/>
    </xf>
    <xf numFmtId="0" fontId="76" fillId="33" borderId="20" xfId="0" applyFont="1" applyFill="1" applyBorder="1" applyAlignment="1" applyProtection="1">
      <alignment horizontal="center"/>
      <protection/>
    </xf>
    <xf numFmtId="0" fontId="76" fillId="33" borderId="15" xfId="0" applyFont="1" applyFill="1" applyBorder="1" applyAlignment="1" applyProtection="1">
      <alignment horizontal="center"/>
      <protection/>
    </xf>
    <xf numFmtId="0" fontId="76" fillId="33" borderId="21" xfId="0" applyFont="1" applyFill="1" applyBorder="1" applyAlignment="1" applyProtection="1">
      <alignment horizontal="center"/>
      <protection/>
    </xf>
    <xf numFmtId="0" fontId="76" fillId="33" borderId="23" xfId="0" applyFont="1" applyFill="1" applyBorder="1" applyAlignment="1" applyProtection="1">
      <alignment horizontal="center"/>
      <protection locked="0"/>
    </xf>
    <xf numFmtId="0" fontId="76" fillId="33" borderId="0" xfId="0" applyFont="1" applyFill="1" applyBorder="1" applyAlignment="1" applyProtection="1">
      <alignment horizontal="center"/>
      <protection locked="0"/>
    </xf>
    <xf numFmtId="0" fontId="76" fillId="33" borderId="32" xfId="0" applyFont="1" applyFill="1" applyBorder="1" applyAlignment="1" applyProtection="1">
      <alignment horizontal="center"/>
      <protection locked="0"/>
    </xf>
    <xf numFmtId="0" fontId="3" fillId="13" borderId="60" xfId="0" applyFont="1" applyFill="1" applyBorder="1" applyAlignment="1" applyProtection="1">
      <alignment horizontal="center"/>
      <protection/>
    </xf>
    <xf numFmtId="0" fontId="3" fillId="13" borderId="24" xfId="0" applyFont="1" applyFill="1" applyBorder="1" applyAlignment="1" applyProtection="1">
      <alignment horizontal="center"/>
      <protection/>
    </xf>
    <xf numFmtId="0" fontId="3" fillId="13" borderId="37" xfId="0" applyFont="1" applyFill="1" applyBorder="1" applyAlignment="1" applyProtection="1">
      <alignment horizontal="center"/>
      <protection/>
    </xf>
    <xf numFmtId="0" fontId="76" fillId="33" borderId="60" xfId="0" applyFont="1" applyFill="1" applyBorder="1" applyAlignment="1" applyProtection="1">
      <alignment horizontal="center"/>
      <protection locked="0"/>
    </xf>
    <xf numFmtId="0" fontId="76" fillId="33" borderId="24" xfId="0" applyFont="1" applyFill="1" applyBorder="1" applyAlignment="1" applyProtection="1">
      <alignment horizontal="center"/>
      <protection locked="0"/>
    </xf>
    <xf numFmtId="0" fontId="76" fillId="33" borderId="37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77" fillId="0" borderId="23" xfId="0" applyFont="1" applyBorder="1" applyAlignment="1" applyProtection="1">
      <alignment horizontal="center"/>
      <protection hidden="1"/>
    </xf>
    <xf numFmtId="0" fontId="77" fillId="0" borderId="0" xfId="0" applyFont="1" applyBorder="1" applyAlignment="1" applyProtection="1">
      <alignment horizontal="center"/>
      <protection hidden="1"/>
    </xf>
    <xf numFmtId="0" fontId="77" fillId="0" borderId="32" xfId="0" applyFont="1" applyBorder="1" applyAlignment="1" applyProtection="1">
      <alignment horizontal="center"/>
      <protection hidden="1"/>
    </xf>
    <xf numFmtId="0" fontId="10" fillId="13" borderId="20" xfId="0" applyFont="1" applyFill="1" applyBorder="1" applyAlignment="1" applyProtection="1">
      <alignment horizontal="center"/>
      <protection hidden="1"/>
    </xf>
    <xf numFmtId="0" fontId="10" fillId="13" borderId="15" xfId="0" applyFont="1" applyFill="1" applyBorder="1" applyAlignment="1" applyProtection="1">
      <alignment horizontal="center"/>
      <protection hidden="1"/>
    </xf>
    <xf numFmtId="0" fontId="10" fillId="13" borderId="21" xfId="0" applyFont="1" applyFill="1" applyBorder="1" applyAlignment="1" applyProtection="1">
      <alignment horizontal="center"/>
      <protection hidden="1"/>
    </xf>
    <xf numFmtId="0" fontId="77" fillId="0" borderId="20" xfId="0" applyFont="1" applyBorder="1" applyAlignment="1" applyProtection="1">
      <alignment horizontal="center"/>
      <protection hidden="1"/>
    </xf>
    <xf numFmtId="0" fontId="77" fillId="0" borderId="15" xfId="0" applyFont="1" applyBorder="1" applyAlignment="1" applyProtection="1">
      <alignment horizontal="center"/>
      <protection hidden="1"/>
    </xf>
    <xf numFmtId="0" fontId="77" fillId="0" borderId="21" xfId="0" applyFont="1" applyBorder="1" applyAlignment="1" applyProtection="1">
      <alignment horizontal="center"/>
      <protection hidden="1"/>
    </xf>
    <xf numFmtId="0" fontId="16" fillId="0" borderId="36" xfId="0" applyFont="1" applyBorder="1" applyAlignment="1" applyProtection="1">
      <alignment horizontal="center"/>
      <protection hidden="1"/>
    </xf>
    <xf numFmtId="0" fontId="16" fillId="0" borderId="35" xfId="0" applyFont="1" applyBorder="1" applyAlignment="1" applyProtection="1">
      <alignment horizontal="center"/>
      <protection hidden="1"/>
    </xf>
    <xf numFmtId="0" fontId="77" fillId="0" borderId="60" xfId="0" applyFont="1" applyBorder="1" applyAlignment="1" applyProtection="1">
      <alignment horizontal="center"/>
      <protection hidden="1"/>
    </xf>
    <xf numFmtId="0" fontId="77" fillId="0" borderId="24" xfId="0" applyFont="1" applyBorder="1" applyAlignment="1" applyProtection="1">
      <alignment horizontal="center"/>
      <protection hidden="1"/>
    </xf>
    <xf numFmtId="0" fontId="77" fillId="0" borderId="37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75" fillId="0" borderId="20" xfId="0" applyFont="1" applyBorder="1" applyAlignment="1" applyProtection="1">
      <alignment horizontal="center"/>
      <protection/>
    </xf>
    <xf numFmtId="0" fontId="75" fillId="0" borderId="15" xfId="0" applyFont="1" applyBorder="1" applyAlignment="1" applyProtection="1">
      <alignment horizontal="center"/>
      <protection/>
    </xf>
    <xf numFmtId="0" fontId="75" fillId="0" borderId="21" xfId="0" applyFont="1" applyBorder="1" applyAlignment="1" applyProtection="1">
      <alignment horizontal="center"/>
      <protection/>
    </xf>
    <xf numFmtId="0" fontId="75" fillId="0" borderId="23" xfId="0" applyFont="1" applyBorder="1" applyAlignment="1" applyProtection="1">
      <alignment horizontal="center"/>
      <protection locked="0"/>
    </xf>
    <xf numFmtId="0" fontId="75" fillId="0" borderId="0" xfId="0" applyFont="1" applyBorder="1" applyAlignment="1" applyProtection="1">
      <alignment horizontal="center"/>
      <protection locked="0"/>
    </xf>
    <xf numFmtId="0" fontId="75" fillId="0" borderId="32" xfId="0" applyFont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OMINA%20BASE%202018\NOMINA%202017%20OK\Users\PC%20LUIS\Desktop\NOMINA\Pgo%20Prov.%20Gonzalo%20Gtz.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5.7109375" style="0" customWidth="1"/>
  </cols>
  <sheetData>
    <row r="3" ht="12.75">
      <c r="A3" s="41" t="s">
        <v>120</v>
      </c>
    </row>
    <row r="4" ht="12.75">
      <c r="A4" s="41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2:Q42"/>
  <sheetViews>
    <sheetView tabSelected="1" zoomScalePageLayoutView="0" workbookViewId="0" topLeftCell="A1">
      <selection activeCell="G14" sqref="G14"/>
    </sheetView>
  </sheetViews>
  <sheetFormatPr defaultColWidth="11.421875" defaultRowHeight="12.75"/>
  <cols>
    <col min="1" max="1" width="5.8515625" style="16" customWidth="1"/>
    <col min="2" max="2" width="4.421875" style="16" customWidth="1"/>
    <col min="3" max="3" width="36.57421875" style="16" customWidth="1"/>
    <col min="4" max="4" width="12.28125" style="16" customWidth="1"/>
    <col min="5" max="5" width="5.57421875" style="16" customWidth="1"/>
    <col min="6" max="6" width="13.140625" style="16" customWidth="1"/>
    <col min="7" max="7" width="13.57421875" style="16" bestFit="1" customWidth="1"/>
    <col min="8" max="8" width="11.8515625" style="16" hidden="1" customWidth="1"/>
    <col min="9" max="9" width="11.8515625" style="16" bestFit="1" customWidth="1"/>
    <col min="10" max="10" width="11.00390625" style="16" hidden="1" customWidth="1"/>
    <col min="11" max="11" width="11.00390625" style="16" customWidth="1"/>
    <col min="12" max="12" width="13.57421875" style="16" bestFit="1" customWidth="1"/>
    <col min="13" max="13" width="65.8515625" style="16" customWidth="1"/>
    <col min="14" max="16384" width="11.421875" style="16" customWidth="1"/>
  </cols>
  <sheetData>
    <row r="1" ht="5.25" customHeight="1"/>
    <row r="2" spans="2:12" ht="5.25" customHeight="1">
      <c r="B2" s="52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2:13" ht="22.5">
      <c r="B3" s="394" t="s">
        <v>12</v>
      </c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6"/>
    </row>
    <row r="4" spans="2:13" ht="22.5">
      <c r="B4" s="400" t="s">
        <v>178</v>
      </c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2"/>
    </row>
    <row r="5" spans="2:13" ht="19.5">
      <c r="B5" s="397" t="s">
        <v>325</v>
      </c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9"/>
    </row>
    <row r="6" spans="2:13" ht="15">
      <c r="B6" s="389"/>
      <c r="C6" s="390"/>
      <c r="D6" s="390"/>
      <c r="E6" s="390"/>
      <c r="F6" s="390"/>
      <c r="G6" s="390"/>
      <c r="H6" s="390"/>
      <c r="I6" s="390"/>
      <c r="J6" s="390"/>
      <c r="K6" s="390"/>
      <c r="L6" s="391"/>
      <c r="M6" s="144"/>
    </row>
    <row r="7" spans="2:13" ht="12.75">
      <c r="B7" s="104"/>
      <c r="C7" s="104"/>
      <c r="D7" s="104"/>
      <c r="E7" s="105" t="s">
        <v>4</v>
      </c>
      <c r="F7" s="105"/>
      <c r="G7" s="106"/>
      <c r="H7" s="392"/>
      <c r="I7" s="393"/>
      <c r="J7" s="393"/>
      <c r="K7" s="393"/>
      <c r="L7" s="393"/>
      <c r="M7" s="107"/>
    </row>
    <row r="8" spans="2:13" ht="12.75" customHeight="1">
      <c r="B8" s="105" t="s">
        <v>3</v>
      </c>
      <c r="C8" s="105"/>
      <c r="D8" s="105"/>
      <c r="E8" s="108" t="s">
        <v>5</v>
      </c>
      <c r="F8" s="109" t="s">
        <v>1</v>
      </c>
      <c r="G8" s="110" t="s">
        <v>164</v>
      </c>
      <c r="H8" s="110"/>
      <c r="I8" s="110" t="s">
        <v>168</v>
      </c>
      <c r="J8" s="110" t="s">
        <v>158</v>
      </c>
      <c r="K8" s="110"/>
      <c r="L8" s="110" t="s">
        <v>2</v>
      </c>
      <c r="M8" s="110"/>
    </row>
    <row r="9" spans="2:13" ht="15">
      <c r="B9" s="106"/>
      <c r="C9" s="111"/>
      <c r="D9" s="115" t="s">
        <v>10</v>
      </c>
      <c r="E9" s="105"/>
      <c r="F9" s="105" t="s">
        <v>166</v>
      </c>
      <c r="G9" s="109" t="s">
        <v>167</v>
      </c>
      <c r="H9" s="110" t="s">
        <v>157</v>
      </c>
      <c r="I9" s="109" t="s">
        <v>169</v>
      </c>
      <c r="J9" s="109" t="s">
        <v>159</v>
      </c>
      <c r="K9" s="109" t="s">
        <v>170</v>
      </c>
      <c r="L9" s="109" t="s">
        <v>160</v>
      </c>
      <c r="M9" s="110" t="s">
        <v>171</v>
      </c>
    </row>
    <row r="10" spans="2:13" ht="15">
      <c r="B10" s="105"/>
      <c r="C10" s="112" t="s">
        <v>100</v>
      </c>
      <c r="D10" s="116" t="s">
        <v>9</v>
      </c>
      <c r="E10" s="110"/>
      <c r="F10" s="110"/>
      <c r="G10" s="110"/>
      <c r="H10" s="110"/>
      <c r="I10" s="110"/>
      <c r="J10" s="110"/>
      <c r="K10" s="110"/>
      <c r="L10" s="110"/>
      <c r="M10" s="110"/>
    </row>
    <row r="11" spans="2:13" ht="15">
      <c r="B11" s="18"/>
      <c r="C11" s="21"/>
      <c r="D11" s="21"/>
      <c r="E11" s="20"/>
      <c r="F11" s="20"/>
      <c r="G11" s="20"/>
      <c r="H11" s="20"/>
      <c r="I11" s="20"/>
      <c r="J11" s="20"/>
      <c r="K11" s="20"/>
      <c r="L11" s="20"/>
      <c r="M11" s="61"/>
    </row>
    <row r="12" spans="2:17" ht="34.5" customHeight="1">
      <c r="B12" s="5">
        <v>1</v>
      </c>
      <c r="C12" s="4" t="s">
        <v>195</v>
      </c>
      <c r="D12" s="4" t="s">
        <v>77</v>
      </c>
      <c r="E12" s="5">
        <v>15</v>
      </c>
      <c r="F12" s="23">
        <v>9786</v>
      </c>
      <c r="G12" s="23">
        <f>F12</f>
        <v>9786</v>
      </c>
      <c r="H12" s="23"/>
      <c r="I12" s="23">
        <v>0</v>
      </c>
      <c r="J12" s="23"/>
      <c r="K12" s="23">
        <v>1452.07</v>
      </c>
      <c r="L12" s="23">
        <f>G12-K12</f>
        <v>8333.93</v>
      </c>
      <c r="M12" s="61"/>
      <c r="N12" s="59"/>
      <c r="O12" s="60"/>
      <c r="Q12" s="16">
        <f>19572/2</f>
        <v>9786</v>
      </c>
    </row>
    <row r="13" spans="2:15" ht="34.5" customHeight="1">
      <c r="B13" s="5">
        <v>2</v>
      </c>
      <c r="C13" s="4" t="s">
        <v>196</v>
      </c>
      <c r="D13" s="4" t="s">
        <v>77</v>
      </c>
      <c r="E13" s="5">
        <v>15</v>
      </c>
      <c r="F13" s="23">
        <v>9786</v>
      </c>
      <c r="G13" s="23">
        <f aca="true" t="shared" si="0" ref="G13:G21">F13</f>
        <v>9786</v>
      </c>
      <c r="H13" s="23"/>
      <c r="I13" s="23">
        <v>0</v>
      </c>
      <c r="J13" s="23"/>
      <c r="K13" s="23">
        <v>1452.07</v>
      </c>
      <c r="L13" s="23">
        <f aca="true" t="shared" si="1" ref="L13:L21">G13-K13</f>
        <v>8333.93</v>
      </c>
      <c r="M13" s="61"/>
      <c r="N13" s="59"/>
      <c r="O13" s="60"/>
    </row>
    <row r="14" spans="2:15" ht="34.5" customHeight="1">
      <c r="B14" s="5">
        <v>3</v>
      </c>
      <c r="C14" s="4" t="s">
        <v>197</v>
      </c>
      <c r="D14" s="4" t="s">
        <v>77</v>
      </c>
      <c r="E14" s="5">
        <v>15</v>
      </c>
      <c r="F14" s="23">
        <v>9786</v>
      </c>
      <c r="G14" s="23">
        <f t="shared" si="0"/>
        <v>9786</v>
      </c>
      <c r="H14" s="23"/>
      <c r="I14" s="23">
        <v>0</v>
      </c>
      <c r="J14" s="23"/>
      <c r="K14" s="23">
        <v>1452.07</v>
      </c>
      <c r="L14" s="23">
        <f t="shared" si="1"/>
        <v>8333.93</v>
      </c>
      <c r="M14" s="61"/>
      <c r="N14" s="59"/>
      <c r="O14" s="60"/>
    </row>
    <row r="15" spans="2:15" ht="34.5" customHeight="1">
      <c r="B15" s="5">
        <v>4</v>
      </c>
      <c r="C15" s="4" t="s">
        <v>198</v>
      </c>
      <c r="D15" s="4" t="s">
        <v>77</v>
      </c>
      <c r="E15" s="5">
        <v>15</v>
      </c>
      <c r="F15" s="23">
        <v>9786</v>
      </c>
      <c r="G15" s="23">
        <f t="shared" si="0"/>
        <v>9786</v>
      </c>
      <c r="H15" s="23"/>
      <c r="I15" s="23">
        <v>0</v>
      </c>
      <c r="J15" s="23"/>
      <c r="K15" s="23">
        <v>1452.07</v>
      </c>
      <c r="L15" s="23">
        <f t="shared" si="1"/>
        <v>8333.93</v>
      </c>
      <c r="M15" s="61"/>
      <c r="N15" s="59"/>
      <c r="O15" s="60"/>
    </row>
    <row r="16" spans="2:15" ht="34.5" customHeight="1">
      <c r="B16" s="5">
        <v>5</v>
      </c>
      <c r="C16" s="4" t="s">
        <v>199</v>
      </c>
      <c r="D16" s="4" t="s">
        <v>77</v>
      </c>
      <c r="E16" s="5">
        <v>15</v>
      </c>
      <c r="F16" s="23">
        <v>9786</v>
      </c>
      <c r="G16" s="23">
        <f t="shared" si="0"/>
        <v>9786</v>
      </c>
      <c r="H16" s="23"/>
      <c r="I16" s="23">
        <v>0</v>
      </c>
      <c r="J16" s="23"/>
      <c r="K16" s="23">
        <v>1452.07</v>
      </c>
      <c r="L16" s="23">
        <f t="shared" si="1"/>
        <v>8333.93</v>
      </c>
      <c r="M16" s="61"/>
      <c r="N16" s="59"/>
      <c r="O16" s="60"/>
    </row>
    <row r="17" spans="2:15" ht="34.5" customHeight="1">
      <c r="B17" s="5">
        <v>6</v>
      </c>
      <c r="C17" s="4" t="s">
        <v>200</v>
      </c>
      <c r="D17" s="4" t="s">
        <v>77</v>
      </c>
      <c r="E17" s="5">
        <v>15</v>
      </c>
      <c r="F17" s="23">
        <v>9786</v>
      </c>
      <c r="G17" s="23">
        <f t="shared" si="0"/>
        <v>9786</v>
      </c>
      <c r="H17" s="23"/>
      <c r="I17" s="23">
        <v>0</v>
      </c>
      <c r="J17" s="23"/>
      <c r="K17" s="23">
        <v>1452.07</v>
      </c>
      <c r="L17" s="23">
        <f t="shared" si="1"/>
        <v>8333.93</v>
      </c>
      <c r="M17" s="61"/>
      <c r="N17" s="59"/>
      <c r="O17" s="60"/>
    </row>
    <row r="18" spans="2:15" ht="34.5" customHeight="1">
      <c r="B18" s="5">
        <v>7</v>
      </c>
      <c r="C18" s="4" t="s">
        <v>201</v>
      </c>
      <c r="D18" s="4" t="s">
        <v>77</v>
      </c>
      <c r="E18" s="5">
        <v>15</v>
      </c>
      <c r="F18" s="23">
        <v>9786</v>
      </c>
      <c r="G18" s="23">
        <f t="shared" si="0"/>
        <v>9786</v>
      </c>
      <c r="H18" s="23"/>
      <c r="I18" s="23">
        <v>0</v>
      </c>
      <c r="J18" s="23"/>
      <c r="K18" s="23">
        <v>1452.07</v>
      </c>
      <c r="L18" s="23">
        <f t="shared" si="1"/>
        <v>8333.93</v>
      </c>
      <c r="M18" s="61"/>
      <c r="N18" s="59"/>
      <c r="O18" s="60"/>
    </row>
    <row r="19" spans="2:15" ht="34.5" customHeight="1">
      <c r="B19" s="5">
        <v>8</v>
      </c>
      <c r="C19" s="4" t="s">
        <v>130</v>
      </c>
      <c r="D19" s="4" t="s">
        <v>77</v>
      </c>
      <c r="E19" s="5">
        <v>15</v>
      </c>
      <c r="F19" s="23">
        <v>9786</v>
      </c>
      <c r="G19" s="23">
        <f t="shared" si="0"/>
        <v>9786</v>
      </c>
      <c r="H19" s="23"/>
      <c r="I19" s="23">
        <v>0</v>
      </c>
      <c r="J19" s="23"/>
      <c r="K19" s="23">
        <v>1452.07</v>
      </c>
      <c r="L19" s="23">
        <f t="shared" si="1"/>
        <v>8333.93</v>
      </c>
      <c r="M19" s="61"/>
      <c r="N19" s="59"/>
      <c r="O19" s="60"/>
    </row>
    <row r="20" spans="2:15" ht="34.5" customHeight="1">
      <c r="B20" s="5">
        <v>9</v>
      </c>
      <c r="C20" s="4" t="s">
        <v>202</v>
      </c>
      <c r="D20" s="4" t="s">
        <v>77</v>
      </c>
      <c r="E20" s="5">
        <v>15</v>
      </c>
      <c r="F20" s="23">
        <v>9786</v>
      </c>
      <c r="G20" s="23">
        <f t="shared" si="0"/>
        <v>9786</v>
      </c>
      <c r="H20" s="23"/>
      <c r="I20" s="23">
        <v>0</v>
      </c>
      <c r="J20" s="23"/>
      <c r="K20" s="23">
        <v>1452.07</v>
      </c>
      <c r="L20" s="23">
        <f t="shared" si="1"/>
        <v>8333.93</v>
      </c>
      <c r="M20" s="61"/>
      <c r="N20" s="59"/>
      <c r="O20" s="60"/>
    </row>
    <row r="21" spans="2:15" ht="34.5" customHeight="1">
      <c r="B21" s="5">
        <v>10</v>
      </c>
      <c r="C21" s="4" t="s">
        <v>203</v>
      </c>
      <c r="D21" s="4" t="s">
        <v>78</v>
      </c>
      <c r="E21" s="5">
        <v>15</v>
      </c>
      <c r="F21" s="23">
        <v>16057.05</v>
      </c>
      <c r="G21" s="23">
        <f t="shared" si="0"/>
        <v>16057.05</v>
      </c>
      <c r="H21" s="23"/>
      <c r="I21" s="23">
        <v>0</v>
      </c>
      <c r="J21" s="23"/>
      <c r="K21" s="23">
        <v>2880.24</v>
      </c>
      <c r="L21" s="23">
        <f t="shared" si="1"/>
        <v>13176.81</v>
      </c>
      <c r="M21" s="61"/>
      <c r="N21" s="59"/>
      <c r="O21" s="60"/>
    </row>
    <row r="22" spans="2:13" ht="34.5" customHeight="1">
      <c r="B22" s="5"/>
      <c r="C22" s="4"/>
      <c r="D22" s="4"/>
      <c r="E22" s="5"/>
      <c r="F22" s="23"/>
      <c r="G22" s="23"/>
      <c r="H22" s="23"/>
      <c r="I22" s="23"/>
      <c r="J22" s="23"/>
      <c r="K22" s="23"/>
      <c r="L22" s="113"/>
      <c r="M22" s="114"/>
    </row>
    <row r="23" spans="2:13" ht="12.75">
      <c r="B23" s="26"/>
      <c r="C23" s="26"/>
      <c r="D23" s="26"/>
      <c r="E23" s="27"/>
      <c r="F23" s="29"/>
      <c r="G23" s="30"/>
      <c r="H23" s="30"/>
      <c r="I23" s="30"/>
      <c r="J23" s="30"/>
      <c r="K23" s="30"/>
      <c r="L23" s="30"/>
      <c r="M23" s="42"/>
    </row>
    <row r="24" spans="2:13" ht="15.75" thickBot="1">
      <c r="B24" s="387" t="s">
        <v>71</v>
      </c>
      <c r="C24" s="388"/>
      <c r="D24" s="388"/>
      <c r="E24" s="388"/>
      <c r="F24" s="122">
        <f aca="true" t="shared" si="2" ref="F24:L24">SUM(F12:F22)</f>
        <v>104131.05</v>
      </c>
      <c r="G24" s="122">
        <f t="shared" si="2"/>
        <v>104131.05</v>
      </c>
      <c r="H24" s="122">
        <f t="shared" si="2"/>
        <v>0</v>
      </c>
      <c r="I24" s="122">
        <f t="shared" si="2"/>
        <v>0</v>
      </c>
      <c r="J24" s="122">
        <f t="shared" si="2"/>
        <v>0</v>
      </c>
      <c r="K24" s="122">
        <f t="shared" si="2"/>
        <v>15948.869999999999</v>
      </c>
      <c r="L24" s="122">
        <f t="shared" si="2"/>
        <v>88182.18</v>
      </c>
      <c r="M24" s="31"/>
    </row>
    <row r="25" spans="2:13" ht="15.75" thickTop="1">
      <c r="B25" s="145"/>
      <c r="C25" s="145"/>
      <c r="D25" s="145"/>
      <c r="E25" s="145"/>
      <c r="F25" s="147"/>
      <c r="G25" s="147"/>
      <c r="H25" s="147"/>
      <c r="I25" s="147"/>
      <c r="J25" s="147"/>
      <c r="K25" s="147"/>
      <c r="L25" s="147"/>
      <c r="M25" s="146"/>
    </row>
    <row r="26" spans="2:13" ht="15">
      <c r="B26" s="145"/>
      <c r="C26" s="145"/>
      <c r="D26" s="145"/>
      <c r="E26" s="145"/>
      <c r="F26" s="147"/>
      <c r="G26" s="147"/>
      <c r="H26" s="147"/>
      <c r="I26" s="147"/>
      <c r="J26" s="147"/>
      <c r="K26" s="147"/>
      <c r="L26" s="147"/>
      <c r="M26" s="146"/>
    </row>
    <row r="27" spans="2:13" ht="15">
      <c r="B27" s="145"/>
      <c r="C27" s="145"/>
      <c r="D27" s="145"/>
      <c r="E27" s="145"/>
      <c r="F27" s="147"/>
      <c r="G27" s="147"/>
      <c r="H27" s="147"/>
      <c r="I27" s="147"/>
      <c r="J27" s="147"/>
      <c r="K27" s="147"/>
      <c r="L27" s="147"/>
      <c r="M27" s="146"/>
    </row>
    <row r="28" spans="2:13" ht="15">
      <c r="B28" s="145"/>
      <c r="C28" s="145"/>
      <c r="D28" s="145"/>
      <c r="E28" s="145"/>
      <c r="F28" s="147"/>
      <c r="G28" s="147"/>
      <c r="H28" s="147"/>
      <c r="I28" s="147"/>
      <c r="J28" s="147"/>
      <c r="K28" s="147"/>
      <c r="L28" s="147"/>
      <c r="M28" s="146"/>
    </row>
    <row r="29" spans="2:13" ht="15">
      <c r="B29" s="145"/>
      <c r="C29" s="145"/>
      <c r="D29" s="145"/>
      <c r="E29" s="145"/>
      <c r="F29" s="147"/>
      <c r="G29" s="147"/>
      <c r="H29" s="147"/>
      <c r="I29" s="147"/>
      <c r="J29" s="147"/>
      <c r="K29" s="147"/>
      <c r="L29" s="147"/>
      <c r="M29" s="146"/>
    </row>
    <row r="32" spans="3:12" ht="12.75">
      <c r="C32" s="33" t="s">
        <v>128</v>
      </c>
      <c r="L32" s="33" t="s">
        <v>128</v>
      </c>
    </row>
    <row r="33" spans="3:12" ht="12.75">
      <c r="C33" s="33" t="s">
        <v>204</v>
      </c>
      <c r="L33" s="16" t="s">
        <v>205</v>
      </c>
    </row>
    <row r="34" spans="3:12" ht="12.75">
      <c r="C34" s="34" t="s">
        <v>11</v>
      </c>
      <c r="F34" s="34"/>
      <c r="G34" s="34"/>
      <c r="H34" s="34"/>
      <c r="I34" s="34"/>
      <c r="J34" s="34"/>
      <c r="K34" s="34"/>
      <c r="L34" s="34" t="s">
        <v>192</v>
      </c>
    </row>
    <row r="36" spans="3:5" ht="12.75">
      <c r="C36" s="37"/>
      <c r="E36" s="33"/>
    </row>
    <row r="37" spans="2:12" ht="12.75">
      <c r="B37" s="34"/>
      <c r="C37" s="38"/>
      <c r="D37" s="34"/>
      <c r="E37" s="34"/>
      <c r="F37" s="34"/>
      <c r="G37" s="34"/>
      <c r="H37" s="34"/>
      <c r="I37" s="34"/>
      <c r="J37" s="34"/>
      <c r="K37" s="34"/>
      <c r="L37" s="34"/>
    </row>
    <row r="41" ht="12.75">
      <c r="C41" s="33"/>
    </row>
    <row r="42" spans="3:12" ht="12.75">
      <c r="C42" s="34"/>
      <c r="D42" s="34"/>
      <c r="E42" s="34"/>
      <c r="F42" s="34"/>
      <c r="G42" s="34"/>
      <c r="H42" s="34"/>
      <c r="I42" s="34"/>
      <c r="J42" s="34"/>
      <c r="K42" s="34"/>
      <c r="L42" s="34"/>
    </row>
  </sheetData>
  <sheetProtection selectLockedCells="1" selectUnlockedCells="1"/>
  <mergeCells count="6">
    <mergeCell ref="B24:E24"/>
    <mergeCell ref="B6:L6"/>
    <mergeCell ref="H7:L7"/>
    <mergeCell ref="B3:M3"/>
    <mergeCell ref="B5:M5"/>
    <mergeCell ref="B4:M4"/>
  </mergeCells>
  <printOptions/>
  <pageMargins left="0" right="0.15748031496062992" top="0.9055118110236221" bottom="0.7480314960629921" header="0.31496062992125984" footer="0.31496062992125984"/>
  <pageSetup fitToHeight="1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V142"/>
  <sheetViews>
    <sheetView zoomScalePageLayoutView="0" workbookViewId="0" topLeftCell="A97">
      <selection activeCell="D84" sqref="D84:N115"/>
    </sheetView>
  </sheetViews>
  <sheetFormatPr defaultColWidth="11.421875" defaultRowHeight="12.75"/>
  <cols>
    <col min="1" max="1" width="10.28125" style="16" customWidth="1"/>
    <col min="2" max="2" width="5.28125" style="16" customWidth="1"/>
    <col min="3" max="3" width="3.8515625" style="16" hidden="1" customWidth="1"/>
    <col min="4" max="4" width="4.7109375" style="16" customWidth="1"/>
    <col min="5" max="5" width="50.140625" style="16" customWidth="1"/>
    <col min="6" max="6" width="24.421875" style="16" customWidth="1"/>
    <col min="7" max="7" width="6.57421875" style="16" customWidth="1"/>
    <col min="8" max="8" width="13.28125" style="16" bestFit="1" customWidth="1"/>
    <col min="9" max="9" width="14.7109375" style="16" bestFit="1" customWidth="1"/>
    <col min="10" max="11" width="12.00390625" style="16" bestFit="1" customWidth="1"/>
    <col min="12" max="12" width="11.28125" style="16" hidden="1" customWidth="1"/>
    <col min="13" max="13" width="14.7109375" style="16" bestFit="1" customWidth="1"/>
    <col min="14" max="14" width="51.57421875" style="16" customWidth="1"/>
    <col min="15" max="16" width="11.421875" style="16" customWidth="1"/>
    <col min="17" max="17" width="12.8515625" style="16" bestFit="1" customWidth="1"/>
    <col min="18" max="16384" width="11.421875" style="16" customWidth="1"/>
  </cols>
  <sheetData>
    <row r="2" spans="4:17" ht="12.75">
      <c r="D2" s="52"/>
      <c r="E2" s="53"/>
      <c r="F2" s="53"/>
      <c r="G2" s="53"/>
      <c r="H2" s="53"/>
      <c r="I2" s="53"/>
      <c r="J2" s="53"/>
      <c r="K2" s="53"/>
      <c r="L2" s="53"/>
      <c r="M2" s="53"/>
      <c r="N2" s="54"/>
      <c r="Q2" s="59">
        <v>4845779.17</v>
      </c>
    </row>
    <row r="3" spans="4:17" ht="18" customHeight="1">
      <c r="D3" s="410" t="s">
        <v>12</v>
      </c>
      <c r="E3" s="405"/>
      <c r="F3" s="405"/>
      <c r="G3" s="405"/>
      <c r="H3" s="405"/>
      <c r="I3" s="405"/>
      <c r="J3" s="405"/>
      <c r="K3" s="405"/>
      <c r="L3" s="405"/>
      <c r="M3" s="405"/>
      <c r="N3" s="411"/>
      <c r="Q3" s="59">
        <v>-199742.75</v>
      </c>
    </row>
    <row r="4" spans="4:17" ht="18" customHeight="1">
      <c r="D4" s="410" t="s">
        <v>178</v>
      </c>
      <c r="E4" s="405"/>
      <c r="F4" s="405"/>
      <c r="G4" s="405"/>
      <c r="H4" s="405"/>
      <c r="I4" s="405"/>
      <c r="J4" s="405"/>
      <c r="K4" s="405"/>
      <c r="L4" s="405"/>
      <c r="M4" s="405"/>
      <c r="N4" s="411"/>
      <c r="Q4" s="59"/>
    </row>
    <row r="5" spans="4:17" ht="18" customHeight="1">
      <c r="D5" s="410" t="s">
        <v>326</v>
      </c>
      <c r="E5" s="405"/>
      <c r="F5" s="405"/>
      <c r="G5" s="405"/>
      <c r="H5" s="405"/>
      <c r="I5" s="405"/>
      <c r="J5" s="405"/>
      <c r="K5" s="405"/>
      <c r="L5" s="405"/>
      <c r="M5" s="405"/>
      <c r="N5" s="411"/>
      <c r="Q5" s="59">
        <f>SUM(Q2:Q3)</f>
        <v>4646036.42</v>
      </c>
    </row>
    <row r="6" spans="4:14" ht="18" customHeight="1">
      <c r="D6" s="410" t="s">
        <v>162</v>
      </c>
      <c r="E6" s="405"/>
      <c r="F6" s="405"/>
      <c r="G6" s="405"/>
      <c r="H6" s="405"/>
      <c r="I6" s="405"/>
      <c r="J6" s="405"/>
      <c r="K6" s="405"/>
      <c r="L6" s="405"/>
      <c r="M6" s="405"/>
      <c r="N6" s="411"/>
    </row>
    <row r="7" spans="4:14" ht="12.75">
      <c r="D7" s="17"/>
      <c r="E7" s="117"/>
      <c r="F7" s="117"/>
      <c r="G7" s="109" t="s">
        <v>4</v>
      </c>
      <c r="H7" s="118"/>
      <c r="I7" s="406" t="s">
        <v>161</v>
      </c>
      <c r="J7" s="407"/>
      <c r="K7" s="406"/>
      <c r="L7" s="408"/>
      <c r="M7" s="408"/>
      <c r="N7" s="109"/>
    </row>
    <row r="8" spans="4:14" ht="12.75" customHeight="1">
      <c r="D8" s="18" t="s">
        <v>3</v>
      </c>
      <c r="E8" s="105"/>
      <c r="F8" s="105"/>
      <c r="G8" s="108" t="s">
        <v>5</v>
      </c>
      <c r="H8" s="109" t="s">
        <v>1</v>
      </c>
      <c r="I8" s="109" t="s">
        <v>164</v>
      </c>
      <c r="J8" s="119" t="s">
        <v>168</v>
      </c>
      <c r="K8" s="110"/>
      <c r="L8" s="110" t="s">
        <v>184</v>
      </c>
      <c r="M8" s="110" t="s">
        <v>167</v>
      </c>
      <c r="N8" s="105" t="s">
        <v>172</v>
      </c>
    </row>
    <row r="9" spans="4:14" ht="15">
      <c r="D9" s="19"/>
      <c r="E9" s="111"/>
      <c r="F9" s="111" t="s">
        <v>10</v>
      </c>
      <c r="G9" s="105"/>
      <c r="H9" s="105" t="s">
        <v>7</v>
      </c>
      <c r="I9" s="105" t="s">
        <v>167</v>
      </c>
      <c r="J9" s="120" t="s">
        <v>169</v>
      </c>
      <c r="K9" s="109" t="s">
        <v>170</v>
      </c>
      <c r="L9" s="109" t="s">
        <v>185</v>
      </c>
      <c r="M9" s="109" t="s">
        <v>173</v>
      </c>
      <c r="N9" s="105"/>
    </row>
    <row r="10" spans="4:14" ht="15">
      <c r="D10" s="92"/>
      <c r="E10" s="112" t="s">
        <v>14</v>
      </c>
      <c r="F10" s="112" t="s">
        <v>9</v>
      </c>
      <c r="G10" s="110"/>
      <c r="H10" s="110"/>
      <c r="I10" s="110"/>
      <c r="J10" s="110"/>
      <c r="K10" s="110"/>
      <c r="L10" s="110"/>
      <c r="M10" s="110"/>
      <c r="N10" s="110"/>
    </row>
    <row r="11" spans="4:14" s="22" customFormat="1" ht="15.75">
      <c r="D11" s="158"/>
      <c r="E11" s="158" t="s">
        <v>20</v>
      </c>
      <c r="F11" s="158"/>
      <c r="G11" s="158"/>
      <c r="H11" s="158"/>
      <c r="I11" s="158"/>
      <c r="J11" s="158"/>
      <c r="K11" s="158"/>
      <c r="L11" s="158"/>
      <c r="M11" s="158"/>
      <c r="N11" s="20"/>
    </row>
    <row r="12" spans="4:18" ht="31.5" customHeight="1">
      <c r="D12" s="161">
        <v>1</v>
      </c>
      <c r="E12" s="166" t="s">
        <v>208</v>
      </c>
      <c r="F12" s="166" t="s">
        <v>13</v>
      </c>
      <c r="G12" s="161">
        <v>15</v>
      </c>
      <c r="H12" s="164">
        <v>20166</v>
      </c>
      <c r="I12" s="164">
        <v>20166</v>
      </c>
      <c r="J12" s="164">
        <v>0</v>
      </c>
      <c r="K12" s="164">
        <v>3932.74</v>
      </c>
      <c r="L12" s="164">
        <v>0</v>
      </c>
      <c r="M12" s="164">
        <f>I12+J12-K12</f>
        <v>16233.26</v>
      </c>
      <c r="N12" s="23"/>
      <c r="O12" s="16">
        <f>H12*2</f>
        <v>40332</v>
      </c>
      <c r="Q12" s="59">
        <v>38782</v>
      </c>
      <c r="R12" s="60">
        <f>Q12/2</f>
        <v>19391</v>
      </c>
    </row>
    <row r="13" spans="4:18" ht="31.5" customHeight="1">
      <c r="D13" s="161">
        <v>2</v>
      </c>
      <c r="E13" s="166" t="s">
        <v>209</v>
      </c>
      <c r="F13" s="167" t="s">
        <v>210</v>
      </c>
      <c r="G13" s="161">
        <v>15</v>
      </c>
      <c r="H13" s="164">
        <v>4606.95</v>
      </c>
      <c r="I13" s="164">
        <v>4606.95</v>
      </c>
      <c r="J13" s="164">
        <v>0</v>
      </c>
      <c r="K13" s="164">
        <v>397.78</v>
      </c>
      <c r="L13" s="164">
        <v>0</v>
      </c>
      <c r="M13" s="164">
        <f aca="true" t="shared" si="0" ref="M13:M34">I13+J13-K13</f>
        <v>4209.17</v>
      </c>
      <c r="N13" s="23"/>
      <c r="O13" s="16">
        <f>H13*2</f>
        <v>9213.9</v>
      </c>
      <c r="Q13" s="59">
        <v>10400</v>
      </c>
      <c r="R13" s="60">
        <f>Q13/2</f>
        <v>5200</v>
      </c>
    </row>
    <row r="14" spans="4:18" ht="31.5" customHeight="1" hidden="1">
      <c r="D14" s="161"/>
      <c r="E14" s="166"/>
      <c r="F14" s="166"/>
      <c r="G14" s="161"/>
      <c r="H14" s="164"/>
      <c r="I14" s="164"/>
      <c r="J14" s="164"/>
      <c r="K14" s="164"/>
      <c r="L14" s="164">
        <v>0</v>
      </c>
      <c r="M14" s="164"/>
      <c r="N14" s="23"/>
      <c r="O14" s="16">
        <f>H14*2</f>
        <v>0</v>
      </c>
      <c r="Q14" s="59">
        <v>3420</v>
      </c>
      <c r="R14" s="60">
        <f>Q14/2</f>
        <v>1710</v>
      </c>
    </row>
    <row r="15" spans="4:18" ht="31.5" customHeight="1">
      <c r="D15" s="161">
        <v>3</v>
      </c>
      <c r="E15" s="166" t="s">
        <v>224</v>
      </c>
      <c r="F15" s="166" t="s">
        <v>225</v>
      </c>
      <c r="G15" s="168">
        <v>15</v>
      </c>
      <c r="H15" s="169">
        <v>7138.05</v>
      </c>
      <c r="I15" s="170">
        <v>7138.05</v>
      </c>
      <c r="J15" s="164">
        <v>0</v>
      </c>
      <c r="K15" s="164">
        <v>886.47</v>
      </c>
      <c r="L15" s="164"/>
      <c r="M15" s="164">
        <f t="shared" si="0"/>
        <v>6251.58</v>
      </c>
      <c r="N15" s="23"/>
      <c r="Q15" s="59"/>
      <c r="R15" s="60"/>
    </row>
    <row r="16" spans="4:18" ht="31.5" customHeight="1">
      <c r="D16" s="161"/>
      <c r="E16" s="159" t="s">
        <v>151</v>
      </c>
      <c r="F16" s="171"/>
      <c r="G16" s="172"/>
      <c r="H16" s="173"/>
      <c r="I16" s="174"/>
      <c r="J16" s="175"/>
      <c r="K16" s="165"/>
      <c r="L16" s="164"/>
      <c r="M16" s="164"/>
      <c r="N16" s="23"/>
      <c r="O16" s="16">
        <f>H16*2</f>
        <v>0</v>
      </c>
      <c r="Q16" s="59"/>
      <c r="R16" s="60">
        <f>Q16/2</f>
        <v>0</v>
      </c>
    </row>
    <row r="17" spans="4:18" ht="31.5" customHeight="1">
      <c r="D17" s="161">
        <v>4</v>
      </c>
      <c r="E17" s="166" t="s">
        <v>221</v>
      </c>
      <c r="F17" s="166" t="s">
        <v>19</v>
      </c>
      <c r="G17" s="161">
        <v>15</v>
      </c>
      <c r="H17" s="164">
        <v>9007.05</v>
      </c>
      <c r="I17" s="164">
        <v>9007.05</v>
      </c>
      <c r="J17" s="164"/>
      <c r="K17" s="164">
        <v>1285.69</v>
      </c>
      <c r="L17" s="164">
        <v>0</v>
      </c>
      <c r="M17" s="164">
        <f t="shared" si="0"/>
        <v>7721.359999999999</v>
      </c>
      <c r="N17" s="23"/>
      <c r="O17" s="16">
        <f>H17*2</f>
        <v>18014.1</v>
      </c>
      <c r="Q17" s="59">
        <v>17322</v>
      </c>
      <c r="R17" s="60">
        <f>Q17/2</f>
        <v>8661</v>
      </c>
    </row>
    <row r="18" spans="4:18" ht="31.5" customHeight="1">
      <c r="D18" s="161">
        <v>5</v>
      </c>
      <c r="E18" s="166" t="s">
        <v>15</v>
      </c>
      <c r="F18" s="166" t="s">
        <v>16</v>
      </c>
      <c r="G18" s="161">
        <v>15</v>
      </c>
      <c r="H18" s="164">
        <v>3613.95</v>
      </c>
      <c r="I18" s="164">
        <v>3613.95</v>
      </c>
      <c r="J18" s="164"/>
      <c r="K18" s="164">
        <v>164.49</v>
      </c>
      <c r="L18" s="164">
        <v>0</v>
      </c>
      <c r="M18" s="164">
        <f t="shared" si="0"/>
        <v>3449.46</v>
      </c>
      <c r="N18" s="23"/>
      <c r="Q18" s="59"/>
      <c r="R18" s="60"/>
    </row>
    <row r="19" spans="4:18" ht="31.5" customHeight="1">
      <c r="D19" s="161"/>
      <c r="E19" s="159" t="s">
        <v>103</v>
      </c>
      <c r="F19" s="166"/>
      <c r="G19" s="161"/>
      <c r="H19" s="164"/>
      <c r="I19" s="164"/>
      <c r="J19" s="164"/>
      <c r="K19" s="164"/>
      <c r="L19" s="164"/>
      <c r="M19" s="164"/>
      <c r="N19" s="23"/>
      <c r="O19" s="16">
        <f aca="true" t="shared" si="1" ref="O19:O26">H19*2</f>
        <v>0</v>
      </c>
      <c r="Q19" s="59"/>
      <c r="R19" s="60">
        <f>Q19/2</f>
        <v>0</v>
      </c>
    </row>
    <row r="20" spans="4:18" ht="31.5" customHeight="1">
      <c r="D20" s="161">
        <v>6</v>
      </c>
      <c r="E20" s="166" t="s">
        <v>56</v>
      </c>
      <c r="F20" s="166" t="s">
        <v>72</v>
      </c>
      <c r="G20" s="161">
        <v>15</v>
      </c>
      <c r="H20" s="164">
        <v>3412.05</v>
      </c>
      <c r="I20" s="164">
        <v>3412.05</v>
      </c>
      <c r="J20" s="164"/>
      <c r="K20" s="164">
        <v>124.8</v>
      </c>
      <c r="L20" s="164">
        <v>0</v>
      </c>
      <c r="M20" s="164">
        <f t="shared" si="0"/>
        <v>3287.25</v>
      </c>
      <c r="N20" s="23"/>
      <c r="O20" s="16">
        <f t="shared" si="1"/>
        <v>6824.1</v>
      </c>
      <c r="Q20" s="59">
        <v>3854</v>
      </c>
      <c r="R20" s="60">
        <f>Q20/2</f>
        <v>1927</v>
      </c>
    </row>
    <row r="21" spans="4:18" ht="31.5" customHeight="1">
      <c r="D21" s="161"/>
      <c r="E21" s="159" t="s">
        <v>21</v>
      </c>
      <c r="F21" s="166"/>
      <c r="G21" s="161"/>
      <c r="H21" s="164"/>
      <c r="I21" s="164"/>
      <c r="J21" s="164"/>
      <c r="K21" s="164"/>
      <c r="L21" s="164"/>
      <c r="M21" s="164"/>
      <c r="N21" s="23"/>
      <c r="O21" s="16">
        <f t="shared" si="1"/>
        <v>0</v>
      </c>
      <c r="Q21" s="59"/>
      <c r="R21" s="60">
        <f>Q21/2</f>
        <v>0</v>
      </c>
    </row>
    <row r="22" spans="4:18" ht="31.5" customHeight="1">
      <c r="D22" s="161">
        <v>7</v>
      </c>
      <c r="E22" s="166" t="s">
        <v>149</v>
      </c>
      <c r="F22" s="166" t="s">
        <v>267</v>
      </c>
      <c r="G22" s="176">
        <v>15</v>
      </c>
      <c r="H22" s="164">
        <v>2758.05</v>
      </c>
      <c r="I22" s="164">
        <v>2758.05</v>
      </c>
      <c r="J22" s="164"/>
      <c r="K22" s="164">
        <v>33.37</v>
      </c>
      <c r="L22" s="164"/>
      <c r="M22" s="164">
        <f t="shared" si="0"/>
        <v>2724.6800000000003</v>
      </c>
      <c r="N22" s="23"/>
      <c r="O22" s="16">
        <f t="shared" si="1"/>
        <v>5516.1</v>
      </c>
      <c r="Q22" s="59"/>
      <c r="R22" s="60"/>
    </row>
    <row r="23" spans="4:18" ht="31.5" customHeight="1">
      <c r="D23" s="161"/>
      <c r="E23" s="159" t="s">
        <v>104</v>
      </c>
      <c r="F23" s="166"/>
      <c r="G23" s="161"/>
      <c r="H23" s="164"/>
      <c r="I23" s="164"/>
      <c r="J23" s="164"/>
      <c r="K23" s="164"/>
      <c r="L23" s="164"/>
      <c r="M23" s="164"/>
      <c r="N23" s="23"/>
      <c r="O23" s="16">
        <f t="shared" si="1"/>
        <v>0</v>
      </c>
      <c r="Q23" s="59"/>
      <c r="R23" s="60">
        <f>Q23/2</f>
        <v>0</v>
      </c>
    </row>
    <row r="24" spans="4:18" ht="31.5" customHeight="1">
      <c r="D24" s="161">
        <v>8</v>
      </c>
      <c r="E24" s="166" t="s">
        <v>139</v>
      </c>
      <c r="F24" s="166" t="s">
        <v>105</v>
      </c>
      <c r="G24" s="161">
        <v>15</v>
      </c>
      <c r="H24" s="164">
        <v>3613.95</v>
      </c>
      <c r="I24" s="164">
        <v>3613.95</v>
      </c>
      <c r="J24" s="164"/>
      <c r="K24" s="164">
        <v>164.49</v>
      </c>
      <c r="L24" s="164">
        <v>0</v>
      </c>
      <c r="M24" s="164">
        <f t="shared" si="0"/>
        <v>3449.46</v>
      </c>
      <c r="N24" s="23"/>
      <c r="O24" s="16">
        <f t="shared" si="1"/>
        <v>7227.9</v>
      </c>
      <c r="Q24" s="59">
        <v>6748</v>
      </c>
      <c r="R24" s="60">
        <f>Q24/2</f>
        <v>3374</v>
      </c>
    </row>
    <row r="25" spans="4:18" ht="31.5" customHeight="1">
      <c r="D25" s="161"/>
      <c r="E25" s="159" t="s">
        <v>96</v>
      </c>
      <c r="F25" s="166"/>
      <c r="G25" s="161"/>
      <c r="H25" s="164"/>
      <c r="I25" s="164"/>
      <c r="J25" s="164"/>
      <c r="K25" s="164"/>
      <c r="L25" s="164"/>
      <c r="M25" s="164"/>
      <c r="N25" s="23"/>
      <c r="O25" s="16">
        <f t="shared" si="1"/>
        <v>0</v>
      </c>
      <c r="Q25" s="59"/>
      <c r="R25" s="60">
        <f>Q25/2</f>
        <v>0</v>
      </c>
    </row>
    <row r="26" spans="4:18" ht="31.5" customHeight="1">
      <c r="D26" s="161">
        <v>9</v>
      </c>
      <c r="E26" s="166" t="s">
        <v>155</v>
      </c>
      <c r="F26" s="166" t="s">
        <v>73</v>
      </c>
      <c r="G26" s="161">
        <v>15</v>
      </c>
      <c r="H26" s="164">
        <v>3613.95</v>
      </c>
      <c r="I26" s="164">
        <v>3613.95</v>
      </c>
      <c r="J26" s="164"/>
      <c r="K26" s="164">
        <v>164.49</v>
      </c>
      <c r="L26" s="164">
        <v>0</v>
      </c>
      <c r="M26" s="164">
        <f t="shared" si="0"/>
        <v>3449.46</v>
      </c>
      <c r="N26" s="23"/>
      <c r="O26" s="16">
        <f t="shared" si="1"/>
        <v>7227.9</v>
      </c>
      <c r="Q26" s="59">
        <v>6748</v>
      </c>
      <c r="R26" s="60">
        <f>Q26/2</f>
        <v>3374</v>
      </c>
    </row>
    <row r="27" spans="4:18" ht="31.5" customHeight="1">
      <c r="D27" s="161">
        <v>10</v>
      </c>
      <c r="E27" s="166" t="s">
        <v>140</v>
      </c>
      <c r="F27" s="166" t="s">
        <v>141</v>
      </c>
      <c r="G27" s="161">
        <v>15</v>
      </c>
      <c r="H27" s="163">
        <v>2196</v>
      </c>
      <c r="I27" s="171">
        <v>2196</v>
      </c>
      <c r="J27" s="163">
        <v>47.03</v>
      </c>
      <c r="K27" s="163">
        <v>0</v>
      </c>
      <c r="L27" s="163">
        <v>0</v>
      </c>
      <c r="M27" s="164">
        <f t="shared" si="0"/>
        <v>2243.03</v>
      </c>
      <c r="N27" s="23"/>
      <c r="Q27" s="59"/>
      <c r="R27" s="60"/>
    </row>
    <row r="28" spans="4:18" ht="31.5" customHeight="1">
      <c r="D28" s="161">
        <v>11</v>
      </c>
      <c r="E28" s="177" t="s">
        <v>17</v>
      </c>
      <c r="F28" s="166" t="s">
        <v>18</v>
      </c>
      <c r="G28" s="161">
        <v>15</v>
      </c>
      <c r="H28" s="164">
        <v>2059.05</v>
      </c>
      <c r="I28" s="164">
        <v>2059.05</v>
      </c>
      <c r="J28" s="164">
        <v>69.72</v>
      </c>
      <c r="K28" s="164"/>
      <c r="L28" s="164">
        <v>0</v>
      </c>
      <c r="M28" s="164">
        <f t="shared" si="0"/>
        <v>2128.77</v>
      </c>
      <c r="N28" s="23"/>
      <c r="Q28" s="59"/>
      <c r="R28" s="60"/>
    </row>
    <row r="29" spans="4:18" ht="31.5" customHeight="1">
      <c r="D29" s="161"/>
      <c r="E29" s="159" t="s">
        <v>80</v>
      </c>
      <c r="F29" s="166"/>
      <c r="G29" s="161"/>
      <c r="H29" s="164"/>
      <c r="I29" s="164"/>
      <c r="J29" s="164"/>
      <c r="K29" s="164"/>
      <c r="L29" s="164"/>
      <c r="M29" s="164"/>
      <c r="N29" s="23"/>
      <c r="O29" s="16">
        <f aca="true" t="shared" si="2" ref="O29:O34">H29*2</f>
        <v>0</v>
      </c>
      <c r="Q29" s="59"/>
      <c r="R29" s="60">
        <f aca="true" t="shared" si="3" ref="R29:R34">Q29/2</f>
        <v>0</v>
      </c>
    </row>
    <row r="30" spans="4:18" ht="31.5" customHeight="1">
      <c r="D30" s="161">
        <v>12</v>
      </c>
      <c r="E30" s="166" t="s">
        <v>106</v>
      </c>
      <c r="F30" s="166" t="s">
        <v>23</v>
      </c>
      <c r="G30" s="161">
        <v>15</v>
      </c>
      <c r="H30" s="164">
        <v>3312</v>
      </c>
      <c r="I30" s="164">
        <v>3312</v>
      </c>
      <c r="J30" s="164"/>
      <c r="K30" s="164">
        <v>113.91</v>
      </c>
      <c r="L30" s="164">
        <v>0</v>
      </c>
      <c r="M30" s="164">
        <f t="shared" si="0"/>
        <v>3198.09</v>
      </c>
      <c r="N30" s="23"/>
      <c r="O30" s="16">
        <f t="shared" si="2"/>
        <v>6624</v>
      </c>
      <c r="Q30" s="59">
        <v>5356</v>
      </c>
      <c r="R30" s="60">
        <f t="shared" si="3"/>
        <v>2678</v>
      </c>
    </row>
    <row r="31" spans="4:18" ht="31.5" customHeight="1">
      <c r="D31" s="161"/>
      <c r="E31" s="159" t="s">
        <v>24</v>
      </c>
      <c r="F31" s="166"/>
      <c r="G31" s="161"/>
      <c r="H31" s="164"/>
      <c r="I31" s="164"/>
      <c r="J31" s="164"/>
      <c r="K31" s="164"/>
      <c r="L31" s="164"/>
      <c r="M31" s="164"/>
      <c r="N31" s="23"/>
      <c r="O31" s="16">
        <f t="shared" si="2"/>
        <v>0</v>
      </c>
      <c r="Q31" s="59"/>
      <c r="R31" s="60">
        <f t="shared" si="3"/>
        <v>0</v>
      </c>
    </row>
    <row r="32" spans="4:18" ht="31.5" customHeight="1">
      <c r="D32" s="161">
        <v>13</v>
      </c>
      <c r="E32" s="166" t="s">
        <v>22</v>
      </c>
      <c r="F32" s="167" t="s">
        <v>81</v>
      </c>
      <c r="G32" s="161">
        <v>15</v>
      </c>
      <c r="H32" s="164">
        <v>4053</v>
      </c>
      <c r="I32" s="164">
        <v>4053</v>
      </c>
      <c r="J32" s="164"/>
      <c r="K32" s="164">
        <v>319.63</v>
      </c>
      <c r="L32" s="164">
        <v>0</v>
      </c>
      <c r="M32" s="164">
        <f t="shared" si="0"/>
        <v>3733.37</v>
      </c>
      <c r="N32" s="23"/>
      <c r="O32" s="16">
        <f t="shared" si="2"/>
        <v>8106</v>
      </c>
      <c r="Q32" s="59">
        <v>7566</v>
      </c>
      <c r="R32" s="60">
        <f t="shared" si="3"/>
        <v>3783</v>
      </c>
    </row>
    <row r="33" spans="4:18" ht="31.5" customHeight="1">
      <c r="D33" s="161"/>
      <c r="E33" s="159" t="s">
        <v>300</v>
      </c>
      <c r="F33" s="166"/>
      <c r="G33" s="161"/>
      <c r="H33" s="164"/>
      <c r="I33" s="164"/>
      <c r="J33" s="164"/>
      <c r="K33" s="164"/>
      <c r="L33" s="164"/>
      <c r="M33" s="164"/>
      <c r="N33" s="23"/>
      <c r="O33" s="16">
        <f t="shared" si="2"/>
        <v>0</v>
      </c>
      <c r="Q33" s="59"/>
      <c r="R33" s="60">
        <f t="shared" si="3"/>
        <v>0</v>
      </c>
    </row>
    <row r="34" spans="4:18" ht="43.5" customHeight="1">
      <c r="D34" s="161">
        <v>14</v>
      </c>
      <c r="E34" s="166" t="s">
        <v>82</v>
      </c>
      <c r="F34" s="167" t="s">
        <v>301</v>
      </c>
      <c r="G34" s="161">
        <v>15</v>
      </c>
      <c r="H34" s="164">
        <v>3613.95</v>
      </c>
      <c r="I34" s="164">
        <v>3613.95</v>
      </c>
      <c r="J34" s="164"/>
      <c r="K34" s="164">
        <v>164.49</v>
      </c>
      <c r="L34" s="164">
        <v>0</v>
      </c>
      <c r="M34" s="164">
        <f t="shared" si="0"/>
        <v>3449.46</v>
      </c>
      <c r="N34" s="23"/>
      <c r="O34" s="16">
        <f t="shared" si="2"/>
        <v>7227.9</v>
      </c>
      <c r="Q34" s="59">
        <v>6748</v>
      </c>
      <c r="R34" s="60">
        <f t="shared" si="3"/>
        <v>3374</v>
      </c>
    </row>
    <row r="35" spans="4:18" ht="24.75" customHeight="1">
      <c r="D35" s="93"/>
      <c r="E35" s="94"/>
      <c r="F35" s="94"/>
      <c r="G35" s="93"/>
      <c r="H35" s="95">
        <f>SUM(H12:H34)</f>
        <v>73164</v>
      </c>
      <c r="I35" s="86">
        <f>SUM(I12:I34)</f>
        <v>73164</v>
      </c>
      <c r="J35" s="86"/>
      <c r="K35" s="86"/>
      <c r="L35" s="86"/>
      <c r="M35" s="86"/>
      <c r="N35" s="96"/>
      <c r="Q35" s="59"/>
      <c r="R35" s="60"/>
    </row>
    <row r="36" spans="2:18" ht="21.75" customHeight="1">
      <c r="B36" s="42"/>
      <c r="C36" s="42"/>
      <c r="D36" s="405" t="s">
        <v>12</v>
      </c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Q36" s="59"/>
      <c r="R36" s="60"/>
    </row>
    <row r="37" spans="2:18" ht="21.75" customHeight="1">
      <c r="B37" s="42"/>
      <c r="C37" s="42"/>
      <c r="D37" s="405" t="s">
        <v>178</v>
      </c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Q37" s="59"/>
      <c r="R37" s="60"/>
    </row>
    <row r="38" spans="2:18" ht="21.75" customHeight="1">
      <c r="B38" s="42"/>
      <c r="C38" s="42"/>
      <c r="D38" s="405" t="str">
        <f>D5</f>
        <v>NOMINA 2DA QUINCENA DEL MES DE AGOSTO DE 2019</v>
      </c>
      <c r="E38" s="405"/>
      <c r="F38" s="405"/>
      <c r="G38" s="405"/>
      <c r="H38" s="405"/>
      <c r="I38" s="405"/>
      <c r="J38" s="405"/>
      <c r="K38" s="405"/>
      <c r="L38" s="405"/>
      <c r="M38" s="405"/>
      <c r="N38" s="405"/>
      <c r="Q38" s="59"/>
      <c r="R38" s="60"/>
    </row>
    <row r="39" spans="2:18" ht="21.75" customHeight="1">
      <c r="B39" s="42"/>
      <c r="C39" s="42"/>
      <c r="D39" s="405" t="s">
        <v>162</v>
      </c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Q39" s="59"/>
      <c r="R39" s="60"/>
    </row>
    <row r="40" spans="2:18" ht="18.75" customHeight="1">
      <c r="B40" s="42"/>
      <c r="C40" s="42"/>
      <c r="D40" s="17"/>
      <c r="E40" s="117"/>
      <c r="F40" s="117"/>
      <c r="G40" s="109" t="s">
        <v>4</v>
      </c>
      <c r="H40" s="118"/>
      <c r="I40" s="406" t="s">
        <v>161</v>
      </c>
      <c r="J40" s="407"/>
      <c r="K40" s="406"/>
      <c r="L40" s="408"/>
      <c r="M40" s="408"/>
      <c r="N40" s="109"/>
      <c r="Q40" s="59"/>
      <c r="R40" s="60"/>
    </row>
    <row r="41" spans="2:18" ht="12" customHeight="1">
      <c r="B41" s="42"/>
      <c r="C41" s="42"/>
      <c r="D41" s="19" t="s">
        <v>3</v>
      </c>
      <c r="E41" s="105"/>
      <c r="F41" s="105"/>
      <c r="G41" s="108" t="s">
        <v>5</v>
      </c>
      <c r="H41" s="109" t="s">
        <v>1</v>
      </c>
      <c r="I41" s="109" t="s">
        <v>164</v>
      </c>
      <c r="J41" s="119" t="s">
        <v>168</v>
      </c>
      <c r="K41" s="110"/>
      <c r="L41" s="110" t="s">
        <v>184</v>
      </c>
      <c r="M41" s="110" t="s">
        <v>167</v>
      </c>
      <c r="N41" s="105" t="s">
        <v>172</v>
      </c>
      <c r="Q41" s="59"/>
      <c r="R41" s="60"/>
    </row>
    <row r="42" spans="2:18" ht="18.75" customHeight="1">
      <c r="B42" s="42"/>
      <c r="C42" s="42"/>
      <c r="D42" s="19"/>
      <c r="E42" s="111"/>
      <c r="F42" s="111" t="s">
        <v>10</v>
      </c>
      <c r="G42" s="105"/>
      <c r="H42" s="105" t="s">
        <v>7</v>
      </c>
      <c r="I42" s="105" t="s">
        <v>167</v>
      </c>
      <c r="J42" s="120" t="s">
        <v>169</v>
      </c>
      <c r="K42" s="109" t="s">
        <v>170</v>
      </c>
      <c r="L42" s="109" t="s">
        <v>185</v>
      </c>
      <c r="M42" s="109" t="s">
        <v>173</v>
      </c>
      <c r="N42" s="105"/>
      <c r="Q42" s="59"/>
      <c r="R42" s="60"/>
    </row>
    <row r="43" spans="2:18" ht="14.25" customHeight="1">
      <c r="B43" s="42"/>
      <c r="C43" s="42"/>
      <c r="D43" s="18"/>
      <c r="E43" s="112" t="s">
        <v>14</v>
      </c>
      <c r="F43" s="112" t="s">
        <v>9</v>
      </c>
      <c r="G43" s="110"/>
      <c r="H43" s="110"/>
      <c r="I43" s="110"/>
      <c r="J43" s="110"/>
      <c r="K43" s="110"/>
      <c r="L43" s="110"/>
      <c r="M43" s="110"/>
      <c r="N43" s="110"/>
      <c r="Q43" s="59"/>
      <c r="R43" s="60"/>
    </row>
    <row r="44" spans="2:18" ht="14.25" customHeight="1">
      <c r="B44" s="42"/>
      <c r="C44" s="42"/>
      <c r="D44" s="18"/>
      <c r="E44" s="121"/>
      <c r="F44" s="121"/>
      <c r="G44" s="105"/>
      <c r="H44" s="105"/>
      <c r="I44" s="105"/>
      <c r="J44" s="105"/>
      <c r="K44" s="105"/>
      <c r="L44" s="105"/>
      <c r="M44" s="105"/>
      <c r="N44" s="105"/>
      <c r="Q44" s="59"/>
      <c r="R44" s="60"/>
    </row>
    <row r="45" spans="2:18" ht="36.75" customHeight="1">
      <c r="B45" s="42"/>
      <c r="C45" s="42"/>
      <c r="D45" s="160"/>
      <c r="E45" s="158" t="s">
        <v>239</v>
      </c>
      <c r="F45" s="158"/>
      <c r="G45" s="158"/>
      <c r="H45" s="158"/>
      <c r="I45" s="158"/>
      <c r="J45" s="158"/>
      <c r="K45" s="158"/>
      <c r="L45" s="158"/>
      <c r="M45" s="158"/>
      <c r="N45" s="20"/>
      <c r="Q45" s="59"/>
      <c r="R45" s="60"/>
    </row>
    <row r="46" spans="2:18" ht="36.75" customHeight="1">
      <c r="B46" s="42"/>
      <c r="C46" s="42"/>
      <c r="D46" s="314">
        <v>15</v>
      </c>
      <c r="E46" s="313" t="s">
        <v>223</v>
      </c>
      <c r="F46" s="315" t="s">
        <v>298</v>
      </c>
      <c r="G46" s="316">
        <v>15</v>
      </c>
      <c r="H46" s="182">
        <v>6364.95</v>
      </c>
      <c r="I46" s="164">
        <v>6364.95</v>
      </c>
      <c r="J46" s="165"/>
      <c r="K46" s="165">
        <v>721.34</v>
      </c>
      <c r="L46" s="165">
        <v>0</v>
      </c>
      <c r="M46" s="164">
        <f aca="true" t="shared" si="4" ref="M46:M58">I46+J46-K46</f>
        <v>5643.61</v>
      </c>
      <c r="N46" s="20"/>
      <c r="Q46" s="59"/>
      <c r="R46" s="60"/>
    </row>
    <row r="47" spans="4:18" ht="44.25" customHeight="1">
      <c r="D47" s="161">
        <v>16</v>
      </c>
      <c r="E47" s="162" t="s">
        <v>135</v>
      </c>
      <c r="F47" s="311" t="s">
        <v>136</v>
      </c>
      <c r="G47" s="312">
        <v>15</v>
      </c>
      <c r="H47" s="163">
        <v>3412.05</v>
      </c>
      <c r="I47" s="163">
        <v>3412.05</v>
      </c>
      <c r="J47" s="164"/>
      <c r="K47" s="164">
        <v>124.8</v>
      </c>
      <c r="L47" s="164">
        <v>0</v>
      </c>
      <c r="M47" s="164">
        <f t="shared" si="4"/>
        <v>3287.25</v>
      </c>
      <c r="N47" s="23"/>
      <c r="O47" s="16">
        <f>H47*2</f>
        <v>6824.1</v>
      </c>
      <c r="Q47" s="59">
        <v>5218</v>
      </c>
      <c r="R47" s="60">
        <f>Q47/2</f>
        <v>2609</v>
      </c>
    </row>
    <row r="48" spans="4:18" ht="36.75" customHeight="1">
      <c r="D48" s="161"/>
      <c r="E48" s="159" t="s">
        <v>25</v>
      </c>
      <c r="F48" s="166"/>
      <c r="G48" s="161"/>
      <c r="H48" s="164"/>
      <c r="I48" s="164"/>
      <c r="J48" s="164"/>
      <c r="K48" s="164"/>
      <c r="L48" s="164"/>
      <c r="M48" s="164"/>
      <c r="N48" s="23"/>
      <c r="O48" s="16">
        <f>H48*2</f>
        <v>0</v>
      </c>
      <c r="Q48" s="59"/>
      <c r="R48" s="60">
        <f>Q48/2</f>
        <v>0</v>
      </c>
    </row>
    <row r="49" spans="4:18" ht="36.75" customHeight="1">
      <c r="D49" s="161">
        <v>17</v>
      </c>
      <c r="E49" s="166" t="s">
        <v>226</v>
      </c>
      <c r="F49" s="166" t="s">
        <v>26</v>
      </c>
      <c r="G49" s="161">
        <v>15</v>
      </c>
      <c r="H49" s="164">
        <v>13366.95</v>
      </c>
      <c r="I49" s="164">
        <v>13366.95</v>
      </c>
      <c r="J49" s="164"/>
      <c r="K49" s="164">
        <v>2247.53</v>
      </c>
      <c r="L49" s="164">
        <v>0</v>
      </c>
      <c r="M49" s="164">
        <f t="shared" si="4"/>
        <v>11119.42</v>
      </c>
      <c r="N49" s="23"/>
      <c r="O49" s="16">
        <f>H49*2</f>
        <v>26733.9</v>
      </c>
      <c r="Q49" s="59">
        <v>25706</v>
      </c>
      <c r="R49" s="60">
        <f>Q49/2</f>
        <v>12853</v>
      </c>
    </row>
    <row r="50" spans="4:18" ht="36.75" customHeight="1">
      <c r="D50" s="161">
        <v>18</v>
      </c>
      <c r="E50" s="166" t="s">
        <v>27</v>
      </c>
      <c r="F50" s="166" t="s">
        <v>16</v>
      </c>
      <c r="G50" s="161">
        <v>15</v>
      </c>
      <c r="H50" s="164">
        <v>4000.05</v>
      </c>
      <c r="I50" s="164">
        <v>4000.05</v>
      </c>
      <c r="J50" s="164"/>
      <c r="K50" s="164">
        <v>313.87</v>
      </c>
      <c r="L50" s="164">
        <v>0</v>
      </c>
      <c r="M50" s="164">
        <f t="shared" si="4"/>
        <v>3686.1800000000003</v>
      </c>
      <c r="N50" s="23"/>
      <c r="O50" s="16">
        <f>H50*2</f>
        <v>8000.1</v>
      </c>
      <c r="Q50" s="59">
        <v>6922</v>
      </c>
      <c r="R50" s="60">
        <f>Q50/2</f>
        <v>3461</v>
      </c>
    </row>
    <row r="51" spans="4:18" ht="36.75" customHeight="1">
      <c r="D51" s="161">
        <v>19</v>
      </c>
      <c r="E51" s="166" t="s">
        <v>107</v>
      </c>
      <c r="F51" s="166" t="s">
        <v>16</v>
      </c>
      <c r="G51" s="161">
        <v>15</v>
      </c>
      <c r="H51" s="163">
        <v>4000.05</v>
      </c>
      <c r="I51" s="163">
        <v>4000.05</v>
      </c>
      <c r="J51" s="163"/>
      <c r="K51" s="164">
        <v>313.87</v>
      </c>
      <c r="L51" s="164">
        <v>0</v>
      </c>
      <c r="M51" s="164">
        <f t="shared" si="4"/>
        <v>3686.1800000000003</v>
      </c>
      <c r="N51" s="23"/>
      <c r="O51" s="16">
        <f>H51*2</f>
        <v>8000.1</v>
      </c>
      <c r="Q51" s="59">
        <v>6922</v>
      </c>
      <c r="R51" s="60">
        <f>Q51/2</f>
        <v>3461</v>
      </c>
    </row>
    <row r="52" spans="4:18" ht="36.75" customHeight="1">
      <c r="D52" s="161">
        <v>20</v>
      </c>
      <c r="E52" s="166" t="s">
        <v>28</v>
      </c>
      <c r="F52" s="166" t="s">
        <v>16</v>
      </c>
      <c r="G52" s="161">
        <v>15</v>
      </c>
      <c r="H52" s="164">
        <v>4000.05</v>
      </c>
      <c r="I52" s="164">
        <v>4000.05</v>
      </c>
      <c r="J52" s="164"/>
      <c r="K52" s="164">
        <v>313.87</v>
      </c>
      <c r="L52" s="164">
        <v>0</v>
      </c>
      <c r="M52" s="164">
        <f t="shared" si="4"/>
        <v>3686.1800000000003</v>
      </c>
      <c r="N52" s="23"/>
      <c r="Q52" s="59"/>
      <c r="R52" s="60"/>
    </row>
    <row r="53" spans="4:18" ht="36.75" customHeight="1">
      <c r="D53" s="161"/>
      <c r="E53" s="159" t="s">
        <v>93</v>
      </c>
      <c r="F53" s="166"/>
      <c r="G53" s="161"/>
      <c r="H53" s="164"/>
      <c r="I53" s="164"/>
      <c r="J53" s="164"/>
      <c r="K53" s="164"/>
      <c r="L53" s="164"/>
      <c r="M53" s="164"/>
      <c r="N53" s="23"/>
      <c r="O53" s="16">
        <f aca="true" t="shared" si="5" ref="O53:O59">H53*2</f>
        <v>0</v>
      </c>
      <c r="Q53" s="59"/>
      <c r="R53" s="60">
        <f aca="true" t="shared" si="6" ref="R53:R59">Q53/2</f>
        <v>0</v>
      </c>
    </row>
    <row r="54" spans="4:18" ht="43.5" customHeight="1">
      <c r="D54" s="161">
        <v>21</v>
      </c>
      <c r="E54" s="166" t="s">
        <v>57</v>
      </c>
      <c r="F54" s="167" t="s">
        <v>227</v>
      </c>
      <c r="G54" s="161">
        <v>15</v>
      </c>
      <c r="H54" s="164">
        <v>3613.95</v>
      </c>
      <c r="I54" s="164">
        <v>3613.95</v>
      </c>
      <c r="J54" s="164"/>
      <c r="K54" s="164">
        <v>164.49</v>
      </c>
      <c r="L54" s="164">
        <v>0</v>
      </c>
      <c r="M54" s="164">
        <f t="shared" si="4"/>
        <v>3449.46</v>
      </c>
      <c r="N54" s="23"/>
      <c r="O54" s="16">
        <f t="shared" si="5"/>
        <v>7227.9</v>
      </c>
      <c r="Q54" s="59">
        <v>6748</v>
      </c>
      <c r="R54" s="60">
        <f t="shared" si="6"/>
        <v>3374</v>
      </c>
    </row>
    <row r="55" spans="4:18" ht="36.75" customHeight="1">
      <c r="D55" s="161"/>
      <c r="E55" s="159" t="s">
        <v>29</v>
      </c>
      <c r="F55" s="166"/>
      <c r="G55" s="161"/>
      <c r="H55" s="164"/>
      <c r="I55" s="164"/>
      <c r="J55" s="164"/>
      <c r="K55" s="164"/>
      <c r="L55" s="164"/>
      <c r="M55" s="164"/>
      <c r="N55" s="23"/>
      <c r="O55" s="16">
        <f t="shared" si="5"/>
        <v>0</v>
      </c>
      <c r="Q55" s="59"/>
      <c r="R55" s="60">
        <f t="shared" si="6"/>
        <v>0</v>
      </c>
    </row>
    <row r="56" spans="4:18" ht="36.75" customHeight="1">
      <c r="D56" s="161">
        <v>22</v>
      </c>
      <c r="E56" s="166" t="s">
        <v>182</v>
      </c>
      <c r="F56" s="166" t="s">
        <v>30</v>
      </c>
      <c r="G56" s="161">
        <v>15</v>
      </c>
      <c r="H56" s="164">
        <v>7138.05</v>
      </c>
      <c r="I56" s="164">
        <v>7138.05</v>
      </c>
      <c r="J56" s="164"/>
      <c r="K56" s="164">
        <v>886.47</v>
      </c>
      <c r="L56" s="164">
        <v>0</v>
      </c>
      <c r="M56" s="164">
        <f t="shared" si="4"/>
        <v>6251.58</v>
      </c>
      <c r="N56" s="23"/>
      <c r="O56" s="16">
        <f t="shared" si="5"/>
        <v>14276.1</v>
      </c>
      <c r="Q56" s="59">
        <v>13728</v>
      </c>
      <c r="R56" s="60">
        <f t="shared" si="6"/>
        <v>6864</v>
      </c>
    </row>
    <row r="57" spans="4:18" ht="36.75" customHeight="1">
      <c r="D57" s="161">
        <v>23</v>
      </c>
      <c r="E57" s="166" t="s">
        <v>83</v>
      </c>
      <c r="F57" s="166" t="s">
        <v>74</v>
      </c>
      <c r="G57" s="161">
        <v>15</v>
      </c>
      <c r="H57" s="164">
        <v>4342.95</v>
      </c>
      <c r="I57" s="164">
        <v>4342.95</v>
      </c>
      <c r="J57" s="164"/>
      <c r="K57" s="164">
        <v>355.54</v>
      </c>
      <c r="L57" s="164">
        <v>0</v>
      </c>
      <c r="M57" s="164">
        <f t="shared" si="4"/>
        <v>3987.41</v>
      </c>
      <c r="N57" s="23"/>
      <c r="O57" s="16">
        <f t="shared" si="5"/>
        <v>8685.9</v>
      </c>
      <c r="Q57" s="59">
        <v>8110</v>
      </c>
      <c r="R57" s="60">
        <f t="shared" si="6"/>
        <v>4055</v>
      </c>
    </row>
    <row r="58" spans="4:18" ht="36.75" customHeight="1">
      <c r="D58" s="161">
        <v>24</v>
      </c>
      <c r="E58" s="166" t="s">
        <v>219</v>
      </c>
      <c r="F58" s="166" t="s">
        <v>74</v>
      </c>
      <c r="G58" s="161">
        <v>15</v>
      </c>
      <c r="H58" s="164">
        <v>5785.05</v>
      </c>
      <c r="I58" s="164">
        <v>5785.05</v>
      </c>
      <c r="J58" s="164"/>
      <c r="K58" s="164">
        <v>602.32</v>
      </c>
      <c r="L58" s="164">
        <v>0</v>
      </c>
      <c r="M58" s="164">
        <f t="shared" si="4"/>
        <v>5182.7300000000005</v>
      </c>
      <c r="N58" s="23"/>
      <c r="O58" s="16">
        <f t="shared" si="5"/>
        <v>11570.1</v>
      </c>
      <c r="Q58" s="59">
        <v>6394</v>
      </c>
      <c r="R58" s="60">
        <f t="shared" si="6"/>
        <v>3197</v>
      </c>
    </row>
    <row r="59" spans="4:18" ht="36.75" customHeight="1">
      <c r="D59" s="5"/>
      <c r="E59" s="8"/>
      <c r="F59" s="4"/>
      <c r="G59" s="5"/>
      <c r="H59" s="23">
        <f>SUM(H46:H58)</f>
        <v>56024.1</v>
      </c>
      <c r="I59" s="23">
        <f>SUM(I46:I58)</f>
        <v>56024.1</v>
      </c>
      <c r="J59" s="23"/>
      <c r="K59" s="23"/>
      <c r="L59" s="23"/>
      <c r="M59" s="71"/>
      <c r="N59" s="23"/>
      <c r="O59" s="16">
        <f t="shared" si="5"/>
        <v>112048.2</v>
      </c>
      <c r="Q59" s="59"/>
      <c r="R59" s="60">
        <f t="shared" si="6"/>
        <v>0</v>
      </c>
    </row>
    <row r="60" spans="2:18" ht="21.75" customHeight="1">
      <c r="B60" s="42"/>
      <c r="C60" s="42"/>
      <c r="D60" s="409" t="s">
        <v>12</v>
      </c>
      <c r="E60" s="409"/>
      <c r="F60" s="409"/>
      <c r="G60" s="409"/>
      <c r="H60" s="409"/>
      <c r="I60" s="409"/>
      <c r="J60" s="409"/>
      <c r="K60" s="409"/>
      <c r="L60" s="409"/>
      <c r="M60" s="409"/>
      <c r="N60" s="409"/>
      <c r="Q60" s="59"/>
      <c r="R60" s="60"/>
    </row>
    <row r="61" spans="2:18" ht="21.75" customHeight="1">
      <c r="B61" s="42"/>
      <c r="C61" s="42"/>
      <c r="D61" s="409" t="s">
        <v>178</v>
      </c>
      <c r="E61" s="409"/>
      <c r="F61" s="409"/>
      <c r="G61" s="409"/>
      <c r="H61" s="409"/>
      <c r="I61" s="409"/>
      <c r="J61" s="409"/>
      <c r="K61" s="409"/>
      <c r="L61" s="409"/>
      <c r="M61" s="409"/>
      <c r="N61" s="409"/>
      <c r="Q61" s="59"/>
      <c r="R61" s="60"/>
    </row>
    <row r="62" spans="2:18" ht="21.75" customHeight="1">
      <c r="B62" s="42"/>
      <c r="C62" s="42"/>
      <c r="D62" s="409" t="str">
        <f>D38</f>
        <v>NOMINA 2DA QUINCENA DEL MES DE AGOSTO DE 2019</v>
      </c>
      <c r="E62" s="409"/>
      <c r="F62" s="409"/>
      <c r="G62" s="409"/>
      <c r="H62" s="409"/>
      <c r="I62" s="409"/>
      <c r="J62" s="409"/>
      <c r="K62" s="409"/>
      <c r="L62" s="409"/>
      <c r="M62" s="409"/>
      <c r="N62" s="409"/>
      <c r="Q62" s="59"/>
      <c r="R62" s="60"/>
    </row>
    <row r="63" spans="2:18" ht="21.75" customHeight="1">
      <c r="B63" s="42"/>
      <c r="C63" s="42"/>
      <c r="D63" s="409" t="s">
        <v>162</v>
      </c>
      <c r="E63" s="409"/>
      <c r="F63" s="409"/>
      <c r="G63" s="409"/>
      <c r="H63" s="409"/>
      <c r="I63" s="409"/>
      <c r="J63" s="409"/>
      <c r="K63" s="409"/>
      <c r="L63" s="409"/>
      <c r="M63" s="409"/>
      <c r="N63" s="409"/>
      <c r="Q63" s="59"/>
      <c r="R63" s="60"/>
    </row>
    <row r="64" spans="2:18" ht="21.75" customHeight="1">
      <c r="B64" s="42"/>
      <c r="C64" s="42"/>
      <c r="D64" s="17"/>
      <c r="E64" s="117"/>
      <c r="F64" s="117"/>
      <c r="G64" s="109" t="s">
        <v>4</v>
      </c>
      <c r="H64" s="118"/>
      <c r="I64" s="406" t="s">
        <v>161</v>
      </c>
      <c r="J64" s="407"/>
      <c r="K64" s="406"/>
      <c r="L64" s="408"/>
      <c r="M64" s="408"/>
      <c r="N64" s="109"/>
      <c r="Q64" s="59"/>
      <c r="R64" s="60"/>
    </row>
    <row r="65" spans="2:18" ht="18.75" customHeight="1">
      <c r="B65" s="42"/>
      <c r="C65" s="42"/>
      <c r="D65" s="19" t="s">
        <v>3</v>
      </c>
      <c r="E65" s="105"/>
      <c r="F65" s="105"/>
      <c r="G65" s="108" t="s">
        <v>5</v>
      </c>
      <c r="H65" s="109" t="s">
        <v>1</v>
      </c>
      <c r="I65" s="109" t="s">
        <v>164</v>
      </c>
      <c r="J65" s="119" t="s">
        <v>168</v>
      </c>
      <c r="K65" s="110"/>
      <c r="L65" s="110" t="s">
        <v>183</v>
      </c>
      <c r="M65" s="110" t="s">
        <v>167</v>
      </c>
      <c r="N65" s="105" t="s">
        <v>172</v>
      </c>
      <c r="Q65" s="59"/>
      <c r="R65" s="60"/>
    </row>
    <row r="66" spans="2:18" ht="21.75" customHeight="1">
      <c r="B66" s="42"/>
      <c r="C66" s="42"/>
      <c r="D66" s="19"/>
      <c r="E66" s="111"/>
      <c r="F66" s="111" t="s">
        <v>10</v>
      </c>
      <c r="G66" s="105"/>
      <c r="H66" s="105" t="s">
        <v>7</v>
      </c>
      <c r="I66" s="105" t="s">
        <v>167</v>
      </c>
      <c r="J66" s="120" t="s">
        <v>169</v>
      </c>
      <c r="K66" s="109" t="s">
        <v>170</v>
      </c>
      <c r="L66" s="109" t="s">
        <v>185</v>
      </c>
      <c r="M66" s="109" t="s">
        <v>173</v>
      </c>
      <c r="N66" s="105"/>
      <c r="Q66" s="59"/>
      <c r="R66" s="60"/>
    </row>
    <row r="67" spans="2:18" ht="21.75" customHeight="1">
      <c r="B67" s="42"/>
      <c r="C67" s="42"/>
      <c r="D67" s="92"/>
      <c r="E67" s="112" t="s">
        <v>14</v>
      </c>
      <c r="F67" s="112" t="s">
        <v>9</v>
      </c>
      <c r="G67" s="110"/>
      <c r="H67" s="110"/>
      <c r="I67" s="110"/>
      <c r="J67" s="110"/>
      <c r="K67" s="110"/>
      <c r="L67" s="110"/>
      <c r="M67" s="110"/>
      <c r="N67" s="110"/>
      <c r="Q67" s="59"/>
      <c r="R67" s="60"/>
    </row>
    <row r="68" spans="2:18" ht="36.75" customHeight="1">
      <c r="B68" s="42"/>
      <c r="C68" s="42"/>
      <c r="D68" s="161"/>
      <c r="E68" s="159" t="s">
        <v>31</v>
      </c>
      <c r="F68" s="166"/>
      <c r="G68" s="161"/>
      <c r="H68" s="164"/>
      <c r="I68" s="164"/>
      <c r="J68" s="164"/>
      <c r="K68" s="164"/>
      <c r="L68" s="164"/>
      <c r="M68" s="165"/>
      <c r="N68" s="148"/>
      <c r="Q68" s="59"/>
      <c r="R68" s="60"/>
    </row>
    <row r="69" spans="2:18" ht="36.75" customHeight="1">
      <c r="B69" s="42"/>
      <c r="C69" s="42"/>
      <c r="D69" s="161">
        <v>25</v>
      </c>
      <c r="E69" s="177" t="s">
        <v>34</v>
      </c>
      <c r="F69" s="166" t="s">
        <v>33</v>
      </c>
      <c r="G69" s="161">
        <v>15</v>
      </c>
      <c r="H69" s="164">
        <v>3625.95</v>
      </c>
      <c r="I69" s="164">
        <v>3625.95</v>
      </c>
      <c r="J69" s="164"/>
      <c r="K69" s="164">
        <v>165.8</v>
      </c>
      <c r="L69" s="164">
        <v>0</v>
      </c>
      <c r="M69" s="164">
        <f aca="true" t="shared" si="7" ref="M69:M82">I69+J69-K69</f>
        <v>3460.1499999999996</v>
      </c>
      <c r="N69" s="149"/>
      <c r="Q69" s="59"/>
      <c r="R69" s="60"/>
    </row>
    <row r="70" spans="2:18" ht="36.75" customHeight="1">
      <c r="B70" s="42"/>
      <c r="C70" s="42"/>
      <c r="D70" s="161">
        <v>26</v>
      </c>
      <c r="E70" s="177" t="s">
        <v>84</v>
      </c>
      <c r="F70" s="166" t="s">
        <v>33</v>
      </c>
      <c r="G70" s="161">
        <v>15</v>
      </c>
      <c r="H70" s="164">
        <v>2968.05</v>
      </c>
      <c r="I70" s="164">
        <v>2968.05</v>
      </c>
      <c r="J70" s="164"/>
      <c r="K70" s="164">
        <v>56.22</v>
      </c>
      <c r="L70" s="164">
        <v>0</v>
      </c>
      <c r="M70" s="164">
        <f t="shared" si="7"/>
        <v>2911.8300000000004</v>
      </c>
      <c r="N70" s="149"/>
      <c r="Q70" s="59"/>
      <c r="R70" s="60"/>
    </row>
    <row r="71" spans="2:18" ht="36.75" customHeight="1">
      <c r="B71" s="42"/>
      <c r="C71" s="42"/>
      <c r="D71" s="161">
        <v>27</v>
      </c>
      <c r="E71" s="177" t="s">
        <v>36</v>
      </c>
      <c r="F71" s="166" t="s">
        <v>33</v>
      </c>
      <c r="G71" s="161">
        <v>15</v>
      </c>
      <c r="H71" s="164">
        <v>2344.95</v>
      </c>
      <c r="I71" s="164">
        <v>2344.95</v>
      </c>
      <c r="J71" s="164">
        <v>23.01</v>
      </c>
      <c r="K71" s="164"/>
      <c r="L71" s="164">
        <v>0</v>
      </c>
      <c r="M71" s="164">
        <f t="shared" si="7"/>
        <v>2367.96</v>
      </c>
      <c r="N71" s="149"/>
      <c r="Q71" s="59"/>
      <c r="R71" s="60"/>
    </row>
    <row r="72" spans="2:18" ht="36.75" customHeight="1">
      <c r="B72" s="42"/>
      <c r="C72" s="42"/>
      <c r="D72" s="161">
        <v>28</v>
      </c>
      <c r="E72" s="177" t="s">
        <v>38</v>
      </c>
      <c r="F72" s="166" t="s">
        <v>39</v>
      </c>
      <c r="G72" s="161">
        <v>15</v>
      </c>
      <c r="H72" s="164">
        <v>2913</v>
      </c>
      <c r="I72" s="164">
        <v>2913</v>
      </c>
      <c r="J72" s="164"/>
      <c r="K72" s="164">
        <v>50.23</v>
      </c>
      <c r="L72" s="164">
        <v>0</v>
      </c>
      <c r="M72" s="164">
        <f t="shared" si="7"/>
        <v>2862.77</v>
      </c>
      <c r="N72" s="149"/>
      <c r="Q72" s="59"/>
      <c r="R72" s="60"/>
    </row>
    <row r="73" spans="2:18" ht="36.75" customHeight="1">
      <c r="B73" s="42"/>
      <c r="C73" s="42"/>
      <c r="D73" s="161">
        <v>29</v>
      </c>
      <c r="E73" s="177" t="s">
        <v>76</v>
      </c>
      <c r="F73" s="166" t="s">
        <v>39</v>
      </c>
      <c r="G73" s="161">
        <v>15</v>
      </c>
      <c r="H73" s="164">
        <v>2913</v>
      </c>
      <c r="I73" s="164">
        <v>2913</v>
      </c>
      <c r="J73" s="164"/>
      <c r="K73" s="164">
        <v>50.23</v>
      </c>
      <c r="L73" s="164">
        <v>0</v>
      </c>
      <c r="M73" s="164">
        <f t="shared" si="7"/>
        <v>2862.77</v>
      </c>
      <c r="N73" s="149"/>
      <c r="Q73" s="59"/>
      <c r="R73" s="60"/>
    </row>
    <row r="74" spans="2:18" ht="36.75" customHeight="1">
      <c r="B74" s="42"/>
      <c r="C74" s="42"/>
      <c r="D74" s="178">
        <v>30</v>
      </c>
      <c r="E74" s="179" t="s">
        <v>148</v>
      </c>
      <c r="F74" s="166" t="s">
        <v>33</v>
      </c>
      <c r="G74" s="161">
        <v>15</v>
      </c>
      <c r="H74" s="163">
        <v>2869.05</v>
      </c>
      <c r="I74" s="163">
        <v>2869.05</v>
      </c>
      <c r="J74" s="163"/>
      <c r="K74" s="164">
        <v>45.44</v>
      </c>
      <c r="L74" s="164">
        <v>0</v>
      </c>
      <c r="M74" s="164">
        <f t="shared" si="7"/>
        <v>2823.61</v>
      </c>
      <c r="N74" s="149"/>
      <c r="Q74" s="59"/>
      <c r="R74" s="60"/>
    </row>
    <row r="75" spans="2:22" ht="36.75" customHeight="1">
      <c r="B75" s="42"/>
      <c r="C75" s="42"/>
      <c r="D75" s="180">
        <v>31</v>
      </c>
      <c r="E75" s="177" t="s">
        <v>142</v>
      </c>
      <c r="F75" s="166" t="s">
        <v>33</v>
      </c>
      <c r="G75" s="161">
        <v>0</v>
      </c>
      <c r="H75" s="163">
        <v>2215.05</v>
      </c>
      <c r="I75" s="163">
        <v>0</v>
      </c>
      <c r="J75" s="163">
        <v>0</v>
      </c>
      <c r="K75" s="163"/>
      <c r="L75" s="163">
        <v>0</v>
      </c>
      <c r="M75" s="164">
        <f t="shared" si="7"/>
        <v>0</v>
      </c>
      <c r="N75" s="149"/>
      <c r="Q75" s="163">
        <v>2130.04</v>
      </c>
      <c r="R75" s="163">
        <v>2130.04</v>
      </c>
      <c r="S75" s="163">
        <v>65.1</v>
      </c>
      <c r="T75" s="163"/>
      <c r="U75" s="163">
        <v>0</v>
      </c>
      <c r="V75" s="165">
        <f>R75+S75-T75-U75</f>
        <v>2195.14</v>
      </c>
    </row>
    <row r="76" spans="4:18" ht="36.75" customHeight="1">
      <c r="D76" s="161"/>
      <c r="E76" s="181" t="s">
        <v>186</v>
      </c>
      <c r="F76" s="166"/>
      <c r="G76" s="161"/>
      <c r="H76" s="164"/>
      <c r="I76" s="164"/>
      <c r="J76" s="164"/>
      <c r="K76" s="164"/>
      <c r="L76" s="164"/>
      <c r="M76" s="164"/>
      <c r="N76" s="23"/>
      <c r="Q76" s="59"/>
      <c r="R76" s="60"/>
    </row>
    <row r="77" spans="4:18" ht="36.75" customHeight="1">
      <c r="D77" s="161">
        <v>32</v>
      </c>
      <c r="E77" s="177" t="s">
        <v>143</v>
      </c>
      <c r="F77" s="166" t="s">
        <v>16</v>
      </c>
      <c r="G77" s="161">
        <v>15</v>
      </c>
      <c r="H77" s="164">
        <v>3706.95</v>
      </c>
      <c r="I77" s="164">
        <v>3706.95</v>
      </c>
      <c r="J77" s="164"/>
      <c r="K77" s="164">
        <v>281.98</v>
      </c>
      <c r="L77" s="164">
        <v>0</v>
      </c>
      <c r="M77" s="164">
        <f t="shared" si="7"/>
        <v>3424.97</v>
      </c>
      <c r="N77" s="23"/>
      <c r="Q77" s="59"/>
      <c r="R77" s="60"/>
    </row>
    <row r="78" spans="4:18" ht="1.5" customHeight="1">
      <c r="D78" s="161"/>
      <c r="E78" s="177"/>
      <c r="F78" s="166"/>
      <c r="G78" s="161"/>
      <c r="H78" s="164"/>
      <c r="I78" s="164"/>
      <c r="J78" s="164"/>
      <c r="K78" s="164"/>
      <c r="L78" s="164"/>
      <c r="M78" s="164"/>
      <c r="N78" s="23"/>
      <c r="Q78" s="59"/>
      <c r="R78" s="60"/>
    </row>
    <row r="79" spans="4:18" ht="36.75" customHeight="1" hidden="1">
      <c r="D79" s="176">
        <v>35</v>
      </c>
      <c r="E79" s="320"/>
      <c r="F79" s="166"/>
      <c r="G79" s="161"/>
      <c r="H79" s="164"/>
      <c r="I79" s="164"/>
      <c r="J79" s="164"/>
      <c r="K79" s="164"/>
      <c r="L79" s="164">
        <v>0</v>
      </c>
      <c r="M79" s="164">
        <f t="shared" si="7"/>
        <v>0</v>
      </c>
      <c r="N79" s="23"/>
      <c r="O79" s="16">
        <f>H79*2</f>
        <v>0</v>
      </c>
      <c r="Q79" s="59">
        <v>4304</v>
      </c>
      <c r="R79" s="60">
        <f>Q79/2</f>
        <v>2152</v>
      </c>
    </row>
    <row r="80" spans="4:18" ht="3" customHeight="1" hidden="1">
      <c r="D80" s="176"/>
      <c r="E80" s="177"/>
      <c r="F80" s="166"/>
      <c r="G80" s="161"/>
      <c r="H80" s="164"/>
      <c r="I80" s="164"/>
      <c r="J80" s="164"/>
      <c r="K80" s="164"/>
      <c r="L80" s="164"/>
      <c r="M80" s="164"/>
      <c r="N80" s="23"/>
      <c r="O80" s="16">
        <f>H80*2</f>
        <v>0</v>
      </c>
      <c r="Q80" s="59">
        <v>5150</v>
      </c>
      <c r="R80" s="60">
        <f>Q80/2</f>
        <v>2575</v>
      </c>
    </row>
    <row r="81" spans="4:18" ht="36.75" customHeight="1">
      <c r="D81" s="161"/>
      <c r="E81" s="181" t="s">
        <v>47</v>
      </c>
      <c r="F81" s="166"/>
      <c r="G81" s="161"/>
      <c r="H81" s="164"/>
      <c r="I81" s="164"/>
      <c r="J81" s="164"/>
      <c r="K81" s="164"/>
      <c r="L81" s="164"/>
      <c r="M81" s="164"/>
      <c r="N81" s="23"/>
      <c r="O81" s="16">
        <f>H81*2</f>
        <v>0</v>
      </c>
      <c r="Q81" s="59"/>
      <c r="R81" s="60">
        <f>Q81/2</f>
        <v>0</v>
      </c>
    </row>
    <row r="82" spans="4:18" ht="36.75" customHeight="1">
      <c r="D82" s="161">
        <v>33</v>
      </c>
      <c r="E82" s="177" t="s">
        <v>48</v>
      </c>
      <c r="F82" s="167" t="s">
        <v>90</v>
      </c>
      <c r="G82" s="161">
        <v>15</v>
      </c>
      <c r="H82" s="182">
        <v>2035.05</v>
      </c>
      <c r="I82" s="164">
        <f>H82</f>
        <v>2035.05</v>
      </c>
      <c r="J82" s="164">
        <v>71.26</v>
      </c>
      <c r="K82" s="164"/>
      <c r="L82" s="164">
        <v>0</v>
      </c>
      <c r="M82" s="164">
        <f t="shared" si="7"/>
        <v>2106.31</v>
      </c>
      <c r="N82" s="23"/>
      <c r="O82" s="16">
        <f>H82*2</f>
        <v>4070.1</v>
      </c>
      <c r="Q82" s="59">
        <v>2102</v>
      </c>
      <c r="R82" s="60">
        <f>Q82/2</f>
        <v>1051</v>
      </c>
    </row>
    <row r="83" spans="4:18" ht="36.75" customHeight="1">
      <c r="D83" s="97"/>
      <c r="E83" s="98"/>
      <c r="F83" s="98"/>
      <c r="G83" s="88"/>
      <c r="H83" s="99"/>
      <c r="I83" s="100"/>
      <c r="J83" s="101"/>
      <c r="K83" s="99"/>
      <c r="L83" s="99"/>
      <c r="M83" s="89"/>
      <c r="N83" s="89"/>
      <c r="O83" s="102"/>
      <c r="Q83" s="59"/>
      <c r="R83" s="60"/>
    </row>
    <row r="84" spans="4:18" ht="21.75" customHeight="1">
      <c r="D84" s="409" t="s">
        <v>12</v>
      </c>
      <c r="E84" s="409"/>
      <c r="F84" s="409"/>
      <c r="G84" s="409"/>
      <c r="H84" s="409"/>
      <c r="I84" s="409"/>
      <c r="J84" s="409"/>
      <c r="K84" s="409"/>
      <c r="L84" s="409"/>
      <c r="M84" s="409"/>
      <c r="N84" s="409"/>
      <c r="Q84" s="59"/>
      <c r="R84" s="60"/>
    </row>
    <row r="85" spans="4:18" ht="21.75" customHeight="1">
      <c r="D85" s="409" t="s">
        <v>178</v>
      </c>
      <c r="E85" s="409"/>
      <c r="F85" s="409"/>
      <c r="G85" s="409"/>
      <c r="H85" s="409"/>
      <c r="I85" s="409"/>
      <c r="J85" s="409"/>
      <c r="K85" s="409"/>
      <c r="L85" s="409"/>
      <c r="M85" s="409"/>
      <c r="N85" s="409"/>
      <c r="Q85" s="59"/>
      <c r="R85" s="60"/>
    </row>
    <row r="86" spans="4:18" ht="21.75" customHeight="1">
      <c r="D86" s="409" t="str">
        <f>D62</f>
        <v>NOMINA 2DA QUINCENA DEL MES DE AGOSTO DE 2019</v>
      </c>
      <c r="E86" s="409"/>
      <c r="F86" s="409"/>
      <c r="G86" s="409"/>
      <c r="H86" s="409"/>
      <c r="I86" s="409"/>
      <c r="J86" s="409"/>
      <c r="K86" s="409"/>
      <c r="L86" s="409"/>
      <c r="M86" s="409"/>
      <c r="N86" s="409"/>
      <c r="Q86" s="59"/>
      <c r="R86" s="60"/>
    </row>
    <row r="87" spans="4:18" ht="21.75" customHeight="1">
      <c r="D87" s="409" t="s">
        <v>162</v>
      </c>
      <c r="E87" s="409"/>
      <c r="F87" s="409"/>
      <c r="G87" s="409"/>
      <c r="H87" s="409"/>
      <c r="I87" s="409"/>
      <c r="J87" s="409"/>
      <c r="K87" s="409"/>
      <c r="L87" s="409"/>
      <c r="M87" s="409"/>
      <c r="N87" s="409"/>
      <c r="Q87" s="59"/>
      <c r="R87" s="60"/>
    </row>
    <row r="88" spans="4:18" ht="21.75" customHeight="1">
      <c r="D88" s="17"/>
      <c r="E88" s="117"/>
      <c r="F88" s="117"/>
      <c r="G88" s="109" t="s">
        <v>4</v>
      </c>
      <c r="H88" s="118"/>
      <c r="I88" s="406" t="s">
        <v>161</v>
      </c>
      <c r="J88" s="407"/>
      <c r="K88" s="406"/>
      <c r="L88" s="408"/>
      <c r="M88" s="408"/>
      <c r="N88" s="109"/>
      <c r="Q88" s="59"/>
      <c r="R88" s="60"/>
    </row>
    <row r="89" spans="4:18" ht="13.5" customHeight="1">
      <c r="D89" s="19" t="s">
        <v>3</v>
      </c>
      <c r="E89" s="105"/>
      <c r="F89" s="105"/>
      <c r="G89" s="108" t="s">
        <v>5</v>
      </c>
      <c r="H89" s="109" t="s">
        <v>1</v>
      </c>
      <c r="I89" s="109" t="s">
        <v>164</v>
      </c>
      <c r="J89" s="119" t="s">
        <v>168</v>
      </c>
      <c r="K89" s="110"/>
      <c r="L89" s="110" t="s">
        <v>184</v>
      </c>
      <c r="M89" s="110" t="s">
        <v>167</v>
      </c>
      <c r="N89" s="105" t="s">
        <v>172</v>
      </c>
      <c r="Q89" s="59"/>
      <c r="R89" s="60"/>
    </row>
    <row r="90" spans="4:18" ht="21.75" customHeight="1">
      <c r="D90" s="19"/>
      <c r="E90" s="111"/>
      <c r="F90" s="111" t="s">
        <v>10</v>
      </c>
      <c r="G90" s="105"/>
      <c r="H90" s="105" t="s">
        <v>7</v>
      </c>
      <c r="I90" s="105" t="s">
        <v>167</v>
      </c>
      <c r="J90" s="120" t="s">
        <v>169</v>
      </c>
      <c r="K90" s="109" t="s">
        <v>170</v>
      </c>
      <c r="L90" s="109" t="s">
        <v>185</v>
      </c>
      <c r="M90" s="109" t="s">
        <v>173</v>
      </c>
      <c r="N90" s="105"/>
      <c r="Q90" s="59"/>
      <c r="R90" s="60"/>
    </row>
    <row r="91" spans="4:18" ht="21.75" customHeight="1">
      <c r="D91" s="18"/>
      <c r="E91" s="112" t="s">
        <v>14</v>
      </c>
      <c r="F91" s="112" t="s">
        <v>9</v>
      </c>
      <c r="G91" s="110"/>
      <c r="H91" s="110"/>
      <c r="I91" s="110"/>
      <c r="J91" s="110"/>
      <c r="K91" s="110"/>
      <c r="L91" s="110"/>
      <c r="M91" s="110"/>
      <c r="N91" s="110"/>
      <c r="Q91" s="59"/>
      <c r="R91" s="60"/>
    </row>
    <row r="92" spans="4:18" ht="36.75" customHeight="1">
      <c r="D92" s="183"/>
      <c r="E92" s="184" t="s">
        <v>49</v>
      </c>
      <c r="F92" s="185"/>
      <c r="G92" s="186"/>
      <c r="H92" s="187"/>
      <c r="I92" s="187"/>
      <c r="J92" s="188"/>
      <c r="K92" s="165"/>
      <c r="L92" s="165"/>
      <c r="M92" s="165"/>
      <c r="N92" s="71"/>
      <c r="O92" s="16">
        <f aca="true" t="shared" si="8" ref="O92:O102">H92*2</f>
        <v>0</v>
      </c>
      <c r="Q92" s="59"/>
      <c r="R92" s="60">
        <f>Q92/2</f>
        <v>0</v>
      </c>
    </row>
    <row r="93" spans="4:18" ht="36.75" customHeight="1">
      <c r="D93" s="161">
        <v>34</v>
      </c>
      <c r="E93" s="166" t="s">
        <v>260</v>
      </c>
      <c r="F93" s="167" t="s">
        <v>122</v>
      </c>
      <c r="G93" s="161">
        <v>15</v>
      </c>
      <c r="H93" s="164">
        <v>1279.95</v>
      </c>
      <c r="I93" s="164">
        <v>1279.95</v>
      </c>
      <c r="J93" s="164">
        <v>131.61</v>
      </c>
      <c r="K93" s="164"/>
      <c r="L93" s="164">
        <v>0</v>
      </c>
      <c r="M93" s="164">
        <f aca="true" t="shared" si="9" ref="M93:M102">I93+J93-K93</f>
        <v>1411.56</v>
      </c>
      <c r="N93" s="23"/>
      <c r="O93" s="16">
        <f t="shared" si="8"/>
        <v>2559.9</v>
      </c>
      <c r="Q93" s="59">
        <v>2390</v>
      </c>
      <c r="R93" s="60">
        <f>Q93/2</f>
        <v>1195</v>
      </c>
    </row>
    <row r="94" spans="4:18" ht="36.75" customHeight="1">
      <c r="D94" s="161">
        <v>35</v>
      </c>
      <c r="E94" s="166" t="s">
        <v>261</v>
      </c>
      <c r="F94" s="167" t="s">
        <v>91</v>
      </c>
      <c r="G94" s="161">
        <v>15</v>
      </c>
      <c r="H94" s="164">
        <v>1279.95</v>
      </c>
      <c r="I94" s="164">
        <v>1279.95</v>
      </c>
      <c r="J94" s="164">
        <v>131.61</v>
      </c>
      <c r="K94" s="164"/>
      <c r="L94" s="164">
        <v>0</v>
      </c>
      <c r="M94" s="164">
        <f t="shared" si="9"/>
        <v>1411.56</v>
      </c>
      <c r="N94" s="23"/>
      <c r="O94" s="16">
        <f t="shared" si="8"/>
        <v>2559.9</v>
      </c>
      <c r="Q94" s="59">
        <v>2390</v>
      </c>
      <c r="R94" s="60">
        <f>Q94/2</f>
        <v>1195</v>
      </c>
    </row>
    <row r="95" spans="4:18" ht="36.75" customHeight="1">
      <c r="D95" s="161">
        <v>36</v>
      </c>
      <c r="E95" s="166" t="s">
        <v>262</v>
      </c>
      <c r="F95" s="167" t="s">
        <v>94</v>
      </c>
      <c r="G95" s="161">
        <v>15</v>
      </c>
      <c r="H95" s="164">
        <v>1279.95</v>
      </c>
      <c r="I95" s="164">
        <v>1279.95</v>
      </c>
      <c r="J95" s="164">
        <v>131.61</v>
      </c>
      <c r="K95" s="164"/>
      <c r="L95" s="164">
        <v>0</v>
      </c>
      <c r="M95" s="164">
        <f t="shared" si="9"/>
        <v>1411.56</v>
      </c>
      <c r="N95" s="23"/>
      <c r="O95" s="16">
        <f t="shared" si="8"/>
        <v>2559.9</v>
      </c>
      <c r="Q95" s="59">
        <v>2390</v>
      </c>
      <c r="R95" s="60">
        <f>Q95/2</f>
        <v>1195</v>
      </c>
    </row>
    <row r="96" spans="4:18" ht="36.75" customHeight="1">
      <c r="D96" s="161">
        <v>37</v>
      </c>
      <c r="E96" s="166" t="s">
        <v>263</v>
      </c>
      <c r="F96" s="167" t="s">
        <v>95</v>
      </c>
      <c r="G96" s="161">
        <v>15</v>
      </c>
      <c r="H96" s="164">
        <v>1279.95</v>
      </c>
      <c r="I96" s="164">
        <v>1279.95</v>
      </c>
      <c r="J96" s="164">
        <v>131.61</v>
      </c>
      <c r="K96" s="164"/>
      <c r="L96" s="164">
        <v>0</v>
      </c>
      <c r="M96" s="164">
        <f t="shared" si="9"/>
        <v>1411.56</v>
      </c>
      <c r="N96" s="23"/>
      <c r="O96" s="16">
        <f t="shared" si="8"/>
        <v>2559.9</v>
      </c>
      <c r="Q96" s="59">
        <v>2390</v>
      </c>
      <c r="R96" s="60">
        <f aca="true" t="shared" si="10" ref="R96:R102">Q96/2</f>
        <v>1195</v>
      </c>
    </row>
    <row r="97" spans="4:18" ht="36.75" customHeight="1">
      <c r="D97" s="161">
        <v>38</v>
      </c>
      <c r="E97" s="166" t="s">
        <v>264</v>
      </c>
      <c r="F97" s="167" t="s">
        <v>123</v>
      </c>
      <c r="G97" s="161">
        <v>15</v>
      </c>
      <c r="H97" s="164">
        <v>1279.95</v>
      </c>
      <c r="I97" s="164">
        <v>1279.95</v>
      </c>
      <c r="J97" s="164">
        <v>131.61</v>
      </c>
      <c r="K97" s="164"/>
      <c r="L97" s="164">
        <v>0</v>
      </c>
      <c r="M97" s="164">
        <f t="shared" si="9"/>
        <v>1411.56</v>
      </c>
      <c r="N97" s="23"/>
      <c r="O97" s="16">
        <f t="shared" si="8"/>
        <v>2559.9</v>
      </c>
      <c r="Q97" s="59">
        <v>2390</v>
      </c>
      <c r="R97" s="60">
        <f t="shared" si="10"/>
        <v>1195</v>
      </c>
    </row>
    <row r="98" spans="4:18" ht="36.75" customHeight="1">
      <c r="D98" s="161">
        <v>39</v>
      </c>
      <c r="E98" s="166" t="s">
        <v>265</v>
      </c>
      <c r="F98" s="167" t="s">
        <v>124</v>
      </c>
      <c r="G98" s="161">
        <v>15</v>
      </c>
      <c r="H98" s="164">
        <v>1279.95</v>
      </c>
      <c r="I98" s="164">
        <v>1279.95</v>
      </c>
      <c r="J98" s="164">
        <v>131.61</v>
      </c>
      <c r="K98" s="164"/>
      <c r="L98" s="164">
        <v>0</v>
      </c>
      <c r="M98" s="164">
        <f t="shared" si="9"/>
        <v>1411.56</v>
      </c>
      <c r="N98" s="23"/>
      <c r="O98" s="16">
        <f t="shared" si="8"/>
        <v>2559.9</v>
      </c>
      <c r="Q98" s="59">
        <v>2390</v>
      </c>
      <c r="R98" s="60">
        <f t="shared" si="10"/>
        <v>1195</v>
      </c>
    </row>
    <row r="99" spans="4:18" ht="47.25" customHeight="1">
      <c r="D99" s="161">
        <v>40</v>
      </c>
      <c r="E99" s="166" t="s">
        <v>266</v>
      </c>
      <c r="F99" s="167" t="s">
        <v>125</v>
      </c>
      <c r="G99" s="161">
        <v>15</v>
      </c>
      <c r="H99" s="164">
        <v>1279.95</v>
      </c>
      <c r="I99" s="164">
        <v>1279.95</v>
      </c>
      <c r="J99" s="164">
        <v>131.61</v>
      </c>
      <c r="K99" s="164"/>
      <c r="L99" s="164">
        <v>0</v>
      </c>
      <c r="M99" s="164">
        <f t="shared" si="9"/>
        <v>1411.56</v>
      </c>
      <c r="N99" s="23"/>
      <c r="O99" s="16">
        <f t="shared" si="8"/>
        <v>2559.9</v>
      </c>
      <c r="Q99" s="59">
        <v>2390</v>
      </c>
      <c r="R99" s="60">
        <f t="shared" si="10"/>
        <v>1195</v>
      </c>
    </row>
    <row r="100" spans="4:18" ht="36.75" customHeight="1">
      <c r="D100" s="161"/>
      <c r="E100" s="159" t="s">
        <v>50</v>
      </c>
      <c r="F100" s="166"/>
      <c r="G100" s="161"/>
      <c r="H100" s="164"/>
      <c r="I100" s="164"/>
      <c r="J100" s="164"/>
      <c r="K100" s="164"/>
      <c r="L100" s="164"/>
      <c r="M100" s="164"/>
      <c r="N100" s="23"/>
      <c r="O100" s="16">
        <f t="shared" si="8"/>
        <v>0</v>
      </c>
      <c r="Q100" s="59"/>
      <c r="R100" s="60">
        <f t="shared" si="10"/>
        <v>0</v>
      </c>
    </row>
    <row r="101" spans="4:18" ht="36.75" customHeight="1">
      <c r="D101" s="161">
        <v>41</v>
      </c>
      <c r="E101" s="177" t="s">
        <v>52</v>
      </c>
      <c r="F101" s="166" t="s">
        <v>53</v>
      </c>
      <c r="G101" s="161">
        <v>15</v>
      </c>
      <c r="H101" s="164">
        <v>3825</v>
      </c>
      <c r="I101" s="164">
        <v>3825</v>
      </c>
      <c r="J101" s="164"/>
      <c r="K101" s="164">
        <v>294.83</v>
      </c>
      <c r="L101" s="164">
        <v>0</v>
      </c>
      <c r="M101" s="164">
        <f t="shared" si="9"/>
        <v>3530.17</v>
      </c>
      <c r="N101" s="23"/>
      <c r="O101" s="16">
        <f t="shared" si="8"/>
        <v>7650</v>
      </c>
      <c r="Q101" s="59">
        <v>7142</v>
      </c>
      <c r="R101" s="60">
        <f t="shared" si="10"/>
        <v>3571</v>
      </c>
    </row>
    <row r="102" spans="4:18" ht="36.75" customHeight="1">
      <c r="D102" s="161">
        <v>42</v>
      </c>
      <c r="E102" s="177" t="s">
        <v>54</v>
      </c>
      <c r="F102" s="167" t="s">
        <v>55</v>
      </c>
      <c r="G102" s="176">
        <v>15</v>
      </c>
      <c r="H102" s="164">
        <v>3102</v>
      </c>
      <c r="I102" s="164">
        <v>3102</v>
      </c>
      <c r="J102" s="164"/>
      <c r="K102" s="164">
        <v>91.06</v>
      </c>
      <c r="L102" s="164">
        <v>0</v>
      </c>
      <c r="M102" s="164">
        <f t="shared" si="9"/>
        <v>3010.94</v>
      </c>
      <c r="N102" s="23"/>
      <c r="O102" s="16">
        <f t="shared" si="8"/>
        <v>6204</v>
      </c>
      <c r="Q102" s="59">
        <v>5792</v>
      </c>
      <c r="R102" s="60">
        <f t="shared" si="10"/>
        <v>2896</v>
      </c>
    </row>
    <row r="103" spans="4:18" ht="36.75" customHeight="1">
      <c r="D103" s="80"/>
      <c r="E103" s="4"/>
      <c r="F103" s="4"/>
      <c r="G103" s="5"/>
      <c r="H103" s="23"/>
      <c r="I103" s="23"/>
      <c r="J103" s="23"/>
      <c r="K103" s="23"/>
      <c r="L103" s="23"/>
      <c r="M103" s="23"/>
      <c r="N103" s="23"/>
      <c r="Q103" s="59"/>
      <c r="R103" s="60"/>
    </row>
    <row r="104" spans="4:14" ht="36.75" customHeight="1">
      <c r="D104" s="24"/>
      <c r="E104" s="24"/>
      <c r="F104" s="24"/>
      <c r="G104" s="82"/>
      <c r="H104" s="28"/>
      <c r="I104" s="29"/>
      <c r="J104" s="30"/>
      <c r="K104" s="30"/>
      <c r="L104" s="30"/>
      <c r="M104" s="30"/>
      <c r="N104" s="30"/>
    </row>
    <row r="105" spans="4:18" ht="36.75" customHeight="1" thickBot="1">
      <c r="D105" s="387" t="s">
        <v>6</v>
      </c>
      <c r="E105" s="388"/>
      <c r="F105" s="388"/>
      <c r="G105" s="388"/>
      <c r="H105" s="189">
        <f aca="true" t="shared" si="11" ref="H105:M105">H102+H101+H99+H98+H97+H96+H95+H94+H93+H82+H80+H79+H78+H77+H75+H74+H73+H72+H71+H70+H69+H58+H57+H56+H54+H52+H51+H50+H49+H47+H46+H34+H32+H30+H28+H27+H26+H24+H22+H20+H18+H17+H15+H14+H13+H12</f>
        <v>170665.8</v>
      </c>
      <c r="I105" s="189">
        <f t="shared" si="11"/>
        <v>168450.75</v>
      </c>
      <c r="J105" s="189">
        <f t="shared" si="11"/>
        <v>1132.29</v>
      </c>
      <c r="K105" s="189">
        <f t="shared" si="11"/>
        <v>14832.24</v>
      </c>
      <c r="L105" s="189">
        <f t="shared" si="11"/>
        <v>0</v>
      </c>
      <c r="M105" s="189">
        <f t="shared" si="11"/>
        <v>154750.80000000005</v>
      </c>
      <c r="N105" s="32"/>
      <c r="Q105" s="60">
        <f>SUM(Q12:Q102)</f>
        <v>230042.04</v>
      </c>
      <c r="R105" s="60">
        <f>SUM(R12:R102)</f>
        <v>116086.04</v>
      </c>
    </row>
    <row r="106" spans="8:13" ht="13.5" thickTop="1">
      <c r="H106" s="81"/>
      <c r="I106" s="81"/>
      <c r="J106" s="81"/>
      <c r="K106" s="81"/>
      <c r="L106" s="81"/>
      <c r="M106" s="81"/>
    </row>
    <row r="107" spans="8:13" ht="12.75">
      <c r="H107" s="81"/>
      <c r="I107" s="81"/>
      <c r="J107" s="81"/>
      <c r="K107" s="81"/>
      <c r="L107" s="81"/>
      <c r="M107" s="81"/>
    </row>
    <row r="108" spans="8:13" ht="12.75">
      <c r="H108" s="81"/>
      <c r="I108" s="81"/>
      <c r="J108" s="81"/>
      <c r="K108" s="81"/>
      <c r="L108" s="81"/>
      <c r="M108" s="81"/>
    </row>
    <row r="109" spans="8:13" ht="12.75">
      <c r="H109" s="81"/>
      <c r="I109" s="81"/>
      <c r="J109" s="81"/>
      <c r="K109" s="81"/>
      <c r="L109" s="81"/>
      <c r="M109" s="81"/>
    </row>
    <row r="110" spans="8:13" ht="12.75">
      <c r="H110" s="81"/>
      <c r="I110" s="81"/>
      <c r="J110" s="81"/>
      <c r="K110" s="81"/>
      <c r="L110" s="81"/>
      <c r="M110" s="81"/>
    </row>
    <row r="112" ht="12.75">
      <c r="I112" s="81"/>
    </row>
    <row r="113" spans="5:14" ht="12.75">
      <c r="E113" s="16" t="s">
        <v>126</v>
      </c>
      <c r="M113" s="68"/>
      <c r="N113" s="68"/>
    </row>
    <row r="114" spans="5:14" ht="12.75">
      <c r="E114" s="33" t="s">
        <v>207</v>
      </c>
      <c r="M114" s="403" t="s">
        <v>205</v>
      </c>
      <c r="N114" s="403"/>
    </row>
    <row r="115" spans="5:14" ht="12.75">
      <c r="E115" s="34" t="s">
        <v>11</v>
      </c>
      <c r="F115" s="34"/>
      <c r="M115" s="404" t="s">
        <v>175</v>
      </c>
      <c r="N115" s="404"/>
    </row>
    <row r="116" spans="11:12" ht="12.75">
      <c r="K116" s="59"/>
      <c r="L116" s="59"/>
    </row>
    <row r="117" spans="11:12" ht="12.75">
      <c r="K117" s="59"/>
      <c r="L117" s="59"/>
    </row>
    <row r="118" spans="11:12" ht="12.75">
      <c r="K118" s="59"/>
      <c r="L118" s="59"/>
    </row>
    <row r="119" spans="11:12" ht="12.75">
      <c r="K119" s="59"/>
      <c r="L119" s="59"/>
    </row>
    <row r="120" spans="5:8" ht="12.75">
      <c r="E120" s="35"/>
      <c r="H120" s="33"/>
    </row>
    <row r="121" spans="5:14" ht="12.75">
      <c r="E121" s="36"/>
      <c r="F121" s="34"/>
      <c r="G121" s="34"/>
      <c r="H121" s="34"/>
      <c r="I121" s="34"/>
      <c r="J121" s="34"/>
      <c r="K121" s="34"/>
      <c r="L121" s="34"/>
      <c r="M121" s="34"/>
      <c r="N121" s="34"/>
    </row>
    <row r="126" spans="5:8" ht="12.75">
      <c r="E126" s="33"/>
      <c r="H126" s="33"/>
    </row>
    <row r="141" spans="5:8" ht="12.75">
      <c r="E141" s="33"/>
      <c r="H141" s="33"/>
    </row>
    <row r="142" spans="5:14" ht="12.75">
      <c r="E142" s="34"/>
      <c r="F142" s="34"/>
      <c r="G142" s="34"/>
      <c r="H142" s="34"/>
      <c r="I142" s="34"/>
      <c r="J142" s="34"/>
      <c r="K142" s="34"/>
      <c r="L142" s="34"/>
      <c r="M142" s="34"/>
      <c r="N142" s="34"/>
    </row>
  </sheetData>
  <sheetProtection selectLockedCells="1" selectUnlockedCells="1"/>
  <mergeCells count="27">
    <mergeCell ref="D39:N39"/>
    <mergeCell ref="D61:N61"/>
    <mergeCell ref="D62:N62"/>
    <mergeCell ref="D84:N84"/>
    <mergeCell ref="I88:J88"/>
    <mergeCell ref="K88:M88"/>
    <mergeCell ref="D63:N63"/>
    <mergeCell ref="D4:N4"/>
    <mergeCell ref="D85:N85"/>
    <mergeCell ref="D86:N86"/>
    <mergeCell ref="D87:N87"/>
    <mergeCell ref="D3:N3"/>
    <mergeCell ref="D5:N5"/>
    <mergeCell ref="K7:M7"/>
    <mergeCell ref="I7:J7"/>
    <mergeCell ref="D6:N6"/>
    <mergeCell ref="D38:N38"/>
    <mergeCell ref="D105:G105"/>
    <mergeCell ref="M114:N114"/>
    <mergeCell ref="M115:N115"/>
    <mergeCell ref="D36:N36"/>
    <mergeCell ref="I40:J40"/>
    <mergeCell ref="K40:M40"/>
    <mergeCell ref="D60:N60"/>
    <mergeCell ref="I64:J64"/>
    <mergeCell ref="K64:M64"/>
    <mergeCell ref="D37:N37"/>
  </mergeCells>
  <printOptions/>
  <pageMargins left="0.3937007874015748" right="0.3937007874015748" top="0.1968503937007874" bottom="0" header="0.11811023622047245" footer="0.2362204724409449"/>
  <pageSetup fitToHeight="0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IF177"/>
  <sheetViews>
    <sheetView zoomScale="90" zoomScaleNormal="90" zoomScalePageLayoutView="0" workbookViewId="0" topLeftCell="D139">
      <selection activeCell="F144" sqref="F144"/>
    </sheetView>
  </sheetViews>
  <sheetFormatPr defaultColWidth="11.421875" defaultRowHeight="12.75"/>
  <cols>
    <col min="1" max="1" width="11.421875" style="1" customWidth="1"/>
    <col min="2" max="2" width="6.421875" style="1" customWidth="1"/>
    <col min="3" max="3" width="5.140625" style="1" hidden="1" customWidth="1"/>
    <col min="4" max="4" width="4.57421875" style="1" customWidth="1"/>
    <col min="5" max="5" width="63.00390625" style="1" customWidth="1"/>
    <col min="6" max="6" width="54.421875" style="1" customWidth="1"/>
    <col min="7" max="7" width="5.7109375" style="1" customWidth="1"/>
    <col min="8" max="8" width="22.7109375" style="1" customWidth="1"/>
    <col min="9" max="9" width="21.421875" style="1" customWidth="1"/>
    <col min="10" max="10" width="16.00390625" style="1" bestFit="1" customWidth="1"/>
    <col min="11" max="11" width="15.421875" style="1" bestFit="1" customWidth="1"/>
    <col min="12" max="12" width="13.421875" style="1" hidden="1" customWidth="1"/>
    <col min="13" max="13" width="19.28125" style="1" customWidth="1"/>
    <col min="14" max="14" width="88.57421875" style="1" customWidth="1"/>
    <col min="15" max="16" width="11.421875" style="1" customWidth="1"/>
    <col min="17" max="17" width="12.140625" style="1" bestFit="1" customWidth="1"/>
    <col min="18" max="16384" width="11.421875" style="1" customWidth="1"/>
  </cols>
  <sheetData>
    <row r="2" spans="4:14" ht="12.75"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4:14" ht="34.5" customHeight="1">
      <c r="D3" s="415" t="s">
        <v>312</v>
      </c>
      <c r="E3" s="416"/>
      <c r="F3" s="416"/>
      <c r="G3" s="416"/>
      <c r="H3" s="416"/>
      <c r="I3" s="416"/>
      <c r="J3" s="416"/>
      <c r="K3" s="416"/>
      <c r="L3" s="416"/>
      <c r="M3" s="416"/>
      <c r="N3" s="417"/>
    </row>
    <row r="4" spans="4:14" ht="21.75" customHeight="1">
      <c r="D4" s="412" t="s">
        <v>178</v>
      </c>
      <c r="E4" s="413"/>
      <c r="F4" s="413"/>
      <c r="G4" s="413"/>
      <c r="H4" s="413"/>
      <c r="I4" s="413"/>
      <c r="J4" s="413"/>
      <c r="K4" s="413"/>
      <c r="L4" s="413"/>
      <c r="M4" s="413"/>
      <c r="N4" s="414"/>
    </row>
    <row r="5" spans="4:14" ht="22.5" customHeight="1">
      <c r="D5" s="418" t="str">
        <f>PERMANENTES!D38</f>
        <v>NOMINA 2DA QUINCENA DEL MES DE AGOSTO DE 2019</v>
      </c>
      <c r="E5" s="419"/>
      <c r="F5" s="419"/>
      <c r="G5" s="419"/>
      <c r="H5" s="419"/>
      <c r="I5" s="419"/>
      <c r="J5" s="419"/>
      <c r="K5" s="419"/>
      <c r="L5" s="419"/>
      <c r="M5" s="419"/>
      <c r="N5" s="420"/>
    </row>
    <row r="6" spans="4:14" ht="22.5" customHeight="1">
      <c r="D6" s="424" t="s">
        <v>165</v>
      </c>
      <c r="E6" s="425"/>
      <c r="F6" s="425"/>
      <c r="G6" s="425"/>
      <c r="H6" s="425"/>
      <c r="I6" s="425"/>
      <c r="J6" s="425"/>
      <c r="K6" s="425"/>
      <c r="L6" s="425"/>
      <c r="M6" s="425"/>
      <c r="N6" s="426"/>
    </row>
    <row r="7" spans="4:14" ht="34.5" customHeight="1">
      <c r="D7" s="123"/>
      <c r="E7" s="124"/>
      <c r="F7" s="123"/>
      <c r="G7" s="129" t="s">
        <v>4</v>
      </c>
      <c r="H7" s="421" t="s">
        <v>0</v>
      </c>
      <c r="I7" s="422"/>
      <c r="J7" s="423"/>
      <c r="K7" s="126"/>
      <c r="L7" s="126"/>
      <c r="M7" s="125"/>
      <c r="N7" s="127"/>
    </row>
    <row r="8" spans="4:14" ht="34.5" customHeight="1">
      <c r="D8" s="127" t="s">
        <v>3</v>
      </c>
      <c r="E8" s="127"/>
      <c r="F8" s="127"/>
      <c r="G8" s="128" t="s">
        <v>5</v>
      </c>
      <c r="H8" s="129" t="s">
        <v>1</v>
      </c>
      <c r="I8" s="129" t="s">
        <v>164</v>
      </c>
      <c r="J8" s="129" t="s">
        <v>168</v>
      </c>
      <c r="K8" s="129"/>
      <c r="L8" s="125" t="s">
        <v>183</v>
      </c>
      <c r="M8" s="125" t="s">
        <v>167</v>
      </c>
      <c r="N8" s="130"/>
    </row>
    <row r="9" spans="4:14" ht="34.5" customHeight="1">
      <c r="D9" s="130"/>
      <c r="E9" s="131"/>
      <c r="F9" s="132" t="s">
        <v>10</v>
      </c>
      <c r="G9" s="125"/>
      <c r="H9" s="125" t="s">
        <v>7</v>
      </c>
      <c r="I9" s="125" t="s">
        <v>167</v>
      </c>
      <c r="J9" s="125" t="s">
        <v>169</v>
      </c>
      <c r="K9" s="125" t="s">
        <v>170</v>
      </c>
      <c r="L9" s="125" t="s">
        <v>185</v>
      </c>
      <c r="M9" s="125" t="s">
        <v>173</v>
      </c>
      <c r="N9" s="129" t="s">
        <v>176</v>
      </c>
    </row>
    <row r="10" spans="4:14" ht="34.5" customHeight="1">
      <c r="D10" s="125"/>
      <c r="E10" s="131" t="s">
        <v>79</v>
      </c>
      <c r="F10" s="131" t="s">
        <v>9</v>
      </c>
      <c r="G10" s="129"/>
      <c r="H10" s="129"/>
      <c r="I10" s="129"/>
      <c r="J10" s="129"/>
      <c r="K10" s="133"/>
      <c r="L10" s="133"/>
      <c r="M10" s="129"/>
      <c r="N10" s="129"/>
    </row>
    <row r="11" spans="4:14" s="9" customFormat="1" ht="34.5" customHeight="1">
      <c r="D11" s="255"/>
      <c r="E11" s="260" t="s">
        <v>20</v>
      </c>
      <c r="F11" s="261"/>
      <c r="G11" s="262"/>
      <c r="H11" s="263"/>
      <c r="I11" s="263"/>
      <c r="J11" s="263"/>
      <c r="K11" s="264"/>
      <c r="L11" s="264"/>
      <c r="M11" s="263"/>
      <c r="N11" s="50"/>
    </row>
    <row r="12" spans="4:18" ht="34.5" customHeight="1">
      <c r="D12" s="256">
        <v>1</v>
      </c>
      <c r="E12" s="265" t="s">
        <v>102</v>
      </c>
      <c r="F12" s="266" t="s">
        <v>86</v>
      </c>
      <c r="G12" s="267">
        <v>15</v>
      </c>
      <c r="H12" s="268">
        <v>1831.05</v>
      </c>
      <c r="I12" s="269">
        <f>H12</f>
        <v>1831.05</v>
      </c>
      <c r="J12" s="269">
        <v>84.31</v>
      </c>
      <c r="K12" s="269"/>
      <c r="L12" s="269">
        <v>0</v>
      </c>
      <c r="M12" s="269">
        <f>I12+J12-K12-L12</f>
        <v>1915.36</v>
      </c>
      <c r="N12" s="23"/>
      <c r="Q12" s="62">
        <v>3420</v>
      </c>
      <c r="R12" s="64">
        <f>Q12/2</f>
        <v>1710</v>
      </c>
    </row>
    <row r="13" spans="4:18" ht="34.5" customHeight="1">
      <c r="D13" s="256">
        <v>2</v>
      </c>
      <c r="E13" s="265" t="s">
        <v>269</v>
      </c>
      <c r="F13" s="266" t="s">
        <v>18</v>
      </c>
      <c r="G13" s="267">
        <v>15</v>
      </c>
      <c r="H13" s="268">
        <v>1831.05</v>
      </c>
      <c r="I13" s="269">
        <v>1831.05</v>
      </c>
      <c r="J13" s="269">
        <v>84.31</v>
      </c>
      <c r="K13" s="269"/>
      <c r="L13" s="269"/>
      <c r="M13" s="269">
        <f>I13+J13-K13-L13</f>
        <v>1915.36</v>
      </c>
      <c r="N13" s="23"/>
      <c r="Q13" s="62"/>
      <c r="R13" s="64"/>
    </row>
    <row r="14" spans="4:18" ht="34.5" customHeight="1">
      <c r="D14" s="256">
        <v>3</v>
      </c>
      <c r="E14" s="270" t="s">
        <v>211</v>
      </c>
      <c r="F14" s="271" t="s">
        <v>85</v>
      </c>
      <c r="G14" s="272">
        <v>15</v>
      </c>
      <c r="H14" s="269">
        <v>2146.05</v>
      </c>
      <c r="I14" s="269">
        <v>2146.05</v>
      </c>
      <c r="J14" s="269">
        <v>64.15</v>
      </c>
      <c r="K14" s="269"/>
      <c r="L14" s="269">
        <v>0</v>
      </c>
      <c r="M14" s="269">
        <f>I14+J14</f>
        <v>2210.2000000000003</v>
      </c>
      <c r="N14" s="23"/>
      <c r="Q14" s="62"/>
      <c r="R14" s="64"/>
    </row>
    <row r="15" spans="4:18" ht="34.5" customHeight="1">
      <c r="D15" s="256"/>
      <c r="E15" s="273" t="s">
        <v>251</v>
      </c>
      <c r="F15" s="266"/>
      <c r="G15" s="267"/>
      <c r="H15" s="274"/>
      <c r="I15" s="269"/>
      <c r="J15" s="269"/>
      <c r="K15" s="269"/>
      <c r="L15" s="269"/>
      <c r="M15" s="269"/>
      <c r="N15" s="23"/>
      <c r="Q15" s="62"/>
      <c r="R15" s="64">
        <f>Q15/2</f>
        <v>0</v>
      </c>
    </row>
    <row r="16" spans="4:18" ht="34.5" customHeight="1">
      <c r="D16" s="256">
        <v>4</v>
      </c>
      <c r="E16" s="265" t="s">
        <v>212</v>
      </c>
      <c r="F16" s="266" t="s">
        <v>152</v>
      </c>
      <c r="G16" s="267">
        <v>15</v>
      </c>
      <c r="H16" s="274">
        <v>7138.05</v>
      </c>
      <c r="I16" s="269">
        <v>7138.05</v>
      </c>
      <c r="J16" s="269"/>
      <c r="K16" s="269">
        <v>886.47</v>
      </c>
      <c r="L16" s="269">
        <v>0</v>
      </c>
      <c r="M16" s="269">
        <f>I16+J16-K16-L16</f>
        <v>6251.58</v>
      </c>
      <c r="N16" s="23"/>
      <c r="Q16" s="62">
        <v>14560</v>
      </c>
      <c r="R16" s="64">
        <f>Q16/2</f>
        <v>7280</v>
      </c>
    </row>
    <row r="17" spans="4:18" ht="34.5" customHeight="1">
      <c r="D17" s="256"/>
      <c r="E17" s="273" t="s">
        <v>247</v>
      </c>
      <c r="F17" s="266"/>
      <c r="G17" s="267"/>
      <c r="H17" s="274"/>
      <c r="I17" s="269"/>
      <c r="J17" s="269"/>
      <c r="K17" s="269"/>
      <c r="L17" s="269"/>
      <c r="M17" s="269"/>
      <c r="N17" s="23"/>
      <c r="Q17" s="62"/>
      <c r="R17" s="64"/>
    </row>
    <row r="18" spans="4:18" ht="34.5" customHeight="1">
      <c r="D18" s="256">
        <v>5</v>
      </c>
      <c r="E18" s="265" t="s">
        <v>248</v>
      </c>
      <c r="F18" s="266" t="s">
        <v>250</v>
      </c>
      <c r="G18" s="267">
        <v>15</v>
      </c>
      <c r="H18" s="274">
        <v>5785.05</v>
      </c>
      <c r="I18" s="269">
        <v>5785.05</v>
      </c>
      <c r="J18" s="269"/>
      <c r="K18" s="269">
        <v>602.32</v>
      </c>
      <c r="L18" s="269"/>
      <c r="M18" s="269">
        <f>I18-K18</f>
        <v>5182.7300000000005</v>
      </c>
      <c r="N18" s="23"/>
      <c r="Q18" s="62"/>
      <c r="R18" s="64"/>
    </row>
    <row r="19" spans="4:18" ht="34.5" customHeight="1">
      <c r="D19" s="256"/>
      <c r="E19" s="273" t="s">
        <v>144</v>
      </c>
      <c r="F19" s="266" t="s">
        <v>249</v>
      </c>
      <c r="G19" s="267"/>
      <c r="H19" s="274"/>
      <c r="I19" s="269"/>
      <c r="J19" s="269"/>
      <c r="K19" s="269"/>
      <c r="L19" s="269"/>
      <c r="M19" s="269"/>
      <c r="N19" s="23"/>
      <c r="Q19" s="62"/>
      <c r="R19" s="64">
        <f>Q19/2</f>
        <v>0</v>
      </c>
    </row>
    <row r="20" spans="4:18" ht="34.5" customHeight="1">
      <c r="D20" s="256">
        <v>6</v>
      </c>
      <c r="E20" s="270" t="s">
        <v>268</v>
      </c>
      <c r="F20" s="266" t="s">
        <v>145</v>
      </c>
      <c r="G20" s="267">
        <v>15</v>
      </c>
      <c r="H20" s="274">
        <v>4531.95</v>
      </c>
      <c r="I20" s="274">
        <v>4531.95</v>
      </c>
      <c r="J20" s="274"/>
      <c r="K20" s="274">
        <v>385.78</v>
      </c>
      <c r="L20" s="274">
        <v>0</v>
      </c>
      <c r="M20" s="274">
        <f>I20+J20-K20-L20</f>
        <v>4146.17</v>
      </c>
      <c r="N20" s="23"/>
      <c r="Q20" s="62">
        <v>10400</v>
      </c>
      <c r="R20" s="64">
        <f>Q20/2</f>
        <v>5200</v>
      </c>
    </row>
    <row r="21" spans="4:18" ht="34.5" customHeight="1">
      <c r="D21" s="317">
        <v>7</v>
      </c>
      <c r="E21" s="270" t="s">
        <v>213</v>
      </c>
      <c r="F21" s="319" t="s">
        <v>214</v>
      </c>
      <c r="G21" s="272">
        <v>15</v>
      </c>
      <c r="H21" s="274">
        <v>2758.05</v>
      </c>
      <c r="I21" s="274">
        <v>2758.05</v>
      </c>
      <c r="J21" s="274"/>
      <c r="K21" s="274">
        <v>33.37</v>
      </c>
      <c r="L21" s="274"/>
      <c r="M21" s="274">
        <f>I21-K21</f>
        <v>2724.6800000000003</v>
      </c>
      <c r="N21" s="23"/>
      <c r="Q21" s="62"/>
      <c r="R21" s="64"/>
    </row>
    <row r="22" spans="4:18" ht="34.5" customHeight="1">
      <c r="D22" s="256"/>
      <c r="E22" s="273" t="s">
        <v>129</v>
      </c>
      <c r="F22" s="266"/>
      <c r="G22" s="267"/>
      <c r="H22" s="274"/>
      <c r="I22" s="269"/>
      <c r="J22" s="269"/>
      <c r="K22" s="269"/>
      <c r="L22" s="269"/>
      <c r="M22" s="269"/>
      <c r="N22" s="23"/>
      <c r="Q22" s="62"/>
      <c r="R22" s="64">
        <f>Q22/2</f>
        <v>0</v>
      </c>
    </row>
    <row r="23" spans="4:18" ht="0.75" customHeight="1">
      <c r="D23" s="256"/>
      <c r="E23" s="265"/>
      <c r="F23" s="266"/>
      <c r="G23" s="267"/>
      <c r="H23" s="274"/>
      <c r="I23" s="269"/>
      <c r="J23" s="269"/>
      <c r="K23" s="269"/>
      <c r="L23" s="269"/>
      <c r="M23" s="269"/>
      <c r="N23" s="23"/>
      <c r="Q23" s="62">
        <v>5570</v>
      </c>
      <c r="R23" s="64">
        <f>Q23/2</f>
        <v>2785</v>
      </c>
    </row>
    <row r="24" spans="4:18" ht="34.5" customHeight="1">
      <c r="D24" s="256">
        <v>8</v>
      </c>
      <c r="E24" s="265" t="s">
        <v>229</v>
      </c>
      <c r="F24" s="266" t="s">
        <v>74</v>
      </c>
      <c r="G24" s="267">
        <v>15</v>
      </c>
      <c r="H24" s="274">
        <v>3613.95</v>
      </c>
      <c r="I24" s="269">
        <v>0</v>
      </c>
      <c r="J24" s="269"/>
      <c r="K24" s="269">
        <v>0</v>
      </c>
      <c r="L24" s="269"/>
      <c r="M24" s="269">
        <f>I24-K24</f>
        <v>0</v>
      </c>
      <c r="N24" s="23"/>
      <c r="Q24" s="62"/>
      <c r="R24" s="64"/>
    </row>
    <row r="25" spans="4:18" ht="34.5" customHeight="1">
      <c r="D25" s="256">
        <v>9</v>
      </c>
      <c r="E25" s="270" t="s">
        <v>254</v>
      </c>
      <c r="F25" s="266" t="s">
        <v>255</v>
      </c>
      <c r="G25" s="267">
        <v>15</v>
      </c>
      <c r="H25" s="269">
        <v>2758.05</v>
      </c>
      <c r="I25" s="269">
        <v>2758.05</v>
      </c>
      <c r="J25" s="269"/>
      <c r="K25" s="269">
        <v>33.37</v>
      </c>
      <c r="L25" s="269"/>
      <c r="M25" s="269">
        <f>I25-K25</f>
        <v>2724.6800000000003</v>
      </c>
      <c r="N25" s="23"/>
      <c r="Q25" s="62"/>
      <c r="R25" s="64"/>
    </row>
    <row r="26" spans="4:18" ht="34.5" customHeight="1">
      <c r="D26" s="256">
        <v>10</v>
      </c>
      <c r="E26" s="270" t="s">
        <v>277</v>
      </c>
      <c r="F26" s="266" t="s">
        <v>74</v>
      </c>
      <c r="G26" s="267">
        <v>15</v>
      </c>
      <c r="H26" s="269">
        <v>2758.05</v>
      </c>
      <c r="I26" s="269">
        <v>2758.05</v>
      </c>
      <c r="J26" s="269"/>
      <c r="K26" s="269">
        <v>33.37</v>
      </c>
      <c r="L26" s="269"/>
      <c r="M26" s="269">
        <f>I26-K26</f>
        <v>2724.6800000000003</v>
      </c>
      <c r="N26" s="23"/>
      <c r="Q26" s="62"/>
      <c r="R26" s="64"/>
    </row>
    <row r="27" spans="4:18" ht="34.5" customHeight="1">
      <c r="D27" s="256"/>
      <c r="E27" s="273" t="s">
        <v>104</v>
      </c>
      <c r="F27" s="266"/>
      <c r="G27" s="267"/>
      <c r="H27" s="274"/>
      <c r="I27" s="269"/>
      <c r="J27" s="269"/>
      <c r="K27" s="269"/>
      <c r="L27" s="269"/>
      <c r="M27" s="269"/>
      <c r="N27" s="23"/>
      <c r="Q27" s="62"/>
      <c r="R27" s="64">
        <f>Q27/2</f>
        <v>0</v>
      </c>
    </row>
    <row r="28" spans="4:18" ht="34.5" customHeight="1">
      <c r="D28" s="256">
        <v>11</v>
      </c>
      <c r="E28" s="265" t="s">
        <v>187</v>
      </c>
      <c r="F28" s="266" t="s">
        <v>235</v>
      </c>
      <c r="G28" s="267">
        <v>15</v>
      </c>
      <c r="H28" s="274">
        <v>3064.95</v>
      </c>
      <c r="I28" s="269">
        <f>H28</f>
        <v>3064.95</v>
      </c>
      <c r="J28" s="269"/>
      <c r="K28" s="269">
        <v>66.76</v>
      </c>
      <c r="L28" s="269">
        <v>0</v>
      </c>
      <c r="M28" s="269">
        <f>I28+J28-K28-L28</f>
        <v>2998.1899999999996</v>
      </c>
      <c r="N28" s="23"/>
      <c r="Q28" s="62">
        <v>3854</v>
      </c>
      <c r="R28" s="64">
        <f>Q28/2</f>
        <v>1927</v>
      </c>
    </row>
    <row r="29" spans="4:18" ht="8.25" customHeight="1">
      <c r="D29" s="257"/>
      <c r="E29" s="304"/>
      <c r="F29" s="266"/>
      <c r="G29" s="267"/>
      <c r="H29" s="274"/>
      <c r="I29" s="274"/>
      <c r="J29" s="274"/>
      <c r="K29" s="274"/>
      <c r="L29" s="274"/>
      <c r="M29" s="274"/>
      <c r="N29" s="23"/>
      <c r="Q29" s="62"/>
      <c r="R29" s="64"/>
    </row>
    <row r="30" spans="4:18" ht="34.5" customHeight="1">
      <c r="D30" s="257"/>
      <c r="E30" s="275" t="s">
        <v>215</v>
      </c>
      <c r="F30" s="266"/>
      <c r="G30" s="267"/>
      <c r="H30" s="274"/>
      <c r="I30" s="269"/>
      <c r="J30" s="269"/>
      <c r="K30" s="269"/>
      <c r="L30" s="269"/>
      <c r="M30" s="269"/>
      <c r="N30" s="23"/>
      <c r="Q30" s="62"/>
      <c r="R30" s="64">
        <f>Q30/2</f>
        <v>0</v>
      </c>
    </row>
    <row r="31" spans="4:18" ht="34.5" customHeight="1">
      <c r="D31" s="257">
        <v>12</v>
      </c>
      <c r="E31" s="276" t="s">
        <v>217</v>
      </c>
      <c r="F31" s="277" t="s">
        <v>216</v>
      </c>
      <c r="G31" s="267">
        <v>15</v>
      </c>
      <c r="H31" s="274">
        <v>3619.95</v>
      </c>
      <c r="I31" s="269">
        <f>H31</f>
        <v>3619.95</v>
      </c>
      <c r="J31" s="269"/>
      <c r="K31" s="269">
        <v>164.49</v>
      </c>
      <c r="L31" s="269">
        <v>0</v>
      </c>
      <c r="M31" s="269">
        <f>I31+J31-K31-L31</f>
        <v>3455.46</v>
      </c>
      <c r="N31" s="23"/>
      <c r="Q31" s="62">
        <v>5356</v>
      </c>
      <c r="R31" s="64">
        <f>Q31/2</f>
        <v>2678</v>
      </c>
    </row>
    <row r="32" spans="4:18" ht="34.5" customHeight="1">
      <c r="D32" s="257">
        <v>13</v>
      </c>
      <c r="E32" s="276" t="s">
        <v>218</v>
      </c>
      <c r="F32" s="266" t="s">
        <v>16</v>
      </c>
      <c r="G32" s="267">
        <v>15</v>
      </c>
      <c r="H32" s="274">
        <v>2064</v>
      </c>
      <c r="I32" s="269">
        <v>2064</v>
      </c>
      <c r="J32" s="269">
        <v>69.41</v>
      </c>
      <c r="K32" s="269"/>
      <c r="L32" s="269"/>
      <c r="M32" s="269">
        <f>I32+J32</f>
        <v>2133.41</v>
      </c>
      <c r="N32" s="23"/>
      <c r="Q32" s="62"/>
      <c r="R32" s="64"/>
    </row>
    <row r="33" spans="4:18" ht="34.5" customHeight="1">
      <c r="D33" s="257">
        <v>14</v>
      </c>
      <c r="E33" s="276" t="s">
        <v>101</v>
      </c>
      <c r="F33" s="266" t="s">
        <v>16</v>
      </c>
      <c r="G33" s="267">
        <v>15</v>
      </c>
      <c r="H33" s="274">
        <v>2899.95</v>
      </c>
      <c r="I33" s="269">
        <v>2899.95</v>
      </c>
      <c r="J33" s="269"/>
      <c r="K33" s="269">
        <v>48.81</v>
      </c>
      <c r="L33" s="269"/>
      <c r="M33" s="269">
        <f>I33-K33</f>
        <v>2851.14</v>
      </c>
      <c r="N33" s="23"/>
      <c r="Q33" s="62"/>
      <c r="R33" s="64"/>
    </row>
    <row r="34" spans="4:18" ht="34.5" customHeight="1">
      <c r="D34" s="257"/>
      <c r="E34" s="275" t="s">
        <v>230</v>
      </c>
      <c r="F34" s="266"/>
      <c r="G34" s="267"/>
      <c r="H34" s="274"/>
      <c r="I34" s="269"/>
      <c r="J34" s="269"/>
      <c r="K34" s="269"/>
      <c r="L34" s="269"/>
      <c r="M34" s="269"/>
      <c r="N34" s="23"/>
      <c r="Q34" s="62"/>
      <c r="R34" s="64"/>
    </row>
    <row r="35" spans="4:18" ht="34.5" customHeight="1">
      <c r="D35" s="257">
        <v>15</v>
      </c>
      <c r="E35" s="276" t="s">
        <v>231</v>
      </c>
      <c r="F35" s="318" t="s">
        <v>233</v>
      </c>
      <c r="G35" s="267">
        <v>15</v>
      </c>
      <c r="H35" s="274">
        <v>6364.95</v>
      </c>
      <c r="I35" s="269">
        <v>6364.95</v>
      </c>
      <c r="J35" s="269"/>
      <c r="K35" s="269">
        <v>721.34</v>
      </c>
      <c r="L35" s="269"/>
      <c r="M35" s="269">
        <f>I35-K35</f>
        <v>5643.61</v>
      </c>
      <c r="N35" s="23"/>
      <c r="Q35" s="62"/>
      <c r="R35" s="64"/>
    </row>
    <row r="36" spans="4:18" ht="34.5" customHeight="1">
      <c r="D36" s="257">
        <v>16</v>
      </c>
      <c r="E36" s="276" t="s">
        <v>232</v>
      </c>
      <c r="F36" s="318" t="s">
        <v>234</v>
      </c>
      <c r="G36" s="267">
        <v>14</v>
      </c>
      <c r="H36" s="274">
        <v>2196</v>
      </c>
      <c r="I36" s="269">
        <v>2049.6</v>
      </c>
      <c r="J36" s="269">
        <v>43.96</v>
      </c>
      <c r="K36" s="269"/>
      <c r="L36" s="269"/>
      <c r="M36" s="269">
        <f>I36+J36</f>
        <v>2093.56</v>
      </c>
      <c r="N36" s="23"/>
      <c r="Q36" s="62"/>
      <c r="R36" s="64"/>
    </row>
    <row r="37" spans="4:18" ht="34.5" customHeight="1">
      <c r="D37" s="258"/>
      <c r="E37" s="278" t="s">
        <v>40</v>
      </c>
      <c r="F37" s="277"/>
      <c r="G37" s="279"/>
      <c r="H37" s="280"/>
      <c r="I37" s="280"/>
      <c r="J37" s="280"/>
      <c r="K37" s="280"/>
      <c r="L37" s="280"/>
      <c r="M37" s="280"/>
      <c r="N37" s="23"/>
      <c r="Q37" s="62"/>
      <c r="R37" s="64">
        <f>Q37/2</f>
        <v>0</v>
      </c>
    </row>
    <row r="38" spans="4:18" ht="34.5" customHeight="1">
      <c r="D38" s="258">
        <v>17</v>
      </c>
      <c r="E38" s="270" t="s">
        <v>236</v>
      </c>
      <c r="F38" s="266" t="s">
        <v>41</v>
      </c>
      <c r="G38" s="267">
        <v>15</v>
      </c>
      <c r="H38" s="269">
        <v>2233.05</v>
      </c>
      <c r="I38" s="269">
        <v>2233.05</v>
      </c>
      <c r="J38" s="269">
        <v>44.66</v>
      </c>
      <c r="K38" s="269"/>
      <c r="L38" s="269">
        <v>0</v>
      </c>
      <c r="M38" s="269">
        <f>I38+J38-K38-L38</f>
        <v>2277.71</v>
      </c>
      <c r="N38" s="23"/>
      <c r="Q38" s="62">
        <v>3950</v>
      </c>
      <c r="R38" s="64">
        <f>Q38/2</f>
        <v>1975</v>
      </c>
    </row>
    <row r="39" spans="4:18" ht="34.5" customHeight="1">
      <c r="D39" s="259">
        <v>18</v>
      </c>
      <c r="E39" s="333" t="s">
        <v>310</v>
      </c>
      <c r="F39" s="266" t="s">
        <v>37</v>
      </c>
      <c r="G39" s="267">
        <v>15</v>
      </c>
      <c r="H39" s="274">
        <v>1786.95</v>
      </c>
      <c r="I39" s="269">
        <f>H39</f>
        <v>1786.95</v>
      </c>
      <c r="J39" s="269">
        <v>87.14</v>
      </c>
      <c r="K39" s="269"/>
      <c r="L39" s="269">
        <v>0</v>
      </c>
      <c r="M39" s="269">
        <f>I39+J39-K39-L39</f>
        <v>1874.0900000000001</v>
      </c>
      <c r="N39" s="23"/>
      <c r="Q39" s="62"/>
      <c r="R39" s="64"/>
    </row>
    <row r="40" spans="4:18" ht="34.5" customHeight="1">
      <c r="D40" s="259"/>
      <c r="E40" s="281" t="s">
        <v>186</v>
      </c>
      <c r="F40" s="266"/>
      <c r="G40" s="267"/>
      <c r="H40" s="269"/>
      <c r="I40" s="269"/>
      <c r="J40" s="269"/>
      <c r="K40" s="269"/>
      <c r="L40" s="269"/>
      <c r="M40" s="269"/>
      <c r="N40" s="23"/>
      <c r="Q40" s="62"/>
      <c r="R40" s="64"/>
    </row>
    <row r="41" spans="4:18" ht="34.5" customHeight="1">
      <c r="D41" s="259">
        <v>19</v>
      </c>
      <c r="E41" s="265" t="s">
        <v>237</v>
      </c>
      <c r="F41" s="318" t="s">
        <v>238</v>
      </c>
      <c r="G41" s="267">
        <v>15</v>
      </c>
      <c r="H41" s="269">
        <v>3613.95</v>
      </c>
      <c r="I41" s="269">
        <v>3613.95</v>
      </c>
      <c r="J41" s="269"/>
      <c r="K41" s="269">
        <v>164.49</v>
      </c>
      <c r="L41" s="269"/>
      <c r="M41" s="269">
        <f>I41-K41</f>
        <v>3449.46</v>
      </c>
      <c r="N41" s="23"/>
      <c r="Q41" s="62"/>
      <c r="R41" s="64"/>
    </row>
    <row r="42" spans="4:18" ht="33" customHeight="1">
      <c r="D42" s="259">
        <v>20</v>
      </c>
      <c r="E42" s="304" t="s">
        <v>311</v>
      </c>
      <c r="F42" s="266" t="s">
        <v>44</v>
      </c>
      <c r="G42" s="267">
        <v>15</v>
      </c>
      <c r="H42" s="274">
        <v>3012</v>
      </c>
      <c r="I42" s="269">
        <f>H42</f>
        <v>3012</v>
      </c>
      <c r="J42" s="269"/>
      <c r="K42" s="269">
        <v>61</v>
      </c>
      <c r="L42" s="269">
        <v>0</v>
      </c>
      <c r="M42" s="269">
        <f>I42+J42-K42-L42</f>
        <v>2951</v>
      </c>
      <c r="N42" s="23"/>
      <c r="Q42" s="62"/>
      <c r="R42" s="64"/>
    </row>
    <row r="43" spans="4:18" ht="31.5" customHeight="1">
      <c r="D43" s="194"/>
      <c r="E43" s="193"/>
      <c r="F43" s="191"/>
      <c r="G43" s="192"/>
      <c r="H43" s="182"/>
      <c r="I43" s="164"/>
      <c r="J43" s="164"/>
      <c r="K43" s="164"/>
      <c r="L43" s="164"/>
      <c r="M43" s="164">
        <f>I43+J43</f>
        <v>0</v>
      </c>
      <c r="N43" s="23"/>
      <c r="Q43" s="62">
        <v>3950</v>
      </c>
      <c r="R43" s="64">
        <f>Q43/2</f>
        <v>1975</v>
      </c>
    </row>
    <row r="44" spans="4:18" ht="30" customHeight="1">
      <c r="D44" s="72"/>
      <c r="E44" s="73"/>
      <c r="F44" s="83"/>
      <c r="G44" s="84"/>
      <c r="H44" s="85">
        <f>SUM(H12:H42)</f>
        <v>66007.04999999999</v>
      </c>
      <c r="I44" s="85">
        <f>SUM(I12:I42)</f>
        <v>62246.69999999998</v>
      </c>
      <c r="J44" s="85">
        <f>SUM(J12:J43)</f>
        <v>477.93999999999994</v>
      </c>
      <c r="K44" s="85">
        <f>SUM(K12:K43)</f>
        <v>3201.5699999999997</v>
      </c>
      <c r="L44" s="85">
        <f>L42+L41+L39+L38+L36+L35+L33+L32+L31+L28+L26+L25+L24+L21+L20+L18+L16+L14+L13+L12</f>
        <v>0</v>
      </c>
      <c r="M44" s="85">
        <f>SUM(M12:M43)</f>
        <v>59523.07</v>
      </c>
      <c r="N44" s="87"/>
      <c r="Q44" s="62"/>
      <c r="R44" s="64"/>
    </row>
    <row r="45" spans="2:18" ht="27.75" customHeight="1">
      <c r="B45" s="74"/>
      <c r="C45" s="74"/>
      <c r="D45" s="413" t="s">
        <v>12</v>
      </c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Q45" s="62"/>
      <c r="R45" s="64"/>
    </row>
    <row r="46" spans="2:18" ht="27.75" customHeight="1">
      <c r="B46" s="74"/>
      <c r="C46" s="74"/>
      <c r="D46" s="413" t="s">
        <v>178</v>
      </c>
      <c r="E46" s="413"/>
      <c r="F46" s="413"/>
      <c r="G46" s="413"/>
      <c r="H46" s="413"/>
      <c r="I46" s="413"/>
      <c r="J46" s="413"/>
      <c r="K46" s="413"/>
      <c r="L46" s="413"/>
      <c r="M46" s="413"/>
      <c r="N46" s="413"/>
      <c r="Q46" s="62"/>
      <c r="R46" s="64"/>
    </row>
    <row r="47" spans="2:18" ht="27.75" customHeight="1">
      <c r="B47" s="74"/>
      <c r="C47" s="74"/>
      <c r="D47" s="419" t="str">
        <f>D5</f>
        <v>NOMINA 2DA QUINCENA DEL MES DE AGOSTO DE 2019</v>
      </c>
      <c r="E47" s="419"/>
      <c r="F47" s="419"/>
      <c r="G47" s="419"/>
      <c r="H47" s="419"/>
      <c r="I47" s="419"/>
      <c r="J47" s="419"/>
      <c r="K47" s="419"/>
      <c r="L47" s="419"/>
      <c r="M47" s="419"/>
      <c r="N47" s="419"/>
      <c r="Q47" s="62"/>
      <c r="R47" s="64"/>
    </row>
    <row r="48" spans="2:18" ht="27.75" customHeight="1">
      <c r="B48" s="74"/>
      <c r="C48" s="74"/>
      <c r="D48" s="419" t="s">
        <v>165</v>
      </c>
      <c r="E48" s="419"/>
      <c r="F48" s="419"/>
      <c r="G48" s="419"/>
      <c r="H48" s="419"/>
      <c r="I48" s="419"/>
      <c r="J48" s="419"/>
      <c r="K48" s="419"/>
      <c r="L48" s="419"/>
      <c r="M48" s="419"/>
      <c r="N48" s="419"/>
      <c r="Q48" s="62"/>
      <c r="R48" s="64"/>
    </row>
    <row r="49" spans="2:18" ht="21.75" customHeight="1">
      <c r="B49" s="74"/>
      <c r="C49" s="74"/>
      <c r="D49" s="124"/>
      <c r="E49" s="124"/>
      <c r="F49" s="124"/>
      <c r="G49" s="125" t="s">
        <v>4</v>
      </c>
      <c r="H49" s="421" t="s">
        <v>0</v>
      </c>
      <c r="I49" s="422"/>
      <c r="J49" s="423"/>
      <c r="K49" s="126"/>
      <c r="L49" s="126"/>
      <c r="M49" s="125"/>
      <c r="N49" s="127"/>
      <c r="Q49" s="62"/>
      <c r="R49" s="64"/>
    </row>
    <row r="50" spans="2:18" ht="18.75" customHeight="1">
      <c r="B50" s="74"/>
      <c r="C50" s="74"/>
      <c r="D50" s="125" t="s">
        <v>3</v>
      </c>
      <c r="E50" s="127"/>
      <c r="F50" s="125"/>
      <c r="G50" s="128" t="s">
        <v>5</v>
      </c>
      <c r="H50" s="129" t="s">
        <v>1</v>
      </c>
      <c r="I50" s="129" t="s">
        <v>164</v>
      </c>
      <c r="J50" s="129" t="s">
        <v>168</v>
      </c>
      <c r="K50" s="129"/>
      <c r="L50" s="125" t="s">
        <v>183</v>
      </c>
      <c r="M50" s="125" t="s">
        <v>167</v>
      </c>
      <c r="N50" s="130"/>
      <c r="Q50" s="62"/>
      <c r="R50" s="64"/>
    </row>
    <row r="51" spans="2:18" ht="21.75" customHeight="1">
      <c r="B51" s="74"/>
      <c r="C51" s="74"/>
      <c r="D51" s="127"/>
      <c r="E51" s="131"/>
      <c r="F51" s="132" t="s">
        <v>10</v>
      </c>
      <c r="G51" s="125"/>
      <c r="H51" s="125" t="s">
        <v>7</v>
      </c>
      <c r="I51" s="125" t="s">
        <v>167</v>
      </c>
      <c r="J51" s="125" t="s">
        <v>169</v>
      </c>
      <c r="K51" s="125" t="s">
        <v>170</v>
      </c>
      <c r="L51" s="125" t="s">
        <v>185</v>
      </c>
      <c r="M51" s="125" t="s">
        <v>173</v>
      </c>
      <c r="N51" s="129" t="s">
        <v>176</v>
      </c>
      <c r="Q51" s="62"/>
      <c r="R51" s="64"/>
    </row>
    <row r="52" spans="2:18" ht="21.75" customHeight="1">
      <c r="B52" s="74"/>
      <c r="C52" s="74"/>
      <c r="D52" s="125"/>
      <c r="E52" s="131" t="s">
        <v>79</v>
      </c>
      <c r="F52" s="131" t="s">
        <v>9</v>
      </c>
      <c r="G52" s="129"/>
      <c r="H52" s="129"/>
      <c r="I52" s="129"/>
      <c r="J52" s="129"/>
      <c r="K52" s="133"/>
      <c r="L52" s="133"/>
      <c r="M52" s="129"/>
      <c r="N52" s="129"/>
      <c r="Q52" s="62"/>
      <c r="R52" s="64"/>
    </row>
    <row r="53" spans="4:18" ht="39.75" customHeight="1">
      <c r="D53" s="283"/>
      <c r="E53" s="284" t="s">
        <v>244</v>
      </c>
      <c r="F53" s="285"/>
      <c r="G53" s="286"/>
      <c r="H53" s="287"/>
      <c r="I53" s="288"/>
      <c r="J53" s="288"/>
      <c r="K53" s="288"/>
      <c r="L53" s="288"/>
      <c r="M53" s="280"/>
      <c r="N53" s="71"/>
      <c r="Q53" s="62"/>
      <c r="R53" s="64">
        <f>Q53/2</f>
        <v>0</v>
      </c>
    </row>
    <row r="54" spans="4:18" ht="39.75" customHeight="1">
      <c r="D54" s="259">
        <v>21</v>
      </c>
      <c r="E54" s="282" t="s">
        <v>274</v>
      </c>
      <c r="F54" s="266" t="s">
        <v>33</v>
      </c>
      <c r="G54" s="267">
        <v>15</v>
      </c>
      <c r="H54" s="269">
        <v>2134.95</v>
      </c>
      <c r="I54" s="269">
        <v>2134.95</v>
      </c>
      <c r="J54" s="269">
        <v>64.86</v>
      </c>
      <c r="K54" s="269"/>
      <c r="L54" s="269"/>
      <c r="M54" s="269">
        <f>I54+J54</f>
        <v>2199.81</v>
      </c>
      <c r="N54" s="23"/>
      <c r="Q54" s="62"/>
      <c r="R54" s="64"/>
    </row>
    <row r="55" spans="4:18" ht="39.75" customHeight="1">
      <c r="D55" s="259">
        <v>22</v>
      </c>
      <c r="E55" s="282" t="s">
        <v>275</v>
      </c>
      <c r="F55" s="266" t="s">
        <v>33</v>
      </c>
      <c r="G55" s="267">
        <v>15</v>
      </c>
      <c r="H55" s="269">
        <v>2134.95</v>
      </c>
      <c r="I55" s="269">
        <v>2134.95</v>
      </c>
      <c r="J55" s="269">
        <v>64.86</v>
      </c>
      <c r="K55" s="269"/>
      <c r="L55" s="269"/>
      <c r="M55" s="269">
        <f>I55+J55</f>
        <v>2199.81</v>
      </c>
      <c r="N55" s="23"/>
      <c r="Q55" s="62"/>
      <c r="R55" s="64"/>
    </row>
    <row r="56" spans="4:18" ht="39.75" customHeight="1">
      <c r="D56" s="259">
        <v>23</v>
      </c>
      <c r="E56" s="282" t="s">
        <v>276</v>
      </c>
      <c r="F56" s="266" t="s">
        <v>33</v>
      </c>
      <c r="G56" s="267">
        <v>15</v>
      </c>
      <c r="H56" s="269">
        <v>2134.95</v>
      </c>
      <c r="I56" s="269">
        <v>2134.95</v>
      </c>
      <c r="J56" s="269">
        <v>64.86</v>
      </c>
      <c r="K56" s="269"/>
      <c r="L56" s="269"/>
      <c r="M56" s="269">
        <f>I56+J56</f>
        <v>2199.81</v>
      </c>
      <c r="N56" s="23"/>
      <c r="Q56" s="62"/>
      <c r="R56" s="64"/>
    </row>
    <row r="57" spans="4:18" ht="39.75" customHeight="1">
      <c r="D57" s="259">
        <v>24</v>
      </c>
      <c r="E57" s="282" t="s">
        <v>273</v>
      </c>
      <c r="F57" s="266" t="s">
        <v>41</v>
      </c>
      <c r="G57" s="267">
        <v>15</v>
      </c>
      <c r="H57" s="269">
        <v>2305.97</v>
      </c>
      <c r="I57" s="269">
        <v>2305.97</v>
      </c>
      <c r="J57" s="269">
        <v>39.99</v>
      </c>
      <c r="K57" s="269"/>
      <c r="L57" s="269"/>
      <c r="M57" s="269">
        <f>I57+J57</f>
        <v>2345.9599999999996</v>
      </c>
      <c r="N57" s="23"/>
      <c r="Q57" s="62"/>
      <c r="R57" s="64"/>
    </row>
    <row r="58" spans="4:18" ht="39.75" customHeight="1">
      <c r="D58" s="289">
        <v>25</v>
      </c>
      <c r="E58" s="282" t="s">
        <v>245</v>
      </c>
      <c r="F58" s="266" t="s">
        <v>39</v>
      </c>
      <c r="G58" s="267">
        <v>15</v>
      </c>
      <c r="H58" s="274">
        <v>2677.95</v>
      </c>
      <c r="I58" s="269">
        <v>2677.95</v>
      </c>
      <c r="J58" s="269"/>
      <c r="K58" s="269">
        <v>24.65</v>
      </c>
      <c r="L58" s="269"/>
      <c r="M58" s="280">
        <f>I58+J58-K58-L58</f>
        <v>2653.2999999999997</v>
      </c>
      <c r="N58" s="23"/>
      <c r="Q58" s="62"/>
      <c r="R58" s="64"/>
    </row>
    <row r="59" spans="4:18" ht="39.75" customHeight="1">
      <c r="D59" s="289">
        <v>26</v>
      </c>
      <c r="E59" s="290" t="s">
        <v>228</v>
      </c>
      <c r="F59" s="291" t="s">
        <v>32</v>
      </c>
      <c r="G59" s="292">
        <v>15</v>
      </c>
      <c r="H59" s="269">
        <v>5152.05</v>
      </c>
      <c r="I59" s="269">
        <v>5152.05</v>
      </c>
      <c r="J59" s="269"/>
      <c r="K59" s="269">
        <v>488.88</v>
      </c>
      <c r="L59" s="269">
        <v>0</v>
      </c>
      <c r="M59" s="280">
        <f>I59+J59-K59-L59</f>
        <v>4663.17</v>
      </c>
      <c r="N59" s="23"/>
      <c r="Q59" s="62"/>
      <c r="R59" s="64"/>
    </row>
    <row r="60" spans="4:18" ht="39.75" customHeight="1">
      <c r="D60" s="289">
        <v>27</v>
      </c>
      <c r="E60" s="293" t="s">
        <v>59</v>
      </c>
      <c r="F60" s="294" t="s">
        <v>33</v>
      </c>
      <c r="G60" s="292">
        <v>15</v>
      </c>
      <c r="H60" s="274">
        <v>2116.05</v>
      </c>
      <c r="I60" s="269">
        <f aca="true" t="shared" si="0" ref="I60:I75">H60</f>
        <v>2116.05</v>
      </c>
      <c r="J60" s="269">
        <v>66.07</v>
      </c>
      <c r="K60" s="269"/>
      <c r="L60" s="269">
        <v>0</v>
      </c>
      <c r="M60" s="269">
        <f>I60+J60-K60-L60</f>
        <v>2182.1200000000003</v>
      </c>
      <c r="N60" s="23"/>
      <c r="Q60" s="62"/>
      <c r="R60" s="64"/>
    </row>
    <row r="61" spans="4:18" ht="39.75" customHeight="1">
      <c r="D61" s="289">
        <v>28</v>
      </c>
      <c r="E61" s="293" t="s">
        <v>108</v>
      </c>
      <c r="F61" s="294" t="s">
        <v>33</v>
      </c>
      <c r="G61" s="292">
        <v>15</v>
      </c>
      <c r="H61" s="274">
        <v>2677.95</v>
      </c>
      <c r="I61" s="269">
        <v>2677.95</v>
      </c>
      <c r="J61" s="269"/>
      <c r="K61" s="269">
        <v>24.65</v>
      </c>
      <c r="L61" s="269"/>
      <c r="M61" s="280">
        <f>I61+J61-K61-L61</f>
        <v>2653.2999999999997</v>
      </c>
      <c r="N61" s="23"/>
      <c r="Q61" s="62"/>
      <c r="R61" s="64"/>
    </row>
    <row r="62" spans="4:18" ht="39.75" customHeight="1">
      <c r="D62" s="289">
        <v>29</v>
      </c>
      <c r="E62" s="290" t="s">
        <v>114</v>
      </c>
      <c r="F62" s="291" t="s">
        <v>113</v>
      </c>
      <c r="G62" s="292">
        <v>15</v>
      </c>
      <c r="H62" s="274">
        <v>3102</v>
      </c>
      <c r="I62" s="269">
        <f t="shared" si="0"/>
        <v>3102</v>
      </c>
      <c r="J62" s="269"/>
      <c r="K62" s="269">
        <v>91.06</v>
      </c>
      <c r="L62" s="269">
        <v>0</v>
      </c>
      <c r="M62" s="269">
        <f>I62+J62-K62-L62</f>
        <v>3010.94</v>
      </c>
      <c r="N62" s="23"/>
      <c r="Q62" s="62">
        <v>5792</v>
      </c>
      <c r="R62" s="64">
        <f aca="true" t="shared" si="1" ref="R62:R77">Q62/2</f>
        <v>2896</v>
      </c>
    </row>
    <row r="63" spans="4:18" ht="39.75" customHeight="1">
      <c r="D63" s="289">
        <v>30</v>
      </c>
      <c r="E63" s="290" t="s">
        <v>138</v>
      </c>
      <c r="F63" s="295" t="s">
        <v>137</v>
      </c>
      <c r="G63" s="292">
        <v>15</v>
      </c>
      <c r="H63" s="274">
        <v>2233.05</v>
      </c>
      <c r="I63" s="269">
        <f t="shared" si="0"/>
        <v>2233.05</v>
      </c>
      <c r="J63" s="269">
        <v>44.66</v>
      </c>
      <c r="K63" s="269"/>
      <c r="L63" s="269">
        <v>0</v>
      </c>
      <c r="M63" s="269">
        <f aca="true" t="shared" si="2" ref="M63:M77">I63+J63-K63-L63</f>
        <v>2277.71</v>
      </c>
      <c r="N63" s="23"/>
      <c r="Q63" s="62">
        <v>3950</v>
      </c>
      <c r="R63" s="64">
        <f t="shared" si="1"/>
        <v>1975</v>
      </c>
    </row>
    <row r="64" spans="4:18" ht="39.75" customHeight="1">
      <c r="D64" s="289">
        <v>31</v>
      </c>
      <c r="E64" s="290" t="s">
        <v>189</v>
      </c>
      <c r="F64" s="295" t="s">
        <v>39</v>
      </c>
      <c r="G64" s="292">
        <v>15</v>
      </c>
      <c r="H64" s="274">
        <v>2677.95</v>
      </c>
      <c r="I64" s="269">
        <v>2677.95</v>
      </c>
      <c r="J64" s="269"/>
      <c r="K64" s="269">
        <v>24.65</v>
      </c>
      <c r="L64" s="269">
        <v>0</v>
      </c>
      <c r="M64" s="269">
        <f t="shared" si="2"/>
        <v>2653.2999999999997</v>
      </c>
      <c r="N64" s="23"/>
      <c r="Q64" s="62">
        <v>4170</v>
      </c>
      <c r="R64" s="64">
        <f t="shared" si="1"/>
        <v>2085</v>
      </c>
    </row>
    <row r="65" spans="4:18" ht="39.75" customHeight="1">
      <c r="D65" s="289">
        <v>32</v>
      </c>
      <c r="E65" s="290" t="s">
        <v>97</v>
      </c>
      <c r="F65" s="295" t="s">
        <v>33</v>
      </c>
      <c r="G65" s="292">
        <v>15</v>
      </c>
      <c r="H65" s="274">
        <v>3012</v>
      </c>
      <c r="I65" s="269">
        <f t="shared" si="0"/>
        <v>3012</v>
      </c>
      <c r="J65" s="269"/>
      <c r="K65" s="269">
        <v>61</v>
      </c>
      <c r="L65" s="269">
        <v>0</v>
      </c>
      <c r="M65" s="269">
        <f t="shared" si="2"/>
        <v>2951</v>
      </c>
      <c r="N65" s="23"/>
      <c r="Q65" s="62">
        <v>4170</v>
      </c>
      <c r="R65" s="64">
        <f t="shared" si="1"/>
        <v>2085</v>
      </c>
    </row>
    <row r="66" spans="4:18" ht="39.75" customHeight="1">
      <c r="D66" s="289">
        <v>33</v>
      </c>
      <c r="E66" s="290" t="s">
        <v>87</v>
      </c>
      <c r="F66" s="295" t="s">
        <v>58</v>
      </c>
      <c r="G66" s="292">
        <v>14</v>
      </c>
      <c r="H66" s="274">
        <v>2233.05</v>
      </c>
      <c r="I66" s="269">
        <v>2084.18</v>
      </c>
      <c r="J66" s="269">
        <v>41.72</v>
      </c>
      <c r="K66" s="269"/>
      <c r="L66" s="269">
        <v>0</v>
      </c>
      <c r="M66" s="269">
        <f t="shared" si="2"/>
        <v>2125.8999999999996</v>
      </c>
      <c r="N66" s="23"/>
      <c r="Q66" s="62">
        <v>4170</v>
      </c>
      <c r="R66" s="64">
        <f t="shared" si="1"/>
        <v>2085</v>
      </c>
    </row>
    <row r="67" spans="4:18" ht="39.75" customHeight="1">
      <c r="D67" s="289">
        <v>34</v>
      </c>
      <c r="E67" s="290" t="s">
        <v>115</v>
      </c>
      <c r="F67" s="295" t="s">
        <v>33</v>
      </c>
      <c r="G67" s="292">
        <v>15</v>
      </c>
      <c r="H67" s="274">
        <v>2233.05</v>
      </c>
      <c r="I67" s="269">
        <f t="shared" si="0"/>
        <v>2233.05</v>
      </c>
      <c r="J67" s="269">
        <v>44.66</v>
      </c>
      <c r="K67" s="269"/>
      <c r="L67" s="269">
        <v>0</v>
      </c>
      <c r="M67" s="269">
        <f t="shared" si="2"/>
        <v>2277.71</v>
      </c>
      <c r="N67" s="23"/>
      <c r="Q67" s="62">
        <v>4170</v>
      </c>
      <c r="R67" s="64">
        <f t="shared" si="1"/>
        <v>2085</v>
      </c>
    </row>
    <row r="68" spans="4:18" ht="39.75" customHeight="1">
      <c r="D68" s="289">
        <v>35</v>
      </c>
      <c r="E68" s="290" t="s">
        <v>99</v>
      </c>
      <c r="F68" s="295" t="s">
        <v>33</v>
      </c>
      <c r="G68" s="292">
        <v>15</v>
      </c>
      <c r="H68" s="274">
        <v>3102</v>
      </c>
      <c r="I68" s="269">
        <v>3102</v>
      </c>
      <c r="J68" s="269"/>
      <c r="K68" s="269">
        <v>91.06</v>
      </c>
      <c r="L68" s="269">
        <v>0</v>
      </c>
      <c r="M68" s="269">
        <f t="shared" si="2"/>
        <v>3010.94</v>
      </c>
      <c r="N68" s="23"/>
      <c r="Q68" s="62">
        <v>5792</v>
      </c>
      <c r="R68" s="64">
        <f t="shared" si="1"/>
        <v>2896</v>
      </c>
    </row>
    <row r="69" spans="4:18" ht="39.75" customHeight="1">
      <c r="D69" s="289">
        <v>36</v>
      </c>
      <c r="E69" s="290" t="s">
        <v>116</v>
      </c>
      <c r="F69" s="295" t="s">
        <v>33</v>
      </c>
      <c r="G69" s="292">
        <v>15</v>
      </c>
      <c r="H69" s="274">
        <v>2035.05</v>
      </c>
      <c r="I69" s="269">
        <f t="shared" si="0"/>
        <v>2035.05</v>
      </c>
      <c r="J69" s="269">
        <v>71.26</v>
      </c>
      <c r="K69" s="269"/>
      <c r="L69" s="269">
        <v>0</v>
      </c>
      <c r="M69" s="269">
        <f t="shared" si="2"/>
        <v>2106.31</v>
      </c>
      <c r="N69" s="23"/>
      <c r="Q69" s="62">
        <v>3800</v>
      </c>
      <c r="R69" s="64">
        <f t="shared" si="1"/>
        <v>1900</v>
      </c>
    </row>
    <row r="70" spans="4:18" ht="39.75" customHeight="1">
      <c r="D70" s="289">
        <v>37</v>
      </c>
      <c r="E70" s="290" t="s">
        <v>112</v>
      </c>
      <c r="F70" s="295" t="s">
        <v>33</v>
      </c>
      <c r="G70" s="292">
        <v>15</v>
      </c>
      <c r="H70" s="274">
        <v>2326.65</v>
      </c>
      <c r="I70" s="269">
        <v>2326.65</v>
      </c>
      <c r="J70" s="269">
        <v>38.67</v>
      </c>
      <c r="K70" s="269"/>
      <c r="L70" s="269">
        <v>0</v>
      </c>
      <c r="M70" s="269">
        <f t="shared" si="2"/>
        <v>2365.32</v>
      </c>
      <c r="N70" s="23"/>
      <c r="Q70" s="62">
        <v>4344</v>
      </c>
      <c r="R70" s="64">
        <f t="shared" si="1"/>
        <v>2172</v>
      </c>
    </row>
    <row r="71" spans="4:18" ht="39.75" customHeight="1">
      <c r="D71" s="289">
        <v>38</v>
      </c>
      <c r="E71" s="290" t="s">
        <v>150</v>
      </c>
      <c r="F71" s="295" t="s">
        <v>33</v>
      </c>
      <c r="G71" s="292">
        <v>15</v>
      </c>
      <c r="H71" s="274">
        <v>2104.05</v>
      </c>
      <c r="I71" s="269">
        <v>2104.05</v>
      </c>
      <c r="J71" s="269">
        <v>66.84</v>
      </c>
      <c r="K71" s="269"/>
      <c r="L71" s="269">
        <v>0</v>
      </c>
      <c r="M71" s="269">
        <f t="shared" si="2"/>
        <v>2170.8900000000003</v>
      </c>
      <c r="N71" s="23"/>
      <c r="Q71" s="62">
        <v>3928</v>
      </c>
      <c r="R71" s="64">
        <f t="shared" si="1"/>
        <v>1964</v>
      </c>
    </row>
    <row r="72" spans="4:18" ht="39.75" customHeight="1">
      <c r="D72" s="289">
        <v>39</v>
      </c>
      <c r="E72" s="290" t="s">
        <v>111</v>
      </c>
      <c r="F72" s="295" t="s">
        <v>33</v>
      </c>
      <c r="G72" s="292">
        <v>15</v>
      </c>
      <c r="H72" s="274">
        <v>3012</v>
      </c>
      <c r="I72" s="269">
        <f t="shared" si="0"/>
        <v>3012</v>
      </c>
      <c r="J72" s="269"/>
      <c r="K72" s="269">
        <v>61</v>
      </c>
      <c r="L72" s="269">
        <v>0</v>
      </c>
      <c r="M72" s="269">
        <f t="shared" si="2"/>
        <v>2951</v>
      </c>
      <c r="N72" s="23"/>
      <c r="Q72" s="62">
        <v>3928</v>
      </c>
      <c r="R72" s="64">
        <f t="shared" si="1"/>
        <v>1964</v>
      </c>
    </row>
    <row r="73" spans="2:240" ht="39.75" customHeight="1">
      <c r="B73" s="15"/>
      <c r="C73" s="48"/>
      <c r="D73" s="289">
        <v>40</v>
      </c>
      <c r="E73" s="290" t="s">
        <v>119</v>
      </c>
      <c r="F73" s="295" t="s">
        <v>39</v>
      </c>
      <c r="G73" s="292">
        <v>15</v>
      </c>
      <c r="H73" s="274">
        <v>2827.95</v>
      </c>
      <c r="I73" s="269">
        <f t="shared" si="0"/>
        <v>2827.95</v>
      </c>
      <c r="J73" s="269"/>
      <c r="K73" s="269">
        <v>40.97</v>
      </c>
      <c r="L73" s="269">
        <v>0</v>
      </c>
      <c r="M73" s="269">
        <f t="shared" si="2"/>
        <v>2786.98</v>
      </c>
      <c r="N73" s="23"/>
      <c r="O73" s="67"/>
      <c r="P73" s="65"/>
      <c r="Q73" s="66">
        <v>5438</v>
      </c>
      <c r="R73" s="64">
        <f t="shared" si="1"/>
        <v>2719</v>
      </c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49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</row>
    <row r="74" spans="4:18" ht="39.75" customHeight="1">
      <c r="D74" s="289">
        <v>41</v>
      </c>
      <c r="E74" s="270" t="s">
        <v>243</v>
      </c>
      <c r="F74" s="277" t="s">
        <v>37</v>
      </c>
      <c r="G74" s="267">
        <v>15</v>
      </c>
      <c r="H74" s="274">
        <v>1507.05</v>
      </c>
      <c r="I74" s="269">
        <f t="shared" si="0"/>
        <v>1507.05</v>
      </c>
      <c r="J74" s="269">
        <v>116.97</v>
      </c>
      <c r="K74" s="269"/>
      <c r="L74" s="269">
        <v>0</v>
      </c>
      <c r="M74" s="269">
        <f t="shared" si="2"/>
        <v>1624.02</v>
      </c>
      <c r="N74" s="23"/>
      <c r="P74" s="47"/>
      <c r="Q74" s="63">
        <v>2814</v>
      </c>
      <c r="R74" s="64">
        <f t="shared" si="1"/>
        <v>1407</v>
      </c>
    </row>
    <row r="75" spans="4:18" ht="39.75" customHeight="1">
      <c r="D75" s="289">
        <v>42</v>
      </c>
      <c r="E75" s="290" t="s">
        <v>320</v>
      </c>
      <c r="F75" s="295" t="s">
        <v>37</v>
      </c>
      <c r="G75" s="292">
        <v>15</v>
      </c>
      <c r="H75" s="274">
        <v>1507.05</v>
      </c>
      <c r="I75" s="269">
        <f t="shared" si="0"/>
        <v>1507.05</v>
      </c>
      <c r="J75" s="269">
        <v>116.97</v>
      </c>
      <c r="K75" s="269"/>
      <c r="L75" s="269">
        <v>0</v>
      </c>
      <c r="M75" s="269">
        <f t="shared" si="2"/>
        <v>1624.02</v>
      </c>
      <c r="N75" s="23"/>
      <c r="Q75" s="62">
        <v>2814</v>
      </c>
      <c r="R75" s="64">
        <f t="shared" si="1"/>
        <v>1407</v>
      </c>
    </row>
    <row r="76" spans="4:18" ht="4.5" customHeight="1">
      <c r="D76" s="289"/>
      <c r="E76" s="290"/>
      <c r="F76" s="295"/>
      <c r="G76" s="292"/>
      <c r="H76" s="274"/>
      <c r="I76" s="269"/>
      <c r="J76" s="269"/>
      <c r="K76" s="269"/>
      <c r="L76" s="269"/>
      <c r="M76" s="269"/>
      <c r="N76" s="23"/>
      <c r="Q76" s="62">
        <v>3336</v>
      </c>
      <c r="R76" s="64">
        <f t="shared" si="1"/>
        <v>1668</v>
      </c>
    </row>
    <row r="77" spans="4:18" ht="39.75" customHeight="1">
      <c r="D77" s="289">
        <v>43</v>
      </c>
      <c r="E77" s="290" t="s">
        <v>154</v>
      </c>
      <c r="F77" s="295" t="s">
        <v>153</v>
      </c>
      <c r="G77" s="292">
        <v>0</v>
      </c>
      <c r="H77" s="296">
        <v>2344.95</v>
      </c>
      <c r="I77" s="269">
        <v>0</v>
      </c>
      <c r="J77" s="269">
        <v>0</v>
      </c>
      <c r="K77" s="269"/>
      <c r="L77" s="269">
        <v>0</v>
      </c>
      <c r="M77" s="269">
        <f t="shared" si="2"/>
        <v>0</v>
      </c>
      <c r="N77" s="23"/>
      <c r="Q77" s="62">
        <v>3828</v>
      </c>
      <c r="R77" s="64">
        <f t="shared" si="1"/>
        <v>1914</v>
      </c>
    </row>
    <row r="78" spans="4:18" ht="39.75" customHeight="1">
      <c r="D78" s="297"/>
      <c r="E78" s="298" t="s">
        <v>50</v>
      </c>
      <c r="F78" s="276"/>
      <c r="G78" s="299"/>
      <c r="H78" s="300"/>
      <c r="I78" s="280"/>
      <c r="J78" s="301"/>
      <c r="K78" s="302"/>
      <c r="L78" s="303"/>
      <c r="M78" s="280"/>
      <c r="N78" s="150"/>
      <c r="Q78" s="62"/>
      <c r="R78" s="64"/>
    </row>
    <row r="79" spans="4:18" ht="39.75" customHeight="1">
      <c r="D79" s="297">
        <v>44</v>
      </c>
      <c r="E79" s="293" t="s">
        <v>240</v>
      </c>
      <c r="F79" s="304" t="s">
        <v>51</v>
      </c>
      <c r="G79" s="292">
        <v>9</v>
      </c>
      <c r="H79" s="269">
        <v>3102</v>
      </c>
      <c r="I79" s="269">
        <v>1861.2</v>
      </c>
      <c r="J79" s="269"/>
      <c r="K79" s="269">
        <v>36.63</v>
      </c>
      <c r="L79" s="269">
        <v>0</v>
      </c>
      <c r="M79" s="269">
        <f>I79+J79-K79-L79</f>
        <v>1824.57</v>
      </c>
      <c r="N79" s="90"/>
      <c r="Q79" s="62"/>
      <c r="R79" s="64"/>
    </row>
    <row r="80" spans="4:18" ht="37.5" customHeight="1">
      <c r="D80" s="248"/>
      <c r="E80" s="249"/>
      <c r="F80" s="250"/>
      <c r="G80" s="251"/>
      <c r="H80" s="252">
        <f>H79+H77+H75+H74+H73+H72+H71+H70+H69+H68+H67+H66+H65+H64+H63+H62+H61+H60+H59+H58+H57+H56+H55+H54</f>
        <v>60694.66999999999</v>
      </c>
      <c r="I80" s="252">
        <f>I79+I77+I75+I74+I73+I72+I71+I70+I69+I68+I67+I66+I65+I64+I63+I62+I61+I60+I59+I58+I57+I56+I55+I54</f>
        <v>56960.04999999999</v>
      </c>
      <c r="J80" s="252">
        <f>J77+J75+J74+J71+J70+J69+J67+J66+J63+J60+J57+J56+J55+J54</f>
        <v>842.39</v>
      </c>
      <c r="K80" s="252">
        <f>K79+K73+K72+K68+K65+K64+K62+K61+K59+K58</f>
        <v>944.5499999999998</v>
      </c>
      <c r="L80" s="252"/>
      <c r="M80" s="252">
        <f>M79+M77+M75+M74+M73+M72+M71+M70+M69+M68+M67+M66+M65+M64+M63+M62+M61+M60+M59+M58+M57+M56+M55+M54</f>
        <v>56857.88999999999</v>
      </c>
      <c r="N80" s="95"/>
      <c r="Q80" s="62"/>
      <c r="R80" s="64"/>
    </row>
    <row r="81" spans="4:18" ht="37.5" customHeight="1">
      <c r="D81" s="413" t="s">
        <v>12</v>
      </c>
      <c r="E81" s="413"/>
      <c r="F81" s="413"/>
      <c r="G81" s="413"/>
      <c r="H81" s="413"/>
      <c r="I81" s="413"/>
      <c r="J81" s="413"/>
      <c r="K81" s="413"/>
      <c r="L81" s="413"/>
      <c r="M81" s="413"/>
      <c r="N81" s="413"/>
      <c r="Q81" s="62"/>
      <c r="R81" s="64"/>
    </row>
    <row r="82" spans="4:18" ht="37.5" customHeight="1">
      <c r="D82" s="413" t="s">
        <v>178</v>
      </c>
      <c r="E82" s="413"/>
      <c r="F82" s="413"/>
      <c r="G82" s="413"/>
      <c r="H82" s="413"/>
      <c r="I82" s="413"/>
      <c r="J82" s="413"/>
      <c r="K82" s="413"/>
      <c r="L82" s="413"/>
      <c r="M82" s="413"/>
      <c r="N82" s="413"/>
      <c r="Q82" s="62"/>
      <c r="R82" s="64"/>
    </row>
    <row r="83" spans="4:18" ht="37.5" customHeight="1">
      <c r="D83" s="419" t="str">
        <f>D5</f>
        <v>NOMINA 2DA QUINCENA DEL MES DE AGOSTO DE 2019</v>
      </c>
      <c r="E83" s="419"/>
      <c r="F83" s="419"/>
      <c r="G83" s="419"/>
      <c r="H83" s="419"/>
      <c r="I83" s="419"/>
      <c r="J83" s="419"/>
      <c r="K83" s="419"/>
      <c r="L83" s="419"/>
      <c r="M83" s="419"/>
      <c r="N83" s="419"/>
      <c r="Q83" s="62"/>
      <c r="R83" s="64"/>
    </row>
    <row r="84" spans="4:18" ht="37.5" customHeight="1">
      <c r="D84" s="419" t="s">
        <v>165</v>
      </c>
      <c r="E84" s="419"/>
      <c r="F84" s="419"/>
      <c r="G84" s="419"/>
      <c r="H84" s="419"/>
      <c r="I84" s="419"/>
      <c r="J84" s="419"/>
      <c r="K84" s="419"/>
      <c r="L84" s="419"/>
      <c r="M84" s="419"/>
      <c r="N84" s="419"/>
      <c r="Q84" s="62"/>
      <c r="R84" s="64"/>
    </row>
    <row r="85" spans="4:18" ht="37.5" customHeight="1">
      <c r="D85" s="124"/>
      <c r="E85" s="124"/>
      <c r="F85" s="124"/>
      <c r="G85" s="125" t="s">
        <v>4</v>
      </c>
      <c r="H85" s="421" t="s">
        <v>0</v>
      </c>
      <c r="I85" s="422"/>
      <c r="J85" s="423"/>
      <c r="K85" s="126"/>
      <c r="L85" s="126"/>
      <c r="M85" s="125"/>
      <c r="N85" s="127"/>
      <c r="Q85" s="62"/>
      <c r="R85" s="64"/>
    </row>
    <row r="86" spans="4:18" ht="37.5" customHeight="1">
      <c r="D86" s="125" t="s">
        <v>3</v>
      </c>
      <c r="E86" s="127"/>
      <c r="F86" s="125"/>
      <c r="G86" s="128" t="s">
        <v>5</v>
      </c>
      <c r="H86" s="129" t="s">
        <v>1</v>
      </c>
      <c r="I86" s="129" t="s">
        <v>164</v>
      </c>
      <c r="J86" s="129" t="s">
        <v>168</v>
      </c>
      <c r="K86" s="129"/>
      <c r="L86" s="125" t="s">
        <v>183</v>
      </c>
      <c r="M86" s="125" t="s">
        <v>167</v>
      </c>
      <c r="N86" s="130"/>
      <c r="Q86" s="62"/>
      <c r="R86" s="64"/>
    </row>
    <row r="87" spans="4:18" ht="37.5" customHeight="1">
      <c r="D87" s="127"/>
      <c r="E87" s="131"/>
      <c r="F87" s="132" t="s">
        <v>10</v>
      </c>
      <c r="G87" s="125"/>
      <c r="H87" s="125" t="s">
        <v>7</v>
      </c>
      <c r="I87" s="125" t="s">
        <v>167</v>
      </c>
      <c r="J87" s="125" t="s">
        <v>169</v>
      </c>
      <c r="K87" s="125" t="s">
        <v>170</v>
      </c>
      <c r="L87" s="125" t="s">
        <v>185</v>
      </c>
      <c r="M87" s="125" t="s">
        <v>173</v>
      </c>
      <c r="N87" s="129" t="s">
        <v>176</v>
      </c>
      <c r="Q87" s="62"/>
      <c r="R87" s="64"/>
    </row>
    <row r="88" spans="4:18" ht="37.5" customHeight="1">
      <c r="D88" s="125"/>
      <c r="E88" s="131" t="s">
        <v>79</v>
      </c>
      <c r="F88" s="131" t="s">
        <v>9</v>
      </c>
      <c r="G88" s="129"/>
      <c r="H88" s="129"/>
      <c r="I88" s="129"/>
      <c r="J88" s="129"/>
      <c r="K88" s="133"/>
      <c r="L88" s="133"/>
      <c r="M88" s="129"/>
      <c r="N88" s="129"/>
      <c r="Q88" s="62"/>
      <c r="R88" s="64"/>
    </row>
    <row r="89" spans="4:18" ht="39.75" customHeight="1">
      <c r="D89" s="283"/>
      <c r="E89" s="284" t="s">
        <v>278</v>
      </c>
      <c r="F89" s="285"/>
      <c r="G89" s="286"/>
      <c r="H89" s="287"/>
      <c r="I89" s="288"/>
      <c r="J89" s="288"/>
      <c r="K89" s="288"/>
      <c r="L89" s="288"/>
      <c r="M89" s="280"/>
      <c r="N89" s="71"/>
      <c r="Q89" s="62"/>
      <c r="R89" s="64"/>
    </row>
    <row r="90" spans="4:18" ht="39.75" customHeight="1">
      <c r="D90" s="289">
        <v>45</v>
      </c>
      <c r="E90" s="290" t="s">
        <v>279</v>
      </c>
      <c r="F90" s="291" t="s">
        <v>280</v>
      </c>
      <c r="G90" s="292">
        <v>14</v>
      </c>
      <c r="H90" s="269">
        <v>2134.95</v>
      </c>
      <c r="I90" s="269">
        <v>1992.62</v>
      </c>
      <c r="J90" s="269">
        <v>60.48</v>
      </c>
      <c r="K90" s="269"/>
      <c r="L90" s="269"/>
      <c r="M90" s="269">
        <f>I90+J90</f>
        <v>2053.1</v>
      </c>
      <c r="N90" s="23"/>
      <c r="Q90" s="62"/>
      <c r="R90" s="64"/>
    </row>
    <row r="91" spans="4:18" ht="39.75" customHeight="1">
      <c r="D91" s="289"/>
      <c r="E91" s="305" t="s">
        <v>281</v>
      </c>
      <c r="F91" s="306"/>
      <c r="G91" s="292"/>
      <c r="H91" s="274"/>
      <c r="I91" s="269"/>
      <c r="J91" s="269"/>
      <c r="K91" s="269"/>
      <c r="L91" s="269"/>
      <c r="M91" s="269"/>
      <c r="N91" s="23"/>
      <c r="Q91" s="62"/>
      <c r="R91" s="64"/>
    </row>
    <row r="92" spans="4:18" ht="39.75" customHeight="1">
      <c r="D92" s="289">
        <v>46</v>
      </c>
      <c r="E92" s="293" t="s">
        <v>283</v>
      </c>
      <c r="F92" s="306" t="s">
        <v>282</v>
      </c>
      <c r="G92" s="292">
        <v>15</v>
      </c>
      <c r="H92" s="269">
        <v>2758.05</v>
      </c>
      <c r="I92" s="269">
        <v>2758.05</v>
      </c>
      <c r="J92" s="269"/>
      <c r="K92" s="269">
        <v>33.37</v>
      </c>
      <c r="L92" s="269"/>
      <c r="M92" s="269">
        <f>I92-K92</f>
        <v>2724.6800000000003</v>
      </c>
      <c r="N92" s="23"/>
      <c r="Q92" s="62"/>
      <c r="R92" s="64"/>
    </row>
    <row r="93" spans="4:18" ht="39.75" customHeight="1">
      <c r="D93" s="289"/>
      <c r="E93" s="307" t="s">
        <v>285</v>
      </c>
      <c r="F93" s="291"/>
      <c r="G93" s="292"/>
      <c r="H93" s="274"/>
      <c r="I93" s="269"/>
      <c r="J93" s="269"/>
      <c r="K93" s="269"/>
      <c r="L93" s="269"/>
      <c r="M93" s="269"/>
      <c r="N93" s="23"/>
      <c r="Q93" s="62"/>
      <c r="R93" s="64"/>
    </row>
    <row r="94" spans="4:18" ht="3" customHeight="1">
      <c r="D94" s="289"/>
      <c r="E94" s="290"/>
      <c r="F94" s="295"/>
      <c r="G94" s="292">
        <v>0</v>
      </c>
      <c r="H94" s="269">
        <v>0</v>
      </c>
      <c r="I94" s="269">
        <v>0</v>
      </c>
      <c r="J94" s="269">
        <v>0</v>
      </c>
      <c r="K94" s="269"/>
      <c r="L94" s="269"/>
      <c r="M94" s="269">
        <v>0</v>
      </c>
      <c r="N94" s="23"/>
      <c r="Q94" s="62"/>
      <c r="R94" s="64"/>
    </row>
    <row r="95" spans="4:18" ht="39.75" customHeight="1">
      <c r="D95" s="289">
        <v>47</v>
      </c>
      <c r="E95" s="290" t="s">
        <v>308</v>
      </c>
      <c r="F95" s="295" t="s">
        <v>286</v>
      </c>
      <c r="G95" s="292">
        <v>15</v>
      </c>
      <c r="H95" s="269">
        <v>2134.95</v>
      </c>
      <c r="I95" s="269">
        <v>2134.95</v>
      </c>
      <c r="J95" s="269">
        <v>64.95</v>
      </c>
      <c r="K95" s="269"/>
      <c r="L95" s="269"/>
      <c r="M95" s="269">
        <f>I95+J95</f>
        <v>2199.8999999999996</v>
      </c>
      <c r="N95" s="23"/>
      <c r="Q95" s="62"/>
      <c r="R95" s="64"/>
    </row>
    <row r="96" spans="4:18" ht="39.75" customHeight="1">
      <c r="D96" s="289"/>
      <c r="E96" s="307" t="s">
        <v>287</v>
      </c>
      <c r="F96" s="295"/>
      <c r="G96" s="292"/>
      <c r="H96" s="274"/>
      <c r="I96" s="269"/>
      <c r="J96" s="269"/>
      <c r="K96" s="269"/>
      <c r="L96" s="269"/>
      <c r="M96" s="269"/>
      <c r="N96" s="23"/>
      <c r="Q96" s="62"/>
      <c r="R96" s="64"/>
    </row>
    <row r="97" spans="4:18" ht="39.75" customHeight="1">
      <c r="D97" s="289">
        <v>48</v>
      </c>
      <c r="E97" s="290" t="s">
        <v>321</v>
      </c>
      <c r="F97" s="295" t="s">
        <v>33</v>
      </c>
      <c r="G97" s="292">
        <v>15</v>
      </c>
      <c r="H97" s="269">
        <v>2134.95</v>
      </c>
      <c r="I97" s="269">
        <v>2134.95</v>
      </c>
      <c r="J97" s="269">
        <v>64.95</v>
      </c>
      <c r="K97" s="269"/>
      <c r="L97" s="269"/>
      <c r="M97" s="269">
        <f>I97+J97</f>
        <v>2199.8999999999996</v>
      </c>
      <c r="N97" s="23"/>
      <c r="Q97" s="62"/>
      <c r="R97" s="64"/>
    </row>
    <row r="98" spans="4:18" ht="39.75" customHeight="1">
      <c r="D98" s="289">
        <v>49</v>
      </c>
      <c r="E98" s="290" t="s">
        <v>322</v>
      </c>
      <c r="F98" s="295" t="s">
        <v>33</v>
      </c>
      <c r="G98" s="292">
        <v>15</v>
      </c>
      <c r="H98" s="269">
        <v>2134.95</v>
      </c>
      <c r="I98" s="269">
        <v>2134.95</v>
      </c>
      <c r="J98" s="269">
        <v>64.95</v>
      </c>
      <c r="K98" s="269"/>
      <c r="L98" s="269"/>
      <c r="M98" s="269">
        <f>I98+J98</f>
        <v>2199.8999999999996</v>
      </c>
      <c r="N98" s="23"/>
      <c r="Q98" s="62"/>
      <c r="R98" s="64"/>
    </row>
    <row r="99" spans="4:18" ht="39.75" customHeight="1">
      <c r="D99" s="289">
        <v>50</v>
      </c>
      <c r="E99" s="290" t="s">
        <v>323</v>
      </c>
      <c r="F99" s="295" t="s">
        <v>324</v>
      </c>
      <c r="G99" s="292">
        <v>15</v>
      </c>
      <c r="H99" s="296">
        <v>2344.95</v>
      </c>
      <c r="I99" s="269">
        <f>H99</f>
        <v>2344.95</v>
      </c>
      <c r="J99" s="269">
        <v>23.01</v>
      </c>
      <c r="K99" s="269"/>
      <c r="L99" s="269">
        <v>0</v>
      </c>
      <c r="M99" s="269">
        <f>I99+J99-K99-L99</f>
        <v>2367.96</v>
      </c>
      <c r="N99" s="23"/>
      <c r="Q99" s="62"/>
      <c r="R99" s="64"/>
    </row>
    <row r="100" spans="4:18" ht="39.75" customHeight="1">
      <c r="D100" s="289">
        <v>51</v>
      </c>
      <c r="E100" s="290" t="s">
        <v>288</v>
      </c>
      <c r="F100" s="295" t="s">
        <v>33</v>
      </c>
      <c r="G100" s="292">
        <v>15</v>
      </c>
      <c r="H100" s="274">
        <v>2233.05</v>
      </c>
      <c r="I100" s="269">
        <f>H100</f>
        <v>2233.05</v>
      </c>
      <c r="J100" s="269">
        <v>44.7</v>
      </c>
      <c r="K100" s="269"/>
      <c r="L100" s="269">
        <v>0</v>
      </c>
      <c r="M100" s="269">
        <f aca="true" t="shared" si="3" ref="M100:M108">I100+J100-K100-L100</f>
        <v>2277.75</v>
      </c>
      <c r="N100" s="23"/>
      <c r="Q100" s="62"/>
      <c r="R100" s="64"/>
    </row>
    <row r="101" spans="4:18" ht="39.75" customHeight="1">
      <c r="D101" s="289">
        <v>52</v>
      </c>
      <c r="E101" s="290" t="s">
        <v>289</v>
      </c>
      <c r="F101" s="295" t="s">
        <v>33</v>
      </c>
      <c r="G101" s="292">
        <v>15</v>
      </c>
      <c r="H101" s="274">
        <v>2233.05</v>
      </c>
      <c r="I101" s="269">
        <v>2233.05</v>
      </c>
      <c r="J101" s="269">
        <v>44.7</v>
      </c>
      <c r="K101" s="269"/>
      <c r="L101" s="269">
        <v>0</v>
      </c>
      <c r="M101" s="269">
        <f t="shared" si="3"/>
        <v>2277.75</v>
      </c>
      <c r="N101" s="23"/>
      <c r="Q101" s="62"/>
      <c r="R101" s="64"/>
    </row>
    <row r="102" spans="4:18" ht="39.75" customHeight="1">
      <c r="D102" s="289">
        <v>53</v>
      </c>
      <c r="E102" s="290" t="s">
        <v>302</v>
      </c>
      <c r="F102" s="295" t="s">
        <v>44</v>
      </c>
      <c r="G102" s="292">
        <v>15</v>
      </c>
      <c r="H102" s="274">
        <v>2305.05</v>
      </c>
      <c r="I102" s="269">
        <v>2305.05</v>
      </c>
      <c r="J102" s="269">
        <v>40.05</v>
      </c>
      <c r="K102" s="269"/>
      <c r="L102" s="269"/>
      <c r="M102" s="269">
        <f t="shared" si="3"/>
        <v>2345.1000000000004</v>
      </c>
      <c r="N102" s="23"/>
      <c r="Q102" s="62"/>
      <c r="R102" s="64"/>
    </row>
    <row r="103" spans="4:18" ht="39.75" customHeight="1">
      <c r="D103" s="289">
        <v>54</v>
      </c>
      <c r="E103" s="290" t="s">
        <v>304</v>
      </c>
      <c r="F103" s="295" t="s">
        <v>39</v>
      </c>
      <c r="G103" s="292">
        <v>15</v>
      </c>
      <c r="H103" s="274">
        <v>2677.95</v>
      </c>
      <c r="I103" s="269">
        <v>2677.95</v>
      </c>
      <c r="J103" s="269"/>
      <c r="K103" s="269">
        <v>24.65</v>
      </c>
      <c r="L103" s="269"/>
      <c r="M103" s="280">
        <f t="shared" si="3"/>
        <v>2653.2999999999997</v>
      </c>
      <c r="N103" s="23"/>
      <c r="Q103" s="62"/>
      <c r="R103" s="64"/>
    </row>
    <row r="104" spans="4:18" ht="39.75" customHeight="1">
      <c r="D104" s="289">
        <v>55</v>
      </c>
      <c r="E104" s="209" t="s">
        <v>307</v>
      </c>
      <c r="F104" s="295" t="s">
        <v>33</v>
      </c>
      <c r="G104" s="292">
        <v>15</v>
      </c>
      <c r="H104" s="274">
        <v>3102</v>
      </c>
      <c r="I104" s="269">
        <v>3102</v>
      </c>
      <c r="J104" s="269"/>
      <c r="K104" s="269">
        <v>91.05</v>
      </c>
      <c r="L104" s="269">
        <v>0</v>
      </c>
      <c r="M104" s="269">
        <f t="shared" si="3"/>
        <v>3010.95</v>
      </c>
      <c r="N104" s="23"/>
      <c r="Q104" s="62"/>
      <c r="R104" s="64"/>
    </row>
    <row r="105" spans="4:18" ht="39.75" customHeight="1">
      <c r="D105" s="289">
        <v>56</v>
      </c>
      <c r="E105" s="209" t="s">
        <v>313</v>
      </c>
      <c r="F105" s="295" t="s">
        <v>309</v>
      </c>
      <c r="G105" s="292">
        <v>15</v>
      </c>
      <c r="H105" s="274">
        <v>2677.95</v>
      </c>
      <c r="I105" s="269">
        <v>2677.95</v>
      </c>
      <c r="J105" s="269"/>
      <c r="K105" s="269">
        <v>24.65</v>
      </c>
      <c r="L105" s="269"/>
      <c r="M105" s="280">
        <f t="shared" si="3"/>
        <v>2653.2999999999997</v>
      </c>
      <c r="N105" s="23"/>
      <c r="Q105" s="62"/>
      <c r="R105" s="64"/>
    </row>
    <row r="106" spans="4:18" ht="1.5" customHeight="1">
      <c r="D106" s="289"/>
      <c r="E106" s="209"/>
      <c r="F106" s="295"/>
      <c r="G106" s="292"/>
      <c r="H106" s="274"/>
      <c r="I106" s="269"/>
      <c r="J106" s="269"/>
      <c r="K106" s="269"/>
      <c r="L106" s="269"/>
      <c r="M106" s="269"/>
      <c r="N106" s="23"/>
      <c r="Q106" s="62"/>
      <c r="R106" s="64"/>
    </row>
    <row r="107" spans="4:18" ht="39.75" customHeight="1">
      <c r="D107" s="289">
        <v>57</v>
      </c>
      <c r="E107" s="209" t="s">
        <v>314</v>
      </c>
      <c r="F107" s="295" t="s">
        <v>39</v>
      </c>
      <c r="G107" s="292">
        <v>15</v>
      </c>
      <c r="H107" s="274">
        <v>2677.95</v>
      </c>
      <c r="I107" s="269">
        <v>2677.95</v>
      </c>
      <c r="J107" s="269"/>
      <c r="K107" s="269">
        <v>24.65</v>
      </c>
      <c r="L107" s="269"/>
      <c r="M107" s="269">
        <f t="shared" si="3"/>
        <v>2653.2999999999997</v>
      </c>
      <c r="N107" s="23"/>
      <c r="Q107" s="62"/>
      <c r="R107" s="64"/>
    </row>
    <row r="108" spans="4:18" ht="39.75" customHeight="1">
      <c r="D108" s="289">
        <v>58</v>
      </c>
      <c r="E108" s="209" t="s">
        <v>315</v>
      </c>
      <c r="F108" s="295" t="s">
        <v>316</v>
      </c>
      <c r="G108" s="292">
        <v>15</v>
      </c>
      <c r="H108" s="274">
        <v>3792</v>
      </c>
      <c r="I108" s="269">
        <v>3792</v>
      </c>
      <c r="J108" s="269"/>
      <c r="K108" s="269">
        <v>291.3</v>
      </c>
      <c r="L108" s="269"/>
      <c r="M108" s="269">
        <f t="shared" si="3"/>
        <v>3500.7</v>
      </c>
      <c r="N108" s="23"/>
      <c r="Q108" s="62"/>
      <c r="R108" s="64"/>
    </row>
    <row r="109" spans="4:18" ht="39.75" customHeight="1">
      <c r="D109" s="289">
        <v>59</v>
      </c>
      <c r="E109" s="209" t="s">
        <v>317</v>
      </c>
      <c r="F109" s="295" t="s">
        <v>39</v>
      </c>
      <c r="G109" s="292">
        <v>15</v>
      </c>
      <c r="H109" s="274">
        <v>2677.95</v>
      </c>
      <c r="I109" s="269">
        <v>2677.95</v>
      </c>
      <c r="J109" s="269"/>
      <c r="K109" s="269">
        <v>24.65</v>
      </c>
      <c r="L109" s="269"/>
      <c r="M109" s="269">
        <f>I109+J109-K109-L109</f>
        <v>2653.2999999999997</v>
      </c>
      <c r="N109" s="23"/>
      <c r="Q109" s="62"/>
      <c r="R109" s="64"/>
    </row>
    <row r="110" spans="4:18" ht="39.75" customHeight="1">
      <c r="D110" s="289">
        <v>60</v>
      </c>
      <c r="E110" s="209" t="s">
        <v>318</v>
      </c>
      <c r="F110" s="295" t="s">
        <v>319</v>
      </c>
      <c r="G110" s="292">
        <v>15</v>
      </c>
      <c r="H110" s="274">
        <v>2677.95</v>
      </c>
      <c r="I110" s="269">
        <v>2677.95</v>
      </c>
      <c r="J110" s="269"/>
      <c r="K110" s="269">
        <v>24.65</v>
      </c>
      <c r="L110" s="269"/>
      <c r="M110" s="269">
        <f>I110+J110-K110-L110</f>
        <v>2653.2999999999997</v>
      </c>
      <c r="N110" s="23"/>
      <c r="Q110" s="62"/>
      <c r="R110" s="64"/>
    </row>
    <row r="111" spans="4:18" ht="39.75" customHeight="1">
      <c r="D111" s="289"/>
      <c r="E111" s="307" t="s">
        <v>251</v>
      </c>
      <c r="F111" s="295"/>
      <c r="G111" s="292"/>
      <c r="H111" s="274"/>
      <c r="I111" s="269"/>
      <c r="J111" s="269"/>
      <c r="K111" s="269"/>
      <c r="L111" s="269"/>
      <c r="M111" s="269"/>
      <c r="N111" s="23"/>
      <c r="Q111" s="62"/>
      <c r="R111" s="64"/>
    </row>
    <row r="112" spans="4:18" ht="39.75" customHeight="1">
      <c r="D112" s="289">
        <v>61</v>
      </c>
      <c r="E112" s="290" t="s">
        <v>293</v>
      </c>
      <c r="F112" s="291" t="s">
        <v>294</v>
      </c>
      <c r="G112" s="292">
        <v>15</v>
      </c>
      <c r="H112" s="269">
        <v>2134.95</v>
      </c>
      <c r="I112" s="269">
        <v>2134.95</v>
      </c>
      <c r="J112" s="269">
        <v>64.86</v>
      </c>
      <c r="K112" s="269"/>
      <c r="L112" s="269"/>
      <c r="M112" s="269">
        <f>I112+J112</f>
        <v>2199.81</v>
      </c>
      <c r="N112" s="23"/>
      <c r="Q112" s="62"/>
      <c r="R112" s="64"/>
    </row>
    <row r="113" spans="4:18" ht="39.75" customHeight="1">
      <c r="D113" s="190"/>
      <c r="E113" s="307" t="s">
        <v>292</v>
      </c>
      <c r="F113" s="166"/>
      <c r="G113" s="161"/>
      <c r="H113" s="182"/>
      <c r="I113" s="164"/>
      <c r="J113" s="164"/>
      <c r="K113" s="164"/>
      <c r="L113" s="164"/>
      <c r="M113" s="164"/>
      <c r="N113" s="23"/>
      <c r="Q113" s="62"/>
      <c r="R113" s="64"/>
    </row>
    <row r="114" spans="4:18" ht="39.75" customHeight="1">
      <c r="D114" s="289">
        <v>62</v>
      </c>
      <c r="E114" s="290" t="s">
        <v>295</v>
      </c>
      <c r="F114" s="291" t="s">
        <v>296</v>
      </c>
      <c r="G114" s="292">
        <v>15</v>
      </c>
      <c r="H114" s="269">
        <v>2134.95</v>
      </c>
      <c r="I114" s="269">
        <v>2134.95</v>
      </c>
      <c r="J114" s="269">
        <v>64.86</v>
      </c>
      <c r="K114" s="269"/>
      <c r="L114" s="269"/>
      <c r="M114" s="269">
        <f>I114+J114</f>
        <v>2199.81</v>
      </c>
      <c r="N114" s="23"/>
      <c r="Q114" s="62"/>
      <c r="R114" s="64"/>
    </row>
    <row r="115" spans="4:18" ht="37.5" customHeight="1">
      <c r="D115" s="248"/>
      <c r="E115" s="249"/>
      <c r="F115" s="250"/>
      <c r="G115" s="251"/>
      <c r="H115" s="252">
        <f>SUM(H90:H114)</f>
        <v>44967.59999999999</v>
      </c>
      <c r="I115" s="252">
        <f>SUM(I90:I114)</f>
        <v>44825.26999999999</v>
      </c>
      <c r="J115" s="252">
        <f>SUM(J90:J114)</f>
        <v>537.51</v>
      </c>
      <c r="K115" s="252">
        <f>SUM(K90:K114)</f>
        <v>538.97</v>
      </c>
      <c r="L115" s="252"/>
      <c r="M115" s="252">
        <f>SUM(M90:M114)</f>
        <v>44823.81</v>
      </c>
      <c r="N115" s="95"/>
      <c r="Q115" s="62"/>
      <c r="R115" s="64"/>
    </row>
    <row r="116" spans="4:18" ht="37.5" customHeight="1">
      <c r="D116" s="248"/>
      <c r="E116" s="249"/>
      <c r="F116" s="250"/>
      <c r="G116" s="251"/>
      <c r="H116" s="252"/>
      <c r="I116" s="252"/>
      <c r="J116" s="252"/>
      <c r="K116" s="252"/>
      <c r="L116" s="252"/>
      <c r="M116" s="252"/>
      <c r="N116" s="95"/>
      <c r="Q116" s="62"/>
      <c r="R116" s="64"/>
    </row>
    <row r="117" spans="4:18" ht="37.5" customHeight="1">
      <c r="D117" s="248"/>
      <c r="E117" s="249"/>
      <c r="F117" s="250"/>
      <c r="G117" s="251"/>
      <c r="H117" s="252"/>
      <c r="I117" s="252"/>
      <c r="J117" s="252"/>
      <c r="K117" s="252"/>
      <c r="L117" s="252"/>
      <c r="M117" s="252"/>
      <c r="N117" s="95"/>
      <c r="Q117" s="62"/>
      <c r="R117" s="64"/>
    </row>
    <row r="118" spans="4:18" ht="37.5" customHeight="1">
      <c r="D118" s="248"/>
      <c r="E118" s="249"/>
      <c r="F118" s="250"/>
      <c r="G118" s="251"/>
      <c r="H118" s="252"/>
      <c r="I118" s="252"/>
      <c r="J118" s="252"/>
      <c r="K118" s="252"/>
      <c r="L118" s="252"/>
      <c r="M118" s="252"/>
      <c r="N118" s="95"/>
      <c r="Q118" s="62"/>
      <c r="R118" s="64"/>
    </row>
    <row r="119" spans="4:18" ht="37.5" customHeight="1">
      <c r="D119" s="248"/>
      <c r="E119" s="249"/>
      <c r="F119" s="250"/>
      <c r="G119" s="251"/>
      <c r="H119" s="252"/>
      <c r="I119" s="252"/>
      <c r="J119" s="252"/>
      <c r="K119" s="252"/>
      <c r="L119" s="252"/>
      <c r="M119" s="252"/>
      <c r="N119" s="95"/>
      <c r="Q119" s="62"/>
      <c r="R119" s="64"/>
    </row>
    <row r="120" spans="4:18" ht="19.5" customHeight="1">
      <c r="D120" s="413" t="s">
        <v>12</v>
      </c>
      <c r="E120" s="413"/>
      <c r="F120" s="413"/>
      <c r="G120" s="413"/>
      <c r="H120" s="413"/>
      <c r="I120" s="413"/>
      <c r="J120" s="413"/>
      <c r="K120" s="413"/>
      <c r="L120" s="413"/>
      <c r="M120" s="413"/>
      <c r="N120" s="413"/>
      <c r="Q120" s="62"/>
      <c r="R120" s="64"/>
    </row>
    <row r="121" spans="4:18" ht="19.5" customHeight="1">
      <c r="D121" s="413" t="s">
        <v>178</v>
      </c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Q121" s="62"/>
      <c r="R121" s="64"/>
    </row>
    <row r="122" spans="4:18" ht="19.5" customHeight="1">
      <c r="D122" s="419" t="str">
        <f>D5</f>
        <v>NOMINA 2DA QUINCENA DEL MES DE AGOSTO DE 2019</v>
      </c>
      <c r="E122" s="419"/>
      <c r="F122" s="419"/>
      <c r="G122" s="419"/>
      <c r="H122" s="419"/>
      <c r="I122" s="419"/>
      <c r="J122" s="419"/>
      <c r="K122" s="419"/>
      <c r="L122" s="419"/>
      <c r="M122" s="419"/>
      <c r="N122" s="419"/>
      <c r="Q122" s="62"/>
      <c r="R122" s="64"/>
    </row>
    <row r="123" spans="4:18" ht="19.5" customHeight="1">
      <c r="D123" s="419" t="s">
        <v>165</v>
      </c>
      <c r="E123" s="419"/>
      <c r="F123" s="419"/>
      <c r="G123" s="419"/>
      <c r="H123" s="419"/>
      <c r="I123" s="419"/>
      <c r="J123" s="419"/>
      <c r="K123" s="419"/>
      <c r="L123" s="419"/>
      <c r="M123" s="419"/>
      <c r="N123" s="419"/>
      <c r="Q123" s="62"/>
      <c r="R123" s="64"/>
    </row>
    <row r="124" spans="4:18" ht="33" customHeight="1">
      <c r="D124" s="124"/>
      <c r="E124" s="124"/>
      <c r="F124" s="124"/>
      <c r="G124" s="125" t="s">
        <v>4</v>
      </c>
      <c r="H124" s="421" t="s">
        <v>0</v>
      </c>
      <c r="I124" s="422"/>
      <c r="J124" s="423"/>
      <c r="K124" s="126"/>
      <c r="L124" s="126"/>
      <c r="M124" s="125"/>
      <c r="N124" s="127"/>
      <c r="Q124" s="62"/>
      <c r="R124" s="64"/>
    </row>
    <row r="125" spans="4:18" ht="33" customHeight="1">
      <c r="D125" s="125" t="s">
        <v>3</v>
      </c>
      <c r="E125" s="125"/>
      <c r="F125" s="134"/>
      <c r="G125" s="128" t="s">
        <v>5</v>
      </c>
      <c r="H125" s="129" t="s">
        <v>1</v>
      </c>
      <c r="I125" s="129" t="s">
        <v>164</v>
      </c>
      <c r="J125" s="129" t="s">
        <v>168</v>
      </c>
      <c r="K125" s="129"/>
      <c r="L125" s="125" t="s">
        <v>183</v>
      </c>
      <c r="M125" s="125" t="s">
        <v>167</v>
      </c>
      <c r="N125" s="130"/>
      <c r="Q125" s="62"/>
      <c r="R125" s="64"/>
    </row>
    <row r="126" spans="4:18" ht="33" customHeight="1">
      <c r="D126" s="127"/>
      <c r="E126" s="131"/>
      <c r="F126" s="131" t="s">
        <v>10</v>
      </c>
      <c r="G126" s="125"/>
      <c r="H126" s="125" t="s">
        <v>7</v>
      </c>
      <c r="I126" s="125" t="s">
        <v>167</v>
      </c>
      <c r="J126" s="125" t="s">
        <v>169</v>
      </c>
      <c r="K126" s="125" t="s">
        <v>170</v>
      </c>
      <c r="L126" s="125" t="s">
        <v>185</v>
      </c>
      <c r="M126" s="125" t="s">
        <v>173</v>
      </c>
      <c r="N126" s="129" t="s">
        <v>176</v>
      </c>
      <c r="Q126" s="62"/>
      <c r="R126" s="64"/>
    </row>
    <row r="127" spans="4:18" ht="33" customHeight="1">
      <c r="D127" s="125"/>
      <c r="E127" s="131" t="s">
        <v>79</v>
      </c>
      <c r="F127" s="131" t="s">
        <v>9</v>
      </c>
      <c r="G127" s="129"/>
      <c r="H127" s="129"/>
      <c r="I127" s="129"/>
      <c r="J127" s="129"/>
      <c r="K127" s="133"/>
      <c r="L127" s="133"/>
      <c r="M127" s="129"/>
      <c r="N127" s="129"/>
      <c r="Q127" s="62"/>
      <c r="R127" s="64"/>
    </row>
    <row r="128" spans="2:18" ht="33" customHeight="1">
      <c r="B128" s="91"/>
      <c r="D128" s="195"/>
      <c r="E128" s="196" t="s">
        <v>61</v>
      </c>
      <c r="F128" s="197"/>
      <c r="G128" s="198"/>
      <c r="H128" s="199"/>
      <c r="I128" s="200"/>
      <c r="J128" s="200"/>
      <c r="K128" s="200"/>
      <c r="L128" s="200"/>
      <c r="M128" s="201"/>
      <c r="N128" s="23"/>
      <c r="Q128" s="62"/>
      <c r="R128" s="64">
        <f aca="true" t="shared" si="4" ref="R128:R139">Q128/2</f>
        <v>0</v>
      </c>
    </row>
    <row r="129" spans="4:18" ht="33" customHeight="1">
      <c r="D129" s="202">
        <v>63</v>
      </c>
      <c r="E129" s="203" t="s">
        <v>88</v>
      </c>
      <c r="F129" s="204" t="s">
        <v>89</v>
      </c>
      <c r="G129" s="205">
        <v>15</v>
      </c>
      <c r="H129" s="206">
        <v>2109</v>
      </c>
      <c r="I129" s="201">
        <f>H129</f>
        <v>2109</v>
      </c>
      <c r="J129" s="201">
        <v>66.53</v>
      </c>
      <c r="K129" s="201"/>
      <c r="L129" s="201">
        <v>0</v>
      </c>
      <c r="M129" s="201">
        <f>I129+J129-K129-L129</f>
        <v>2175.53</v>
      </c>
      <c r="N129" s="23"/>
      <c r="Q129" s="62">
        <v>3938</v>
      </c>
      <c r="R129" s="64">
        <f t="shared" si="4"/>
        <v>1969</v>
      </c>
    </row>
    <row r="130" spans="4:18" ht="33" customHeight="1">
      <c r="D130" s="207"/>
      <c r="E130" s="208" t="s">
        <v>47</v>
      </c>
      <c r="F130" s="197"/>
      <c r="G130" s="198"/>
      <c r="H130" s="199"/>
      <c r="I130" s="201"/>
      <c r="J130" s="201"/>
      <c r="K130" s="201"/>
      <c r="L130" s="201"/>
      <c r="M130" s="201"/>
      <c r="N130" s="23"/>
      <c r="Q130" s="62"/>
      <c r="R130" s="64">
        <f t="shared" si="4"/>
        <v>0</v>
      </c>
    </row>
    <row r="131" spans="4:18" ht="33" customHeight="1">
      <c r="D131" s="207">
        <v>64</v>
      </c>
      <c r="E131" s="209" t="s">
        <v>241</v>
      </c>
      <c r="F131" s="197" t="s">
        <v>37</v>
      </c>
      <c r="G131" s="198">
        <v>15</v>
      </c>
      <c r="H131" s="199">
        <v>709.05</v>
      </c>
      <c r="I131" s="201">
        <f aca="true" t="shared" si="5" ref="I131:I140">H131</f>
        <v>709.05</v>
      </c>
      <c r="J131" s="201">
        <v>168.24</v>
      </c>
      <c r="K131" s="201"/>
      <c r="L131" s="201">
        <v>0</v>
      </c>
      <c r="M131" s="201">
        <f aca="true" t="shared" si="6" ref="M131:M153">I131+J131-K131-L131</f>
        <v>877.29</v>
      </c>
      <c r="N131" s="23"/>
      <c r="Q131" s="62">
        <v>1324</v>
      </c>
      <c r="R131" s="64">
        <f t="shared" si="4"/>
        <v>662</v>
      </c>
    </row>
    <row r="132" spans="4:18" ht="33" customHeight="1">
      <c r="D132" s="207">
        <v>65</v>
      </c>
      <c r="E132" s="209" t="s">
        <v>290</v>
      </c>
      <c r="F132" s="197" t="s">
        <v>37</v>
      </c>
      <c r="G132" s="198">
        <v>15</v>
      </c>
      <c r="H132" s="199">
        <v>709.05</v>
      </c>
      <c r="I132" s="201">
        <f t="shared" si="5"/>
        <v>709.05</v>
      </c>
      <c r="J132" s="201">
        <v>168.24</v>
      </c>
      <c r="K132" s="201"/>
      <c r="L132" s="201">
        <v>0</v>
      </c>
      <c r="M132" s="201">
        <f t="shared" si="6"/>
        <v>877.29</v>
      </c>
      <c r="N132" s="23"/>
      <c r="Q132" s="62">
        <v>1324</v>
      </c>
      <c r="R132" s="64">
        <f t="shared" si="4"/>
        <v>662</v>
      </c>
    </row>
    <row r="133" spans="4:18" ht="33" customHeight="1">
      <c r="D133" s="207">
        <v>66</v>
      </c>
      <c r="E133" s="209" t="s">
        <v>258</v>
      </c>
      <c r="F133" s="197" t="s">
        <v>37</v>
      </c>
      <c r="G133" s="198">
        <v>15</v>
      </c>
      <c r="H133" s="199">
        <v>709.05</v>
      </c>
      <c r="I133" s="201">
        <f t="shared" si="5"/>
        <v>709.05</v>
      </c>
      <c r="J133" s="201">
        <v>168.24</v>
      </c>
      <c r="K133" s="201"/>
      <c r="L133" s="201">
        <v>0</v>
      </c>
      <c r="M133" s="201">
        <f t="shared" si="6"/>
        <v>877.29</v>
      </c>
      <c r="N133" s="23"/>
      <c r="Q133" s="62">
        <v>1324</v>
      </c>
      <c r="R133" s="64">
        <f t="shared" si="4"/>
        <v>662</v>
      </c>
    </row>
    <row r="134" spans="4:18" ht="33" customHeight="1">
      <c r="D134" s="207">
        <v>67</v>
      </c>
      <c r="E134" s="209" t="s">
        <v>117</v>
      </c>
      <c r="F134" s="197" t="s">
        <v>37</v>
      </c>
      <c r="G134" s="198">
        <v>15</v>
      </c>
      <c r="H134" s="199">
        <v>709.05</v>
      </c>
      <c r="I134" s="201">
        <f t="shared" si="5"/>
        <v>709.05</v>
      </c>
      <c r="J134" s="201">
        <v>168.24</v>
      </c>
      <c r="K134" s="201"/>
      <c r="L134" s="201">
        <v>0</v>
      </c>
      <c r="M134" s="201">
        <f t="shared" si="6"/>
        <v>877.29</v>
      </c>
      <c r="N134" s="23"/>
      <c r="Q134" s="62">
        <v>1324</v>
      </c>
      <c r="R134" s="64">
        <f t="shared" si="4"/>
        <v>662</v>
      </c>
    </row>
    <row r="135" spans="4:18" ht="33" customHeight="1">
      <c r="D135" s="207">
        <v>68</v>
      </c>
      <c r="E135" s="209" t="s">
        <v>242</v>
      </c>
      <c r="F135" s="197" t="s">
        <v>41</v>
      </c>
      <c r="G135" s="198">
        <v>15</v>
      </c>
      <c r="H135" s="199">
        <v>709.05</v>
      </c>
      <c r="I135" s="201">
        <f t="shared" si="5"/>
        <v>709.05</v>
      </c>
      <c r="J135" s="201">
        <v>168.24</v>
      </c>
      <c r="K135" s="201"/>
      <c r="L135" s="201">
        <v>0</v>
      </c>
      <c r="M135" s="201">
        <f t="shared" si="6"/>
        <v>877.29</v>
      </c>
      <c r="N135" s="23"/>
      <c r="Q135" s="62">
        <v>1324</v>
      </c>
      <c r="R135" s="64">
        <f t="shared" si="4"/>
        <v>662</v>
      </c>
    </row>
    <row r="136" spans="4:18" ht="33" customHeight="1">
      <c r="D136" s="207">
        <v>69</v>
      </c>
      <c r="E136" s="209" t="s">
        <v>253</v>
      </c>
      <c r="F136" s="197" t="s">
        <v>37</v>
      </c>
      <c r="G136" s="198">
        <v>15</v>
      </c>
      <c r="H136" s="199">
        <v>709.05</v>
      </c>
      <c r="I136" s="201">
        <f t="shared" si="5"/>
        <v>709.05</v>
      </c>
      <c r="J136" s="201">
        <v>168.24</v>
      </c>
      <c r="K136" s="201"/>
      <c r="L136" s="201">
        <v>0</v>
      </c>
      <c r="M136" s="201">
        <f t="shared" si="6"/>
        <v>877.29</v>
      </c>
      <c r="N136" s="23"/>
      <c r="Q136" s="62">
        <v>1324</v>
      </c>
      <c r="R136" s="64">
        <f t="shared" si="4"/>
        <v>662</v>
      </c>
    </row>
    <row r="137" spans="4:18" ht="33" customHeight="1">
      <c r="D137" s="207">
        <v>70</v>
      </c>
      <c r="E137" s="209" t="s">
        <v>259</v>
      </c>
      <c r="F137" s="197" t="s">
        <v>118</v>
      </c>
      <c r="G137" s="198">
        <v>15</v>
      </c>
      <c r="H137" s="199">
        <v>709.05</v>
      </c>
      <c r="I137" s="201">
        <f t="shared" si="5"/>
        <v>709.05</v>
      </c>
      <c r="J137" s="201">
        <v>168.24</v>
      </c>
      <c r="K137" s="201"/>
      <c r="L137" s="201">
        <v>0</v>
      </c>
      <c r="M137" s="201">
        <f t="shared" si="6"/>
        <v>877.29</v>
      </c>
      <c r="N137" s="23"/>
      <c r="Q137" s="62">
        <v>1324</v>
      </c>
      <c r="R137" s="64">
        <f t="shared" si="4"/>
        <v>662</v>
      </c>
    </row>
    <row r="138" spans="4:18" ht="33" customHeight="1">
      <c r="D138" s="207">
        <v>71</v>
      </c>
      <c r="E138" s="209" t="s">
        <v>297</v>
      </c>
      <c r="F138" s="210" t="s">
        <v>62</v>
      </c>
      <c r="G138" s="198">
        <v>15</v>
      </c>
      <c r="H138" s="199">
        <v>757.05</v>
      </c>
      <c r="I138" s="201">
        <f t="shared" si="5"/>
        <v>757.05</v>
      </c>
      <c r="J138" s="201">
        <v>165.17</v>
      </c>
      <c r="K138" s="201"/>
      <c r="L138" s="201">
        <v>0</v>
      </c>
      <c r="M138" s="201">
        <f t="shared" si="6"/>
        <v>922.2199999999999</v>
      </c>
      <c r="N138" s="23"/>
      <c r="Q138" s="62">
        <v>1414</v>
      </c>
      <c r="R138" s="64">
        <f t="shared" si="4"/>
        <v>707</v>
      </c>
    </row>
    <row r="139" spans="4:18" ht="33" customHeight="1">
      <c r="D139" s="207">
        <v>72</v>
      </c>
      <c r="E139" s="209" t="s">
        <v>291</v>
      </c>
      <c r="F139" s="210" t="s">
        <v>147</v>
      </c>
      <c r="G139" s="198">
        <v>15</v>
      </c>
      <c r="H139" s="199">
        <v>723</v>
      </c>
      <c r="I139" s="201">
        <f t="shared" si="5"/>
        <v>723</v>
      </c>
      <c r="J139" s="201">
        <v>167.35</v>
      </c>
      <c r="K139" s="201"/>
      <c r="L139" s="201">
        <v>0</v>
      </c>
      <c r="M139" s="201">
        <f t="shared" si="6"/>
        <v>890.35</v>
      </c>
      <c r="N139" s="23"/>
      <c r="Q139" s="62">
        <v>1350</v>
      </c>
      <c r="R139" s="64">
        <f t="shared" si="4"/>
        <v>675</v>
      </c>
    </row>
    <row r="140" spans="4:18" ht="33" customHeight="1">
      <c r="D140" s="207">
        <v>73</v>
      </c>
      <c r="E140" s="209" t="s">
        <v>190</v>
      </c>
      <c r="F140" s="197" t="s">
        <v>37</v>
      </c>
      <c r="G140" s="198">
        <v>15</v>
      </c>
      <c r="H140" s="199">
        <v>631.05</v>
      </c>
      <c r="I140" s="201">
        <f t="shared" si="5"/>
        <v>631.05</v>
      </c>
      <c r="J140" s="201">
        <v>173.23</v>
      </c>
      <c r="K140" s="201"/>
      <c r="L140" s="201">
        <v>0</v>
      </c>
      <c r="M140" s="201">
        <f t="shared" si="6"/>
        <v>804.28</v>
      </c>
      <c r="N140" s="23"/>
      <c r="Q140" s="62"/>
      <c r="R140" s="64"/>
    </row>
    <row r="141" spans="4:18" ht="33" customHeight="1">
      <c r="D141" s="207"/>
      <c r="E141" s="196" t="s">
        <v>270</v>
      </c>
      <c r="F141" s="197"/>
      <c r="G141" s="198"/>
      <c r="H141" s="199"/>
      <c r="I141" s="201"/>
      <c r="J141" s="201"/>
      <c r="K141" s="201"/>
      <c r="L141" s="201"/>
      <c r="M141" s="201"/>
      <c r="N141" s="23"/>
      <c r="Q141" s="62"/>
      <c r="R141" s="64">
        <f>Q141/2</f>
        <v>0</v>
      </c>
    </row>
    <row r="142" spans="4:18" ht="38.25" customHeight="1">
      <c r="D142" s="207">
        <v>74</v>
      </c>
      <c r="E142" s="209" t="s">
        <v>271</v>
      </c>
      <c r="F142" s="210" t="s">
        <v>272</v>
      </c>
      <c r="G142" s="198">
        <v>15</v>
      </c>
      <c r="H142" s="199">
        <v>3613.95</v>
      </c>
      <c r="I142" s="201">
        <v>3613.95</v>
      </c>
      <c r="J142" s="201"/>
      <c r="K142" s="201">
        <v>164.49</v>
      </c>
      <c r="L142" s="201"/>
      <c r="M142" s="201">
        <f>I142-K142</f>
        <v>3449.46</v>
      </c>
      <c r="N142" s="23"/>
      <c r="Q142" s="62"/>
      <c r="R142" s="64"/>
    </row>
    <row r="143" spans="4:18" ht="33" customHeight="1">
      <c r="D143" s="211"/>
      <c r="E143" s="208" t="s">
        <v>332</v>
      </c>
      <c r="F143" s="209"/>
      <c r="G143" s="211"/>
      <c r="H143" s="201"/>
      <c r="I143" s="201"/>
      <c r="J143" s="201"/>
      <c r="K143" s="201"/>
      <c r="L143" s="201"/>
      <c r="M143" s="201"/>
      <c r="N143" s="23"/>
      <c r="Q143" s="62"/>
      <c r="R143" s="64"/>
    </row>
    <row r="144" spans="4:18" ht="39" customHeight="1">
      <c r="D144" s="211">
        <v>75</v>
      </c>
      <c r="E144" s="209" t="s">
        <v>222</v>
      </c>
      <c r="F144" s="212" t="s">
        <v>330</v>
      </c>
      <c r="G144" s="211">
        <v>15</v>
      </c>
      <c r="H144" s="201">
        <v>4531.95</v>
      </c>
      <c r="I144" s="201">
        <v>4531.95</v>
      </c>
      <c r="J144" s="201"/>
      <c r="K144" s="201">
        <v>385.78</v>
      </c>
      <c r="L144" s="201">
        <v>0</v>
      </c>
      <c r="M144" s="201">
        <f>I144+J144-K144-L144</f>
        <v>4146.17</v>
      </c>
      <c r="N144" s="23"/>
      <c r="Q144" s="62"/>
      <c r="R144" s="64"/>
    </row>
    <row r="145" spans="4:18" ht="33" customHeight="1">
      <c r="D145" s="253">
        <v>76</v>
      </c>
      <c r="E145" s="203" t="s">
        <v>284</v>
      </c>
      <c r="F145" s="254" t="s">
        <v>331</v>
      </c>
      <c r="G145" s="253">
        <v>15</v>
      </c>
      <c r="H145" s="201">
        <v>2758.05</v>
      </c>
      <c r="I145" s="201">
        <v>2758.05</v>
      </c>
      <c r="J145" s="201"/>
      <c r="K145" s="201">
        <v>33.37</v>
      </c>
      <c r="L145" s="201"/>
      <c r="M145" s="201">
        <f>I145-K145</f>
        <v>2724.6800000000003</v>
      </c>
      <c r="N145" s="23"/>
      <c r="Q145" s="62"/>
      <c r="R145" s="64"/>
    </row>
    <row r="146" spans="4:18" ht="7.5" customHeight="1">
      <c r="D146" s="213"/>
      <c r="E146" s="214"/>
      <c r="F146" s="213"/>
      <c r="G146" s="213"/>
      <c r="H146" s="215"/>
      <c r="I146" s="215"/>
      <c r="J146" s="213"/>
      <c r="K146" s="213"/>
      <c r="L146" s="213"/>
      <c r="M146" s="213"/>
      <c r="N146" s="23"/>
      <c r="Q146" s="62"/>
      <c r="R146" s="64"/>
    </row>
    <row r="147" spans="4:18" ht="9" customHeight="1">
      <c r="D147" s="216"/>
      <c r="E147" s="217"/>
      <c r="F147" s="218"/>
      <c r="G147" s="219"/>
      <c r="H147" s="199"/>
      <c r="I147" s="201"/>
      <c r="J147" s="220"/>
      <c r="K147" s="220"/>
      <c r="L147" s="220">
        <v>0</v>
      </c>
      <c r="M147" s="220"/>
      <c r="N147" s="23"/>
      <c r="Q147" s="62"/>
      <c r="R147" s="64"/>
    </row>
    <row r="148" spans="4:18" ht="33" customHeight="1">
      <c r="D148" s="211"/>
      <c r="E148" s="208" t="s">
        <v>21</v>
      </c>
      <c r="F148" s="209"/>
      <c r="G148" s="211"/>
      <c r="H148" s="201"/>
      <c r="I148" s="201"/>
      <c r="J148" s="201"/>
      <c r="K148" s="201"/>
      <c r="L148" s="201"/>
      <c r="M148" s="201"/>
      <c r="N148" s="23"/>
      <c r="Q148" s="62"/>
      <c r="R148" s="64"/>
    </row>
    <row r="149" spans="4:18" ht="33" customHeight="1">
      <c r="D149" s="211">
        <v>77</v>
      </c>
      <c r="E149" s="209" t="s">
        <v>220</v>
      </c>
      <c r="F149" s="221" t="s">
        <v>191</v>
      </c>
      <c r="G149" s="211">
        <v>15</v>
      </c>
      <c r="H149" s="201">
        <v>3613.95</v>
      </c>
      <c r="I149" s="201">
        <v>3613.95</v>
      </c>
      <c r="J149" s="201"/>
      <c r="K149" s="201">
        <v>164.49</v>
      </c>
      <c r="L149" s="201">
        <v>0</v>
      </c>
      <c r="M149" s="201">
        <f>I149+J149-K149-L149</f>
        <v>3449.46</v>
      </c>
      <c r="N149" s="23"/>
      <c r="Q149" s="62">
        <v>3680</v>
      </c>
      <c r="R149" s="64">
        <f>Q149/2</f>
        <v>1840</v>
      </c>
    </row>
    <row r="150" spans="4:18" ht="33" customHeight="1">
      <c r="D150" s="207"/>
      <c r="E150" s="196" t="s">
        <v>98</v>
      </c>
      <c r="F150" s="197"/>
      <c r="G150" s="198"/>
      <c r="H150" s="199"/>
      <c r="I150" s="201"/>
      <c r="J150" s="201"/>
      <c r="K150" s="201"/>
      <c r="L150" s="201"/>
      <c r="M150" s="201"/>
      <c r="N150" s="23"/>
      <c r="Q150" s="62"/>
      <c r="R150" s="64">
        <f>Q150/2</f>
        <v>0</v>
      </c>
    </row>
    <row r="151" spans="4:18" ht="33" customHeight="1">
      <c r="D151" s="207">
        <v>78</v>
      </c>
      <c r="E151" s="209" t="s">
        <v>305</v>
      </c>
      <c r="F151" s="330" t="s">
        <v>306</v>
      </c>
      <c r="G151" s="198">
        <v>15</v>
      </c>
      <c r="H151" s="199">
        <v>1938</v>
      </c>
      <c r="I151" s="201">
        <v>1938</v>
      </c>
      <c r="J151" s="201">
        <v>77.39</v>
      </c>
      <c r="K151" s="201"/>
      <c r="L151" s="201"/>
      <c r="M151" s="201">
        <f>I151+J151</f>
        <v>2015.39</v>
      </c>
      <c r="N151" s="23"/>
      <c r="Q151" s="62"/>
      <c r="R151" s="64"/>
    </row>
    <row r="152" spans="4:20" ht="33" customHeight="1">
      <c r="D152" s="207">
        <v>79</v>
      </c>
      <c r="E152" s="197" t="s">
        <v>109</v>
      </c>
      <c r="F152" s="197" t="s">
        <v>110</v>
      </c>
      <c r="G152" s="198">
        <v>15</v>
      </c>
      <c r="H152" s="199">
        <v>2064</v>
      </c>
      <c r="I152" s="201">
        <v>2064</v>
      </c>
      <c r="J152" s="201">
        <v>69.41</v>
      </c>
      <c r="K152" s="201"/>
      <c r="L152" s="201">
        <v>0</v>
      </c>
      <c r="M152" s="201">
        <f t="shared" si="6"/>
        <v>2133.41</v>
      </c>
      <c r="N152" s="23"/>
      <c r="Q152" s="62">
        <v>3854</v>
      </c>
      <c r="R152" s="64">
        <f>Q152/2</f>
        <v>1927</v>
      </c>
      <c r="T152" s="1">
        <f>143.59*11</f>
        <v>1579.49</v>
      </c>
    </row>
    <row r="153" spans="4:18" ht="33" customHeight="1">
      <c r="D153" s="207">
        <v>80</v>
      </c>
      <c r="E153" s="197" t="s">
        <v>146</v>
      </c>
      <c r="F153" s="197" t="s">
        <v>18</v>
      </c>
      <c r="G153" s="198">
        <v>15</v>
      </c>
      <c r="H153" s="199">
        <v>1831.95</v>
      </c>
      <c r="I153" s="201">
        <f>H153</f>
        <v>1831.95</v>
      </c>
      <c r="J153" s="201">
        <v>84.26</v>
      </c>
      <c r="K153" s="201"/>
      <c r="L153" s="201">
        <v>0</v>
      </c>
      <c r="M153" s="201">
        <f t="shared" si="6"/>
        <v>1916.21</v>
      </c>
      <c r="N153" s="23"/>
      <c r="Q153" s="62">
        <v>3420</v>
      </c>
      <c r="R153" s="64">
        <f>Q153/2</f>
        <v>1710</v>
      </c>
    </row>
    <row r="154" spans="4:18" ht="33" customHeight="1">
      <c r="D154" s="207"/>
      <c r="E154" s="196" t="s">
        <v>193</v>
      </c>
      <c r="F154" s="197"/>
      <c r="G154" s="198"/>
      <c r="H154" s="199"/>
      <c r="I154" s="201"/>
      <c r="J154" s="201"/>
      <c r="K154" s="201"/>
      <c r="L154" s="201"/>
      <c r="M154" s="201"/>
      <c r="N154" s="23"/>
      <c r="Q154" s="62"/>
      <c r="R154" s="64"/>
    </row>
    <row r="155" spans="4:18" ht="33" customHeight="1">
      <c r="D155" s="207">
        <v>81</v>
      </c>
      <c r="E155" s="197" t="s">
        <v>246</v>
      </c>
      <c r="F155" s="210" t="s">
        <v>194</v>
      </c>
      <c r="G155" s="198">
        <v>15</v>
      </c>
      <c r="H155" s="201">
        <v>3508.95</v>
      </c>
      <c r="I155" s="201">
        <v>3508.95</v>
      </c>
      <c r="J155" s="201"/>
      <c r="K155" s="201">
        <v>135.34</v>
      </c>
      <c r="L155" s="201">
        <v>0</v>
      </c>
      <c r="M155" s="201">
        <f>I155+J155-K155-L155</f>
        <v>3373.6099999999997</v>
      </c>
      <c r="N155" s="23"/>
      <c r="Q155" s="62">
        <v>4344</v>
      </c>
      <c r="R155" s="64">
        <f>Q155/2</f>
        <v>2172</v>
      </c>
    </row>
    <row r="156" spans="4:18" ht="33" customHeight="1" thickBot="1">
      <c r="D156" s="222"/>
      <c r="E156" s="223"/>
      <c r="F156" s="224"/>
      <c r="G156" s="225" t="s">
        <v>6</v>
      </c>
      <c r="H156" s="226">
        <f>H158+H115+H80+H44</f>
        <v>204713.56999999998</v>
      </c>
      <c r="I156" s="226">
        <f>I158+I115+I80+I44</f>
        <v>197076.26999999996</v>
      </c>
      <c r="J156" s="226">
        <f>J158+J115+J80+J44</f>
        <v>3838.86</v>
      </c>
      <c r="K156" s="226">
        <f>K158+K115+K80+K44</f>
        <v>5568.5599999999995</v>
      </c>
      <c r="L156" s="226" t="e">
        <f>L155+L153+L152+L151+L149+L147+L145+L144+L142+L140+L139+L138+L137+L136+L135+L134+L133+L132+L131+L129+L101+#REF!+L100+L94+L92+L90+L79+L77+L76+L74+L73+L72+L71+L70+L69+L68+L67+L66+L65+L64+L63+L62+L61+L60+L59+L58+L57+L56+L55+L54+L41+L36+L35+L33+L32+L31+L28+L26+L25+L24+L23+L21+L20+L18+L16+L14+L13+L12</f>
        <v>#REF!</v>
      </c>
      <c r="M156" s="226">
        <f>M168+M115+M80+M44</f>
        <v>195346.56999999998</v>
      </c>
      <c r="N156" s="3"/>
      <c r="Q156" s="64">
        <f>SUM(Q12:Q155)</f>
        <v>148772</v>
      </c>
      <c r="R156" s="64">
        <f>SUM(R12:R155)</f>
        <v>74386</v>
      </c>
    </row>
    <row r="157" spans="8:13" ht="13.5" thickTop="1">
      <c r="H157" s="369"/>
      <c r="I157" s="369"/>
      <c r="J157" s="370"/>
      <c r="K157" s="370"/>
      <c r="M157" s="12"/>
    </row>
    <row r="158" spans="6:13" ht="12.75">
      <c r="F158" s="2"/>
      <c r="G158" s="2"/>
      <c r="H158" s="366">
        <f>SUM(H129:H155)</f>
        <v>33044.25</v>
      </c>
      <c r="I158" s="367">
        <f>SUM(I129:I155)</f>
        <v>33044.25</v>
      </c>
      <c r="J158" s="367">
        <f>SUM(J129:J155)</f>
        <v>1981.0200000000002</v>
      </c>
      <c r="K158" s="367">
        <f>SUM(K128:K155)</f>
        <v>883.47</v>
      </c>
      <c r="L158" s="310"/>
      <c r="M158" s="309">
        <f>SUM(M129:M155)</f>
        <v>34141.799999999996</v>
      </c>
    </row>
    <row r="159" spans="6:14" ht="12.75">
      <c r="F159" s="2"/>
      <c r="G159" s="2"/>
      <c r="H159" s="366">
        <f>H158+H115+H80+H44</f>
        <v>204713.56999999998</v>
      </c>
      <c r="I159" s="367">
        <f>I158+I115+I80+I44</f>
        <v>197076.26999999996</v>
      </c>
      <c r="J159" s="367">
        <f>J158+J115+J80+J44</f>
        <v>3838.86</v>
      </c>
      <c r="K159" s="367">
        <f>K158+K115+K80+K44</f>
        <v>5568.5599999999995</v>
      </c>
      <c r="L159" s="310"/>
      <c r="M159" s="309"/>
      <c r="N159" s="12"/>
    </row>
    <row r="160" spans="6:13" ht="12.75">
      <c r="F160" s="2"/>
      <c r="G160" s="2"/>
      <c r="H160" s="368"/>
      <c r="I160" s="368"/>
      <c r="J160" s="367">
        <f>J158+J115+J80+J44</f>
        <v>3838.86</v>
      </c>
      <c r="K160" s="367">
        <f>K158+K115+K80+K44</f>
        <v>5568.5599999999995</v>
      </c>
      <c r="L160" s="310"/>
      <c r="M160" s="310"/>
    </row>
    <row r="161" spans="5:14" ht="12.75">
      <c r="E161" s="1" t="s">
        <v>127</v>
      </c>
      <c r="F161" s="2"/>
      <c r="G161" s="2"/>
      <c r="H161" s="367"/>
      <c r="I161" s="371"/>
      <c r="J161" s="368"/>
      <c r="K161" s="368"/>
      <c r="M161" s="69"/>
      <c r="N161" s="69"/>
    </row>
    <row r="162" spans="5:14" ht="14.25">
      <c r="E162" s="45" t="s">
        <v>204</v>
      </c>
      <c r="F162" s="33"/>
      <c r="G162" s="33"/>
      <c r="H162" s="331"/>
      <c r="I162" s="331"/>
      <c r="J162" s="331"/>
      <c r="K162" s="331"/>
      <c r="L162" s="16"/>
      <c r="M162" s="428" t="s">
        <v>205</v>
      </c>
      <c r="N162" s="428"/>
    </row>
    <row r="163" spans="5:14" ht="15">
      <c r="E163" s="46" t="s">
        <v>11</v>
      </c>
      <c r="F163" s="34"/>
      <c r="G163" s="34"/>
      <c r="H163" s="331"/>
      <c r="I163" s="331"/>
      <c r="J163" s="332"/>
      <c r="K163" s="331"/>
      <c r="L163" s="34"/>
      <c r="M163" s="427" t="s">
        <v>177</v>
      </c>
      <c r="N163" s="427"/>
    </row>
    <row r="164" spans="5:14" s="16" customFormat="1" ht="12.75">
      <c r="E164" s="1"/>
      <c r="F164" s="1"/>
      <c r="G164" s="2"/>
      <c r="H164" s="7"/>
      <c r="I164" s="7"/>
      <c r="J164" s="7"/>
      <c r="K164" s="7"/>
      <c r="L164" s="1"/>
      <c r="M164" s="1"/>
      <c r="N164" s="1"/>
    </row>
    <row r="165" spans="5:14" s="16" customFormat="1" ht="12.75">
      <c r="E165" s="36"/>
      <c r="F165" s="34"/>
      <c r="G165" s="34"/>
      <c r="H165" s="34"/>
      <c r="I165" s="34"/>
      <c r="J165" s="34"/>
      <c r="K165" s="34"/>
      <c r="L165" s="34"/>
      <c r="M165" s="308"/>
      <c r="N165" s="34"/>
    </row>
    <row r="166" spans="7:13" ht="12.75">
      <c r="G166" s="2"/>
      <c r="H166" s="2"/>
      <c r="I166" s="2"/>
      <c r="J166" s="2"/>
      <c r="K166" s="2"/>
      <c r="M166" s="64"/>
    </row>
    <row r="167" spans="8:13" ht="12.75">
      <c r="H167" s="2"/>
      <c r="I167" s="329"/>
      <c r="J167" s="2"/>
      <c r="K167" s="2"/>
      <c r="M167" s="64"/>
    </row>
    <row r="168" spans="8:13" ht="12.75">
      <c r="H168" s="2"/>
      <c r="I168" s="2"/>
      <c r="J168" s="2"/>
      <c r="K168" s="2"/>
      <c r="M168" s="12">
        <f>SUM(M129:M155)</f>
        <v>34141.799999999996</v>
      </c>
    </row>
    <row r="169" spans="8:11" ht="12.75">
      <c r="H169" s="2"/>
      <c r="I169" s="2"/>
      <c r="J169" s="2"/>
      <c r="K169" s="2"/>
    </row>
    <row r="171" spans="11:13" ht="12.75">
      <c r="K171" s="12">
        <f>M168+M115+M80+M44</f>
        <v>195346.56999999998</v>
      </c>
      <c r="M171" s="12"/>
    </row>
    <row r="172" ht="12.75">
      <c r="M172" s="12"/>
    </row>
    <row r="175" ht="12.75">
      <c r="M175" s="12"/>
    </row>
    <row r="177" ht="12.75">
      <c r="M177" s="64"/>
    </row>
  </sheetData>
  <sheetProtection selectLockedCells="1" selectUnlockedCells="1"/>
  <mergeCells count="22">
    <mergeCell ref="D46:N46"/>
    <mergeCell ref="D47:N47"/>
    <mergeCell ref="D48:N48"/>
    <mergeCell ref="D121:N121"/>
    <mergeCell ref="D122:N122"/>
    <mergeCell ref="D82:N82"/>
    <mergeCell ref="D83:N83"/>
    <mergeCell ref="M163:N163"/>
    <mergeCell ref="H49:J49"/>
    <mergeCell ref="D120:N120"/>
    <mergeCell ref="H124:J124"/>
    <mergeCell ref="M162:N162"/>
    <mergeCell ref="D84:N84"/>
    <mergeCell ref="H85:J85"/>
    <mergeCell ref="D123:N123"/>
    <mergeCell ref="D81:N81"/>
    <mergeCell ref="D4:N4"/>
    <mergeCell ref="D3:N3"/>
    <mergeCell ref="D5:N5"/>
    <mergeCell ref="H7:J7"/>
    <mergeCell ref="D6:N6"/>
    <mergeCell ref="D45:N45"/>
  </mergeCells>
  <printOptions/>
  <pageMargins left="0" right="0" top="0" bottom="0" header="0.15748031496062992" footer="0.31496062992125984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P81"/>
  <sheetViews>
    <sheetView zoomScalePageLayoutView="0" workbookViewId="0" topLeftCell="A27">
      <selection activeCell="E34" sqref="E34"/>
    </sheetView>
  </sheetViews>
  <sheetFormatPr defaultColWidth="11.421875" defaultRowHeight="12.75"/>
  <cols>
    <col min="1" max="1" width="4.7109375" style="16" customWidth="1"/>
    <col min="2" max="2" width="5.140625" style="16" customWidth="1"/>
    <col min="3" max="3" width="4.421875" style="16" customWidth="1"/>
    <col min="4" max="4" width="49.8515625" style="16" customWidth="1"/>
    <col min="5" max="5" width="33.57421875" style="16" customWidth="1"/>
    <col min="6" max="6" width="5.8515625" style="16" customWidth="1"/>
    <col min="7" max="8" width="13.7109375" style="16" bestFit="1" customWidth="1"/>
    <col min="9" max="9" width="13.8515625" style="16" bestFit="1" customWidth="1"/>
    <col min="10" max="10" width="12.28125" style="16" customWidth="1"/>
    <col min="11" max="11" width="13.140625" style="16" customWidth="1"/>
    <col min="12" max="12" width="63.7109375" style="16" customWidth="1"/>
    <col min="13" max="13" width="5.7109375" style="16" customWidth="1"/>
    <col min="14" max="14" width="11.421875" style="16" customWidth="1"/>
    <col min="15" max="15" width="12.8515625" style="16" bestFit="1" customWidth="1"/>
    <col min="16" max="16384" width="11.421875" style="16" customWidth="1"/>
  </cols>
  <sheetData>
    <row r="1" spans="2:12" ht="5.25" customHeight="1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2:12" ht="15.75" customHeight="1">
      <c r="B2" s="39"/>
      <c r="C2" s="55"/>
      <c r="D2" s="56"/>
      <c r="E2" s="56"/>
      <c r="F2" s="56"/>
      <c r="G2" s="56"/>
      <c r="H2" s="56"/>
      <c r="I2" s="56"/>
      <c r="J2" s="56"/>
      <c r="K2" s="56"/>
      <c r="L2" s="57"/>
    </row>
    <row r="3" spans="2:12" ht="19.5" customHeight="1">
      <c r="B3" s="39"/>
      <c r="C3" s="429" t="s">
        <v>12</v>
      </c>
      <c r="D3" s="430"/>
      <c r="E3" s="430"/>
      <c r="F3" s="430"/>
      <c r="G3" s="430"/>
      <c r="H3" s="430"/>
      <c r="I3" s="430"/>
      <c r="J3" s="430"/>
      <c r="K3" s="430"/>
      <c r="L3" s="431"/>
    </row>
    <row r="4" spans="2:12" ht="19.5" customHeight="1">
      <c r="B4" s="39"/>
      <c r="C4" s="429" t="s">
        <v>178</v>
      </c>
      <c r="D4" s="430"/>
      <c r="E4" s="430"/>
      <c r="F4" s="430"/>
      <c r="G4" s="430"/>
      <c r="H4" s="430"/>
      <c r="I4" s="430"/>
      <c r="J4" s="430"/>
      <c r="K4" s="430"/>
      <c r="L4" s="431"/>
    </row>
    <row r="5" spans="2:12" ht="19.5" customHeight="1">
      <c r="B5" s="39"/>
      <c r="C5" s="429" t="s">
        <v>328</v>
      </c>
      <c r="D5" s="430"/>
      <c r="E5" s="430"/>
      <c r="F5" s="430"/>
      <c r="G5" s="430"/>
      <c r="H5" s="430"/>
      <c r="I5" s="430"/>
      <c r="J5" s="430"/>
      <c r="K5" s="430"/>
      <c r="L5" s="431"/>
    </row>
    <row r="6" spans="2:12" ht="21.75" customHeight="1">
      <c r="B6" s="39"/>
      <c r="C6" s="429" t="s">
        <v>163</v>
      </c>
      <c r="D6" s="430"/>
      <c r="E6" s="430"/>
      <c r="F6" s="430"/>
      <c r="G6" s="430"/>
      <c r="H6" s="430"/>
      <c r="I6" s="430"/>
      <c r="J6" s="430"/>
      <c r="K6" s="430"/>
      <c r="L6" s="431"/>
    </row>
    <row r="7" spans="3:12" ht="12.75">
      <c r="C7" s="135"/>
      <c r="D7" s="135"/>
      <c r="E7" s="135"/>
      <c r="F7" s="155"/>
      <c r="G7" s="136"/>
      <c r="H7" s="432"/>
      <c r="I7" s="433"/>
      <c r="J7" s="433"/>
      <c r="K7" s="433"/>
      <c r="L7" s="434"/>
    </row>
    <row r="8" spans="3:12" ht="12.75">
      <c r="C8" s="137" t="s">
        <v>3</v>
      </c>
      <c r="D8" s="137"/>
      <c r="E8" s="137"/>
      <c r="F8" s="137"/>
      <c r="G8" s="138" t="s">
        <v>1</v>
      </c>
      <c r="H8" s="139" t="s">
        <v>164</v>
      </c>
      <c r="I8" s="139" t="s">
        <v>168</v>
      </c>
      <c r="J8" s="139"/>
      <c r="K8" s="137" t="s">
        <v>174</v>
      </c>
      <c r="L8" s="137"/>
    </row>
    <row r="9" spans="3:12" ht="24">
      <c r="C9" s="140"/>
      <c r="D9" s="138"/>
      <c r="E9" s="138" t="s">
        <v>10</v>
      </c>
      <c r="F9" s="157" t="s">
        <v>257</v>
      </c>
      <c r="G9" s="137" t="s">
        <v>166</v>
      </c>
      <c r="H9" s="138" t="s">
        <v>167</v>
      </c>
      <c r="I9" s="138" t="s">
        <v>169</v>
      </c>
      <c r="J9" s="138" t="s">
        <v>170</v>
      </c>
      <c r="K9" s="137" t="s">
        <v>173</v>
      </c>
      <c r="L9" s="137" t="s">
        <v>172</v>
      </c>
    </row>
    <row r="10" spans="3:12" ht="12.75">
      <c r="C10" s="137"/>
      <c r="D10" s="139" t="s">
        <v>63</v>
      </c>
      <c r="E10" s="139" t="s">
        <v>9</v>
      </c>
      <c r="F10" s="139"/>
      <c r="G10" s="139"/>
      <c r="H10" s="139"/>
      <c r="I10" s="139"/>
      <c r="J10" s="139"/>
      <c r="K10" s="139"/>
      <c r="L10" s="139"/>
    </row>
    <row r="11" spans="3:16" ht="27.75" customHeight="1">
      <c r="C11" s="227">
        <v>1</v>
      </c>
      <c r="D11" s="228" t="s">
        <v>63</v>
      </c>
      <c r="E11" s="229" t="s">
        <v>64</v>
      </c>
      <c r="F11" s="229">
        <v>15</v>
      </c>
      <c r="G11" s="231">
        <v>7450.05</v>
      </c>
      <c r="H11" s="231">
        <f>G11</f>
        <v>7450.05</v>
      </c>
      <c r="I11" s="231">
        <v>0</v>
      </c>
      <c r="J11" s="231">
        <v>953.11</v>
      </c>
      <c r="K11" s="231">
        <f>H11-J11</f>
        <v>6496.9400000000005</v>
      </c>
      <c r="L11" s="231"/>
      <c r="O11" s="59">
        <v>13600</v>
      </c>
      <c r="P11" s="60">
        <f>O11/2</f>
        <v>6800</v>
      </c>
    </row>
    <row r="12" spans="3:16" ht="27.75" customHeight="1">
      <c r="C12" s="232">
        <v>2</v>
      </c>
      <c r="D12" s="228" t="s">
        <v>63</v>
      </c>
      <c r="E12" s="238" t="s">
        <v>206</v>
      </c>
      <c r="F12" s="229">
        <v>15</v>
      </c>
      <c r="G12" s="231">
        <v>4591.05</v>
      </c>
      <c r="H12" s="231">
        <v>4591.05</v>
      </c>
      <c r="I12" s="231">
        <v>0</v>
      </c>
      <c r="J12" s="231">
        <v>395.24</v>
      </c>
      <c r="K12" s="231">
        <f>H12-J12</f>
        <v>4195.81</v>
      </c>
      <c r="L12" s="231"/>
      <c r="O12" s="59">
        <v>8400</v>
      </c>
      <c r="P12" s="60">
        <f aca="true" t="shared" si="0" ref="P12:P21">O12/2</f>
        <v>4200</v>
      </c>
    </row>
    <row r="13" spans="3:16" ht="27.75" customHeight="1">
      <c r="C13" s="232">
        <v>3</v>
      </c>
      <c r="D13" s="228" t="s">
        <v>63</v>
      </c>
      <c r="E13" s="239" t="s">
        <v>206</v>
      </c>
      <c r="F13" s="233">
        <v>15</v>
      </c>
      <c r="G13" s="231">
        <v>4591.05</v>
      </c>
      <c r="H13" s="231">
        <v>4591.05</v>
      </c>
      <c r="I13" s="231">
        <v>0</v>
      </c>
      <c r="J13" s="231">
        <v>395.24</v>
      </c>
      <c r="K13" s="231">
        <f>H13-J13</f>
        <v>4195.81</v>
      </c>
      <c r="L13" s="231"/>
      <c r="O13" s="59"/>
      <c r="P13" s="60"/>
    </row>
    <row r="14" spans="3:16" ht="32.25" customHeight="1">
      <c r="C14" s="232">
        <v>4</v>
      </c>
      <c r="D14" s="228" t="s">
        <v>63</v>
      </c>
      <c r="E14" s="167" t="s">
        <v>156</v>
      </c>
      <c r="F14" s="229">
        <v>15</v>
      </c>
      <c r="G14" s="231">
        <v>3904.05</v>
      </c>
      <c r="H14" s="231">
        <f>G14</f>
        <v>3904.05</v>
      </c>
      <c r="I14" s="231">
        <v>0</v>
      </c>
      <c r="J14" s="231">
        <v>303.43</v>
      </c>
      <c r="K14" s="231">
        <f>H14-J14</f>
        <v>3600.6200000000003</v>
      </c>
      <c r="L14" s="231"/>
      <c r="O14" s="59">
        <v>7508</v>
      </c>
      <c r="P14" s="60">
        <f t="shared" si="0"/>
        <v>3754</v>
      </c>
    </row>
    <row r="15" spans="3:16" ht="27.75" customHeight="1">
      <c r="C15" s="232">
        <v>5</v>
      </c>
      <c r="D15" s="228" t="s">
        <v>63</v>
      </c>
      <c r="E15" s="235" t="s">
        <v>65</v>
      </c>
      <c r="F15" s="229">
        <v>15</v>
      </c>
      <c r="G15" s="231">
        <v>4237.95</v>
      </c>
      <c r="H15" s="231">
        <v>4237.95</v>
      </c>
      <c r="I15" s="231">
        <v>0</v>
      </c>
      <c r="J15" s="231">
        <v>339.76</v>
      </c>
      <c r="K15" s="231">
        <f>H15-J15</f>
        <v>3898.1899999999996</v>
      </c>
      <c r="L15" s="231"/>
      <c r="O15" s="59"/>
      <c r="P15" s="60"/>
    </row>
    <row r="16" spans="3:16" ht="27.75" customHeight="1">
      <c r="C16" s="232">
        <v>6</v>
      </c>
      <c r="D16" s="228" t="s">
        <v>63</v>
      </c>
      <c r="E16" s="229" t="s">
        <v>65</v>
      </c>
      <c r="F16" s="229">
        <v>15</v>
      </c>
      <c r="G16" s="231">
        <v>4237.95</v>
      </c>
      <c r="H16" s="231">
        <v>4237.95</v>
      </c>
      <c r="I16" s="231">
        <v>0</v>
      </c>
      <c r="J16" s="231">
        <v>339.76</v>
      </c>
      <c r="K16" s="231">
        <f aca="true" t="shared" si="1" ref="K16:K24">H16-J16</f>
        <v>3898.1899999999996</v>
      </c>
      <c r="L16" s="231"/>
      <c r="O16" s="59">
        <v>7800</v>
      </c>
      <c r="P16" s="60">
        <f t="shared" si="0"/>
        <v>3900</v>
      </c>
    </row>
    <row r="17" spans="3:16" ht="27.75" customHeight="1">
      <c r="C17" s="232">
        <v>7</v>
      </c>
      <c r="D17" s="228" t="s">
        <v>63</v>
      </c>
      <c r="E17" s="235" t="s">
        <v>65</v>
      </c>
      <c r="F17" s="229">
        <v>15</v>
      </c>
      <c r="G17" s="231">
        <v>4237.95</v>
      </c>
      <c r="H17" s="231">
        <v>4237.95</v>
      </c>
      <c r="I17" s="231">
        <v>0</v>
      </c>
      <c r="J17" s="231">
        <v>339.76</v>
      </c>
      <c r="K17" s="231">
        <f t="shared" si="1"/>
        <v>3898.1899999999996</v>
      </c>
      <c r="L17" s="231"/>
      <c r="O17" s="59">
        <v>7800</v>
      </c>
      <c r="P17" s="60">
        <f t="shared" si="0"/>
        <v>3900</v>
      </c>
    </row>
    <row r="18" spans="3:16" ht="27.75" customHeight="1">
      <c r="C18" s="232">
        <v>8</v>
      </c>
      <c r="D18" s="228" t="s">
        <v>63</v>
      </c>
      <c r="E18" s="235" t="s">
        <v>65</v>
      </c>
      <c r="F18" s="233">
        <v>15</v>
      </c>
      <c r="G18" s="231">
        <v>4237.95</v>
      </c>
      <c r="H18" s="231">
        <v>4237.95</v>
      </c>
      <c r="I18" s="231">
        <v>0</v>
      </c>
      <c r="J18" s="231">
        <v>339.76</v>
      </c>
      <c r="K18" s="231">
        <f t="shared" si="1"/>
        <v>3898.1899999999996</v>
      </c>
      <c r="L18" s="231"/>
      <c r="O18" s="59">
        <v>7800</v>
      </c>
      <c r="P18" s="60">
        <f t="shared" si="0"/>
        <v>3900</v>
      </c>
    </row>
    <row r="19" spans="3:16" ht="27.75" customHeight="1">
      <c r="C19" s="232">
        <v>9</v>
      </c>
      <c r="D19" s="228" t="s">
        <v>63</v>
      </c>
      <c r="E19" s="235" t="s">
        <v>65</v>
      </c>
      <c r="F19" s="229">
        <v>15</v>
      </c>
      <c r="G19" s="231">
        <v>3613.95</v>
      </c>
      <c r="H19" s="231">
        <v>3613.95</v>
      </c>
      <c r="I19" s="231">
        <v>0</v>
      </c>
      <c r="J19" s="231">
        <v>164.49</v>
      </c>
      <c r="K19" s="231">
        <f t="shared" si="1"/>
        <v>3449.46</v>
      </c>
      <c r="L19" s="231"/>
      <c r="O19" s="59">
        <v>7800</v>
      </c>
      <c r="P19" s="60">
        <f t="shared" si="0"/>
        <v>3900</v>
      </c>
    </row>
    <row r="20" spans="3:16" ht="27.75" customHeight="1">
      <c r="C20" s="232">
        <v>10</v>
      </c>
      <c r="D20" s="228" t="s">
        <v>63</v>
      </c>
      <c r="E20" s="235" t="s">
        <v>65</v>
      </c>
      <c r="F20" s="229">
        <v>0</v>
      </c>
      <c r="G20" s="231">
        <v>3613.95</v>
      </c>
      <c r="H20" s="231">
        <v>0</v>
      </c>
      <c r="I20" s="231">
        <v>0</v>
      </c>
      <c r="J20" s="231">
        <v>0</v>
      </c>
      <c r="K20" s="231">
        <v>0</v>
      </c>
      <c r="L20" s="231"/>
      <c r="O20" s="59"/>
      <c r="P20" s="60"/>
    </row>
    <row r="21" spans="3:16" ht="27.75" customHeight="1">
      <c r="C21" s="232">
        <v>11</v>
      </c>
      <c r="D21" s="228" t="s">
        <v>63</v>
      </c>
      <c r="E21" s="235" t="s">
        <v>65</v>
      </c>
      <c r="F21" s="229">
        <v>15</v>
      </c>
      <c r="G21" s="231">
        <v>3613.95</v>
      </c>
      <c r="H21" s="231">
        <v>3613.95</v>
      </c>
      <c r="I21" s="231">
        <v>0</v>
      </c>
      <c r="J21" s="231">
        <v>164.49</v>
      </c>
      <c r="K21" s="231">
        <f t="shared" si="1"/>
        <v>3449.46</v>
      </c>
      <c r="L21" s="231"/>
      <c r="O21" s="59">
        <v>7800</v>
      </c>
      <c r="P21" s="60">
        <f t="shared" si="0"/>
        <v>3900</v>
      </c>
    </row>
    <row r="22" spans="3:16" ht="27.75" customHeight="1">
      <c r="C22" s="232">
        <v>12</v>
      </c>
      <c r="D22" s="228" t="s">
        <v>63</v>
      </c>
      <c r="E22" s="234" t="s">
        <v>65</v>
      </c>
      <c r="F22" s="229">
        <v>15</v>
      </c>
      <c r="G22" s="231">
        <v>4237.95</v>
      </c>
      <c r="H22" s="231">
        <v>4237.95</v>
      </c>
      <c r="I22" s="231">
        <v>0</v>
      </c>
      <c r="J22" s="231">
        <v>339.76</v>
      </c>
      <c r="K22" s="231">
        <f t="shared" si="1"/>
        <v>3898.1899999999996</v>
      </c>
      <c r="L22" s="236"/>
      <c r="O22" s="59"/>
      <c r="P22" s="60"/>
    </row>
    <row r="23" spans="3:16" ht="27.75" customHeight="1">
      <c r="C23" s="232">
        <v>13</v>
      </c>
      <c r="D23" s="228" t="s">
        <v>63</v>
      </c>
      <c r="E23" s="233" t="s">
        <v>65</v>
      </c>
      <c r="F23" s="233">
        <v>15</v>
      </c>
      <c r="G23" s="231">
        <v>4237.95</v>
      </c>
      <c r="H23" s="231">
        <v>4237.95</v>
      </c>
      <c r="I23" s="231">
        <v>0</v>
      </c>
      <c r="J23" s="231">
        <v>339.76</v>
      </c>
      <c r="K23" s="231">
        <f t="shared" si="1"/>
        <v>3898.1899999999996</v>
      </c>
      <c r="L23" s="237"/>
      <c r="O23" s="59"/>
      <c r="P23" s="60"/>
    </row>
    <row r="24" spans="3:16" ht="27.75" customHeight="1">
      <c r="C24" s="232">
        <v>14</v>
      </c>
      <c r="D24" s="228" t="s">
        <v>63</v>
      </c>
      <c r="E24" s="233" t="s">
        <v>65</v>
      </c>
      <c r="F24" s="233">
        <v>15</v>
      </c>
      <c r="G24" s="231">
        <v>4237.95</v>
      </c>
      <c r="H24" s="231">
        <v>4237.95</v>
      </c>
      <c r="I24" s="231">
        <v>0</v>
      </c>
      <c r="J24" s="231">
        <v>339.76</v>
      </c>
      <c r="K24" s="231">
        <f t="shared" si="1"/>
        <v>3898.1899999999996</v>
      </c>
      <c r="L24" s="237"/>
      <c r="O24" s="59"/>
      <c r="P24" s="60"/>
    </row>
    <row r="25" spans="3:16" ht="27.75" customHeight="1">
      <c r="C25" s="232">
        <v>15</v>
      </c>
      <c r="D25" s="228" t="s">
        <v>63</v>
      </c>
      <c r="E25" s="233" t="s">
        <v>65</v>
      </c>
      <c r="F25" s="229">
        <v>15</v>
      </c>
      <c r="G25" s="231">
        <v>4237.95</v>
      </c>
      <c r="H25" s="231">
        <v>4237.95</v>
      </c>
      <c r="I25" s="231">
        <v>0</v>
      </c>
      <c r="J25" s="231">
        <v>339.76</v>
      </c>
      <c r="K25" s="231">
        <f aca="true" t="shared" si="2" ref="K25:K34">H25-J25</f>
        <v>3898.1899999999996</v>
      </c>
      <c r="L25" s="237"/>
      <c r="O25" s="59"/>
      <c r="P25" s="60"/>
    </row>
    <row r="26" spans="3:16" ht="27.75" customHeight="1">
      <c r="C26" s="232">
        <v>16</v>
      </c>
      <c r="D26" s="228" t="s">
        <v>63</v>
      </c>
      <c r="E26" s="233" t="s">
        <v>65</v>
      </c>
      <c r="F26" s="229">
        <v>15</v>
      </c>
      <c r="G26" s="231">
        <v>4237.95</v>
      </c>
      <c r="H26" s="231">
        <v>4237.95</v>
      </c>
      <c r="I26" s="231">
        <v>0</v>
      </c>
      <c r="J26" s="231">
        <v>339.76</v>
      </c>
      <c r="K26" s="231">
        <f t="shared" si="2"/>
        <v>3898.1899999999996</v>
      </c>
      <c r="L26" s="237"/>
      <c r="O26" s="59"/>
      <c r="P26" s="60"/>
    </row>
    <row r="27" spans="3:16" ht="27.75" customHeight="1">
      <c r="C27" s="232">
        <v>17</v>
      </c>
      <c r="D27" s="228" t="s">
        <v>63</v>
      </c>
      <c r="E27" s="233" t="s">
        <v>65</v>
      </c>
      <c r="F27" s="229">
        <v>15</v>
      </c>
      <c r="G27" s="231">
        <v>4237.95</v>
      </c>
      <c r="H27" s="231">
        <v>4237.95</v>
      </c>
      <c r="I27" s="231">
        <v>0</v>
      </c>
      <c r="J27" s="231">
        <v>339.76</v>
      </c>
      <c r="K27" s="231">
        <f t="shared" si="2"/>
        <v>3898.1899999999996</v>
      </c>
      <c r="L27" s="237"/>
      <c r="O27" s="59"/>
      <c r="P27" s="60"/>
    </row>
    <row r="28" spans="3:16" ht="27.75" customHeight="1">
      <c r="C28" s="232">
        <v>18</v>
      </c>
      <c r="D28" s="228" t="s">
        <v>63</v>
      </c>
      <c r="E28" s="233" t="s">
        <v>65</v>
      </c>
      <c r="F28" s="229">
        <v>15</v>
      </c>
      <c r="G28" s="231">
        <v>4237.95</v>
      </c>
      <c r="H28" s="231">
        <v>4237.95</v>
      </c>
      <c r="I28" s="231">
        <v>0</v>
      </c>
      <c r="J28" s="231">
        <v>339.76</v>
      </c>
      <c r="K28" s="231">
        <f t="shared" si="2"/>
        <v>3898.1899999999996</v>
      </c>
      <c r="L28" s="237"/>
      <c r="O28" s="59"/>
      <c r="P28" s="60"/>
    </row>
    <row r="29" spans="3:16" ht="27.75" customHeight="1">
      <c r="C29" s="232">
        <v>19</v>
      </c>
      <c r="D29" s="228" t="s">
        <v>63</v>
      </c>
      <c r="E29" s="233" t="s">
        <v>65</v>
      </c>
      <c r="F29" s="229">
        <v>15</v>
      </c>
      <c r="G29" s="231">
        <v>4237.95</v>
      </c>
      <c r="H29" s="231">
        <v>4237.95</v>
      </c>
      <c r="I29" s="231">
        <v>0</v>
      </c>
      <c r="J29" s="231">
        <v>339.76</v>
      </c>
      <c r="K29" s="231">
        <f t="shared" si="2"/>
        <v>3898.1899999999996</v>
      </c>
      <c r="L29" s="237"/>
      <c r="O29" s="59"/>
      <c r="P29" s="60"/>
    </row>
    <row r="30" spans="3:16" ht="27.75" customHeight="1">
      <c r="C30" s="232">
        <v>20</v>
      </c>
      <c r="D30" s="228" t="s">
        <v>63</v>
      </c>
      <c r="E30" s="233" t="s">
        <v>65</v>
      </c>
      <c r="F30" s="229">
        <v>15</v>
      </c>
      <c r="G30" s="231">
        <v>4237.95</v>
      </c>
      <c r="H30" s="231">
        <v>4237.95</v>
      </c>
      <c r="I30" s="231">
        <v>0</v>
      </c>
      <c r="J30" s="231">
        <v>339.76</v>
      </c>
      <c r="K30" s="231">
        <f t="shared" si="2"/>
        <v>3898.1899999999996</v>
      </c>
      <c r="L30" s="237"/>
      <c r="O30" s="59"/>
      <c r="P30" s="60"/>
    </row>
    <row r="31" spans="3:16" ht="27.75" customHeight="1">
      <c r="C31" s="232">
        <v>21</v>
      </c>
      <c r="D31" s="228" t="s">
        <v>63</v>
      </c>
      <c r="E31" s="233" t="s">
        <v>65</v>
      </c>
      <c r="F31" s="229">
        <v>15</v>
      </c>
      <c r="G31" s="231">
        <v>4237.95</v>
      </c>
      <c r="H31" s="231">
        <v>4237.95</v>
      </c>
      <c r="I31" s="231">
        <v>0</v>
      </c>
      <c r="J31" s="231">
        <v>339.76</v>
      </c>
      <c r="K31" s="231">
        <f t="shared" si="2"/>
        <v>3898.1899999999996</v>
      </c>
      <c r="L31" s="237"/>
      <c r="O31" s="59"/>
      <c r="P31" s="60"/>
    </row>
    <row r="32" spans="3:16" ht="27.75" customHeight="1">
      <c r="C32" s="232">
        <v>22</v>
      </c>
      <c r="D32" s="228" t="s">
        <v>63</v>
      </c>
      <c r="E32" s="233" t="s">
        <v>65</v>
      </c>
      <c r="F32" s="229">
        <v>15</v>
      </c>
      <c r="G32" s="231">
        <v>4237.95</v>
      </c>
      <c r="H32" s="231">
        <v>4237.95</v>
      </c>
      <c r="I32" s="231">
        <v>0</v>
      </c>
      <c r="J32" s="231">
        <v>339.76</v>
      </c>
      <c r="K32" s="231">
        <f t="shared" si="2"/>
        <v>3898.1899999999996</v>
      </c>
      <c r="L32" s="237"/>
      <c r="O32" s="59"/>
      <c r="P32" s="60"/>
    </row>
    <row r="33" spans="3:16" ht="27.75" customHeight="1">
      <c r="C33" s="232">
        <v>23</v>
      </c>
      <c r="D33" s="228" t="s">
        <v>63</v>
      </c>
      <c r="E33" s="233" t="s">
        <v>65</v>
      </c>
      <c r="F33" s="229">
        <v>15</v>
      </c>
      <c r="G33" s="231">
        <v>4237.95</v>
      </c>
      <c r="H33" s="231">
        <v>4237.95</v>
      </c>
      <c r="I33" s="231">
        <v>0</v>
      </c>
      <c r="J33" s="231">
        <v>339.76</v>
      </c>
      <c r="K33" s="231">
        <f t="shared" si="2"/>
        <v>3898.1899999999996</v>
      </c>
      <c r="L33" s="237"/>
      <c r="O33" s="59"/>
      <c r="P33" s="60"/>
    </row>
    <row r="34" spans="3:16" ht="27.75" customHeight="1">
      <c r="C34" s="232">
        <v>24</v>
      </c>
      <c r="D34" s="228" t="s">
        <v>63</v>
      </c>
      <c r="E34" s="233" t="s">
        <v>65</v>
      </c>
      <c r="F34" s="229">
        <v>15</v>
      </c>
      <c r="G34" s="231">
        <v>4237.95</v>
      </c>
      <c r="H34" s="231">
        <v>4237.95</v>
      </c>
      <c r="I34" s="231">
        <v>0</v>
      </c>
      <c r="J34" s="231">
        <v>339.76</v>
      </c>
      <c r="K34" s="231">
        <f t="shared" si="2"/>
        <v>3898.1899999999996</v>
      </c>
      <c r="L34" s="237"/>
      <c r="O34" s="59"/>
      <c r="P34" s="60"/>
    </row>
    <row r="35" spans="3:16" ht="27.75" customHeight="1">
      <c r="C35" s="232"/>
      <c r="D35" s="234"/>
      <c r="E35" s="233"/>
      <c r="F35" s="229"/>
      <c r="G35" s="231"/>
      <c r="H35" s="231"/>
      <c r="I35" s="231"/>
      <c r="J35" s="231"/>
      <c r="K35" s="231"/>
      <c r="L35" s="237"/>
      <c r="O35" s="59"/>
      <c r="P35" s="60"/>
    </row>
    <row r="36" spans="3:15" ht="25.5" customHeight="1">
      <c r="C36" s="40"/>
      <c r="D36" s="24"/>
      <c r="E36" s="24"/>
      <c r="F36" s="24"/>
      <c r="G36" s="28"/>
      <c r="H36" s="30"/>
      <c r="I36" s="30"/>
      <c r="J36" s="30"/>
      <c r="K36" s="30"/>
      <c r="L36" s="30"/>
      <c r="O36" s="59"/>
    </row>
    <row r="37" spans="3:16" ht="25.5" customHeight="1" thickBot="1">
      <c r="C37" s="387" t="s">
        <v>71</v>
      </c>
      <c r="D37" s="388"/>
      <c r="E37" s="388"/>
      <c r="F37" s="156"/>
      <c r="G37" s="247">
        <f>SUM(G11:G35)</f>
        <v>103423.19999999995</v>
      </c>
      <c r="H37" s="247">
        <f>SUM(H11:H35)</f>
        <v>99809.24999999996</v>
      </c>
      <c r="I37" s="247">
        <f>SUM(I11:I35)</f>
        <v>0</v>
      </c>
      <c r="J37" s="247">
        <f>SUM(J11:J35)</f>
        <v>8151.920000000003</v>
      </c>
      <c r="K37" s="247">
        <f>SUM(K11:K35)</f>
        <v>91657.33000000002</v>
      </c>
      <c r="L37" s="51"/>
      <c r="O37" s="59"/>
      <c r="P37" s="60">
        <f>SUM(P11:P36)</f>
        <v>34254</v>
      </c>
    </row>
    <row r="38" ht="13.5" thickTop="1">
      <c r="O38" s="59"/>
    </row>
    <row r="39" ht="12.75">
      <c r="O39" s="59"/>
    </row>
    <row r="40" ht="12.75">
      <c r="O40" s="59"/>
    </row>
    <row r="41" ht="12.75">
      <c r="O41" s="59"/>
    </row>
    <row r="42" spans="4:15" ht="12.75">
      <c r="D42" s="34" t="s">
        <v>128</v>
      </c>
      <c r="G42" s="34"/>
      <c r="H42" s="34"/>
      <c r="I42" s="34"/>
      <c r="J42" s="34"/>
      <c r="K42" s="70"/>
      <c r="L42" s="70"/>
      <c r="O42" s="59"/>
    </row>
    <row r="43" spans="4:15" ht="12.75">
      <c r="D43" s="33" t="s">
        <v>207</v>
      </c>
      <c r="K43" s="403" t="s">
        <v>205</v>
      </c>
      <c r="L43" s="403"/>
      <c r="O43" s="59"/>
    </row>
    <row r="44" spans="4:15" ht="12.75">
      <c r="D44" s="34" t="s">
        <v>11</v>
      </c>
      <c r="E44" s="34"/>
      <c r="F44" s="34"/>
      <c r="G44" s="34"/>
      <c r="H44" s="34"/>
      <c r="I44" s="34"/>
      <c r="J44" s="34"/>
      <c r="K44" s="404" t="s">
        <v>175</v>
      </c>
      <c r="L44" s="404"/>
      <c r="O44" s="59"/>
    </row>
    <row r="45" spans="12:15" ht="12.75">
      <c r="L45" s="59"/>
      <c r="O45" s="59"/>
    </row>
    <row r="46" ht="12.75">
      <c r="L46" s="59"/>
    </row>
    <row r="47" ht="12.75">
      <c r="L47" s="59"/>
    </row>
    <row r="48" ht="12.75">
      <c r="L48" s="59"/>
    </row>
    <row r="49" spans="3:12" ht="18">
      <c r="C49" s="443"/>
      <c r="D49" s="443"/>
      <c r="E49" s="443"/>
      <c r="F49" s="443"/>
      <c r="G49" s="443"/>
      <c r="H49" s="443"/>
      <c r="I49" s="443"/>
      <c r="J49" s="443"/>
      <c r="K49" s="443"/>
      <c r="L49" s="443"/>
    </row>
    <row r="50" spans="3:12" ht="34.5" customHeight="1">
      <c r="C50" s="435" t="s">
        <v>12</v>
      </c>
      <c r="D50" s="436"/>
      <c r="E50" s="436"/>
      <c r="F50" s="436"/>
      <c r="G50" s="436"/>
      <c r="H50" s="436"/>
      <c r="I50" s="436"/>
      <c r="J50" s="436"/>
      <c r="K50" s="436"/>
      <c r="L50" s="437"/>
    </row>
    <row r="51" spans="3:12" ht="24.75" customHeight="1">
      <c r="C51" s="429" t="str">
        <f>C5</f>
        <v>NOMINA 2DA QUINCENA DEL MES AGOSTO DE  2019</v>
      </c>
      <c r="D51" s="430"/>
      <c r="E51" s="430"/>
      <c r="F51" s="430"/>
      <c r="G51" s="430"/>
      <c r="H51" s="430"/>
      <c r="I51" s="430"/>
      <c r="J51" s="430"/>
      <c r="K51" s="430"/>
      <c r="L51" s="431"/>
    </row>
    <row r="52" spans="3:12" ht="28.5" customHeight="1">
      <c r="C52" s="440" t="s">
        <v>299</v>
      </c>
      <c r="D52" s="441"/>
      <c r="E52" s="441"/>
      <c r="F52" s="441"/>
      <c r="G52" s="441"/>
      <c r="H52" s="441"/>
      <c r="I52" s="441"/>
      <c r="J52" s="441"/>
      <c r="K52" s="441"/>
      <c r="L52" s="442"/>
    </row>
    <row r="53" spans="3:12" ht="12.75">
      <c r="C53" s="135"/>
      <c r="D53" s="135"/>
      <c r="E53" s="135"/>
      <c r="F53" s="155"/>
      <c r="G53" s="136"/>
      <c r="H53" s="432"/>
      <c r="I53" s="433"/>
      <c r="J53" s="433"/>
      <c r="K53" s="433"/>
      <c r="L53" s="434"/>
    </row>
    <row r="54" spans="3:12" ht="12.75">
      <c r="C54" s="140" t="s">
        <v>3</v>
      </c>
      <c r="D54" s="137"/>
      <c r="E54" s="137"/>
      <c r="F54" s="137"/>
      <c r="G54" s="138" t="s">
        <v>1</v>
      </c>
      <c r="H54" s="139" t="s">
        <v>164</v>
      </c>
      <c r="I54" s="139" t="s">
        <v>168</v>
      </c>
      <c r="J54" s="139"/>
      <c r="K54" s="137" t="s">
        <v>174</v>
      </c>
      <c r="L54" s="137"/>
    </row>
    <row r="55" spans="3:12" ht="12.75">
      <c r="C55" s="140"/>
      <c r="D55" s="138"/>
      <c r="E55" s="138" t="s">
        <v>10</v>
      </c>
      <c r="F55" s="137"/>
      <c r="G55" s="137" t="s">
        <v>166</v>
      </c>
      <c r="H55" s="138" t="s">
        <v>167</v>
      </c>
      <c r="I55" s="138" t="s">
        <v>169</v>
      </c>
      <c r="J55" s="138" t="s">
        <v>170</v>
      </c>
      <c r="K55" s="137" t="s">
        <v>173</v>
      </c>
      <c r="L55" s="137" t="s">
        <v>172</v>
      </c>
    </row>
    <row r="56" spans="3:12" ht="12.75">
      <c r="C56" s="139"/>
      <c r="D56" s="139" t="s">
        <v>299</v>
      </c>
      <c r="E56" s="139" t="s">
        <v>9</v>
      </c>
      <c r="F56" s="139" t="s">
        <v>179</v>
      </c>
      <c r="G56" s="139"/>
      <c r="H56" s="139"/>
      <c r="I56" s="139"/>
      <c r="J56" s="139"/>
      <c r="K56" s="139"/>
      <c r="L56" s="139"/>
    </row>
    <row r="57" spans="5:12" ht="12.75">
      <c r="E57" s="103"/>
      <c r="F57" s="103"/>
      <c r="G57" s="103"/>
      <c r="H57" s="103"/>
      <c r="I57" s="103"/>
      <c r="J57" s="103"/>
      <c r="K57" s="103"/>
      <c r="L57" s="103"/>
    </row>
    <row r="58" spans="3:16" ht="15" customHeight="1">
      <c r="C58" s="227"/>
      <c r="D58" s="240"/>
      <c r="E58" s="229"/>
      <c r="F58" s="229"/>
      <c r="G58" s="230"/>
      <c r="H58" s="231"/>
      <c r="I58" s="231"/>
      <c r="J58" s="231"/>
      <c r="K58" s="231"/>
      <c r="L58" s="23"/>
      <c r="O58" s="59">
        <v>6770</v>
      </c>
      <c r="P58" s="60">
        <f>O58/2</f>
        <v>3385</v>
      </c>
    </row>
    <row r="59" spans="3:16" ht="39.75" customHeight="1">
      <c r="C59" s="374">
        <v>1</v>
      </c>
      <c r="D59" s="229" t="s">
        <v>131</v>
      </c>
      <c r="E59" s="229" t="s">
        <v>132</v>
      </c>
      <c r="F59" s="229">
        <v>15</v>
      </c>
      <c r="G59" s="231">
        <v>3625.95</v>
      </c>
      <c r="H59" s="231">
        <v>3625.95</v>
      </c>
      <c r="I59" s="231"/>
      <c r="J59" s="231">
        <v>165.8</v>
      </c>
      <c r="K59" s="231">
        <f>H59-J59</f>
        <v>3460.1499999999996</v>
      </c>
      <c r="L59" s="23"/>
      <c r="O59" s="59"/>
      <c r="P59" s="60"/>
    </row>
    <row r="60" spans="3:16" ht="39.75" customHeight="1">
      <c r="C60" s="241">
        <v>2</v>
      </c>
      <c r="D60" s="229" t="s">
        <v>133</v>
      </c>
      <c r="E60" s="229" t="s">
        <v>134</v>
      </c>
      <c r="F60" s="229">
        <v>15</v>
      </c>
      <c r="G60" s="231">
        <v>3625.95</v>
      </c>
      <c r="H60" s="231">
        <f>G60</f>
        <v>3625.95</v>
      </c>
      <c r="I60" s="231"/>
      <c r="J60" s="231">
        <v>165.8</v>
      </c>
      <c r="K60" s="231">
        <f>H60-J60</f>
        <v>3460.1499999999996</v>
      </c>
      <c r="L60" s="23"/>
      <c r="O60" s="59">
        <v>6770</v>
      </c>
      <c r="P60" s="60">
        <f>O60/2</f>
        <v>3385</v>
      </c>
    </row>
    <row r="61" spans="3:16" ht="39.75" customHeight="1">
      <c r="C61" s="242">
        <v>3</v>
      </c>
      <c r="D61" s="229" t="s">
        <v>256</v>
      </c>
      <c r="E61" s="229" t="s">
        <v>134</v>
      </c>
      <c r="F61" s="229">
        <v>15</v>
      </c>
      <c r="G61" s="231">
        <v>2677.95</v>
      </c>
      <c r="H61" s="231">
        <f>G61</f>
        <v>2677.95</v>
      </c>
      <c r="I61" s="231"/>
      <c r="J61" s="231">
        <v>24.65</v>
      </c>
      <c r="K61" s="231">
        <f>H61-J61</f>
        <v>2653.2999999999997</v>
      </c>
      <c r="L61" s="23"/>
      <c r="O61" s="59">
        <v>4170</v>
      </c>
      <c r="P61" s="60">
        <f>O61/2</f>
        <v>2085</v>
      </c>
    </row>
    <row r="62" spans="3:16" ht="39.75" customHeight="1">
      <c r="C62" s="382">
        <v>4</v>
      </c>
      <c r="D62" s="229" t="s">
        <v>188</v>
      </c>
      <c r="E62" s="229" t="s">
        <v>39</v>
      </c>
      <c r="F62" s="229">
        <v>15</v>
      </c>
      <c r="G62" s="231">
        <v>2677.95</v>
      </c>
      <c r="H62" s="231">
        <f>G62</f>
        <v>2677.95</v>
      </c>
      <c r="I62" s="231"/>
      <c r="J62" s="231">
        <v>24.65</v>
      </c>
      <c r="K62" s="231">
        <f>H62-J62</f>
        <v>2653.2999999999997</v>
      </c>
      <c r="L62" s="23"/>
      <c r="O62" s="59">
        <v>4170</v>
      </c>
      <c r="P62" s="60">
        <f>O62/2</f>
        <v>2085</v>
      </c>
    </row>
    <row r="63" spans="3:16" ht="39.75" customHeight="1">
      <c r="C63" s="381">
        <v>5</v>
      </c>
      <c r="D63" s="384" t="s">
        <v>329</v>
      </c>
      <c r="E63" s="375" t="s">
        <v>39</v>
      </c>
      <c r="F63" s="376">
        <v>15</v>
      </c>
      <c r="G63" s="372">
        <v>3090</v>
      </c>
      <c r="H63" s="378">
        <v>3090</v>
      </c>
      <c r="I63" s="373"/>
      <c r="J63" s="379">
        <v>89.76</v>
      </c>
      <c r="K63" s="380">
        <f>H63-J63</f>
        <v>3000.24</v>
      </c>
      <c r="L63" s="89"/>
      <c r="M63" s="102"/>
      <c r="O63" s="59"/>
      <c r="P63" s="60"/>
    </row>
    <row r="64" spans="3:13" ht="49.5" customHeight="1">
      <c r="C64" s="243"/>
      <c r="D64" s="383"/>
      <c r="E64" s="383"/>
      <c r="F64" s="244"/>
      <c r="G64" s="377"/>
      <c r="H64" s="385"/>
      <c r="I64" s="386"/>
      <c r="J64" s="386"/>
      <c r="K64" s="386"/>
      <c r="M64" s="102"/>
    </row>
    <row r="65" spans="3:12" ht="33.75" customHeight="1" thickBot="1">
      <c r="C65" s="438" t="s">
        <v>71</v>
      </c>
      <c r="D65" s="439"/>
      <c r="E65" s="439"/>
      <c r="F65" s="245"/>
      <c r="G65" s="246">
        <f>SUM(G58:G64)</f>
        <v>15697.8</v>
      </c>
      <c r="H65" s="246">
        <f>SUM(H58:H64)</f>
        <v>15697.8</v>
      </c>
      <c r="I65" s="246">
        <f>SUM(I58:I64)</f>
        <v>0</v>
      </c>
      <c r="J65" s="246">
        <f>SUM(J58:J64)</f>
        <v>470.65999999999997</v>
      </c>
      <c r="K65" s="246">
        <f>SUM(K58:K64)</f>
        <v>15227.139999999998</v>
      </c>
      <c r="L65" s="31"/>
    </row>
    <row r="66" ht="13.5" thickTop="1"/>
    <row r="73" spans="4:12" ht="12.75">
      <c r="D73" s="34" t="s">
        <v>128</v>
      </c>
      <c r="G73" s="34"/>
      <c r="H73" s="34"/>
      <c r="I73" s="34"/>
      <c r="J73" s="34"/>
      <c r="K73" s="70"/>
      <c r="L73" s="70"/>
    </row>
    <row r="74" spans="4:12" ht="24.75" customHeight="1">
      <c r="D74" s="33" t="s">
        <v>207</v>
      </c>
      <c r="K74" s="403" t="s">
        <v>252</v>
      </c>
      <c r="L74" s="403"/>
    </row>
    <row r="75" spans="4:12" ht="12.75">
      <c r="D75" s="34" t="s">
        <v>11</v>
      </c>
      <c r="E75" s="34"/>
      <c r="F75" s="34"/>
      <c r="G75" s="34"/>
      <c r="H75" s="34"/>
      <c r="I75" s="34"/>
      <c r="J75" s="34"/>
      <c r="K75" s="404" t="s">
        <v>175</v>
      </c>
      <c r="L75" s="404"/>
    </row>
    <row r="78" spans="4:12" ht="24.75" customHeight="1">
      <c r="D78" s="42"/>
      <c r="E78" s="42"/>
      <c r="F78" s="42"/>
      <c r="G78" s="42"/>
      <c r="H78" s="42"/>
      <c r="I78" s="42"/>
      <c r="J78" s="42"/>
      <c r="K78" s="42"/>
      <c r="L78" s="42"/>
    </row>
    <row r="79" spans="4:12" ht="24.75" customHeight="1">
      <c r="D79" s="43"/>
      <c r="E79" s="42"/>
      <c r="F79" s="42"/>
      <c r="G79" s="43"/>
      <c r="H79" s="43"/>
      <c r="I79" s="43"/>
      <c r="J79" s="43"/>
      <c r="K79" s="43"/>
      <c r="L79" s="43"/>
    </row>
    <row r="80" spans="4:12" ht="12.75">
      <c r="D80" s="25"/>
      <c r="E80" s="42"/>
      <c r="F80" s="42"/>
      <c r="G80" s="42"/>
      <c r="H80" s="42"/>
      <c r="I80" s="42"/>
      <c r="J80" s="42"/>
      <c r="K80" s="42"/>
      <c r="L80" s="42"/>
    </row>
    <row r="81" spans="4:12" ht="12.75">
      <c r="D81" s="36"/>
      <c r="E81" s="34"/>
      <c r="F81" s="34"/>
      <c r="G81" s="34"/>
      <c r="H81" s="34"/>
      <c r="I81" s="34"/>
      <c r="J81" s="34"/>
      <c r="K81" s="34"/>
      <c r="L81" s="34"/>
    </row>
  </sheetData>
  <sheetProtection selectLockedCells="1" selectUnlockedCells="1"/>
  <mergeCells count="16">
    <mergeCell ref="H53:L53"/>
    <mergeCell ref="K75:L75"/>
    <mergeCell ref="K44:L44"/>
    <mergeCell ref="C4:L4"/>
    <mergeCell ref="C50:L50"/>
    <mergeCell ref="C51:L51"/>
    <mergeCell ref="C65:E65"/>
    <mergeCell ref="K74:L74"/>
    <mergeCell ref="C52:L52"/>
    <mergeCell ref="C49:L49"/>
    <mergeCell ref="C3:L3"/>
    <mergeCell ref="C5:L5"/>
    <mergeCell ref="H7:L7"/>
    <mergeCell ref="C6:L6"/>
    <mergeCell ref="C37:E37"/>
    <mergeCell ref="K43:L43"/>
  </mergeCells>
  <printOptions/>
  <pageMargins left="0" right="0" top="0" bottom="0" header="0.11811023622047245" footer="0.31496062992125984"/>
  <pageSetup orientation="landscape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C2:L35"/>
  <sheetViews>
    <sheetView zoomScalePageLayoutView="0" workbookViewId="0" topLeftCell="C11">
      <selection activeCell="C3" sqref="C3:J28"/>
    </sheetView>
  </sheetViews>
  <sheetFormatPr defaultColWidth="11.421875" defaultRowHeight="12.75"/>
  <cols>
    <col min="1" max="2" width="0" style="0" hidden="1" customWidth="1"/>
    <col min="3" max="3" width="6.28125" style="0" customWidth="1"/>
    <col min="4" max="4" width="42.8515625" style="0" customWidth="1"/>
    <col min="5" max="5" width="36.28125" style="0" customWidth="1"/>
    <col min="6" max="6" width="7.00390625" style="0" customWidth="1"/>
    <col min="7" max="7" width="11.140625" style="0" customWidth="1"/>
    <col min="8" max="8" width="7.57421875" style="0" customWidth="1"/>
    <col min="9" max="9" width="11.421875" style="0" customWidth="1"/>
    <col min="10" max="10" width="73.57421875" style="0" customWidth="1"/>
  </cols>
  <sheetData>
    <row r="2" spans="3:10" ht="12.75">
      <c r="C2" s="14"/>
      <c r="D2" s="14"/>
      <c r="E2" s="14"/>
      <c r="F2" s="14"/>
      <c r="G2" s="14"/>
      <c r="H2" s="14"/>
      <c r="I2" s="14"/>
      <c r="J2" s="14"/>
    </row>
    <row r="3" spans="3:10" ht="19.5">
      <c r="C3" s="445" t="s">
        <v>12</v>
      </c>
      <c r="D3" s="446"/>
      <c r="E3" s="446"/>
      <c r="F3" s="446"/>
      <c r="G3" s="446"/>
      <c r="H3" s="446"/>
      <c r="I3" s="446"/>
      <c r="J3" s="447"/>
    </row>
    <row r="4" spans="3:10" ht="19.5" hidden="1">
      <c r="C4" s="448" t="s">
        <v>8</v>
      </c>
      <c r="D4" s="449"/>
      <c r="E4" s="449"/>
      <c r="F4" s="449"/>
      <c r="G4" s="449"/>
      <c r="H4" s="449"/>
      <c r="I4" s="449"/>
      <c r="J4" s="450"/>
    </row>
    <row r="5" spans="3:10" ht="19.5">
      <c r="C5" s="448" t="s">
        <v>178</v>
      </c>
      <c r="D5" s="449"/>
      <c r="E5" s="449"/>
      <c r="F5" s="449"/>
      <c r="G5" s="449"/>
      <c r="H5" s="449"/>
      <c r="I5" s="449"/>
      <c r="J5" s="450"/>
    </row>
    <row r="6" spans="3:10" ht="19.5">
      <c r="C6" s="448" t="s">
        <v>327</v>
      </c>
      <c r="D6" s="449"/>
      <c r="E6" s="449"/>
      <c r="F6" s="449"/>
      <c r="G6" s="449"/>
      <c r="H6" s="449"/>
      <c r="I6" s="449"/>
      <c r="J6" s="450"/>
    </row>
    <row r="7" spans="3:10" ht="12.75">
      <c r="C7" s="124"/>
      <c r="D7" s="124"/>
      <c r="E7" s="124"/>
      <c r="F7" s="125"/>
      <c r="G7" s="421" t="s">
        <v>0</v>
      </c>
      <c r="H7" s="423"/>
      <c r="I7" s="126"/>
      <c r="J7" s="134"/>
    </row>
    <row r="8" spans="3:10" ht="12.75">
      <c r="C8" s="125" t="s">
        <v>3</v>
      </c>
      <c r="D8" s="125"/>
      <c r="E8" s="125"/>
      <c r="F8" s="125"/>
      <c r="G8" s="129" t="s">
        <v>1</v>
      </c>
      <c r="H8" s="129"/>
      <c r="I8" s="126" t="s">
        <v>164</v>
      </c>
      <c r="J8" s="125" t="s">
        <v>176</v>
      </c>
    </row>
    <row r="9" spans="3:10" ht="15">
      <c r="C9" s="127"/>
      <c r="D9" s="131" t="s">
        <v>180</v>
      </c>
      <c r="E9" s="131" t="s">
        <v>181</v>
      </c>
      <c r="F9" s="125" t="s">
        <v>179</v>
      </c>
      <c r="G9" s="125" t="s">
        <v>7</v>
      </c>
      <c r="H9" s="125"/>
      <c r="I9" s="125" t="s">
        <v>167</v>
      </c>
      <c r="J9" s="125"/>
    </row>
    <row r="10" spans="3:10" ht="15">
      <c r="C10" s="125"/>
      <c r="D10" s="132" t="s">
        <v>75</v>
      </c>
      <c r="E10" s="141"/>
      <c r="F10" s="142"/>
      <c r="G10" s="142"/>
      <c r="H10" s="142"/>
      <c r="I10" s="143"/>
      <c r="J10" s="142"/>
    </row>
    <row r="11" spans="3:11" ht="34.5" customHeight="1">
      <c r="C11" s="10"/>
      <c r="D11" s="11"/>
      <c r="E11" s="354"/>
      <c r="F11" s="355"/>
      <c r="G11" s="353"/>
      <c r="H11" s="353"/>
      <c r="I11" s="353"/>
      <c r="J11" s="353"/>
      <c r="K11" s="323"/>
    </row>
    <row r="12" spans="3:12" ht="39.75" customHeight="1">
      <c r="C12" s="75">
        <v>1</v>
      </c>
      <c r="D12" s="44" t="s">
        <v>66</v>
      </c>
      <c r="E12" s="357" t="s">
        <v>67</v>
      </c>
      <c r="F12" s="356">
        <v>15</v>
      </c>
      <c r="G12" s="352">
        <v>912</v>
      </c>
      <c r="H12" s="348"/>
      <c r="I12" s="347">
        <f>G12</f>
        <v>912</v>
      </c>
      <c r="J12" s="344"/>
      <c r="L12" s="6"/>
    </row>
    <row r="13" spans="3:12" ht="39.75" customHeight="1">
      <c r="C13" s="75">
        <v>2</v>
      </c>
      <c r="D13" s="44" t="s">
        <v>68</v>
      </c>
      <c r="E13" s="358" t="s">
        <v>42</v>
      </c>
      <c r="F13" s="338">
        <v>15</v>
      </c>
      <c r="G13" s="326">
        <v>1915</v>
      </c>
      <c r="H13" s="349"/>
      <c r="I13" s="345">
        <f>G13</f>
        <v>1915</v>
      </c>
      <c r="J13" s="343"/>
      <c r="L13" s="6"/>
    </row>
    <row r="14" spans="3:12" ht="39.75" customHeight="1">
      <c r="C14" s="75">
        <v>3</v>
      </c>
      <c r="D14" s="44" t="s">
        <v>69</v>
      </c>
      <c r="E14" s="360" t="s">
        <v>70</v>
      </c>
      <c r="F14" s="359">
        <v>15</v>
      </c>
      <c r="G14" s="351">
        <v>2337</v>
      </c>
      <c r="H14" s="350"/>
      <c r="I14" s="325">
        <f>G14</f>
        <v>2337</v>
      </c>
      <c r="J14" s="324"/>
      <c r="L14" s="6"/>
    </row>
    <row r="15" spans="3:12" ht="39.75" customHeight="1">
      <c r="C15" s="75">
        <v>4</v>
      </c>
      <c r="D15" s="44" t="s">
        <v>35</v>
      </c>
      <c r="E15" s="358" t="s">
        <v>33</v>
      </c>
      <c r="F15" s="338">
        <v>15</v>
      </c>
      <c r="G15" s="351">
        <v>3071</v>
      </c>
      <c r="H15" s="349"/>
      <c r="I15" s="346">
        <v>3071</v>
      </c>
      <c r="J15" s="101"/>
      <c r="K15" s="361"/>
      <c r="L15" s="6"/>
    </row>
    <row r="16" spans="3:12" ht="39.75" customHeight="1">
      <c r="C16" s="328">
        <v>5</v>
      </c>
      <c r="D16" s="327" t="s">
        <v>43</v>
      </c>
      <c r="E16" s="327" t="s">
        <v>303</v>
      </c>
      <c r="F16" s="356">
        <v>15</v>
      </c>
      <c r="G16" s="326">
        <v>1844</v>
      </c>
      <c r="H16" s="341"/>
      <c r="I16" s="345">
        <v>1844</v>
      </c>
      <c r="J16" s="324"/>
      <c r="K16" s="323"/>
      <c r="L16" s="321"/>
    </row>
    <row r="17" spans="3:12" ht="39.75" customHeight="1">
      <c r="C17" s="362">
        <v>6</v>
      </c>
      <c r="D17" s="363" t="s">
        <v>45</v>
      </c>
      <c r="E17" s="44" t="s">
        <v>46</v>
      </c>
      <c r="F17" s="364">
        <v>15</v>
      </c>
      <c r="G17" s="326">
        <v>2206</v>
      </c>
      <c r="H17" s="341"/>
      <c r="I17" s="337">
        <v>2206</v>
      </c>
      <c r="J17" s="324"/>
      <c r="K17" s="334"/>
      <c r="L17" s="321"/>
    </row>
    <row r="18" spans="3:12" ht="39.75" customHeight="1">
      <c r="C18" s="365">
        <v>7</v>
      </c>
      <c r="D18" s="363" t="s">
        <v>60</v>
      </c>
      <c r="E18" s="44" t="s">
        <v>92</v>
      </c>
      <c r="F18" s="364">
        <v>15</v>
      </c>
      <c r="G18" s="336">
        <v>1430</v>
      </c>
      <c r="H18" s="340"/>
      <c r="I18" s="325">
        <v>1430</v>
      </c>
      <c r="J18" s="324"/>
      <c r="K18" s="334"/>
      <c r="L18" s="321"/>
    </row>
    <row r="19" spans="3:12" ht="39.75" customHeight="1">
      <c r="C19" s="328"/>
      <c r="D19" s="335"/>
      <c r="E19" s="335"/>
      <c r="F19" s="339"/>
      <c r="G19" s="336"/>
      <c r="H19" s="342"/>
      <c r="I19" s="337"/>
      <c r="J19" s="324"/>
      <c r="K19" s="334"/>
      <c r="L19" s="321"/>
    </row>
    <row r="20" spans="3:10" ht="34.5" customHeight="1">
      <c r="C20" s="76"/>
      <c r="D20" s="76"/>
      <c r="E20" s="322"/>
      <c r="F20" s="322"/>
      <c r="G20" s="322"/>
      <c r="H20" s="322"/>
      <c r="I20" s="322"/>
      <c r="J20" s="1"/>
    </row>
    <row r="21" spans="3:10" ht="34.5" customHeight="1">
      <c r="C21" s="76"/>
      <c r="D21" s="76"/>
      <c r="E21" s="77" t="s">
        <v>71</v>
      </c>
      <c r="F21" s="78"/>
      <c r="G21" s="79">
        <f>SUM(G12:G20)</f>
        <v>13715</v>
      </c>
      <c r="H21" s="79">
        <f>SUM(H12:H20)</f>
        <v>0</v>
      </c>
      <c r="I21" s="79">
        <f>SUM(I12:I20)</f>
        <v>13715</v>
      </c>
      <c r="J21" s="58"/>
    </row>
    <row r="22" spans="3:10" ht="34.5" customHeight="1">
      <c r="C22" s="76"/>
      <c r="D22" s="76"/>
      <c r="E22" s="151"/>
      <c r="F22" s="152"/>
      <c r="G22" s="153"/>
      <c r="H22" s="153"/>
      <c r="I22" s="153"/>
      <c r="J22" s="154"/>
    </row>
    <row r="23" spans="3:10" ht="34.5" customHeight="1">
      <c r="C23" s="76"/>
      <c r="D23" s="76"/>
      <c r="E23" s="151"/>
      <c r="F23" s="152"/>
      <c r="G23" s="153"/>
      <c r="H23" s="153"/>
      <c r="I23" s="153"/>
      <c r="J23" s="154"/>
    </row>
    <row r="24" spans="3:10" ht="34.5" customHeight="1">
      <c r="C24" s="1"/>
      <c r="D24" s="1"/>
      <c r="E24" s="1"/>
      <c r="F24" s="1"/>
      <c r="G24" s="1"/>
      <c r="H24" s="1"/>
      <c r="I24" s="1"/>
      <c r="J24" s="1"/>
    </row>
    <row r="25" spans="3:10" ht="12.75">
      <c r="C25" s="1"/>
      <c r="D25" s="1"/>
      <c r="E25" s="1"/>
      <c r="F25" s="1"/>
      <c r="G25" s="1"/>
      <c r="H25" s="1"/>
      <c r="I25" s="1"/>
      <c r="J25" s="1"/>
    </row>
    <row r="26" spans="3:10" ht="12.75">
      <c r="C26" s="1"/>
      <c r="D26" s="69"/>
      <c r="E26" s="1"/>
      <c r="F26" s="1"/>
      <c r="G26" s="1"/>
      <c r="H26" s="1"/>
      <c r="I26" s="69"/>
      <c r="J26" s="69"/>
    </row>
    <row r="27" spans="3:10" ht="12.75">
      <c r="C27" s="1"/>
      <c r="D27" s="33" t="s">
        <v>207</v>
      </c>
      <c r="E27" s="1"/>
      <c r="F27" s="1"/>
      <c r="G27" s="1"/>
      <c r="H27" s="1"/>
      <c r="I27" s="444" t="s">
        <v>205</v>
      </c>
      <c r="J27" s="444"/>
    </row>
    <row r="28" spans="3:10" ht="12.75">
      <c r="C28" s="1"/>
      <c r="D28" s="34" t="s">
        <v>11</v>
      </c>
      <c r="E28" s="7"/>
      <c r="F28" s="7"/>
      <c r="G28" s="7"/>
      <c r="H28" s="7"/>
      <c r="I28" s="404" t="s">
        <v>175</v>
      </c>
      <c r="J28" s="404"/>
    </row>
    <row r="29" spans="3:10" ht="12.75">
      <c r="C29" s="1"/>
      <c r="D29" s="1"/>
      <c r="E29" s="1"/>
      <c r="F29" s="1"/>
      <c r="G29" s="1"/>
      <c r="H29" s="1"/>
      <c r="I29" s="1"/>
      <c r="J29" s="1"/>
    </row>
    <row r="30" spans="3:10" ht="12.75">
      <c r="C30" s="1"/>
      <c r="D30" s="1"/>
      <c r="E30" s="1"/>
      <c r="F30" s="1"/>
      <c r="G30" s="1"/>
      <c r="H30" s="1"/>
      <c r="I30" s="1"/>
      <c r="J30" s="1"/>
    </row>
    <row r="31" spans="3:10" ht="12.75">
      <c r="C31" s="1"/>
      <c r="D31" s="1"/>
      <c r="E31" s="1"/>
      <c r="F31" s="1"/>
      <c r="G31" s="1"/>
      <c r="H31" s="1"/>
      <c r="I31" s="1"/>
      <c r="J31" s="1"/>
    </row>
    <row r="32" spans="3:10" ht="12.75">
      <c r="C32" s="1"/>
      <c r="D32" s="1"/>
      <c r="E32" s="1"/>
      <c r="F32" s="1"/>
      <c r="G32" s="1"/>
      <c r="H32" s="1"/>
      <c r="I32" s="1"/>
      <c r="J32" s="1"/>
    </row>
    <row r="33" spans="3:10" ht="12.75">
      <c r="C33" s="1"/>
      <c r="D33" s="2"/>
      <c r="E33" s="1"/>
      <c r="F33" s="1"/>
      <c r="G33" s="2"/>
      <c r="H33" s="1"/>
      <c r="I33" s="1"/>
      <c r="J33" s="1"/>
    </row>
    <row r="34" spans="3:10" ht="12.75">
      <c r="C34" s="1"/>
      <c r="D34" s="7"/>
      <c r="E34" s="7"/>
      <c r="F34" s="7"/>
      <c r="G34" s="7"/>
      <c r="H34" s="7"/>
      <c r="I34" s="7"/>
      <c r="J34" s="7"/>
    </row>
    <row r="35" spans="3:10" ht="12.75">
      <c r="C35" s="1"/>
      <c r="D35" s="1"/>
      <c r="E35" s="1"/>
      <c r="F35" s="1"/>
      <c r="G35" s="1"/>
      <c r="H35" s="1"/>
      <c r="I35" s="1"/>
      <c r="J35" s="1"/>
    </row>
  </sheetData>
  <sheetProtection selectLockedCells="1" selectUnlockedCells="1"/>
  <mergeCells count="7">
    <mergeCell ref="I27:J27"/>
    <mergeCell ref="I28:J28"/>
    <mergeCell ref="C3:J3"/>
    <mergeCell ref="C4:J4"/>
    <mergeCell ref="G7:H7"/>
    <mergeCell ref="C5:J5"/>
    <mergeCell ref="C6:J6"/>
  </mergeCells>
  <printOptions/>
  <pageMargins left="0.3937007874015748" right="0.31496062992125984" top="1.9291338582677167" bottom="0.7480314960629921" header="0.31496062992125984" footer="0.31496062992125984"/>
  <pageSetup fitToHeight="1" fitToWidth="1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</dc:creator>
  <cp:keywords/>
  <dc:description/>
  <cp:lastModifiedBy>Tesoreria</cp:lastModifiedBy>
  <cp:lastPrinted>2019-08-29T16:29:22Z</cp:lastPrinted>
  <dcterms:created xsi:type="dcterms:W3CDTF">2000-05-05T04:08:27Z</dcterms:created>
  <dcterms:modified xsi:type="dcterms:W3CDTF">2019-09-05T15:47:26Z</dcterms:modified>
  <cp:category/>
  <cp:version/>
  <cp:contentType/>
  <cp:contentStatus/>
</cp:coreProperties>
</file>