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DICIEMBRE\QUINCENAS\"/>
    </mc:Choice>
  </mc:AlternateContent>
  <bookViews>
    <workbookView xWindow="0" yWindow="0" windowWidth="24000" windowHeight="9735" firstSheet="15" activeTab="21"/>
  </bookViews>
  <sheets>
    <sheet name="REGIDORES" sheetId="2" r:id="rId1"/>
    <sheet name="presidencia" sheetId="4" r:id="rId2"/>
    <sheet name="sindicatura" sheetId="3" r:id="rId3"/>
    <sheet name="secretaria" sheetId="5" r:id="rId4"/>
    <sheet name="TESORERIA" sheetId="6" r:id="rId5"/>
    <sheet name="catastro" sheetId="7" r:id="rId6"/>
    <sheet name="agua" sheetId="8" r:id="rId7"/>
    <sheet name="registro civil" sheetId="9" r:id="rId8"/>
    <sheet name="obras publicas" sheetId="10" r:id="rId9"/>
    <sheet name="oficilia mayor" sheetId="11" r:id="rId10"/>
    <sheet name="Servicios generales" sheetId="12" r:id="rId11"/>
    <sheet name="fomento " sheetId="13" r:id="rId12"/>
    <sheet name="Direcciones" sheetId="14" r:id="rId13"/>
    <sheet name="Educacion" sheetId="15" r:id="rId14"/>
    <sheet name="Jubilados" sheetId="16" r:id="rId15"/>
    <sheet name="Delegaciones y agencias" sheetId="17" r:id="rId16"/>
    <sheet name="Proteccion civil" sheetId="18" r:id="rId17"/>
    <sheet name="seguridad" sheetId="19" r:id="rId18"/>
    <sheet name="EVENTUALES 1" sheetId="20" r:id="rId19"/>
    <sheet name="TOTALES" sheetId="22" r:id="rId20"/>
    <sheet name="CULTURA" sheetId="23" r:id="rId21"/>
    <sheet name="Hoja1" sheetId="24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4" l="1"/>
  <c r="E63" i="24"/>
  <c r="D63" i="24"/>
  <c r="C63" i="24"/>
  <c r="B63" i="24"/>
  <c r="G61" i="20" l="1"/>
  <c r="I16" i="15" l="1"/>
  <c r="I8" i="15"/>
  <c r="I63" i="14"/>
  <c r="I53" i="14"/>
  <c r="C249" i="23"/>
  <c r="B249" i="23"/>
  <c r="G242" i="23"/>
  <c r="G234" i="23"/>
  <c r="D249" i="23" s="1"/>
  <c r="G226" i="23"/>
  <c r="G218" i="23"/>
  <c r="C207" i="23"/>
  <c r="B207" i="23"/>
  <c r="G200" i="23"/>
  <c r="G192" i="23"/>
  <c r="D207" i="23" s="1"/>
  <c r="G184" i="23"/>
  <c r="G176" i="23"/>
  <c r="C165" i="23"/>
  <c r="B165" i="23"/>
  <c r="G158" i="23"/>
  <c r="G150" i="23"/>
  <c r="D165" i="23" s="1"/>
  <c r="G142" i="23"/>
  <c r="G134" i="23"/>
  <c r="C123" i="23"/>
  <c r="B123" i="23"/>
  <c r="G116" i="23"/>
  <c r="D123" i="23" s="1"/>
  <c r="G108" i="23"/>
  <c r="G100" i="23"/>
  <c r="G92" i="23"/>
  <c r="C81" i="23"/>
  <c r="B81" i="23"/>
  <c r="G74" i="23"/>
  <c r="D81" i="23" s="1"/>
  <c r="G66" i="23"/>
  <c r="G58" i="23"/>
  <c r="G50" i="23"/>
  <c r="D39" i="23"/>
  <c r="C39" i="23"/>
  <c r="B39" i="23"/>
  <c r="G32" i="23"/>
  <c r="G24" i="23"/>
  <c r="G16" i="23"/>
  <c r="G8" i="23"/>
  <c r="B172" i="20" l="1"/>
  <c r="B15" i="22" s="1"/>
  <c r="C172" i="20"/>
  <c r="D172" i="20"/>
  <c r="E172" i="20"/>
  <c r="G160" i="17"/>
  <c r="F160" i="17"/>
  <c r="E160" i="17"/>
  <c r="C160" i="17"/>
  <c r="B160" i="17"/>
  <c r="E15" i="22"/>
  <c r="D15" i="22"/>
  <c r="G125" i="20" l="1"/>
  <c r="G117" i="20"/>
  <c r="E78" i="19"/>
  <c r="F78" i="19"/>
  <c r="G24" i="19"/>
  <c r="G16" i="19"/>
  <c r="D78" i="19" l="1"/>
  <c r="C78" i="19"/>
  <c r="B78" i="19"/>
  <c r="D7" i="22" l="1"/>
  <c r="C7" i="22"/>
  <c r="F63" i="14" l="1"/>
  <c r="E63" i="14"/>
  <c r="D63" i="14"/>
  <c r="C63" i="14"/>
  <c r="B63" i="14"/>
  <c r="G30" i="15"/>
  <c r="F30" i="15"/>
  <c r="D30" i="15"/>
  <c r="C30" i="15"/>
  <c r="B30" i="15"/>
  <c r="E10" i="22" l="1"/>
  <c r="D10" i="22"/>
  <c r="B10" i="22"/>
  <c r="E11" i="22"/>
  <c r="E12" i="22" s="1"/>
  <c r="D11" i="22"/>
  <c r="B11" i="22"/>
  <c r="F31" i="18"/>
  <c r="E31" i="18"/>
  <c r="D31" i="18"/>
  <c r="C31" i="18"/>
  <c r="B31" i="18"/>
  <c r="F32" i="16"/>
  <c r="E32" i="16"/>
  <c r="D32" i="16"/>
  <c r="C32" i="16"/>
  <c r="B32" i="16"/>
  <c r="E30" i="15"/>
  <c r="F23" i="13"/>
  <c r="E23" i="13"/>
  <c r="D23" i="13"/>
  <c r="C23" i="13"/>
  <c r="B23" i="13"/>
  <c r="G303" i="12"/>
  <c r="F303" i="12"/>
  <c r="E303" i="12"/>
  <c r="D303" i="12"/>
  <c r="C303" i="12"/>
  <c r="B303" i="12"/>
  <c r="G24" i="11"/>
  <c r="F24" i="11"/>
  <c r="E24" i="11"/>
  <c r="D24" i="11"/>
  <c r="C24" i="11"/>
  <c r="B24" i="11"/>
  <c r="F63" i="10"/>
  <c r="E63" i="10"/>
  <c r="D63" i="10"/>
  <c r="C63" i="10"/>
  <c r="B63" i="10"/>
  <c r="F15" i="9"/>
  <c r="E15" i="9"/>
  <c r="D15" i="9"/>
  <c r="C15" i="9"/>
  <c r="B15" i="9"/>
  <c r="G40" i="8"/>
  <c r="F40" i="8"/>
  <c r="E40" i="8"/>
  <c r="E16" i="6"/>
  <c r="E17" i="22" l="1"/>
  <c r="D40" i="8"/>
  <c r="C40" i="8"/>
  <c r="B40" i="8"/>
  <c r="G23" i="7"/>
  <c r="F23" i="7"/>
  <c r="E23" i="7"/>
  <c r="D23" i="7"/>
  <c r="C23" i="7"/>
  <c r="B23" i="7"/>
  <c r="G23" i="6"/>
  <c r="E7" i="22" s="1"/>
  <c r="F23" i="6"/>
  <c r="E23" i="6"/>
  <c r="D23" i="6"/>
  <c r="B7" i="22" s="1"/>
  <c r="C23" i="6"/>
  <c r="B23" i="6"/>
  <c r="F15" i="5"/>
  <c r="E15" i="5"/>
  <c r="D15" i="5"/>
  <c r="C15" i="5"/>
  <c r="B15" i="5"/>
  <c r="F24" i="3"/>
  <c r="E24" i="3"/>
  <c r="D24" i="3"/>
  <c r="C24" i="3"/>
  <c r="B24" i="3"/>
  <c r="D31" i="4"/>
  <c r="E31" i="4"/>
  <c r="F31" i="4"/>
  <c r="E20" i="22" l="1"/>
  <c r="G31" i="4"/>
  <c r="C31" i="4"/>
  <c r="B31" i="4"/>
  <c r="F83" i="2" l="1"/>
  <c r="E83" i="2"/>
  <c r="D83" i="2"/>
  <c r="C83" i="2"/>
  <c r="B83" i="2"/>
</calcChain>
</file>

<file path=xl/comments1.xml><?xml version="1.0" encoding="utf-8"?>
<comments xmlns="http://schemas.openxmlformats.org/spreadsheetml/2006/main">
  <authors>
    <author>Tesoreria</author>
  </authors>
  <commentList>
    <comment ref="B103" authorId="0" shapeId="0">
      <text>
        <r>
          <rPr>
            <sz val="9"/>
            <color indexed="81"/>
            <rFont val="Tahoma"/>
            <charset val="1"/>
          </rPr>
          <t xml:space="preserve">
HIMELDA MARTINEZ MARTINEZ</t>
        </r>
      </text>
    </comment>
  </commentList>
</comments>
</file>

<file path=xl/sharedStrings.xml><?xml version="1.0" encoding="utf-8"?>
<sst xmlns="http://schemas.openxmlformats.org/spreadsheetml/2006/main" count="1775" uniqueCount="398">
  <si>
    <t>REGIDORES</t>
  </si>
  <si>
    <t>FIRMA</t>
  </si>
  <si>
    <t>MAGAÑA ZEPEDA SANDRA CECILIA</t>
  </si>
  <si>
    <t>SANCHEZ GODINEZ HECTOR HUGO</t>
  </si>
  <si>
    <t>RIVERA PEREZ MIRIAM ALEJANDRA</t>
  </si>
  <si>
    <t>LOPEZ CARDENAS ARNULFO</t>
  </si>
  <si>
    <t>BARAJAS LUPERCIO JOSE ANGEL</t>
  </si>
  <si>
    <t>ALVAREZ ESPINOZA RAFAEL ALEJANDRO</t>
  </si>
  <si>
    <t>MATA BAEZA ROCIO</t>
  </si>
  <si>
    <t>ARIAS LOPEZ GABRIEL</t>
  </si>
  <si>
    <t>TOTALES</t>
  </si>
  <si>
    <t>salario antes de impuesto</t>
  </si>
  <si>
    <t>salario dia</t>
  </si>
  <si>
    <t>dias</t>
  </si>
  <si>
    <t>sub- total</t>
  </si>
  <si>
    <t>isr</t>
  </si>
  <si>
    <t>total</t>
  </si>
  <si>
    <t>PRESIDENCIA</t>
  </si>
  <si>
    <t>LOPEZ BARBOSA CARLOS ANDRES</t>
  </si>
  <si>
    <t>MATA VILLA ANGELA</t>
  </si>
  <si>
    <t>TORRES MARTINEZ MARIA DE JESUS</t>
  </si>
  <si>
    <t xml:space="preserve">credito al salario </t>
  </si>
  <si>
    <t>credito al salario</t>
  </si>
  <si>
    <t>SINDICATURA</t>
  </si>
  <si>
    <t>DIAZ PANTOJA TERESA</t>
  </si>
  <si>
    <t>AGUILAR OJEDA MARIA MIREYA</t>
  </si>
  <si>
    <t>Credito al salario</t>
  </si>
  <si>
    <t>VARGAS RENTERIA JAIME</t>
  </si>
  <si>
    <t xml:space="preserve">HACIENDA </t>
  </si>
  <si>
    <t>DIAZ CARDENAS EVERARDO</t>
  </si>
  <si>
    <t>CATASTRO</t>
  </si>
  <si>
    <t>LOPEZ CHAVEZ MATILDE</t>
  </si>
  <si>
    <t>MORA RENTERIA ALEXIA VIRIDIANA</t>
  </si>
  <si>
    <t>AGUA</t>
  </si>
  <si>
    <t>CHAVEZ CARDENAS AURORA DEL ROSARIO</t>
  </si>
  <si>
    <t>GONZALEZ DIAZ MARIA ISABEL</t>
  </si>
  <si>
    <t>DEL TORO GOMEZ DAVID</t>
  </si>
  <si>
    <t>PANTOJA BUENRROSTRO HECTOR HUGO</t>
  </si>
  <si>
    <t>DIAZ MENDOZA MAYRA GUDALUPE</t>
  </si>
  <si>
    <t>REGISTRO</t>
  </si>
  <si>
    <t xml:space="preserve"> </t>
  </si>
  <si>
    <t>OBRAS</t>
  </si>
  <si>
    <t>FIGUEROA SANCHEZ CESAR RODRIGO</t>
  </si>
  <si>
    <t>DIAZ GUTIERREZ JOSE DE JESUS</t>
  </si>
  <si>
    <t>ROBLEDO DE LA ROSA FILIBERTO</t>
  </si>
  <si>
    <t>GONZALEZ MARTINEZ MARTIN MANUEL</t>
  </si>
  <si>
    <t>MARIN LOPEZ JUAN</t>
  </si>
  <si>
    <t>HIGAREDA DIAZ JUAN RAMON</t>
  </si>
  <si>
    <t>OFICIALIA</t>
  </si>
  <si>
    <t>DIAZ CARDENAS EDGAR RICARDO</t>
  </si>
  <si>
    <t>GARCIA BERNAL ANGELICA YANIN</t>
  </si>
  <si>
    <t>SERVICIOS</t>
  </si>
  <si>
    <t>PUBLICOS</t>
  </si>
  <si>
    <t xml:space="preserve">MEJIA HERRERA MIGUEL </t>
  </si>
  <si>
    <t>GUTIERREZ LOPEZ MIGUEL AGUSTIN</t>
  </si>
  <si>
    <t>TORRES PANTOJA JUAN JOSE</t>
  </si>
  <si>
    <t>CERVANTES BAUTISTA ANA MARIA</t>
  </si>
  <si>
    <t>MAGAÑA MARTINEZ RAMONA ARACELY</t>
  </si>
  <si>
    <t>CAZAREZ MORENO NORMA LETICIA</t>
  </si>
  <si>
    <t>BARAJAS GARCIA LAURA DEL CARMEN</t>
  </si>
  <si>
    <t>MEJIA CERVANTES MARIA GUADALUPE</t>
  </si>
  <si>
    <t>CERVANTES MEJIA ANA CECILIA</t>
  </si>
  <si>
    <t>CONTRERAS GUILLEN JOSE DE JESUS</t>
  </si>
  <si>
    <t>CERVANTES BERNAL ODELINA</t>
  </si>
  <si>
    <t>CERVANTES BAUTISTA JOSE DE JESUS</t>
  </si>
  <si>
    <t>MARTINEZ ZEPEDA MARIA MARGARITA</t>
  </si>
  <si>
    <t>BARAJAS PANTOJA ANA ROSA</t>
  </si>
  <si>
    <t>ESPINOZA CARDENAS BERNARDO</t>
  </si>
  <si>
    <t>TORRES PANTOJA JOSE DE JESUS</t>
  </si>
  <si>
    <t>NOVOA LOPEZ CARLOS</t>
  </si>
  <si>
    <t>GUTIERREZ RAMIREZ MIGUEL</t>
  </si>
  <si>
    <t>CHAVEZ GUTIERREZ SANTIAGO</t>
  </si>
  <si>
    <t>PANTOJA CEDILLO VERONICA</t>
  </si>
  <si>
    <t>GARCIA SILVA DAVID</t>
  </si>
  <si>
    <t>MAYA GONZALEZ ROSA CELIA</t>
  </si>
  <si>
    <t>TORRES PANTOJA JOVITA</t>
  </si>
  <si>
    <t>MARTINEZ GOMEZ MARIA DEL SOCORRO</t>
  </si>
  <si>
    <t>MAYA DIAZ MAGALI</t>
  </si>
  <si>
    <t>MARTINEZ ELENA</t>
  </si>
  <si>
    <t>GOMEZ AGUILAR JOSE DE JESUS</t>
  </si>
  <si>
    <t>MEJIA HERRERA GUILLERMINA</t>
  </si>
  <si>
    <t>GARCIA CAZAREZ HECTOR ARNALDO</t>
  </si>
  <si>
    <t>LOPEZ TEJEDA MIGUEL</t>
  </si>
  <si>
    <t>CAZAREZ MORENO MAYRA</t>
  </si>
  <si>
    <t xml:space="preserve">Fomento </t>
  </si>
  <si>
    <t>Agropecuario</t>
  </si>
  <si>
    <t>DIAZ DIAZ TANYA MAYELA</t>
  </si>
  <si>
    <t>Direcciones</t>
  </si>
  <si>
    <t>VALDOVINOS DIAZ SONIA</t>
  </si>
  <si>
    <t>HERNANDEZ GARCIA CITLALI</t>
  </si>
  <si>
    <t>GUTIERREZ LOPEZ RAY ROLANDO</t>
  </si>
  <si>
    <t>EDUCACION</t>
  </si>
  <si>
    <t>CULTURA</t>
  </si>
  <si>
    <t>GARCIA HERNANDEZ ROSA MARICELA</t>
  </si>
  <si>
    <t>GUILLEN PLASCENCIA MARTHA YOHANA</t>
  </si>
  <si>
    <t>DIAZ DIAZ MARTA ANAHI</t>
  </si>
  <si>
    <t>Jubilados</t>
  </si>
  <si>
    <t>MATA SANTOS JOSE</t>
  </si>
  <si>
    <t>CAZAREZ FUENTES MANUEL</t>
  </si>
  <si>
    <t>MAYA PANTOJA JUAN</t>
  </si>
  <si>
    <t>Delegaciones</t>
  </si>
  <si>
    <t>LOPEZ MONREAL JOSE</t>
  </si>
  <si>
    <t>PULIDO HERRERA GRISELDA</t>
  </si>
  <si>
    <t>MARTINEZ MARTINEZ ROSA IRENE</t>
  </si>
  <si>
    <t>LEONILA GRIMALDO RENTERIA</t>
  </si>
  <si>
    <t>ISELA GARCIA BASULTO</t>
  </si>
  <si>
    <t>LUPIAN PLASCENCIA ANA KAREN</t>
  </si>
  <si>
    <t>LOPEZ OROZCO VERA LUCIA</t>
  </si>
  <si>
    <t>PLASCENCIA LOPEZ ABEL</t>
  </si>
  <si>
    <t>MORA ACERO MARTHA</t>
  </si>
  <si>
    <t>GARCIA DIAZ ENEDINA</t>
  </si>
  <si>
    <t>PRECIADO JUAN RAMON</t>
  </si>
  <si>
    <t>OROZCO PLASCENCIA MARIA DEL REFUGIO</t>
  </si>
  <si>
    <t>ROMERO ZAMBRANO MARIA ELBA</t>
  </si>
  <si>
    <t>NUÑEZ TORRES HELIO</t>
  </si>
  <si>
    <t>PROTECCION</t>
  </si>
  <si>
    <t>CIVIL</t>
  </si>
  <si>
    <t>MARTINEZ GUTIERREZ JUAN RAMON</t>
  </si>
  <si>
    <t>MACIAS VALENCIA GERARDO</t>
  </si>
  <si>
    <t>GUTIERREZ CHAVEZ FRANCISCO</t>
  </si>
  <si>
    <t xml:space="preserve">SEGURIDAD </t>
  </si>
  <si>
    <t>PUBLICA</t>
  </si>
  <si>
    <t>MORA PANTOJA JOEL</t>
  </si>
  <si>
    <t>TORRES PICHARDO ARTURO</t>
  </si>
  <si>
    <t>PULIDO OROZCO JOSE JUAN</t>
  </si>
  <si>
    <t>ARTEAGA SILVA GUSTAVO</t>
  </si>
  <si>
    <t>CASTRO ZAMBRANO JOSE DOLORES</t>
  </si>
  <si>
    <t>VICTORIA PLASCENCIA JORGE</t>
  </si>
  <si>
    <t>credito</t>
  </si>
  <si>
    <t>LOPEZ CARDENAS MARIO</t>
  </si>
  <si>
    <t>EVENTUALES</t>
  </si>
  <si>
    <t>BARAJAS GARCIA ELBA DE LA CRUZ</t>
  </si>
  <si>
    <t>CHAVEZ CARDENAS MARCO ANTONIO</t>
  </si>
  <si>
    <t>GOMEZ PEREZ BLANCA EDITH</t>
  </si>
  <si>
    <t>MORA PANTOJA GLORIA IMELDA</t>
  </si>
  <si>
    <t>TORRES MARTINEZ SALVADOR</t>
  </si>
  <si>
    <t>CAZAREZ RODRIGUEZ JOSE MANUEL</t>
  </si>
  <si>
    <t>CAZAREZ RODRIGUEZ LORENZO</t>
  </si>
  <si>
    <t>MARTINEZ CONTRERAS BERNARDINO</t>
  </si>
  <si>
    <t>CHAVEZ DIAZ HECTOR PASCUAL</t>
  </si>
  <si>
    <t>GUTIERREZ AGUILAR MIGUEL ANGEL</t>
  </si>
  <si>
    <t>Salario antes de impuesto</t>
  </si>
  <si>
    <t xml:space="preserve">salario </t>
  </si>
  <si>
    <t>sub total</t>
  </si>
  <si>
    <t>dia</t>
  </si>
  <si>
    <t>salario</t>
  </si>
  <si>
    <t xml:space="preserve">total </t>
  </si>
  <si>
    <t>DELEGACIONES</t>
  </si>
  <si>
    <t>Total</t>
  </si>
  <si>
    <t>proteccion</t>
  </si>
  <si>
    <t>seguirdad</t>
  </si>
  <si>
    <t>eventuales 1</t>
  </si>
  <si>
    <t>DIAZ PULIDO MARIA DE LA LUZ</t>
  </si>
  <si>
    <t>ELIZONDO PANTOJA PATRICIA DEL CARMEN</t>
  </si>
  <si>
    <t>RAMIREZ MARIN YESICA LISBETH</t>
  </si>
  <si>
    <t>SECRETARIA</t>
  </si>
  <si>
    <t>GENERAL</t>
  </si>
  <si>
    <t>Regidor Propietario</t>
  </si>
  <si>
    <t>Presidente Municipal</t>
  </si>
  <si>
    <t>Secretaria Presidencia</t>
  </si>
  <si>
    <t>Secretario Particular</t>
  </si>
  <si>
    <t>Sindico Municipal</t>
  </si>
  <si>
    <t>Secretaria Sindicatura</t>
  </si>
  <si>
    <t>Secretario General</t>
  </si>
  <si>
    <t>DICE881119EJ8</t>
  </si>
  <si>
    <t>Enc. De la Hacienda</t>
  </si>
  <si>
    <t>Secretaria Tesoreria</t>
  </si>
  <si>
    <t>Dir. Catastro</t>
  </si>
  <si>
    <t>Secretaria Catastro</t>
  </si>
  <si>
    <t>Dir. Agua Potable</t>
  </si>
  <si>
    <t>Cajera</t>
  </si>
  <si>
    <t>Fontanero</t>
  </si>
  <si>
    <t>Oficial Registro Civil</t>
  </si>
  <si>
    <t>Proyecctista</t>
  </si>
  <si>
    <t>Sub. Director de obras</t>
  </si>
  <si>
    <t>Aux. obras</t>
  </si>
  <si>
    <t>Chofer de obras</t>
  </si>
  <si>
    <t>MAZS680425FS8</t>
  </si>
  <si>
    <t>SAGH8010222V2</t>
  </si>
  <si>
    <t>RIPM7511218J9</t>
  </si>
  <si>
    <t>LOCA860216MZ7</t>
  </si>
  <si>
    <t>BALA760724I5A</t>
  </si>
  <si>
    <t>AAER640720FG3</t>
  </si>
  <si>
    <t>MABR850720AU4</t>
  </si>
  <si>
    <t>AILG8111265Z6</t>
  </si>
  <si>
    <t>ESPINOZA CARDENAS HECTOR MIGUEL</t>
  </si>
  <si>
    <t>EICH620929BV1</t>
  </si>
  <si>
    <t>LOBC8510269T2</t>
  </si>
  <si>
    <t>MAVA920910R96</t>
  </si>
  <si>
    <t>TOMM700714R45</t>
  </si>
  <si>
    <t>DIPT710112QF5</t>
  </si>
  <si>
    <t>AAUOM7111174H6</t>
  </si>
  <si>
    <t>VARJ6202049Y3</t>
  </si>
  <si>
    <t>LOCM720314BT8</t>
  </si>
  <si>
    <t>MORA900211AY3</t>
  </si>
  <si>
    <t>CACX840730KI7</t>
  </si>
  <si>
    <t>GODI870311CV3</t>
  </si>
  <si>
    <t>DEGD751203MF7</t>
  </si>
  <si>
    <t>PABH581026J87</t>
  </si>
  <si>
    <t>DIMM780115Q11</t>
  </si>
  <si>
    <t>FISC890417FM4</t>
  </si>
  <si>
    <t>DIGD790925NV2</t>
  </si>
  <si>
    <t>RODF840203CJ7</t>
  </si>
  <si>
    <t>GOMM7303275T0</t>
  </si>
  <si>
    <t>HIDJ611216DV7</t>
  </si>
  <si>
    <t>Oficial Mayor</t>
  </si>
  <si>
    <t>DICE820103RHA</t>
  </si>
  <si>
    <t>Secretaria Oficialia</t>
  </si>
  <si>
    <t>GABA920114UU8</t>
  </si>
  <si>
    <t>VERNABE HERNANDEZ ENRIQUE</t>
  </si>
  <si>
    <t>VEHE5607176P4</t>
  </si>
  <si>
    <t>GULM760331BF1</t>
  </si>
  <si>
    <t>TOPJ640720HT4</t>
  </si>
  <si>
    <t>CEBA910130137</t>
  </si>
  <si>
    <t>MAMR701115FX2</t>
  </si>
  <si>
    <t>MEHG651003NU0</t>
  </si>
  <si>
    <t>CAMN8104193S8</t>
  </si>
  <si>
    <t>BAGL840104IY3</t>
  </si>
  <si>
    <t>CEMA870201IU9</t>
  </si>
  <si>
    <t>COGD740206LG2</t>
  </si>
  <si>
    <t>CEBO930816R31</t>
  </si>
  <si>
    <t>CEBD491209DV6</t>
  </si>
  <si>
    <t>MAZM620303I60</t>
  </si>
  <si>
    <t>BARAJAS VILLA MARIA</t>
  </si>
  <si>
    <t>BAVM5701308C7</t>
  </si>
  <si>
    <t>TOPD540805380</t>
  </si>
  <si>
    <t>GURM510302GZ2</t>
  </si>
  <si>
    <t>CAGS770716U92</t>
  </si>
  <si>
    <t>PACV800331PH2</t>
  </si>
  <si>
    <t>GASD690128ER7</t>
  </si>
  <si>
    <t>MAGR6004223NA</t>
  </si>
  <si>
    <t>ASEO PUBLICO</t>
  </si>
  <si>
    <t>ELECTRICISTA</t>
  </si>
  <si>
    <t>AUX. DE ELECTRICISTA</t>
  </si>
  <si>
    <t>ASEO UNI. DEP. EL CHIFLON</t>
  </si>
  <si>
    <t>ENTREGA DE CORRESPONDENCIA</t>
  </si>
  <si>
    <t>ASEO PLAZA PRINCIPAL</t>
  </si>
  <si>
    <t>ASEO EN EL PANTEON</t>
  </si>
  <si>
    <t>ASEO CALLES PLAZA PRINCIPAL</t>
  </si>
  <si>
    <t>PROMOTORA DEPORTIVA</t>
  </si>
  <si>
    <t>ENC. UNI. DEP. EL CHIFLON</t>
  </si>
  <si>
    <t>ASEO UNI. DEPORTIVA</t>
  </si>
  <si>
    <t>INTENDENTE DE LA CASA DE LA CULTURA</t>
  </si>
  <si>
    <t>ASEO CALLE JAVIER MINA</t>
  </si>
  <si>
    <t>ENC. OFICINA DE CORREO</t>
  </si>
  <si>
    <t>BAPA580325PFA</t>
  </si>
  <si>
    <t>ASEO CASA DE LA CULTURA VIEJA</t>
  </si>
  <si>
    <t>ASEO TIANGUIS MUNICIPAL</t>
  </si>
  <si>
    <t>ASEO PARQUE MUNICIPAL</t>
  </si>
  <si>
    <t>ASEO PARQUE LINEAL RIO DE LA PASION</t>
  </si>
  <si>
    <t>VELADOR DE PLANTA DE TRATAMIENTO</t>
  </si>
  <si>
    <t>AUXILIAR DE PRESIDENCIA</t>
  </si>
  <si>
    <t>ASEO PRESIDENCIA MUNICIPAL</t>
  </si>
  <si>
    <t>ASEO CALLES LA MANZANILLA</t>
  </si>
  <si>
    <t>MAGD551220530</t>
  </si>
  <si>
    <t>ASEO EN CENTRO DE SALUD</t>
  </si>
  <si>
    <t>INTENDENCIA PRESIDENCIA</t>
  </si>
  <si>
    <t>MAXE580812KX3</t>
  </si>
  <si>
    <t>GOAD9301121F8</t>
  </si>
  <si>
    <t>ASEO CALLES EN LA MANZANILLA</t>
  </si>
  <si>
    <t>LOTM3806091D5</t>
  </si>
  <si>
    <t>CAMM841005TK2</t>
  </si>
  <si>
    <t>DIDT8704201C6</t>
  </si>
  <si>
    <t>DIDM9005141AA</t>
  </si>
  <si>
    <t>RAMY930222395</t>
  </si>
  <si>
    <t>GAHR690101RW8</t>
  </si>
  <si>
    <t>GUPM880121UK0</t>
  </si>
  <si>
    <t>DIPD841002TB2</t>
  </si>
  <si>
    <t>JUBILADO</t>
  </si>
  <si>
    <t>LOMJ5011043P4</t>
  </si>
  <si>
    <t>REGRISTRO CIVIL VILLA MORELOS</t>
  </si>
  <si>
    <t>MAMR780611U14</t>
  </si>
  <si>
    <t>ASEO PUB. VILLA MORELOS</t>
  </si>
  <si>
    <t>GIRL550912KT7</t>
  </si>
  <si>
    <t>AUX. VILLA MORELOS</t>
  </si>
  <si>
    <t>GABI751211L45</t>
  </si>
  <si>
    <t>LUPA890510CP0</t>
  </si>
  <si>
    <t>LOOV860211FWA</t>
  </si>
  <si>
    <t>PALA740827T15</t>
  </si>
  <si>
    <t>MOAM651006P11</t>
  </si>
  <si>
    <t>GADM611020SK5</t>
  </si>
  <si>
    <t>OOPD700704SP8</t>
  </si>
  <si>
    <t>LOCM760228AK6</t>
  </si>
  <si>
    <t>BAGD690304210</t>
  </si>
  <si>
    <t>MAGJ750131SDA</t>
  </si>
  <si>
    <t>MAVG7404053F4</t>
  </si>
  <si>
    <t>GUCF501025BN0</t>
  </si>
  <si>
    <t>MOPJ650208D39</t>
  </si>
  <si>
    <t>PUOJ8310054J5</t>
  </si>
  <si>
    <t>AESG7210128P5</t>
  </si>
  <si>
    <t>CAZD800406GA0</t>
  </si>
  <si>
    <t>VIPJ750103T28</t>
  </si>
  <si>
    <t>BAGE790606KN0</t>
  </si>
  <si>
    <t>CACM810819DB0</t>
  </si>
  <si>
    <t>GOPB7105162M5</t>
  </si>
  <si>
    <t>MOPG7108163BA</t>
  </si>
  <si>
    <t>MARTINEZ VELASCO ERIKA PATRICIA</t>
  </si>
  <si>
    <t>MAVE7706296A7</t>
  </si>
  <si>
    <t>TOMS5206151N4</t>
  </si>
  <si>
    <t>PECA680123QR2</t>
  </si>
  <si>
    <t>CARM540725FJ9</t>
  </si>
  <si>
    <t>CARL590602US5</t>
  </si>
  <si>
    <t>ROZE710828FK6</t>
  </si>
  <si>
    <t>CADH761221TD9</t>
  </si>
  <si>
    <t>GUAM741116KH3</t>
  </si>
  <si>
    <t>AGENTE SABINILLA</t>
  </si>
  <si>
    <t>AGENTE DE LAS CUEVAS</t>
  </si>
  <si>
    <t>FONTANERO VILLA MORELOS</t>
  </si>
  <si>
    <t>CORREO VILLA MORELOS</t>
  </si>
  <si>
    <t>OFICINA DIF VILLA MORELOS</t>
  </si>
  <si>
    <t>AUX. DE VILLA MORELOS</t>
  </si>
  <si>
    <t>BARAJAS GARCIA MARIA DE LOS ANGELES</t>
  </si>
  <si>
    <t>DIREC. DE PROTECCION CIVIL</t>
  </si>
  <si>
    <t>PARAMEDICO</t>
  </si>
  <si>
    <r>
      <rPr>
        <b/>
        <sz val="11"/>
        <color theme="1"/>
        <rFont val="Calibri"/>
        <family val="2"/>
        <scheme val="minor"/>
      </rPr>
      <t>CHOFER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AMBULANCIA</t>
    </r>
  </si>
  <si>
    <t>DIREC. DE SEG. PUBLICA</t>
  </si>
  <si>
    <t>COMANDANTE</t>
  </si>
  <si>
    <t>JEFE DE GRUPO</t>
  </si>
  <si>
    <t>ELEMENTO DE SEG.</t>
  </si>
  <si>
    <t>OFICINA ENLACE</t>
  </si>
  <si>
    <t>ENCARGADO DEL LIENZO CHARRO</t>
  </si>
  <si>
    <t>INTENDENTE CASA DE CULTURA</t>
  </si>
  <si>
    <t>UNI. DEP. REGADILLO</t>
  </si>
  <si>
    <t>UNI. DEP. ESCUELA ANAHUAC</t>
  </si>
  <si>
    <t>JARDINERO</t>
  </si>
  <si>
    <t>MARTINEZ MARTINEZ HIMELDA</t>
  </si>
  <si>
    <t>ASEO MALECON PRESA</t>
  </si>
  <si>
    <t>INTENDENTE SALONES LUIS BARRAGAN</t>
  </si>
  <si>
    <t>DIR. FOMENTO AGROP.</t>
  </si>
  <si>
    <t>DIR. DESARROLLO SOCIAL</t>
  </si>
  <si>
    <t>DIR. PROMOCION ECONO.</t>
  </si>
  <si>
    <t>DIR. DE DEPORTES</t>
  </si>
  <si>
    <t>INST. DE LA MUJER</t>
  </si>
  <si>
    <t>DIR. TURISMO</t>
  </si>
  <si>
    <t>DIR. EDUCACION Y CULTURA</t>
  </si>
  <si>
    <t>AUXILIAR EDUCACION</t>
  </si>
  <si>
    <t>DIR. DE CASA DE LA CULTURA</t>
  </si>
  <si>
    <t>DELAGADO VILLA MORELOS</t>
  </si>
  <si>
    <t>FONTANERA CUEVAS</t>
  </si>
  <si>
    <t>OFCIALIA DE PARTES</t>
  </si>
  <si>
    <t>POLICIA AUXILIAR</t>
  </si>
  <si>
    <t xml:space="preserve">ADMINISTRADOR DEL RASTRO </t>
  </si>
  <si>
    <t>AUXILIAR EN RASTRO</t>
  </si>
  <si>
    <t>VADS780410</t>
  </si>
  <si>
    <t>HEGC911218</t>
  </si>
  <si>
    <t>GULR920325</t>
  </si>
  <si>
    <t>EIPP800915</t>
  </si>
  <si>
    <t xml:space="preserve"> Y Agencias</t>
  </si>
  <si>
    <t>Y AGENCIAS</t>
  </si>
  <si>
    <t xml:space="preserve"> Y AGENCIAS</t>
  </si>
  <si>
    <t>BORUEL MUÑOZ J JESUS</t>
  </si>
  <si>
    <t>BOMJ591027</t>
  </si>
  <si>
    <t>SUB DIRECTOR DE SEGUR</t>
  </si>
  <si>
    <t>ISR</t>
  </si>
  <si>
    <t>LOPEZ CARDENAS GUADALUPE</t>
  </si>
  <si>
    <t>LOCG880115</t>
  </si>
  <si>
    <t>PANTOJA PRECIADO MIGUEL ANGEL</t>
  </si>
  <si>
    <t>INSPECTOR RASTRO</t>
  </si>
  <si>
    <t>MACRO</t>
  </si>
  <si>
    <t>EFECTIVO</t>
  </si>
  <si>
    <t>AGUILAR MARTINEZ ENOE</t>
  </si>
  <si>
    <t>ASEO PUBLIO</t>
  </si>
  <si>
    <t>1RA QUINCENA DE DICIEMBRE</t>
  </si>
  <si>
    <t>01-15 DICIEMBRE 2015</t>
  </si>
  <si>
    <t>TOTAL</t>
  </si>
  <si>
    <t xml:space="preserve">CREDITO </t>
  </si>
  <si>
    <t>SUB TOTAL</t>
  </si>
  <si>
    <t>FONTANERO LAS CUEVAS</t>
  </si>
  <si>
    <t>SILVA BECERRA REYNALDO</t>
  </si>
  <si>
    <t>FONTANERO LA SOLEDAD</t>
  </si>
  <si>
    <t>BERNAL LOPEZ MA IRMA</t>
  </si>
  <si>
    <t>MARTINEZ GONZALEZ JOSE RENE</t>
  </si>
  <si>
    <t>MAGR7806259L9</t>
  </si>
  <si>
    <t>TALLER CULTURAL SORFEO</t>
  </si>
  <si>
    <t>RIVERA SALCEDO  LIZBET ILIANA</t>
  </si>
  <si>
    <t>RISL8212057X6</t>
  </si>
  <si>
    <t xml:space="preserve">TALLER CULTURAL DANZA </t>
  </si>
  <si>
    <t>PRECIADO CHAVEZ JOSEFINA</t>
  </si>
  <si>
    <t>PECJ911015T9A</t>
  </si>
  <si>
    <t xml:space="preserve">TALLER CULTURAL CHARRO </t>
  </si>
  <si>
    <t>MAYA ESPINOZA HECTOR MIGUEL</t>
  </si>
  <si>
    <t>MAEH661013TF3</t>
  </si>
  <si>
    <t>TALLER CULTURAL CHARRO</t>
  </si>
  <si>
    <t>1RA QUINCENA DE OCTUBRE</t>
  </si>
  <si>
    <t>01-15 OCTUBRE 2015</t>
  </si>
  <si>
    <t>CREDITO</t>
  </si>
  <si>
    <t>2DA QUINCENA DE OCTUBRE</t>
  </si>
  <si>
    <t>1RA QUINCENA DE NOVIEMBRE</t>
  </si>
  <si>
    <t>01-15 NOVIEMBRE 2015</t>
  </si>
  <si>
    <t>2DA QUINCENA DE NOVIEMBRE</t>
  </si>
  <si>
    <t>16-31 OCTUBRE 2015</t>
  </si>
  <si>
    <t>16-30 OCTUBRE 2015</t>
  </si>
  <si>
    <t>2DA QUINCENA DE DICIEMBRE</t>
  </si>
  <si>
    <t>16-31 DICIEMBRE 2015</t>
  </si>
  <si>
    <t>ASEO MERCADO MUNICIPAL</t>
  </si>
  <si>
    <t>VALDOVINOS ROSA</t>
  </si>
  <si>
    <t>TORRES RODRIGUEZ RICARDO</t>
  </si>
  <si>
    <t>TOROR861614A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</si>
</sst>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rgb="FF707070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1" applyFont="1"/>
    <xf numFmtId="0" fontId="0" fillId="0" borderId="0" xfId="1" applyNumberFormat="1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/>
    <xf numFmtId="0" fontId="3" fillId="0" borderId="0" xfId="0" applyFont="1"/>
    <xf numFmtId="44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wrapText="1"/>
    </xf>
    <xf numFmtId="44" fontId="2" fillId="0" borderId="0" xfId="1" applyNumberFormat="1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0" fillId="0" borderId="0" xfId="0" applyNumberFormat="1" applyFont="1"/>
    <xf numFmtId="44" fontId="11" fillId="0" borderId="0" xfId="0" applyNumberFormat="1" applyFont="1"/>
    <xf numFmtId="44" fontId="12" fillId="0" borderId="0" xfId="0" applyNumberFormat="1" applyFont="1"/>
    <xf numFmtId="0" fontId="9" fillId="0" borderId="0" xfId="0" applyFont="1" applyAlignment="1">
      <alignment wrapText="1"/>
    </xf>
    <xf numFmtId="0" fontId="5" fillId="0" borderId="0" xfId="0" applyFont="1" applyAlignme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0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44" fontId="2" fillId="0" borderId="0" xfId="1" applyFont="1" applyBorder="1"/>
    <xf numFmtId="0" fontId="2" fillId="0" borderId="0" xfId="1" applyNumberFormat="1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/>
    <xf numFmtId="44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571500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2</xdr:col>
      <xdr:colOff>495300</xdr:colOff>
      <xdr:row>48</xdr:row>
      <xdr:rowOff>109131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428625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571500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2</xdr:col>
      <xdr:colOff>428625</xdr:colOff>
      <xdr:row>48</xdr:row>
      <xdr:rowOff>109131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89</xdr:row>
      <xdr:rowOff>186144</xdr:rowOff>
    </xdr:from>
    <xdr:ext cx="1743075" cy="59490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855144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135</xdr:row>
      <xdr:rowOff>85725</xdr:rowOff>
    </xdr:from>
    <xdr:ext cx="1743075" cy="594906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181</xdr:row>
      <xdr:rowOff>0</xdr:rowOff>
    </xdr:from>
    <xdr:ext cx="1743075" cy="594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855144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225</xdr:row>
      <xdr:rowOff>85725</xdr:rowOff>
    </xdr:from>
    <xdr:ext cx="1743075" cy="59490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279725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1743075" cy="594906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00"/>
          <a:ext cx="1743075" cy="59490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428625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90894</xdr:rowOff>
    </xdr:from>
    <xdr:to>
      <xdr:col>2</xdr:col>
      <xdr:colOff>533400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089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2</xdr:col>
      <xdr:colOff>323850</xdr:colOff>
      <xdr:row>47</xdr:row>
      <xdr:rowOff>61506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91600"/>
          <a:ext cx="1743075" cy="59490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447675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419100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571500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2</xdr:col>
      <xdr:colOff>428625</xdr:colOff>
      <xdr:row>48</xdr:row>
      <xdr:rowOff>109131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89</xdr:row>
      <xdr:rowOff>186144</xdr:rowOff>
    </xdr:from>
    <xdr:ext cx="1743075" cy="59490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45644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85725</xdr:rowOff>
    </xdr:from>
    <xdr:ext cx="1743075" cy="59490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710725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1743075" cy="594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0"/>
          <a:ext cx="1743075" cy="594906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514350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514350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43</xdr:row>
      <xdr:rowOff>171450</xdr:rowOff>
    </xdr:from>
    <xdr:to>
      <xdr:col>2</xdr:col>
      <xdr:colOff>352425</xdr:colOff>
      <xdr:row>47</xdr:row>
      <xdr:rowOff>4356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124950"/>
          <a:ext cx="1743075" cy="59490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3</xdr:col>
      <xdr:colOff>200025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628650</xdr:colOff>
      <xdr:row>48</xdr:row>
      <xdr:rowOff>23406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0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86</xdr:row>
      <xdr:rowOff>85725</xdr:rowOff>
    </xdr:from>
    <xdr:to>
      <xdr:col>3</xdr:col>
      <xdr:colOff>9525</xdr:colOff>
      <xdr:row>89</xdr:row>
      <xdr:rowOff>109131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173825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131</xdr:row>
      <xdr:rowOff>9525</xdr:rowOff>
    </xdr:from>
    <xdr:to>
      <xdr:col>3</xdr:col>
      <xdr:colOff>0</xdr:colOff>
      <xdr:row>134</xdr:row>
      <xdr:rowOff>32931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622625"/>
          <a:ext cx="1743075" cy="594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466725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3</xdr:col>
      <xdr:colOff>285750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8044"/>
          <a:ext cx="1743075" cy="594906"/>
        </a:xfrm>
        <a:prstGeom prst="rect">
          <a:avLst/>
        </a:prstGeom>
      </xdr:spPr>
    </xdr:pic>
    <xdr:clientData/>
  </xdr:twoCellAnchor>
  <xdr:oneCellAnchor>
    <xdr:from>
      <xdr:col>1</xdr:col>
      <xdr:colOff>66675</xdr:colOff>
      <xdr:row>42</xdr:row>
      <xdr:rowOff>148044</xdr:rowOff>
    </xdr:from>
    <xdr:ext cx="1743075" cy="59490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84</xdr:row>
      <xdr:rowOff>148044</xdr:rowOff>
    </xdr:from>
    <xdr:ext cx="1743075" cy="59490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673044"/>
          <a:ext cx="1743075" cy="594906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126</xdr:row>
      <xdr:rowOff>148044</xdr:rowOff>
    </xdr:from>
    <xdr:ext cx="1743075" cy="594906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198044"/>
          <a:ext cx="1743075" cy="594906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168</xdr:row>
      <xdr:rowOff>148044</xdr:rowOff>
    </xdr:from>
    <xdr:ext cx="1743075" cy="594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198044"/>
          <a:ext cx="1743075" cy="594906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210</xdr:row>
      <xdr:rowOff>148044</xdr:rowOff>
    </xdr:from>
    <xdr:ext cx="1743075" cy="59490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198044"/>
          <a:ext cx="1743075" cy="594906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657225</xdr:colOff>
      <xdr:row>3</xdr:row>
      <xdr:rowOff>171450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457200</xdr:colOff>
      <xdr:row>48</xdr:row>
      <xdr:rowOff>23406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0"/>
          <a:ext cx="1743075" cy="594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533400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533400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438150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314325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581025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533400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657225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457200</xdr:colOff>
      <xdr:row>48</xdr:row>
      <xdr:rowOff>23406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0"/>
          <a:ext cx="1743075" cy="59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34" workbookViewId="0">
      <selection activeCell="B53" sqref="B53"/>
    </sheetView>
  </sheetViews>
  <sheetFormatPr baseColWidth="10" defaultRowHeight="15" x14ac:dyDescent="0.25"/>
  <cols>
    <col min="1" max="1" width="2" bestFit="1" customWidth="1"/>
    <col min="2" max="2" width="18.5703125" customWidth="1"/>
    <col min="3" max="3" width="11.5703125" bestFit="1" customWidth="1"/>
    <col min="4" max="4" width="12.7109375" style="8" bestFit="1" customWidth="1"/>
    <col min="5" max="5" width="15" bestFit="1" customWidth="1"/>
    <col min="6" max="7" width="12.7109375" bestFit="1" customWidth="1"/>
  </cols>
  <sheetData>
    <row r="1" spans="1:7" x14ac:dyDescent="0.25">
      <c r="G1">
        <v>1</v>
      </c>
    </row>
    <row r="2" spans="1:7" x14ac:dyDescent="0.25">
      <c r="D2" s="54" t="s">
        <v>392</v>
      </c>
      <c r="E2" s="54"/>
      <c r="F2" s="54"/>
      <c r="G2" s="1" t="s">
        <v>0</v>
      </c>
    </row>
    <row r="3" spans="1:7" x14ac:dyDescent="0.25">
      <c r="D3" s="54" t="s">
        <v>393</v>
      </c>
      <c r="E3" s="54"/>
      <c r="F3" s="54"/>
    </row>
    <row r="6" spans="1:7" x14ac:dyDescent="0.25">
      <c r="B6" s="4" t="s">
        <v>2</v>
      </c>
      <c r="C6" s="3"/>
      <c r="E6" s="1" t="s">
        <v>177</v>
      </c>
      <c r="F6" s="1" t="s">
        <v>157</v>
      </c>
      <c r="G6" s="1"/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A8" s="1"/>
      <c r="B8" s="7">
        <v>3390</v>
      </c>
      <c r="C8" s="7">
        <v>226</v>
      </c>
      <c r="D8" s="10">
        <v>15</v>
      </c>
      <c r="E8" s="7">
        <v>3390</v>
      </c>
      <c r="F8" s="7">
        <v>136.63999999999999</v>
      </c>
      <c r="G8" s="7">
        <v>3253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</row>
    <row r="11" spans="1:7" x14ac:dyDescent="0.25">
      <c r="A11" s="1"/>
    </row>
    <row r="12" spans="1:7" x14ac:dyDescent="0.25">
      <c r="A12" s="1"/>
      <c r="E12" s="1" t="s">
        <v>1</v>
      </c>
      <c r="F12" s="2"/>
      <c r="G12" s="2"/>
    </row>
    <row r="13" spans="1:7" x14ac:dyDescent="0.25">
      <c r="A13" s="1"/>
    </row>
    <row r="14" spans="1:7" x14ac:dyDescent="0.25">
      <c r="A14" s="1">
        <v>2</v>
      </c>
      <c r="B14" s="1" t="s">
        <v>3</v>
      </c>
      <c r="E14" s="1" t="s">
        <v>178</v>
      </c>
      <c r="F14" s="1" t="s">
        <v>157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6" t="s">
        <v>15</v>
      </c>
      <c r="G15" s="6" t="s">
        <v>16</v>
      </c>
    </row>
    <row r="16" spans="1:7" x14ac:dyDescent="0.25">
      <c r="A16" s="1"/>
      <c r="B16" s="7">
        <v>3390</v>
      </c>
      <c r="C16" s="7">
        <v>226</v>
      </c>
      <c r="D16" s="10">
        <v>15</v>
      </c>
      <c r="E16" s="7">
        <v>3390</v>
      </c>
      <c r="F16" s="7">
        <v>136.63999999999999</v>
      </c>
      <c r="G16" s="7">
        <v>3253</v>
      </c>
    </row>
    <row r="17" spans="1:7" x14ac:dyDescent="0.25">
      <c r="A17" s="1"/>
    </row>
    <row r="18" spans="1:7" x14ac:dyDescent="0.25">
      <c r="A18" s="1"/>
    </row>
    <row r="19" spans="1:7" x14ac:dyDescent="0.25">
      <c r="A19" s="1"/>
    </row>
    <row r="20" spans="1:7" x14ac:dyDescent="0.25">
      <c r="A20" s="1"/>
      <c r="E20" s="1" t="s">
        <v>1</v>
      </c>
      <c r="F20" s="2"/>
      <c r="G20" s="2"/>
    </row>
    <row r="21" spans="1:7" x14ac:dyDescent="0.25">
      <c r="A21" s="1"/>
    </row>
    <row r="22" spans="1:7" x14ac:dyDescent="0.25">
      <c r="A22" s="1">
        <v>3</v>
      </c>
      <c r="B22" s="1" t="s">
        <v>4</v>
      </c>
      <c r="E22" s="1" t="s">
        <v>179</v>
      </c>
      <c r="F22" s="1" t="s">
        <v>157</v>
      </c>
    </row>
    <row r="23" spans="1:7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6" t="s">
        <v>15</v>
      </c>
      <c r="G23" s="6" t="s">
        <v>16</v>
      </c>
    </row>
    <row r="24" spans="1:7" x14ac:dyDescent="0.25">
      <c r="A24" s="1"/>
      <c r="B24" s="7">
        <v>3390</v>
      </c>
      <c r="C24" s="7">
        <v>226</v>
      </c>
      <c r="D24" s="10">
        <v>15</v>
      </c>
      <c r="E24" s="7">
        <v>3390</v>
      </c>
      <c r="F24" s="7">
        <v>136.63999999999999</v>
      </c>
      <c r="G24" s="7">
        <v>3253</v>
      </c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  <c r="E28" s="1" t="s">
        <v>1</v>
      </c>
      <c r="F28" s="2"/>
      <c r="G28" s="2"/>
    </row>
    <row r="29" spans="1:7" x14ac:dyDescent="0.25">
      <c r="A29" s="1"/>
    </row>
    <row r="30" spans="1:7" x14ac:dyDescent="0.25">
      <c r="A30" s="1">
        <v>4</v>
      </c>
      <c r="B30" s="1" t="s">
        <v>5</v>
      </c>
      <c r="E30" s="1" t="s">
        <v>180</v>
      </c>
      <c r="F30" s="1" t="s">
        <v>157</v>
      </c>
    </row>
    <row r="31" spans="1:7" ht="30" x14ac:dyDescent="0.25">
      <c r="A31" s="1"/>
      <c r="B31" s="5" t="s">
        <v>11</v>
      </c>
      <c r="C31" s="6" t="s">
        <v>12</v>
      </c>
      <c r="D31" s="9" t="s">
        <v>13</v>
      </c>
      <c r="E31" s="6" t="s">
        <v>14</v>
      </c>
      <c r="F31" s="6" t="s">
        <v>15</v>
      </c>
      <c r="G31" s="6" t="s">
        <v>16</v>
      </c>
    </row>
    <row r="32" spans="1:7" x14ac:dyDescent="0.25">
      <c r="A32" s="1"/>
      <c r="B32" s="7">
        <v>3390</v>
      </c>
      <c r="C32" s="7">
        <v>226</v>
      </c>
      <c r="D32" s="10">
        <v>15</v>
      </c>
      <c r="E32" s="7">
        <v>3390</v>
      </c>
      <c r="F32" s="7">
        <v>136.63999999999999</v>
      </c>
      <c r="G32" s="7">
        <v>3253</v>
      </c>
    </row>
    <row r="33" spans="1:7" x14ac:dyDescent="0.25">
      <c r="A33" s="1"/>
    </row>
    <row r="34" spans="1:7" x14ac:dyDescent="0.25">
      <c r="A34" s="1"/>
    </row>
    <row r="35" spans="1:7" x14ac:dyDescent="0.25">
      <c r="A35" s="1"/>
    </row>
    <row r="36" spans="1:7" x14ac:dyDescent="0.25">
      <c r="A36" s="1"/>
      <c r="E36" s="1" t="s">
        <v>1</v>
      </c>
      <c r="F36" s="2"/>
      <c r="G36" s="2"/>
    </row>
    <row r="37" spans="1:7" x14ac:dyDescent="0.25">
      <c r="A37" s="1"/>
    </row>
    <row r="38" spans="1:7" x14ac:dyDescent="0.25">
      <c r="A38" s="1">
        <v>5</v>
      </c>
      <c r="B38" s="1" t="s">
        <v>6</v>
      </c>
      <c r="E38" s="1" t="s">
        <v>181</v>
      </c>
      <c r="F38" s="1" t="s">
        <v>157</v>
      </c>
    </row>
    <row r="39" spans="1:7" ht="30" x14ac:dyDescent="0.25">
      <c r="A39" s="1"/>
      <c r="B39" s="5" t="s">
        <v>11</v>
      </c>
      <c r="C39" s="6" t="s">
        <v>12</v>
      </c>
      <c r="D39" s="9" t="s">
        <v>13</v>
      </c>
      <c r="E39" s="6" t="s">
        <v>14</v>
      </c>
      <c r="F39" s="6" t="s">
        <v>15</v>
      </c>
      <c r="G39" s="6" t="s">
        <v>16</v>
      </c>
    </row>
    <row r="40" spans="1:7" x14ac:dyDescent="0.25">
      <c r="A40" s="1"/>
      <c r="B40" s="7">
        <v>3390</v>
      </c>
      <c r="C40" s="7">
        <v>226</v>
      </c>
      <c r="D40" s="10">
        <v>15</v>
      </c>
      <c r="E40" s="7">
        <v>3390</v>
      </c>
      <c r="F40" s="7">
        <v>136.63999999999999</v>
      </c>
      <c r="G40" s="7">
        <v>3253</v>
      </c>
    </row>
    <row r="41" spans="1:7" x14ac:dyDescent="0.25">
      <c r="A41" s="1"/>
    </row>
    <row r="42" spans="1:7" x14ac:dyDescent="0.25">
      <c r="A42" s="1"/>
    </row>
    <row r="43" spans="1:7" x14ac:dyDescent="0.25">
      <c r="A43" s="1"/>
    </row>
    <row r="44" spans="1:7" x14ac:dyDescent="0.25">
      <c r="A44" s="1"/>
      <c r="E44" s="1" t="s">
        <v>1</v>
      </c>
      <c r="F44" s="2"/>
      <c r="G44" s="2"/>
    </row>
    <row r="45" spans="1:7" x14ac:dyDescent="0.25">
      <c r="A45" s="1"/>
    </row>
    <row r="46" spans="1:7" x14ac:dyDescent="0.25">
      <c r="G46">
        <v>2</v>
      </c>
    </row>
    <row r="47" spans="1:7" x14ac:dyDescent="0.25">
      <c r="D47" s="54" t="s">
        <v>392</v>
      </c>
      <c r="E47" s="54"/>
      <c r="F47" s="54"/>
      <c r="G47" s="1" t="s">
        <v>0</v>
      </c>
    </row>
    <row r="48" spans="1:7" x14ac:dyDescent="0.25">
      <c r="D48" s="54" t="s">
        <v>393</v>
      </c>
      <c r="E48" s="54"/>
      <c r="F48" s="54"/>
    </row>
    <row r="50" spans="1:7" x14ac:dyDescent="0.25">
      <c r="A50" s="1">
        <v>6</v>
      </c>
      <c r="B50" s="1" t="s">
        <v>7</v>
      </c>
      <c r="C50" s="1"/>
      <c r="D50" s="10"/>
      <c r="E50" s="1" t="s">
        <v>182</v>
      </c>
      <c r="F50" s="1" t="s">
        <v>157</v>
      </c>
    </row>
    <row r="51" spans="1:7" ht="30" x14ac:dyDescent="0.25">
      <c r="B51" s="5" t="s">
        <v>11</v>
      </c>
      <c r="C51" s="6" t="s">
        <v>12</v>
      </c>
      <c r="D51" s="9" t="s">
        <v>13</v>
      </c>
      <c r="E51" s="6" t="s">
        <v>14</v>
      </c>
      <c r="F51" s="6" t="s">
        <v>15</v>
      </c>
      <c r="G51" s="6" t="s">
        <v>16</v>
      </c>
    </row>
    <row r="52" spans="1:7" x14ac:dyDescent="0.25">
      <c r="B52" s="7">
        <v>3390</v>
      </c>
      <c r="C52" s="7">
        <v>226</v>
      </c>
      <c r="D52" s="10">
        <v>15</v>
      </c>
      <c r="E52" s="7">
        <v>3390</v>
      </c>
      <c r="F52" s="7">
        <v>136.63999999999999</v>
      </c>
      <c r="G52" s="7">
        <v>3253</v>
      </c>
    </row>
    <row r="56" spans="1:7" x14ac:dyDescent="0.25">
      <c r="E56" s="1" t="s">
        <v>1</v>
      </c>
      <c r="F56" s="2"/>
      <c r="G56" s="2"/>
    </row>
    <row r="58" spans="1:7" x14ac:dyDescent="0.25">
      <c r="A58" s="1">
        <v>7</v>
      </c>
      <c r="B58" s="1" t="s">
        <v>8</v>
      </c>
      <c r="E58" s="21" t="s">
        <v>183</v>
      </c>
      <c r="F58" s="1" t="s">
        <v>157</v>
      </c>
    </row>
    <row r="59" spans="1:7" ht="30" x14ac:dyDescent="0.25">
      <c r="B59" s="5" t="s">
        <v>11</v>
      </c>
      <c r="C59" s="6" t="s">
        <v>12</v>
      </c>
      <c r="D59" s="9" t="s">
        <v>13</v>
      </c>
      <c r="E59" s="6" t="s">
        <v>14</v>
      </c>
      <c r="F59" s="6" t="s">
        <v>15</v>
      </c>
      <c r="G59" s="6" t="s">
        <v>16</v>
      </c>
    </row>
    <row r="60" spans="1:7" x14ac:dyDescent="0.25">
      <c r="B60" s="7">
        <v>3390</v>
      </c>
      <c r="C60" s="7">
        <v>226</v>
      </c>
      <c r="D60" s="10">
        <v>15</v>
      </c>
      <c r="E60" s="7">
        <v>3390</v>
      </c>
      <c r="F60" s="7">
        <v>136.63999999999999</v>
      </c>
      <c r="G60" s="7">
        <v>3253</v>
      </c>
    </row>
    <row r="64" spans="1:7" x14ac:dyDescent="0.25">
      <c r="E64" s="1" t="s">
        <v>1</v>
      </c>
      <c r="F64" s="2"/>
      <c r="G64" s="2"/>
    </row>
    <row r="66" spans="1:7" x14ac:dyDescent="0.25">
      <c r="A66" s="1">
        <v>8</v>
      </c>
      <c r="B66" s="1" t="s">
        <v>9</v>
      </c>
      <c r="E66" s="1" t="s">
        <v>184</v>
      </c>
      <c r="F66" s="1" t="s">
        <v>157</v>
      </c>
    </row>
    <row r="67" spans="1:7" ht="30" x14ac:dyDescent="0.25">
      <c r="B67" s="5" t="s">
        <v>11</v>
      </c>
      <c r="C67" s="6" t="s">
        <v>12</v>
      </c>
      <c r="D67" s="9" t="s">
        <v>13</v>
      </c>
      <c r="E67" s="6" t="s">
        <v>14</v>
      </c>
      <c r="F67" s="6" t="s">
        <v>15</v>
      </c>
      <c r="G67" s="6" t="s">
        <v>16</v>
      </c>
    </row>
    <row r="68" spans="1:7" x14ac:dyDescent="0.25">
      <c r="B68" s="7">
        <v>3390</v>
      </c>
      <c r="C68" s="7">
        <v>226</v>
      </c>
      <c r="D68" s="10">
        <v>15</v>
      </c>
      <c r="E68" s="7">
        <v>3390</v>
      </c>
      <c r="F68" s="7">
        <v>136.63999999999999</v>
      </c>
      <c r="G68" s="7">
        <v>3253</v>
      </c>
    </row>
    <row r="72" spans="1:7" x14ac:dyDescent="0.25">
      <c r="E72" s="1" t="s">
        <v>1</v>
      </c>
      <c r="F72" s="2"/>
      <c r="G72" s="2"/>
    </row>
    <row r="74" spans="1:7" x14ac:dyDescent="0.25">
      <c r="A74" s="1">
        <v>9</v>
      </c>
      <c r="B74" s="1" t="s">
        <v>185</v>
      </c>
      <c r="E74" s="1" t="s">
        <v>186</v>
      </c>
      <c r="F74" s="1" t="s">
        <v>157</v>
      </c>
    </row>
    <row r="75" spans="1:7" ht="30" x14ac:dyDescent="0.25">
      <c r="B75" s="5" t="s">
        <v>11</v>
      </c>
      <c r="C75" s="6" t="s">
        <v>12</v>
      </c>
      <c r="D75" s="9" t="s">
        <v>13</v>
      </c>
      <c r="E75" s="6" t="s">
        <v>14</v>
      </c>
      <c r="F75" s="6" t="s">
        <v>15</v>
      </c>
      <c r="G75" s="6" t="s">
        <v>16</v>
      </c>
    </row>
    <row r="76" spans="1:7" x14ac:dyDescent="0.25">
      <c r="B76" s="7">
        <v>3390</v>
      </c>
      <c r="C76" s="7">
        <v>226</v>
      </c>
      <c r="D76" s="10">
        <v>15</v>
      </c>
      <c r="E76" s="7">
        <v>3390</v>
      </c>
      <c r="F76" s="7">
        <v>136.63999999999999</v>
      </c>
      <c r="G76" s="7">
        <v>3253</v>
      </c>
    </row>
    <row r="80" spans="1:7" x14ac:dyDescent="0.25">
      <c r="B80" s="1" t="s">
        <v>10</v>
      </c>
      <c r="E80" s="1" t="s">
        <v>1</v>
      </c>
      <c r="F80" s="2"/>
      <c r="G80" s="2"/>
    </row>
    <row r="81" spans="1:7" x14ac:dyDescent="0.25">
      <c r="B81" s="1"/>
      <c r="E81" s="1"/>
      <c r="F81" s="14"/>
      <c r="G81" s="14"/>
    </row>
    <row r="82" spans="1:7" ht="30" x14ac:dyDescent="0.25">
      <c r="B82" s="17" t="s">
        <v>141</v>
      </c>
      <c r="C82" s="1" t="s">
        <v>142</v>
      </c>
      <c r="D82" s="1" t="s">
        <v>143</v>
      </c>
      <c r="E82" s="1" t="s">
        <v>15</v>
      </c>
      <c r="F82" s="1" t="s">
        <v>16</v>
      </c>
    </row>
    <row r="83" spans="1:7" ht="15.75" x14ac:dyDescent="0.25">
      <c r="A83" s="11"/>
      <c r="B83" s="12">
        <f>B8+B16+B24+B32+B40+B52+B60+B68+B76</f>
        <v>30510</v>
      </c>
      <c r="C83" s="12">
        <f>C8+C16+C24+C32+C40+C52+C60+C68+C76</f>
        <v>2034</v>
      </c>
      <c r="D83" s="12">
        <f>E8+E16+E24+E32+E40+E52+E60+E68+E76</f>
        <v>30510</v>
      </c>
      <c r="E83" s="12">
        <f>F8+F16+F24+F32+F40+F52+F60+F68+F76</f>
        <v>1229.7599999999998</v>
      </c>
      <c r="F83" s="12">
        <f>G8+G16+G24+G32+G40+G52+G60+G68+G76</f>
        <v>29277</v>
      </c>
    </row>
    <row r="88" spans="1:7" x14ac:dyDescent="0.25">
      <c r="B88" s="52"/>
    </row>
    <row r="89" spans="1:7" x14ac:dyDescent="0.25">
      <c r="B89" s="52"/>
    </row>
    <row r="90" spans="1:7" x14ac:dyDescent="0.25">
      <c r="B90" s="52"/>
    </row>
    <row r="91" spans="1:7" x14ac:dyDescent="0.25">
      <c r="B91" s="52"/>
    </row>
    <row r="92" spans="1:7" x14ac:dyDescent="0.25">
      <c r="B92" s="52"/>
    </row>
    <row r="93" spans="1:7" x14ac:dyDescent="0.25">
      <c r="B93" s="52"/>
    </row>
    <row r="94" spans="1:7" x14ac:dyDescent="0.25">
      <c r="B94" s="52"/>
    </row>
    <row r="95" spans="1:7" x14ac:dyDescent="0.25">
      <c r="B95" s="52"/>
    </row>
    <row r="96" spans="1:7" x14ac:dyDescent="0.25">
      <c r="B96" s="52"/>
    </row>
  </sheetData>
  <mergeCells count="4">
    <mergeCell ref="D2:F2"/>
    <mergeCell ref="D3:F3"/>
    <mergeCell ref="D47:F47"/>
    <mergeCell ref="D48:F4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8" sqref="C18"/>
    </sheetView>
  </sheetViews>
  <sheetFormatPr baseColWidth="10" defaultRowHeight="15" x14ac:dyDescent="0.25"/>
  <cols>
    <col min="1" max="1" width="2" customWidth="1"/>
    <col min="2" max="2" width="20.7109375" customWidth="1"/>
    <col min="5" max="5" width="16" customWidth="1"/>
  </cols>
  <sheetData>
    <row r="1" spans="1:9" x14ac:dyDescent="0.25">
      <c r="D1" s="8"/>
      <c r="G1">
        <v>12</v>
      </c>
    </row>
    <row r="2" spans="1:9" x14ac:dyDescent="0.25">
      <c r="D2" s="54" t="s">
        <v>392</v>
      </c>
      <c r="E2" s="54"/>
      <c r="F2" s="54"/>
      <c r="G2" s="1" t="s">
        <v>48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</row>
    <row r="6" spans="1:9" x14ac:dyDescent="0.25">
      <c r="B6" s="4" t="s">
        <v>49</v>
      </c>
      <c r="C6" s="3"/>
      <c r="D6" s="8"/>
      <c r="E6" s="1" t="s">
        <v>206</v>
      </c>
      <c r="F6" s="1" t="s">
        <v>205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9" x14ac:dyDescent="0.25">
      <c r="A8" s="1"/>
      <c r="B8" s="7">
        <v>2510</v>
      </c>
      <c r="C8" s="7">
        <v>167.33</v>
      </c>
      <c r="D8" s="10">
        <v>15</v>
      </c>
      <c r="E8" s="7">
        <v>2510</v>
      </c>
      <c r="F8" s="7">
        <v>5.22</v>
      </c>
      <c r="G8" s="7">
        <v>2500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50</v>
      </c>
      <c r="D14" s="8"/>
      <c r="E14" s="1" t="s">
        <v>208</v>
      </c>
      <c r="F14" s="1" t="s">
        <v>207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26</v>
      </c>
      <c r="G15" s="6" t="s">
        <v>16</v>
      </c>
    </row>
    <row r="16" spans="1:9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/>
      <c r="D21" s="8"/>
      <c r="E21" s="1"/>
      <c r="F21" s="14"/>
      <c r="G21" s="14"/>
    </row>
    <row r="23" spans="1:9" ht="30" x14ac:dyDescent="0.25">
      <c r="B23" s="17" t="s">
        <v>11</v>
      </c>
      <c r="C23" s="1" t="s">
        <v>144</v>
      </c>
      <c r="D23" s="1" t="s">
        <v>143</v>
      </c>
      <c r="E23" s="1" t="s">
        <v>15</v>
      </c>
      <c r="F23" s="17" t="s">
        <v>22</v>
      </c>
      <c r="G23" s="1" t="s">
        <v>16</v>
      </c>
    </row>
    <row r="24" spans="1:9" x14ac:dyDescent="0.25">
      <c r="B24" s="16">
        <f>B8+B16</f>
        <v>3918</v>
      </c>
      <c r="C24" s="16">
        <f>C8+C16</f>
        <v>261.19</v>
      </c>
      <c r="D24" s="16">
        <f>E8+E16</f>
        <v>3918</v>
      </c>
      <c r="E24" s="16">
        <f>F8</f>
        <v>5.22</v>
      </c>
      <c r="F24" s="16">
        <f>F16</f>
        <v>92.8</v>
      </c>
      <c r="G24" s="16">
        <f>G8+G16</f>
        <v>4000</v>
      </c>
      <c r="I24" s="52"/>
    </row>
    <row r="46" spans="1:4" x14ac:dyDescent="0.25">
      <c r="A46" s="1"/>
      <c r="D46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workbookViewId="0">
      <selection activeCell="C20" sqref="C20"/>
    </sheetView>
  </sheetViews>
  <sheetFormatPr baseColWidth="10" defaultRowHeight="15" x14ac:dyDescent="0.25"/>
  <cols>
    <col min="1" max="1" width="3" bestFit="1" customWidth="1"/>
    <col min="2" max="2" width="18.5703125" customWidth="1"/>
    <col min="3" max="3" width="11.5703125" bestFit="1" customWidth="1"/>
    <col min="4" max="4" width="8.140625" style="8" customWidth="1"/>
    <col min="5" max="5" width="16.5703125" customWidth="1"/>
    <col min="6" max="6" width="12.5703125" customWidth="1"/>
    <col min="7" max="7" width="14.140625" customWidth="1"/>
  </cols>
  <sheetData>
    <row r="1" spans="1:9" x14ac:dyDescent="0.25">
      <c r="G1">
        <v>13</v>
      </c>
    </row>
    <row r="2" spans="1:9" x14ac:dyDescent="0.25">
      <c r="D2" s="54" t="s">
        <v>392</v>
      </c>
      <c r="E2" s="54"/>
      <c r="F2" s="54"/>
      <c r="G2" s="1" t="s">
        <v>51</v>
      </c>
    </row>
    <row r="3" spans="1:9" x14ac:dyDescent="0.25">
      <c r="D3" s="54" t="s">
        <v>393</v>
      </c>
      <c r="E3" s="54"/>
      <c r="F3" s="54"/>
      <c r="G3" s="1" t="s">
        <v>52</v>
      </c>
    </row>
    <row r="6" spans="1:9" x14ac:dyDescent="0.25">
      <c r="B6" s="4" t="s">
        <v>209</v>
      </c>
      <c r="C6" s="3"/>
      <c r="E6" s="1" t="s">
        <v>210</v>
      </c>
      <c r="F6" s="1" t="s">
        <v>231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5" t="s">
        <v>22</v>
      </c>
      <c r="G7" s="6" t="s">
        <v>16</v>
      </c>
    </row>
    <row r="8" spans="1:9" x14ac:dyDescent="0.25">
      <c r="A8" s="1"/>
      <c r="B8" s="7">
        <v>1966</v>
      </c>
      <c r="C8" s="7">
        <v>131.06</v>
      </c>
      <c r="D8" s="10">
        <v>15</v>
      </c>
      <c r="E8" s="7">
        <v>1966</v>
      </c>
      <c r="F8" s="7">
        <v>34.5</v>
      </c>
      <c r="G8" s="7">
        <v>2000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</row>
    <row r="11" spans="1:9" x14ac:dyDescent="0.25">
      <c r="A11" s="1"/>
    </row>
    <row r="12" spans="1:9" x14ac:dyDescent="0.25">
      <c r="A12" s="1"/>
      <c r="E12" s="1" t="s">
        <v>1</v>
      </c>
      <c r="F12" s="2"/>
      <c r="G12" s="2"/>
    </row>
    <row r="13" spans="1:9" x14ac:dyDescent="0.25">
      <c r="A13" s="1"/>
    </row>
    <row r="14" spans="1:9" x14ac:dyDescent="0.25">
      <c r="A14" s="1">
        <v>2</v>
      </c>
      <c r="B14" s="1" t="s">
        <v>53</v>
      </c>
      <c r="F14" s="21" t="s">
        <v>342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22</v>
      </c>
      <c r="G15" s="6" t="s">
        <v>16</v>
      </c>
    </row>
    <row r="16" spans="1:9" x14ac:dyDescent="0.25">
      <c r="A16" s="1"/>
      <c r="B16" s="7">
        <v>840</v>
      </c>
      <c r="C16" s="7">
        <v>56</v>
      </c>
      <c r="D16" s="10">
        <v>15</v>
      </c>
      <c r="E16" s="7">
        <v>160.86000000000001</v>
      </c>
      <c r="F16" s="7">
        <v>160.86000000000001</v>
      </c>
      <c r="G16" s="7">
        <v>1000</v>
      </c>
      <c r="I16" s="52"/>
    </row>
    <row r="17" spans="1:9" x14ac:dyDescent="0.25">
      <c r="A17" s="1"/>
    </row>
    <row r="18" spans="1:9" x14ac:dyDescent="0.25">
      <c r="A18" s="1"/>
    </row>
    <row r="19" spans="1:9" x14ac:dyDescent="0.25">
      <c r="A19" s="1"/>
    </row>
    <row r="20" spans="1:9" x14ac:dyDescent="0.25">
      <c r="A20" s="1"/>
      <c r="E20" s="1" t="s">
        <v>1</v>
      </c>
      <c r="F20" s="2"/>
      <c r="G20" s="2"/>
    </row>
    <row r="21" spans="1:9" x14ac:dyDescent="0.25">
      <c r="A21" s="1"/>
      <c r="E21" s="1"/>
    </row>
    <row r="22" spans="1:9" x14ac:dyDescent="0.25">
      <c r="A22" s="1">
        <v>3</v>
      </c>
      <c r="B22" s="1" t="s">
        <v>54</v>
      </c>
      <c r="E22" s="1" t="s">
        <v>211</v>
      </c>
      <c r="F22" s="1" t="s">
        <v>232</v>
      </c>
    </row>
    <row r="23" spans="1:9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5" t="s">
        <v>22</v>
      </c>
      <c r="G23" s="6" t="s">
        <v>16</v>
      </c>
    </row>
    <row r="24" spans="1:9" x14ac:dyDescent="0.25">
      <c r="A24" s="1"/>
      <c r="B24" s="7">
        <v>1515</v>
      </c>
      <c r="C24" s="7">
        <v>101</v>
      </c>
      <c r="D24" s="10">
        <v>15</v>
      </c>
      <c r="E24" s="7">
        <v>1515</v>
      </c>
      <c r="F24" s="7">
        <v>85.95</v>
      </c>
      <c r="G24" s="7">
        <v>1600</v>
      </c>
      <c r="I24" s="52"/>
    </row>
    <row r="25" spans="1:9" x14ac:dyDescent="0.25">
      <c r="A25" s="1"/>
    </row>
    <row r="26" spans="1:9" x14ac:dyDescent="0.25">
      <c r="A26" s="1"/>
    </row>
    <row r="27" spans="1:9" x14ac:dyDescent="0.25">
      <c r="A27" s="1"/>
    </row>
    <row r="28" spans="1:9" x14ac:dyDescent="0.25">
      <c r="A28" s="1"/>
      <c r="E28" s="1" t="s">
        <v>1</v>
      </c>
      <c r="F28" s="2"/>
      <c r="G28" s="2"/>
    </row>
    <row r="29" spans="1:9" x14ac:dyDescent="0.25">
      <c r="A29" s="1"/>
    </row>
    <row r="30" spans="1:9" x14ac:dyDescent="0.25">
      <c r="A30" s="1">
        <v>4</v>
      </c>
      <c r="B30" s="1" t="s">
        <v>55</v>
      </c>
      <c r="E30" s="1" t="s">
        <v>212</v>
      </c>
      <c r="F30" s="1" t="s">
        <v>233</v>
      </c>
    </row>
    <row r="31" spans="1:9" ht="30" x14ac:dyDescent="0.25">
      <c r="A31" s="1"/>
      <c r="B31" s="5" t="s">
        <v>11</v>
      </c>
      <c r="C31" s="6" t="s">
        <v>12</v>
      </c>
      <c r="D31" s="9" t="s">
        <v>13</v>
      </c>
      <c r="E31" s="6" t="s">
        <v>14</v>
      </c>
      <c r="F31" s="5" t="s">
        <v>22</v>
      </c>
      <c r="G31" s="6" t="s">
        <v>16</v>
      </c>
    </row>
    <row r="32" spans="1:9" x14ac:dyDescent="0.25">
      <c r="A32" s="1"/>
      <c r="B32" s="7">
        <v>840</v>
      </c>
      <c r="C32" s="7">
        <v>56</v>
      </c>
      <c r="D32" s="10">
        <v>15</v>
      </c>
      <c r="E32" s="7">
        <v>840</v>
      </c>
      <c r="F32" s="7">
        <v>160.86000000000001</v>
      </c>
      <c r="G32" s="7">
        <v>1000</v>
      </c>
      <c r="I32" s="52"/>
    </row>
    <row r="33" spans="1:9" x14ac:dyDescent="0.25">
      <c r="A33" s="1"/>
    </row>
    <row r="34" spans="1:9" x14ac:dyDescent="0.25">
      <c r="A34" s="1"/>
    </row>
    <row r="35" spans="1:9" x14ac:dyDescent="0.25">
      <c r="A35" s="1"/>
    </row>
    <row r="36" spans="1:9" x14ac:dyDescent="0.25">
      <c r="A36" s="1"/>
      <c r="E36" s="1" t="s">
        <v>1</v>
      </c>
      <c r="F36" s="2"/>
      <c r="G36" s="2"/>
    </row>
    <row r="37" spans="1:9" x14ac:dyDescent="0.25">
      <c r="A37" s="1"/>
    </row>
    <row r="38" spans="1:9" x14ac:dyDescent="0.25">
      <c r="A38" s="1">
        <v>5</v>
      </c>
      <c r="B38" s="1" t="s">
        <v>56</v>
      </c>
      <c r="E38" s="1" t="s">
        <v>213</v>
      </c>
      <c r="F38" s="21" t="s">
        <v>234</v>
      </c>
    </row>
    <row r="39" spans="1:9" ht="30" x14ac:dyDescent="0.25">
      <c r="A39" s="1"/>
      <c r="B39" s="5" t="s">
        <v>11</v>
      </c>
      <c r="C39" s="6" t="s">
        <v>12</v>
      </c>
      <c r="D39" s="9" t="s">
        <v>13</v>
      </c>
      <c r="E39" s="6" t="s">
        <v>14</v>
      </c>
      <c r="F39" s="5" t="s">
        <v>22</v>
      </c>
      <c r="G39" s="6" t="s">
        <v>16</v>
      </c>
    </row>
    <row r="40" spans="1:9" x14ac:dyDescent="0.25">
      <c r="A40" s="1"/>
      <c r="B40" s="7">
        <v>412</v>
      </c>
      <c r="C40" s="7">
        <v>27.46</v>
      </c>
      <c r="D40" s="10">
        <v>15</v>
      </c>
      <c r="E40" s="7">
        <v>412</v>
      </c>
      <c r="F40" s="7">
        <v>188.26</v>
      </c>
      <c r="G40" s="7">
        <v>600</v>
      </c>
      <c r="I40" s="52"/>
    </row>
    <row r="41" spans="1:9" x14ac:dyDescent="0.25">
      <c r="A41" s="1"/>
    </row>
    <row r="42" spans="1:9" x14ac:dyDescent="0.25">
      <c r="A42" s="1"/>
    </row>
    <row r="43" spans="1:9" x14ac:dyDescent="0.25">
      <c r="A43" s="1"/>
    </row>
    <row r="44" spans="1:9" x14ac:dyDescent="0.25">
      <c r="A44" s="1"/>
      <c r="E44" s="1" t="s">
        <v>1</v>
      </c>
      <c r="F44" s="2"/>
      <c r="G44" s="2"/>
    </row>
    <row r="45" spans="1:9" x14ac:dyDescent="0.25">
      <c r="A45" s="1"/>
    </row>
    <row r="46" spans="1:9" x14ac:dyDescent="0.25">
      <c r="G46">
        <v>14</v>
      </c>
    </row>
    <row r="47" spans="1:9" x14ac:dyDescent="0.25">
      <c r="D47" s="54" t="s">
        <v>392</v>
      </c>
      <c r="E47" s="54"/>
      <c r="F47" s="54"/>
      <c r="G47" s="1" t="s">
        <v>51</v>
      </c>
    </row>
    <row r="48" spans="1:9" x14ac:dyDescent="0.25">
      <c r="D48" s="54" t="s">
        <v>393</v>
      </c>
      <c r="E48" s="54"/>
      <c r="F48" s="54"/>
      <c r="G48" t="s">
        <v>52</v>
      </c>
    </row>
    <row r="50" spans="1:9" x14ac:dyDescent="0.25">
      <c r="A50" s="1">
        <v>6</v>
      </c>
      <c r="B50" s="1" t="s">
        <v>57</v>
      </c>
      <c r="C50" s="1"/>
      <c r="D50" s="10"/>
      <c r="E50" s="1" t="s">
        <v>214</v>
      </c>
      <c r="F50" s="26" t="s">
        <v>235</v>
      </c>
    </row>
    <row r="51" spans="1:9" ht="30" x14ac:dyDescent="0.25">
      <c r="B51" s="5" t="s">
        <v>11</v>
      </c>
      <c r="C51" s="6" t="s">
        <v>12</v>
      </c>
      <c r="D51" s="9" t="s">
        <v>13</v>
      </c>
      <c r="E51" s="6" t="s">
        <v>14</v>
      </c>
      <c r="F51" s="5" t="s">
        <v>22</v>
      </c>
      <c r="G51" s="6" t="s">
        <v>16</v>
      </c>
    </row>
    <row r="52" spans="1:9" x14ac:dyDescent="0.25">
      <c r="B52" s="7">
        <v>1132</v>
      </c>
      <c r="C52" s="7">
        <v>75.459999999999994</v>
      </c>
      <c r="D52" s="10">
        <v>15</v>
      </c>
      <c r="E52" s="7">
        <v>1132</v>
      </c>
      <c r="F52" s="7">
        <v>118.59</v>
      </c>
      <c r="G52" s="7">
        <v>1250</v>
      </c>
      <c r="I52" s="52"/>
    </row>
    <row r="56" spans="1:9" x14ac:dyDescent="0.25">
      <c r="E56" s="1" t="s">
        <v>1</v>
      </c>
      <c r="F56" s="2"/>
      <c r="G56" s="2"/>
    </row>
    <row r="58" spans="1:9" x14ac:dyDescent="0.25">
      <c r="A58" s="1">
        <v>7</v>
      </c>
      <c r="B58" s="1" t="s">
        <v>80</v>
      </c>
      <c r="E58" s="1" t="s">
        <v>215</v>
      </c>
      <c r="F58" s="1" t="s">
        <v>236</v>
      </c>
    </row>
    <row r="59" spans="1:9" ht="30" x14ac:dyDescent="0.25">
      <c r="B59" s="5" t="s">
        <v>11</v>
      </c>
      <c r="C59" s="6" t="s">
        <v>12</v>
      </c>
      <c r="D59" s="9" t="s">
        <v>13</v>
      </c>
      <c r="E59" s="6" t="s">
        <v>14</v>
      </c>
      <c r="F59" s="5" t="s">
        <v>22</v>
      </c>
      <c r="G59" s="6" t="s">
        <v>16</v>
      </c>
    </row>
    <row r="60" spans="1:9" x14ac:dyDescent="0.25">
      <c r="B60" s="7">
        <v>786</v>
      </c>
      <c r="C60" s="7">
        <v>52.4</v>
      </c>
      <c r="D60" s="10">
        <v>15</v>
      </c>
      <c r="E60" s="7">
        <v>786</v>
      </c>
      <c r="F60" s="7">
        <v>164.32</v>
      </c>
      <c r="G60" s="7">
        <v>950</v>
      </c>
      <c r="I60" s="52"/>
    </row>
    <row r="64" spans="1:9" x14ac:dyDescent="0.25">
      <c r="E64" s="1" t="s">
        <v>1</v>
      </c>
      <c r="F64" s="2"/>
      <c r="G64" s="2"/>
    </row>
    <row r="66" spans="1:9" x14ac:dyDescent="0.25">
      <c r="A66" s="1">
        <v>8</v>
      </c>
      <c r="B66" s="1" t="s">
        <v>58</v>
      </c>
      <c r="E66" s="1" t="s">
        <v>216</v>
      </c>
      <c r="F66" s="1" t="s">
        <v>237</v>
      </c>
    </row>
    <row r="67" spans="1:9" ht="30" x14ac:dyDescent="0.25">
      <c r="B67" s="5" t="s">
        <v>11</v>
      </c>
      <c r="C67" s="6" t="s">
        <v>12</v>
      </c>
      <c r="D67" s="9" t="s">
        <v>13</v>
      </c>
      <c r="E67" s="6" t="s">
        <v>14</v>
      </c>
      <c r="F67" s="5" t="s">
        <v>22</v>
      </c>
      <c r="G67" s="6" t="s">
        <v>16</v>
      </c>
    </row>
    <row r="68" spans="1:9" x14ac:dyDescent="0.25">
      <c r="B68" s="7">
        <v>519</v>
      </c>
      <c r="C68" s="7">
        <v>34.6</v>
      </c>
      <c r="D68" s="10">
        <v>15</v>
      </c>
      <c r="E68" s="7">
        <v>519</v>
      </c>
      <c r="F68" s="7">
        <v>181.41</v>
      </c>
      <c r="G68" s="7">
        <v>700</v>
      </c>
      <c r="I68" s="52"/>
    </row>
    <row r="72" spans="1:9" x14ac:dyDescent="0.25">
      <c r="E72" s="1" t="s">
        <v>1</v>
      </c>
      <c r="F72" s="2"/>
      <c r="G72" s="2"/>
    </row>
    <row r="74" spans="1:9" x14ac:dyDescent="0.25">
      <c r="A74" s="1">
        <v>9</v>
      </c>
      <c r="B74" s="1" t="s">
        <v>59</v>
      </c>
      <c r="E74" s="1" t="s">
        <v>217</v>
      </c>
      <c r="F74" s="25" t="s">
        <v>238</v>
      </c>
    </row>
    <row r="75" spans="1:9" ht="30" x14ac:dyDescent="0.25">
      <c r="B75" s="5" t="s">
        <v>11</v>
      </c>
      <c r="C75" s="6" t="s">
        <v>12</v>
      </c>
      <c r="D75" s="9" t="s">
        <v>13</v>
      </c>
      <c r="E75" s="6" t="s">
        <v>14</v>
      </c>
      <c r="F75" s="5" t="s">
        <v>22</v>
      </c>
      <c r="G75" s="6" t="s">
        <v>16</v>
      </c>
    </row>
    <row r="76" spans="1:9" x14ac:dyDescent="0.25">
      <c r="B76" s="7">
        <v>786</v>
      </c>
      <c r="C76" s="7">
        <v>52.4</v>
      </c>
      <c r="D76" s="10">
        <v>15</v>
      </c>
      <c r="E76" s="7">
        <v>786</v>
      </c>
      <c r="F76" s="7">
        <v>164.32</v>
      </c>
      <c r="G76" s="7">
        <v>950</v>
      </c>
      <c r="I76" s="52"/>
    </row>
    <row r="80" spans="1:9" x14ac:dyDescent="0.25">
      <c r="E80" s="1" t="s">
        <v>1</v>
      </c>
      <c r="F80" s="2"/>
      <c r="G80" s="2"/>
    </row>
    <row r="81" spans="1:9" x14ac:dyDescent="0.25">
      <c r="E81" s="1"/>
      <c r="F81" s="14"/>
      <c r="G81" s="14"/>
    </row>
    <row r="82" spans="1:9" x14ac:dyDescent="0.25">
      <c r="A82" s="1">
        <v>10</v>
      </c>
      <c r="B82" s="1" t="s">
        <v>60</v>
      </c>
      <c r="F82" s="1" t="s">
        <v>239</v>
      </c>
    </row>
    <row r="83" spans="1:9" ht="30" x14ac:dyDescent="0.25">
      <c r="B83" s="5" t="s">
        <v>11</v>
      </c>
      <c r="C83" s="6" t="s">
        <v>12</v>
      </c>
      <c r="D83" s="9" t="s">
        <v>13</v>
      </c>
      <c r="E83" s="6" t="s">
        <v>14</v>
      </c>
      <c r="F83" s="5" t="s">
        <v>22</v>
      </c>
      <c r="G83" s="6" t="s">
        <v>16</v>
      </c>
    </row>
    <row r="84" spans="1:9" x14ac:dyDescent="0.25">
      <c r="B84" s="7">
        <v>840</v>
      </c>
      <c r="C84" s="7">
        <v>56</v>
      </c>
      <c r="D84" s="10">
        <v>15</v>
      </c>
      <c r="E84" s="7">
        <v>840</v>
      </c>
      <c r="F84" s="7">
        <v>160.86000000000001</v>
      </c>
      <c r="G84" s="7">
        <v>1000</v>
      </c>
      <c r="I84" s="52"/>
    </row>
    <row r="88" spans="1:9" x14ac:dyDescent="0.25">
      <c r="E88" s="1" t="s">
        <v>1</v>
      </c>
      <c r="F88" s="2"/>
      <c r="G88" s="2"/>
    </row>
    <row r="89" spans="1:9" x14ac:dyDescent="0.25">
      <c r="E89" s="1"/>
      <c r="F89" s="14"/>
      <c r="G89" s="14"/>
    </row>
    <row r="90" spans="1:9" x14ac:dyDescent="0.25">
      <c r="E90" s="1"/>
      <c r="F90" s="14"/>
      <c r="G90" s="14">
        <v>15</v>
      </c>
    </row>
    <row r="91" spans="1:9" x14ac:dyDescent="0.25">
      <c r="D91" s="54" t="s">
        <v>392</v>
      </c>
      <c r="E91" s="54"/>
      <c r="F91" s="54"/>
      <c r="G91" s="1" t="s">
        <v>51</v>
      </c>
    </row>
    <row r="92" spans="1:9" x14ac:dyDescent="0.25">
      <c r="D92" s="54" t="s">
        <v>393</v>
      </c>
      <c r="E92" s="54"/>
      <c r="F92" s="54"/>
      <c r="G92" s="1" t="s">
        <v>52</v>
      </c>
    </row>
    <row r="95" spans="1:9" x14ac:dyDescent="0.25">
      <c r="B95" s="4" t="s">
        <v>61</v>
      </c>
      <c r="C95" s="3"/>
      <c r="E95" s="1" t="s">
        <v>218</v>
      </c>
      <c r="F95" s="1" t="s">
        <v>240</v>
      </c>
    </row>
    <row r="96" spans="1:9" ht="30" x14ac:dyDescent="0.25">
      <c r="A96" s="1">
        <v>11</v>
      </c>
      <c r="B96" s="5" t="s">
        <v>11</v>
      </c>
      <c r="C96" s="6" t="s">
        <v>12</v>
      </c>
      <c r="D96" s="9" t="s">
        <v>13</v>
      </c>
      <c r="E96" s="6" t="s">
        <v>14</v>
      </c>
      <c r="F96" s="5" t="s">
        <v>22</v>
      </c>
      <c r="G96" s="6" t="s">
        <v>16</v>
      </c>
    </row>
    <row r="97" spans="1:9" x14ac:dyDescent="0.25">
      <c r="A97" s="1"/>
      <c r="B97" s="7">
        <v>412</v>
      </c>
      <c r="C97" s="7">
        <v>27.46</v>
      </c>
      <c r="D97" s="10">
        <v>15</v>
      </c>
      <c r="E97" s="7">
        <v>412</v>
      </c>
      <c r="F97" s="7">
        <v>188.26</v>
      </c>
      <c r="G97" s="7">
        <v>600</v>
      </c>
      <c r="I97" s="52"/>
    </row>
    <row r="98" spans="1:9" x14ac:dyDescent="0.25">
      <c r="A98" s="1"/>
      <c r="B98" s="1"/>
      <c r="C98" s="1"/>
      <c r="D98" s="10"/>
      <c r="E98" s="1"/>
      <c r="F98" s="1"/>
      <c r="G98" s="1"/>
    </row>
    <row r="99" spans="1:9" x14ac:dyDescent="0.25">
      <c r="A99" s="1"/>
    </row>
    <row r="100" spans="1:9" x14ac:dyDescent="0.25">
      <c r="A100" s="1"/>
    </row>
    <row r="101" spans="1:9" x14ac:dyDescent="0.25">
      <c r="A101" s="1"/>
      <c r="E101" s="1" t="s">
        <v>1</v>
      </c>
      <c r="F101" s="2"/>
      <c r="G101" s="2"/>
    </row>
    <row r="102" spans="1:9" x14ac:dyDescent="0.25">
      <c r="A102" s="1"/>
    </row>
    <row r="103" spans="1:9" x14ac:dyDescent="0.25">
      <c r="A103" s="1">
        <v>12</v>
      </c>
      <c r="B103" s="1" t="s">
        <v>62</v>
      </c>
      <c r="E103" s="1" t="s">
        <v>219</v>
      </c>
      <c r="F103" s="1" t="s">
        <v>241</v>
      </c>
    </row>
    <row r="104" spans="1:9" ht="30" x14ac:dyDescent="0.25">
      <c r="A104" s="1"/>
      <c r="B104" s="5" t="s">
        <v>11</v>
      </c>
      <c r="C104" s="6" t="s">
        <v>12</v>
      </c>
      <c r="D104" s="9" t="s">
        <v>13</v>
      </c>
      <c r="E104" s="6" t="s">
        <v>14</v>
      </c>
      <c r="F104" s="5" t="s">
        <v>22</v>
      </c>
      <c r="G104" s="6" t="s">
        <v>16</v>
      </c>
    </row>
    <row r="105" spans="1:9" x14ac:dyDescent="0.25">
      <c r="A105" s="1"/>
      <c r="B105" s="7">
        <v>626</v>
      </c>
      <c r="C105" s="7">
        <v>41.73</v>
      </c>
      <c r="D105" s="10">
        <v>15</v>
      </c>
      <c r="E105" s="7">
        <v>626</v>
      </c>
      <c r="F105" s="7">
        <v>174.56</v>
      </c>
      <c r="G105" s="7">
        <v>800</v>
      </c>
      <c r="I105" s="52"/>
    </row>
    <row r="106" spans="1:9" x14ac:dyDescent="0.25">
      <c r="A106" s="1"/>
    </row>
    <row r="107" spans="1:9" x14ac:dyDescent="0.25">
      <c r="A107" s="1"/>
    </row>
    <row r="108" spans="1:9" x14ac:dyDescent="0.25">
      <c r="A108" s="1"/>
    </row>
    <row r="109" spans="1:9" x14ac:dyDescent="0.25">
      <c r="A109" s="1"/>
      <c r="E109" s="1" t="s">
        <v>1</v>
      </c>
      <c r="F109" s="2"/>
      <c r="G109" s="2"/>
    </row>
    <row r="110" spans="1:9" x14ac:dyDescent="0.25">
      <c r="A110" s="1"/>
    </row>
    <row r="111" spans="1:9" x14ac:dyDescent="0.25">
      <c r="A111" s="1">
        <v>13</v>
      </c>
      <c r="B111" s="1" t="s">
        <v>63</v>
      </c>
      <c r="E111" s="1" t="s">
        <v>220</v>
      </c>
      <c r="F111" s="26" t="s">
        <v>242</v>
      </c>
    </row>
    <row r="112" spans="1:9" ht="30" x14ac:dyDescent="0.25">
      <c r="A112" s="1"/>
      <c r="B112" s="5" t="s">
        <v>11</v>
      </c>
      <c r="C112" s="6" t="s">
        <v>12</v>
      </c>
      <c r="D112" s="9" t="s">
        <v>13</v>
      </c>
      <c r="E112" s="6" t="s">
        <v>14</v>
      </c>
      <c r="F112" s="5" t="s">
        <v>22</v>
      </c>
      <c r="G112" s="6" t="s">
        <v>16</v>
      </c>
    </row>
    <row r="113" spans="1:9" x14ac:dyDescent="0.25">
      <c r="A113" s="1"/>
      <c r="B113" s="7">
        <v>412</v>
      </c>
      <c r="C113" s="7">
        <v>27.46</v>
      </c>
      <c r="D113" s="10">
        <v>15</v>
      </c>
      <c r="E113" s="7">
        <v>412</v>
      </c>
      <c r="F113" s="7">
        <v>188.26</v>
      </c>
      <c r="G113" s="7">
        <v>600</v>
      </c>
      <c r="I113" s="52"/>
    </row>
    <row r="114" spans="1:9" x14ac:dyDescent="0.25">
      <c r="A114" s="1"/>
    </row>
    <row r="115" spans="1:9" x14ac:dyDescent="0.25">
      <c r="A115" s="1"/>
    </row>
    <row r="116" spans="1:9" x14ac:dyDescent="0.25">
      <c r="A116" s="1"/>
    </row>
    <row r="117" spans="1:9" x14ac:dyDescent="0.25">
      <c r="A117" s="1"/>
      <c r="E117" s="1" t="s">
        <v>1</v>
      </c>
      <c r="F117" s="2"/>
      <c r="G117" s="2"/>
    </row>
    <row r="118" spans="1:9" x14ac:dyDescent="0.25">
      <c r="A118" s="1"/>
    </row>
    <row r="119" spans="1:9" x14ac:dyDescent="0.25">
      <c r="A119" s="1">
        <v>14</v>
      </c>
      <c r="B119" s="1" t="s">
        <v>64</v>
      </c>
      <c r="E119" s="1" t="s">
        <v>221</v>
      </c>
      <c r="F119" s="1" t="s">
        <v>243</v>
      </c>
    </row>
    <row r="120" spans="1:9" ht="30" x14ac:dyDescent="0.25">
      <c r="A120" s="1"/>
      <c r="B120" s="5" t="s">
        <v>11</v>
      </c>
      <c r="C120" s="6" t="s">
        <v>12</v>
      </c>
      <c r="D120" s="9" t="s">
        <v>13</v>
      </c>
      <c r="E120" s="6" t="s">
        <v>14</v>
      </c>
      <c r="F120" s="5" t="s">
        <v>22</v>
      </c>
      <c r="G120" s="6" t="s">
        <v>16</v>
      </c>
    </row>
    <row r="121" spans="1:9" x14ac:dyDescent="0.25">
      <c r="A121" s="1"/>
      <c r="B121" s="7">
        <v>679</v>
      </c>
      <c r="C121" s="7">
        <v>45.26</v>
      </c>
      <c r="D121" s="10">
        <v>15</v>
      </c>
      <c r="E121" s="7">
        <v>679</v>
      </c>
      <c r="F121" s="7">
        <v>171.17</v>
      </c>
      <c r="G121" s="7">
        <v>850</v>
      </c>
      <c r="I121" s="52"/>
    </row>
    <row r="122" spans="1:9" x14ac:dyDescent="0.25">
      <c r="A122" s="1"/>
    </row>
    <row r="123" spans="1:9" x14ac:dyDescent="0.25">
      <c r="A123" s="1"/>
    </row>
    <row r="124" spans="1:9" x14ac:dyDescent="0.25">
      <c r="A124" s="1"/>
    </row>
    <row r="125" spans="1:9" x14ac:dyDescent="0.25">
      <c r="A125" s="1"/>
      <c r="E125" s="1" t="s">
        <v>1</v>
      </c>
      <c r="F125" s="2"/>
      <c r="G125" s="2"/>
    </row>
    <row r="126" spans="1:9" x14ac:dyDescent="0.25">
      <c r="A126" s="1"/>
      <c r="E126" s="1"/>
    </row>
    <row r="127" spans="1:9" x14ac:dyDescent="0.25">
      <c r="A127" s="1">
        <v>15</v>
      </c>
      <c r="B127" s="1" t="s">
        <v>65</v>
      </c>
      <c r="E127" s="1" t="s">
        <v>222</v>
      </c>
      <c r="F127" s="1" t="s">
        <v>244</v>
      </c>
    </row>
    <row r="128" spans="1:9" ht="30" x14ac:dyDescent="0.25">
      <c r="A128" s="1"/>
      <c r="B128" s="5" t="s">
        <v>11</v>
      </c>
      <c r="C128" s="6" t="s">
        <v>12</v>
      </c>
      <c r="D128" s="9" t="s">
        <v>13</v>
      </c>
      <c r="E128" s="6" t="s">
        <v>14</v>
      </c>
      <c r="F128" s="5" t="s">
        <v>22</v>
      </c>
      <c r="G128" s="6" t="s">
        <v>16</v>
      </c>
    </row>
    <row r="129" spans="1:9" x14ac:dyDescent="0.25">
      <c r="A129" s="1"/>
      <c r="B129" s="7">
        <v>1132</v>
      </c>
      <c r="C129" s="7">
        <v>75.459999999999994</v>
      </c>
      <c r="D129" s="10">
        <v>15</v>
      </c>
      <c r="E129" s="7">
        <v>1132</v>
      </c>
      <c r="F129" s="7">
        <v>118.59</v>
      </c>
      <c r="G129" s="7">
        <v>1250</v>
      </c>
      <c r="I129" s="52"/>
    </row>
    <row r="130" spans="1:9" x14ac:dyDescent="0.25">
      <c r="A130" s="1"/>
    </row>
    <row r="131" spans="1:9" x14ac:dyDescent="0.25">
      <c r="A131" s="1"/>
    </row>
    <row r="132" spans="1:9" x14ac:dyDescent="0.25">
      <c r="A132" s="1"/>
    </row>
    <row r="133" spans="1:9" x14ac:dyDescent="0.25">
      <c r="A133" s="1"/>
      <c r="E133" s="1" t="s">
        <v>1</v>
      </c>
      <c r="F133" s="2"/>
      <c r="G133" s="2"/>
    </row>
    <row r="134" spans="1:9" x14ac:dyDescent="0.25">
      <c r="A134" s="1"/>
    </row>
    <row r="135" spans="1:9" x14ac:dyDescent="0.25">
      <c r="A135" s="1"/>
    </row>
    <row r="136" spans="1:9" x14ac:dyDescent="0.25">
      <c r="G136">
        <v>16</v>
      </c>
    </row>
    <row r="137" spans="1:9" x14ac:dyDescent="0.25">
      <c r="D137" s="54" t="s">
        <v>392</v>
      </c>
      <c r="E137" s="54"/>
      <c r="F137" s="54"/>
      <c r="G137" s="1" t="s">
        <v>51</v>
      </c>
    </row>
    <row r="138" spans="1:9" x14ac:dyDescent="0.25">
      <c r="D138" s="54" t="s">
        <v>393</v>
      </c>
      <c r="E138" s="54"/>
      <c r="F138" s="54"/>
      <c r="G138" s="1" t="s">
        <v>52</v>
      </c>
    </row>
    <row r="140" spans="1:9" x14ac:dyDescent="0.25">
      <c r="A140" s="1">
        <v>16</v>
      </c>
      <c r="B140" s="1" t="s">
        <v>66</v>
      </c>
      <c r="C140" s="1"/>
      <c r="D140" s="10"/>
      <c r="E140" s="1" t="s">
        <v>245</v>
      </c>
      <c r="F140" s="25" t="s">
        <v>246</v>
      </c>
    </row>
    <row r="141" spans="1:9" ht="30" x14ac:dyDescent="0.25">
      <c r="B141" s="5" t="s">
        <v>11</v>
      </c>
      <c r="C141" s="6" t="s">
        <v>12</v>
      </c>
      <c r="D141" s="9" t="s">
        <v>13</v>
      </c>
      <c r="E141" s="6" t="s">
        <v>14</v>
      </c>
      <c r="F141" s="5" t="s">
        <v>22</v>
      </c>
      <c r="G141" s="6" t="s">
        <v>16</v>
      </c>
    </row>
    <row r="142" spans="1:9" x14ac:dyDescent="0.25">
      <c r="B142" s="7">
        <v>626</v>
      </c>
      <c r="C142" s="7">
        <v>41.73</v>
      </c>
      <c r="D142" s="10">
        <v>15</v>
      </c>
      <c r="E142" s="7">
        <v>626</v>
      </c>
      <c r="F142" s="7">
        <v>174.56</v>
      </c>
      <c r="G142" s="7">
        <v>800</v>
      </c>
      <c r="I142" s="52"/>
    </row>
    <row r="146" spans="1:9" x14ac:dyDescent="0.25">
      <c r="E146" s="1" t="s">
        <v>1</v>
      </c>
      <c r="F146" s="2"/>
      <c r="G146" s="2"/>
    </row>
    <row r="148" spans="1:9" x14ac:dyDescent="0.25">
      <c r="A148" s="1">
        <v>17</v>
      </c>
      <c r="B148" s="1" t="s">
        <v>67</v>
      </c>
      <c r="F148" s="1" t="s">
        <v>247</v>
      </c>
    </row>
    <row r="149" spans="1:9" ht="30" x14ac:dyDescent="0.25">
      <c r="B149" s="5" t="s">
        <v>11</v>
      </c>
      <c r="C149" s="6" t="s">
        <v>12</v>
      </c>
      <c r="D149" s="9" t="s">
        <v>13</v>
      </c>
      <c r="E149" s="6" t="s">
        <v>14</v>
      </c>
      <c r="F149" s="5" t="s">
        <v>22</v>
      </c>
      <c r="G149" s="6" t="s">
        <v>16</v>
      </c>
    </row>
    <row r="150" spans="1:9" x14ac:dyDescent="0.25">
      <c r="B150" s="7">
        <v>150</v>
      </c>
      <c r="C150" s="7">
        <v>10</v>
      </c>
      <c r="D150" s="10">
        <v>15</v>
      </c>
      <c r="E150" s="7">
        <v>150</v>
      </c>
      <c r="F150" s="7">
        <v>200</v>
      </c>
      <c r="G150" s="7">
        <v>350</v>
      </c>
      <c r="I150" s="52"/>
    </row>
    <row r="154" spans="1:9" x14ac:dyDescent="0.25">
      <c r="E154" s="1" t="s">
        <v>1</v>
      </c>
      <c r="F154" s="2"/>
      <c r="G154" s="2"/>
    </row>
    <row r="155" spans="1:9" x14ac:dyDescent="0.25">
      <c r="E155" s="1"/>
    </row>
    <row r="156" spans="1:9" x14ac:dyDescent="0.25">
      <c r="A156" s="1">
        <v>18</v>
      </c>
      <c r="B156" s="1" t="s">
        <v>223</v>
      </c>
      <c r="E156" s="1" t="s">
        <v>224</v>
      </c>
      <c r="F156" s="1" t="s">
        <v>248</v>
      </c>
    </row>
    <row r="157" spans="1:9" ht="30" x14ac:dyDescent="0.25">
      <c r="B157" s="5" t="s">
        <v>11</v>
      </c>
      <c r="C157" s="6" t="s">
        <v>12</v>
      </c>
      <c r="D157" s="9" t="s">
        <v>13</v>
      </c>
      <c r="E157" s="6" t="s">
        <v>14</v>
      </c>
      <c r="F157" s="5" t="s">
        <v>22</v>
      </c>
      <c r="G157" s="6" t="s">
        <v>16</v>
      </c>
    </row>
    <row r="158" spans="1:9" x14ac:dyDescent="0.25">
      <c r="B158" s="7">
        <v>412</v>
      </c>
      <c r="C158" s="7">
        <v>27.46</v>
      </c>
      <c r="D158" s="10">
        <v>15</v>
      </c>
      <c r="E158" s="7">
        <v>412</v>
      </c>
      <c r="F158" s="7">
        <v>188.26</v>
      </c>
      <c r="G158" s="7">
        <v>600</v>
      </c>
      <c r="I158" s="52"/>
    </row>
    <row r="162" spans="1:9" x14ac:dyDescent="0.25">
      <c r="E162" s="1" t="s">
        <v>1</v>
      </c>
      <c r="F162" s="2"/>
      <c r="G162" s="2"/>
    </row>
    <row r="164" spans="1:9" x14ac:dyDescent="0.25">
      <c r="A164" s="1">
        <v>19</v>
      </c>
      <c r="B164" s="1" t="s">
        <v>68</v>
      </c>
      <c r="E164" s="1" t="s">
        <v>225</v>
      </c>
      <c r="F164" s="26" t="s">
        <v>249</v>
      </c>
    </row>
    <row r="165" spans="1:9" ht="30" x14ac:dyDescent="0.25">
      <c r="B165" s="5" t="s">
        <v>11</v>
      </c>
      <c r="C165" s="6" t="s">
        <v>12</v>
      </c>
      <c r="D165" s="9" t="s">
        <v>13</v>
      </c>
      <c r="E165" s="6" t="s">
        <v>14</v>
      </c>
      <c r="F165" s="5" t="s">
        <v>22</v>
      </c>
      <c r="G165" s="6" t="s">
        <v>16</v>
      </c>
    </row>
    <row r="166" spans="1:9" x14ac:dyDescent="0.25">
      <c r="B166" s="7">
        <v>573</v>
      </c>
      <c r="C166" s="7">
        <v>38.200000000000003</v>
      </c>
      <c r="D166" s="10">
        <v>15</v>
      </c>
      <c r="E166" s="7">
        <v>573</v>
      </c>
      <c r="F166" s="7">
        <v>177.95</v>
      </c>
      <c r="G166" s="7">
        <v>750</v>
      </c>
      <c r="I166" s="52"/>
    </row>
    <row r="170" spans="1:9" x14ac:dyDescent="0.25">
      <c r="E170" s="1" t="s">
        <v>1</v>
      </c>
      <c r="F170" s="2"/>
      <c r="G170" s="2"/>
    </row>
    <row r="171" spans="1:9" x14ac:dyDescent="0.25">
      <c r="E171" s="1"/>
      <c r="F171" s="14"/>
      <c r="G171" s="14"/>
    </row>
    <row r="172" spans="1:9" x14ac:dyDescent="0.25">
      <c r="A172" s="1">
        <v>20</v>
      </c>
      <c r="B172" s="1" t="s">
        <v>69</v>
      </c>
      <c r="F172" s="1" t="s">
        <v>236</v>
      </c>
    </row>
    <row r="173" spans="1:9" ht="30" x14ac:dyDescent="0.25">
      <c r="B173" s="5" t="s">
        <v>11</v>
      </c>
      <c r="C173" s="6" t="s">
        <v>12</v>
      </c>
      <c r="D173" s="9" t="s">
        <v>13</v>
      </c>
      <c r="E173" s="6" t="s">
        <v>14</v>
      </c>
      <c r="F173" s="5" t="s">
        <v>22</v>
      </c>
      <c r="G173" s="6" t="s">
        <v>16</v>
      </c>
    </row>
    <row r="174" spans="1:9" x14ac:dyDescent="0.25">
      <c r="B174" s="7">
        <v>305</v>
      </c>
      <c r="C174" s="7">
        <v>20.335999999999999</v>
      </c>
      <c r="D174" s="10">
        <v>15</v>
      </c>
      <c r="E174" s="7">
        <v>305</v>
      </c>
      <c r="F174" s="7">
        <v>195.1</v>
      </c>
      <c r="G174" s="7">
        <v>500</v>
      </c>
      <c r="I174" s="52"/>
    </row>
    <row r="178" spans="1:9" x14ac:dyDescent="0.25">
      <c r="E178" s="1" t="s">
        <v>1</v>
      </c>
      <c r="F178" s="2"/>
      <c r="G178" s="2"/>
    </row>
    <row r="181" spans="1:9" x14ac:dyDescent="0.25">
      <c r="G181">
        <v>17</v>
      </c>
    </row>
    <row r="182" spans="1:9" x14ac:dyDescent="0.25">
      <c r="D182" s="54" t="s">
        <v>392</v>
      </c>
      <c r="E182" s="54"/>
      <c r="F182" s="54"/>
      <c r="G182" s="1" t="s">
        <v>51</v>
      </c>
    </row>
    <row r="183" spans="1:9" x14ac:dyDescent="0.25">
      <c r="D183" s="54" t="s">
        <v>393</v>
      </c>
      <c r="E183" s="54"/>
      <c r="F183" s="54"/>
      <c r="G183" s="1" t="s">
        <v>52</v>
      </c>
    </row>
    <row r="186" spans="1:9" x14ac:dyDescent="0.25">
      <c r="B186" s="4" t="s">
        <v>70</v>
      </c>
      <c r="C186" s="3"/>
      <c r="E186" s="1" t="s">
        <v>226</v>
      </c>
      <c r="F186" s="26" t="s">
        <v>250</v>
      </c>
    </row>
    <row r="187" spans="1:9" ht="30" x14ac:dyDescent="0.25">
      <c r="A187" s="1">
        <v>21</v>
      </c>
      <c r="B187" s="5" t="s">
        <v>11</v>
      </c>
      <c r="C187" s="6" t="s">
        <v>12</v>
      </c>
      <c r="D187" s="9" t="s">
        <v>13</v>
      </c>
      <c r="E187" s="6" t="s">
        <v>14</v>
      </c>
      <c r="F187" s="5" t="s">
        <v>22</v>
      </c>
      <c r="G187" s="6" t="s">
        <v>16</v>
      </c>
    </row>
    <row r="188" spans="1:9" x14ac:dyDescent="0.25">
      <c r="A188" s="1"/>
      <c r="B188" s="7">
        <v>1132</v>
      </c>
      <c r="C188" s="7">
        <v>75.459999999999994</v>
      </c>
      <c r="D188" s="10">
        <v>15</v>
      </c>
      <c r="E188" s="7">
        <v>1132</v>
      </c>
      <c r="F188" s="7">
        <v>118.59</v>
      </c>
      <c r="G188" s="7">
        <v>1250</v>
      </c>
      <c r="I188" s="52"/>
    </row>
    <row r="189" spans="1:9" x14ac:dyDescent="0.25">
      <c r="A189" s="1"/>
      <c r="B189" s="1"/>
      <c r="C189" s="1"/>
      <c r="D189" s="10"/>
      <c r="E189" s="1"/>
      <c r="F189" s="1"/>
      <c r="G189" s="1"/>
    </row>
    <row r="190" spans="1:9" x14ac:dyDescent="0.25">
      <c r="A190" s="1"/>
    </row>
    <row r="191" spans="1:9" x14ac:dyDescent="0.25">
      <c r="A191" s="1"/>
    </row>
    <row r="192" spans="1:9" x14ac:dyDescent="0.25">
      <c r="A192" s="1"/>
      <c r="E192" s="1" t="s">
        <v>1</v>
      </c>
      <c r="F192" s="2"/>
      <c r="G192" s="2"/>
    </row>
    <row r="193" spans="1:9" x14ac:dyDescent="0.25">
      <c r="A193" s="1"/>
    </row>
    <row r="194" spans="1:9" x14ac:dyDescent="0.25">
      <c r="A194" s="1">
        <v>22</v>
      </c>
      <c r="B194" s="1" t="s">
        <v>71</v>
      </c>
      <c r="E194" s="1" t="s">
        <v>227</v>
      </c>
      <c r="F194" s="26" t="s">
        <v>250</v>
      </c>
    </row>
    <row r="195" spans="1:9" ht="30" x14ac:dyDescent="0.25">
      <c r="A195" s="1"/>
      <c r="B195" s="5" t="s">
        <v>11</v>
      </c>
      <c r="C195" s="6" t="s">
        <v>12</v>
      </c>
      <c r="D195" s="9" t="s">
        <v>13</v>
      </c>
      <c r="E195" s="6" t="s">
        <v>14</v>
      </c>
      <c r="F195" s="5" t="s">
        <v>22</v>
      </c>
      <c r="G195" s="6" t="s">
        <v>16</v>
      </c>
    </row>
    <row r="196" spans="1:9" x14ac:dyDescent="0.25">
      <c r="A196" s="1"/>
      <c r="B196" s="7">
        <v>1132</v>
      </c>
      <c r="C196" s="7">
        <v>75.459999999999994</v>
      </c>
      <c r="D196" s="10">
        <v>15</v>
      </c>
      <c r="E196" s="7">
        <v>1132</v>
      </c>
      <c r="F196" s="7">
        <v>118.59</v>
      </c>
      <c r="G196" s="7">
        <v>1250</v>
      </c>
      <c r="I196" s="52"/>
    </row>
    <row r="197" spans="1:9" x14ac:dyDescent="0.25">
      <c r="A197" s="1"/>
    </row>
    <row r="198" spans="1:9" x14ac:dyDescent="0.25">
      <c r="A198" s="1"/>
    </row>
    <row r="199" spans="1:9" x14ac:dyDescent="0.25">
      <c r="A199" s="1"/>
    </row>
    <row r="200" spans="1:9" x14ac:dyDescent="0.25">
      <c r="A200" s="1"/>
      <c r="E200" s="1" t="s">
        <v>1</v>
      </c>
      <c r="F200" s="2"/>
      <c r="G200" s="2"/>
    </row>
    <row r="201" spans="1:9" x14ac:dyDescent="0.25">
      <c r="A201" s="1"/>
    </row>
    <row r="202" spans="1:9" x14ac:dyDescent="0.25">
      <c r="A202" s="1">
        <v>23</v>
      </c>
      <c r="B202" s="1" t="s">
        <v>72</v>
      </c>
      <c r="E202" s="1" t="s">
        <v>228</v>
      </c>
      <c r="F202" s="1" t="s">
        <v>251</v>
      </c>
    </row>
    <row r="203" spans="1:9" ht="30" x14ac:dyDescent="0.25">
      <c r="A203" s="1"/>
      <c r="B203" s="5" t="s">
        <v>11</v>
      </c>
      <c r="C203" s="6" t="s">
        <v>12</v>
      </c>
      <c r="D203" s="9" t="s">
        <v>13</v>
      </c>
      <c r="E203" s="6" t="s">
        <v>14</v>
      </c>
      <c r="F203" s="5" t="s">
        <v>22</v>
      </c>
      <c r="G203" s="6" t="s">
        <v>16</v>
      </c>
    </row>
    <row r="204" spans="1:9" x14ac:dyDescent="0.25">
      <c r="A204" s="1"/>
      <c r="B204" s="7">
        <v>1079</v>
      </c>
      <c r="C204" s="7">
        <v>71.930000000000007</v>
      </c>
      <c r="D204" s="10">
        <v>15</v>
      </c>
      <c r="E204" s="7">
        <v>1079</v>
      </c>
      <c r="F204" s="7">
        <v>121.98</v>
      </c>
      <c r="G204" s="7">
        <v>1200</v>
      </c>
      <c r="I204" s="52"/>
    </row>
    <row r="205" spans="1:9" x14ac:dyDescent="0.25">
      <c r="A205" s="1"/>
    </row>
    <row r="206" spans="1:9" x14ac:dyDescent="0.25">
      <c r="A206" s="1"/>
    </row>
    <row r="207" spans="1:9" x14ac:dyDescent="0.25">
      <c r="A207" s="1"/>
    </row>
    <row r="208" spans="1:9" x14ac:dyDescent="0.25">
      <c r="A208" s="1"/>
      <c r="E208" s="1" t="s">
        <v>1</v>
      </c>
      <c r="F208" s="2"/>
      <c r="G208" s="2"/>
    </row>
    <row r="209" spans="1:9" x14ac:dyDescent="0.25">
      <c r="A209" s="1"/>
    </row>
    <row r="210" spans="1:9" x14ac:dyDescent="0.25">
      <c r="A210" s="1">
        <v>24</v>
      </c>
      <c r="B210" s="1" t="s">
        <v>73</v>
      </c>
      <c r="E210" s="1" t="s">
        <v>229</v>
      </c>
      <c r="F210" s="1" t="s">
        <v>231</v>
      </c>
    </row>
    <row r="211" spans="1:9" ht="30" x14ac:dyDescent="0.25">
      <c r="A211" s="1"/>
      <c r="B211" s="5" t="s">
        <v>11</v>
      </c>
      <c r="C211" s="6" t="s">
        <v>12</v>
      </c>
      <c r="D211" s="9" t="s">
        <v>13</v>
      </c>
      <c r="E211" s="6" t="s">
        <v>14</v>
      </c>
      <c r="F211" s="5" t="s">
        <v>22</v>
      </c>
      <c r="G211" s="6" t="s">
        <v>16</v>
      </c>
    </row>
    <row r="212" spans="1:9" x14ac:dyDescent="0.25">
      <c r="A212" s="1"/>
      <c r="B212" s="7">
        <v>2225</v>
      </c>
      <c r="C212" s="7">
        <v>148.33000000000001</v>
      </c>
      <c r="D212" s="10">
        <v>15</v>
      </c>
      <c r="E212" s="7">
        <v>2225</v>
      </c>
      <c r="F212" s="7">
        <v>40.47</v>
      </c>
      <c r="G212" s="7">
        <v>2250</v>
      </c>
      <c r="I212" s="52"/>
    </row>
    <row r="213" spans="1:9" x14ac:dyDescent="0.25">
      <c r="A213" s="1"/>
    </row>
    <row r="214" spans="1:9" x14ac:dyDescent="0.25">
      <c r="A214" s="1"/>
    </row>
    <row r="215" spans="1:9" x14ac:dyDescent="0.25">
      <c r="A215" s="1"/>
    </row>
    <row r="216" spans="1:9" x14ac:dyDescent="0.25">
      <c r="A216" s="1"/>
      <c r="E216" s="1" t="s">
        <v>1</v>
      </c>
      <c r="F216" s="2"/>
      <c r="G216" s="2"/>
    </row>
    <row r="217" spans="1:9" x14ac:dyDescent="0.25">
      <c r="A217" s="1"/>
      <c r="E217" s="1"/>
    </row>
    <row r="218" spans="1:9" x14ac:dyDescent="0.25">
      <c r="A218" s="1">
        <v>25</v>
      </c>
      <c r="B218" s="1" t="s">
        <v>74</v>
      </c>
      <c r="E218" s="1" t="s">
        <v>230</v>
      </c>
      <c r="F218" s="21" t="s">
        <v>252</v>
      </c>
    </row>
    <row r="219" spans="1:9" ht="30" x14ac:dyDescent="0.25">
      <c r="A219" s="1"/>
      <c r="B219" s="5" t="s">
        <v>11</v>
      </c>
      <c r="C219" s="6" t="s">
        <v>12</v>
      </c>
      <c r="D219" s="9" t="s">
        <v>13</v>
      </c>
      <c r="E219" s="6" t="s">
        <v>14</v>
      </c>
      <c r="F219" s="5" t="s">
        <v>22</v>
      </c>
      <c r="G219" s="6" t="s">
        <v>16</v>
      </c>
    </row>
    <row r="220" spans="1:9" x14ac:dyDescent="0.25">
      <c r="A220" s="1"/>
      <c r="B220" s="7">
        <v>1078</v>
      </c>
      <c r="C220" s="7">
        <v>71.86</v>
      </c>
      <c r="D220" s="10">
        <v>15</v>
      </c>
      <c r="E220" s="7">
        <v>1078</v>
      </c>
      <c r="F220" s="7">
        <v>122.04</v>
      </c>
      <c r="G220" s="7">
        <v>1200</v>
      </c>
      <c r="I220" s="52"/>
    </row>
    <row r="221" spans="1:9" x14ac:dyDescent="0.25">
      <c r="A221" s="1"/>
    </row>
    <row r="222" spans="1:9" x14ac:dyDescent="0.25">
      <c r="A222" s="1"/>
    </row>
    <row r="223" spans="1:9" x14ac:dyDescent="0.25">
      <c r="A223" s="1"/>
    </row>
    <row r="224" spans="1:9" x14ac:dyDescent="0.25">
      <c r="A224" s="1"/>
      <c r="E224" s="1" t="s">
        <v>1</v>
      </c>
      <c r="F224" s="2"/>
      <c r="G224" s="2"/>
    </row>
    <row r="225" spans="1:9" x14ac:dyDescent="0.25">
      <c r="A225" s="1"/>
    </row>
    <row r="226" spans="1:9" x14ac:dyDescent="0.25">
      <c r="G226">
        <v>18</v>
      </c>
    </row>
    <row r="227" spans="1:9" x14ac:dyDescent="0.25">
      <c r="D227" s="54" t="s">
        <v>392</v>
      </c>
      <c r="E227" s="54"/>
      <c r="F227" s="54"/>
      <c r="G227" s="1" t="s">
        <v>51</v>
      </c>
    </row>
    <row r="228" spans="1:9" x14ac:dyDescent="0.25">
      <c r="D228" s="54" t="s">
        <v>393</v>
      </c>
      <c r="E228" s="54"/>
      <c r="F228" s="54"/>
      <c r="G228" s="1" t="s">
        <v>52</v>
      </c>
    </row>
    <row r="230" spans="1:9" x14ac:dyDescent="0.25">
      <c r="A230" s="1">
        <v>26</v>
      </c>
      <c r="B230" s="1" t="s">
        <v>75</v>
      </c>
      <c r="C230" s="1"/>
      <c r="D230" s="10"/>
      <c r="F230" s="1" t="s">
        <v>253</v>
      </c>
    </row>
    <row r="231" spans="1:9" ht="30" x14ac:dyDescent="0.25">
      <c r="B231" s="5" t="s">
        <v>11</v>
      </c>
      <c r="C231" s="6" t="s">
        <v>12</v>
      </c>
      <c r="D231" s="9" t="s">
        <v>13</v>
      </c>
      <c r="E231" s="6" t="s">
        <v>14</v>
      </c>
      <c r="F231" s="5" t="s">
        <v>22</v>
      </c>
      <c r="G231" s="6" t="s">
        <v>16</v>
      </c>
    </row>
    <row r="232" spans="1:9" x14ac:dyDescent="0.25">
      <c r="B232" s="7">
        <v>305</v>
      </c>
      <c r="C232" s="7">
        <v>20.329999999999998</v>
      </c>
      <c r="D232" s="10">
        <v>15</v>
      </c>
      <c r="E232" s="7">
        <v>305</v>
      </c>
      <c r="F232" s="7">
        <v>195.1</v>
      </c>
      <c r="G232" s="7">
        <v>500</v>
      </c>
      <c r="I232" s="52"/>
    </row>
    <row r="236" spans="1:9" x14ac:dyDescent="0.25">
      <c r="E236" s="1" t="s">
        <v>1</v>
      </c>
      <c r="F236" s="2"/>
      <c r="G236" s="2"/>
    </row>
    <row r="238" spans="1:9" x14ac:dyDescent="0.25">
      <c r="A238" s="1">
        <v>27</v>
      </c>
      <c r="B238" s="1" t="s">
        <v>76</v>
      </c>
      <c r="E238" s="1" t="s">
        <v>254</v>
      </c>
      <c r="F238" s="1" t="s">
        <v>255</v>
      </c>
    </row>
    <row r="239" spans="1:9" ht="30" x14ac:dyDescent="0.25">
      <c r="B239" s="5" t="s">
        <v>11</v>
      </c>
      <c r="C239" s="6" t="s">
        <v>12</v>
      </c>
      <c r="D239" s="9" t="s">
        <v>13</v>
      </c>
      <c r="E239" s="6" t="s">
        <v>14</v>
      </c>
      <c r="F239" s="5" t="s">
        <v>22</v>
      </c>
      <c r="G239" s="6" t="s">
        <v>16</v>
      </c>
    </row>
    <row r="240" spans="1:9" x14ac:dyDescent="0.25">
      <c r="B240" s="7">
        <v>305</v>
      </c>
      <c r="C240" s="7">
        <v>20.329999999999998</v>
      </c>
      <c r="D240" s="10">
        <v>15</v>
      </c>
      <c r="E240" s="7">
        <v>305</v>
      </c>
      <c r="F240" s="7">
        <v>195.1</v>
      </c>
      <c r="G240" s="7">
        <v>500</v>
      </c>
      <c r="I240" s="52"/>
    </row>
    <row r="244" spans="1:9" x14ac:dyDescent="0.25">
      <c r="E244" s="1" t="s">
        <v>1</v>
      </c>
      <c r="F244" s="2"/>
      <c r="G244" s="2"/>
    </row>
    <row r="246" spans="1:9" x14ac:dyDescent="0.25">
      <c r="A246" s="1">
        <v>28</v>
      </c>
      <c r="B246" s="1" t="s">
        <v>77</v>
      </c>
      <c r="F246" s="1" t="s">
        <v>256</v>
      </c>
    </row>
    <row r="247" spans="1:9" ht="30" x14ac:dyDescent="0.25">
      <c r="B247" s="5" t="s">
        <v>11</v>
      </c>
      <c r="C247" s="6" t="s">
        <v>12</v>
      </c>
      <c r="D247" s="9" t="s">
        <v>13</v>
      </c>
      <c r="E247" s="6" t="s">
        <v>14</v>
      </c>
      <c r="F247" s="5" t="s">
        <v>22</v>
      </c>
      <c r="G247" s="6" t="s">
        <v>16</v>
      </c>
    </row>
    <row r="248" spans="1:9" x14ac:dyDescent="0.25">
      <c r="B248" s="7">
        <v>786</v>
      </c>
      <c r="C248" s="7">
        <v>52.4</v>
      </c>
      <c r="D248" s="10">
        <v>15</v>
      </c>
      <c r="E248" s="7">
        <v>786</v>
      </c>
      <c r="F248" s="7">
        <v>164.32</v>
      </c>
      <c r="G248" s="7">
        <v>950</v>
      </c>
      <c r="I248" s="52"/>
    </row>
    <row r="252" spans="1:9" x14ac:dyDescent="0.25">
      <c r="E252" s="1" t="s">
        <v>1</v>
      </c>
      <c r="F252" s="2"/>
      <c r="G252" s="2"/>
    </row>
    <row r="254" spans="1:9" x14ac:dyDescent="0.25">
      <c r="A254" s="1">
        <v>29</v>
      </c>
      <c r="B254" s="1" t="s">
        <v>78</v>
      </c>
      <c r="E254" s="1" t="s">
        <v>257</v>
      </c>
      <c r="F254" s="25" t="s">
        <v>326</v>
      </c>
    </row>
    <row r="255" spans="1:9" ht="30" x14ac:dyDescent="0.25">
      <c r="B255" s="5" t="s">
        <v>11</v>
      </c>
      <c r="C255" s="6" t="s">
        <v>12</v>
      </c>
      <c r="D255" s="9" t="s">
        <v>13</v>
      </c>
      <c r="E255" s="6" t="s">
        <v>14</v>
      </c>
      <c r="F255" s="5" t="s">
        <v>22</v>
      </c>
      <c r="G255" s="6" t="s">
        <v>16</v>
      </c>
    </row>
    <row r="256" spans="1:9" x14ac:dyDescent="0.25">
      <c r="B256" s="7">
        <v>626</v>
      </c>
      <c r="C256" s="7">
        <v>41.73</v>
      </c>
      <c r="D256" s="10">
        <v>15</v>
      </c>
      <c r="E256" s="7">
        <v>626</v>
      </c>
      <c r="F256" s="7">
        <v>174.56</v>
      </c>
      <c r="G256" s="7">
        <v>800</v>
      </c>
      <c r="I256" s="52"/>
    </row>
    <row r="260" spans="1:9" x14ac:dyDescent="0.25">
      <c r="E260" s="1" t="s">
        <v>1</v>
      </c>
      <c r="F260" s="2"/>
      <c r="G260" s="2"/>
    </row>
    <row r="261" spans="1:9" x14ac:dyDescent="0.25">
      <c r="E261" s="1"/>
      <c r="F261" s="14"/>
      <c r="G261" s="14"/>
    </row>
    <row r="262" spans="1:9" x14ac:dyDescent="0.25">
      <c r="A262" s="1">
        <v>30</v>
      </c>
      <c r="B262" s="1" t="s">
        <v>79</v>
      </c>
      <c r="E262" s="1" t="s">
        <v>258</v>
      </c>
      <c r="F262" s="21" t="s">
        <v>259</v>
      </c>
    </row>
    <row r="263" spans="1:9" ht="30" x14ac:dyDescent="0.25">
      <c r="B263" s="5" t="s">
        <v>11</v>
      </c>
      <c r="C263" s="6" t="s">
        <v>12</v>
      </c>
      <c r="D263" s="9" t="s">
        <v>13</v>
      </c>
      <c r="E263" s="6" t="s">
        <v>14</v>
      </c>
      <c r="F263" s="5" t="s">
        <v>22</v>
      </c>
      <c r="G263" s="6" t="s">
        <v>16</v>
      </c>
    </row>
    <row r="264" spans="1:9" x14ac:dyDescent="0.25">
      <c r="B264" s="7">
        <v>200</v>
      </c>
      <c r="C264" s="7">
        <v>13.33</v>
      </c>
      <c r="D264" s="10">
        <v>15</v>
      </c>
      <c r="E264" s="7">
        <v>200</v>
      </c>
      <c r="F264" s="7">
        <v>199.67</v>
      </c>
      <c r="G264" s="7">
        <v>400</v>
      </c>
      <c r="I264" s="52"/>
    </row>
    <row r="268" spans="1:9" x14ac:dyDescent="0.25">
      <c r="E268" s="1" t="s">
        <v>1</v>
      </c>
      <c r="F268" s="2"/>
      <c r="G268" s="2"/>
    </row>
    <row r="271" spans="1:9" x14ac:dyDescent="0.25">
      <c r="G271">
        <v>19</v>
      </c>
    </row>
    <row r="272" spans="1:9" x14ac:dyDescent="0.25">
      <c r="D272" s="54" t="s">
        <v>392</v>
      </c>
      <c r="E272" s="54"/>
      <c r="F272" s="54"/>
      <c r="G272" s="1" t="s">
        <v>51</v>
      </c>
    </row>
    <row r="273" spans="1:9" x14ac:dyDescent="0.25">
      <c r="D273" s="54" t="s">
        <v>393</v>
      </c>
      <c r="E273" s="54"/>
      <c r="F273" s="54"/>
      <c r="G273" s="1" t="s">
        <v>52</v>
      </c>
    </row>
    <row r="277" spans="1:9" x14ac:dyDescent="0.25">
      <c r="A277" s="1">
        <v>31</v>
      </c>
      <c r="B277" s="1" t="s">
        <v>81</v>
      </c>
      <c r="F277" s="25" t="s">
        <v>341</v>
      </c>
    </row>
    <row r="278" spans="1:9" ht="30" x14ac:dyDescent="0.25">
      <c r="B278" s="5" t="s">
        <v>11</v>
      </c>
      <c r="C278" s="13" t="s">
        <v>12</v>
      </c>
      <c r="D278" s="9" t="s">
        <v>13</v>
      </c>
      <c r="E278" s="13" t="s">
        <v>14</v>
      </c>
      <c r="F278" s="5" t="s">
        <v>22</v>
      </c>
      <c r="G278" s="13" t="s">
        <v>16</v>
      </c>
    </row>
    <row r="279" spans="1:9" x14ac:dyDescent="0.25">
      <c r="B279" s="7">
        <v>1078</v>
      </c>
      <c r="C279" s="7">
        <v>71.86</v>
      </c>
      <c r="D279" s="10">
        <v>15</v>
      </c>
      <c r="E279" s="7">
        <v>1078</v>
      </c>
      <c r="F279" s="7">
        <v>122.04</v>
      </c>
      <c r="G279" s="7">
        <v>1200</v>
      </c>
      <c r="I279" s="52"/>
    </row>
    <row r="283" spans="1:9" x14ac:dyDescent="0.25">
      <c r="E283" s="1" t="s">
        <v>1</v>
      </c>
      <c r="F283" s="2"/>
      <c r="G283" s="2"/>
    </row>
    <row r="284" spans="1:9" x14ac:dyDescent="0.25">
      <c r="E284" s="1"/>
      <c r="F284" s="14"/>
      <c r="G284" s="14"/>
    </row>
    <row r="285" spans="1:9" x14ac:dyDescent="0.25">
      <c r="A285" s="1">
        <v>30</v>
      </c>
      <c r="B285" s="1" t="s">
        <v>82</v>
      </c>
      <c r="E285" s="1" t="s">
        <v>260</v>
      </c>
      <c r="F285" s="1" t="s">
        <v>231</v>
      </c>
    </row>
    <row r="286" spans="1:9" ht="30" x14ac:dyDescent="0.25">
      <c r="B286" s="5" t="s">
        <v>11</v>
      </c>
      <c r="C286" s="13" t="s">
        <v>12</v>
      </c>
      <c r="D286" s="9" t="s">
        <v>13</v>
      </c>
      <c r="E286" s="13" t="s">
        <v>14</v>
      </c>
      <c r="F286" s="5" t="s">
        <v>22</v>
      </c>
      <c r="G286" s="13" t="s">
        <v>16</v>
      </c>
    </row>
    <row r="287" spans="1:9" x14ac:dyDescent="0.25">
      <c r="B287" s="7">
        <v>573</v>
      </c>
      <c r="C287" s="7">
        <v>38.200000000000003</v>
      </c>
      <c r="D287" s="10">
        <v>15</v>
      </c>
      <c r="E287" s="7">
        <v>573</v>
      </c>
      <c r="F287" s="7">
        <v>177.95</v>
      </c>
      <c r="G287" s="7">
        <v>750</v>
      </c>
      <c r="I287" s="52"/>
    </row>
    <row r="291" spans="1:9" x14ac:dyDescent="0.25">
      <c r="E291" s="1" t="s">
        <v>1</v>
      </c>
      <c r="F291" s="2"/>
      <c r="G291" s="2"/>
    </row>
    <row r="292" spans="1:9" x14ac:dyDescent="0.25">
      <c r="A292" s="1">
        <v>31</v>
      </c>
      <c r="B292" s="1" t="s">
        <v>83</v>
      </c>
      <c r="E292" s="1" t="s">
        <v>261</v>
      </c>
      <c r="F292" s="26" t="s">
        <v>327</v>
      </c>
    </row>
    <row r="293" spans="1:9" ht="30" x14ac:dyDescent="0.25">
      <c r="B293" s="5" t="s">
        <v>11</v>
      </c>
      <c r="C293" s="13" t="s">
        <v>12</v>
      </c>
      <c r="D293" s="9" t="s">
        <v>13</v>
      </c>
      <c r="E293" s="13" t="s">
        <v>14</v>
      </c>
      <c r="F293" s="5" t="s">
        <v>22</v>
      </c>
      <c r="G293" s="13" t="s">
        <v>16</v>
      </c>
    </row>
    <row r="294" spans="1:9" x14ac:dyDescent="0.25">
      <c r="B294" s="7">
        <v>412</v>
      </c>
      <c r="C294" s="7">
        <v>27.46</v>
      </c>
      <c r="D294" s="10">
        <v>15</v>
      </c>
      <c r="E294" s="7">
        <v>412</v>
      </c>
      <c r="F294" s="7">
        <v>188.26</v>
      </c>
      <c r="G294" s="7">
        <v>600</v>
      </c>
      <c r="I294" s="52"/>
    </row>
    <row r="298" spans="1:9" x14ac:dyDescent="0.25">
      <c r="E298" s="1" t="s">
        <v>1</v>
      </c>
      <c r="F298" s="2"/>
      <c r="G298" s="2"/>
    </row>
    <row r="302" spans="1:9" ht="30" x14ac:dyDescent="0.25">
      <c r="B302" s="17" t="s">
        <v>11</v>
      </c>
      <c r="C302" s="17" t="s">
        <v>12</v>
      </c>
      <c r="D302" s="19" t="s">
        <v>13</v>
      </c>
      <c r="E302" s="19" t="s">
        <v>143</v>
      </c>
      <c r="F302" s="19" t="s">
        <v>22</v>
      </c>
      <c r="G302" s="19" t="s">
        <v>16</v>
      </c>
    </row>
    <row r="303" spans="1:9" x14ac:dyDescent="0.25">
      <c r="B303" s="16">
        <f>B294+B287+B279+B264+B256+B248+B240+B232+B220+B212+B204+B196+B188+B174+B166+B158+B150+B142+B129+B121+B113+B105+B97+B84+B76+B68+B60+B52+B40+B32+B24+B16+B8</f>
        <v>25894</v>
      </c>
      <c r="C303" s="16">
        <f>C294+C287+C279+C264+C256+C248+C240+C232+C220+C204+C196+C188+C174+C158+C150+C142+C129+C121+C113+C105+C97+C84+C76+C68+C60+C52+C40+C32+C24+C16+C8</f>
        <v>1539.6260000000002</v>
      </c>
      <c r="D303" s="20">
        <f>E294+E287+E279+E264+E256+E248+E240+E232+E220+E212+E204+E196+E188+E174+E166+E158+E150+E142+E129+E121+E113+E105+E97</f>
        <v>16258</v>
      </c>
      <c r="E303" s="16">
        <f>E294+E287+E279+E264+E256+E248+E240+E232+E220+E212+E204+E196+E188+E174+E166+E158+E150+E142+E129+E121+E113+E105+E97+E84+E76+E60+E68+E52+E40+E32+E24+E16+E8</f>
        <v>25214.86</v>
      </c>
      <c r="F303" s="16">
        <f>F294+F287+F279+F264+F256+F248+F240+F232+F220+F212+F204+F196+F188+F174+F166+F158+F150+F142+F129+F121+F113+F105+F97+F84+F76+F68+F60+F52+F40+F32+F24+F16+F8</f>
        <v>5135.3099999999986</v>
      </c>
      <c r="G303" s="16">
        <f>G294+G287+G279+G264+G256+G248+G240+G232+G220+G212+G204+G196+G188+G174+G166+G158+G150+G142+G129+G121+G113+G105+G97+G84+G76+G68+G60+G52+G40+G32+G24+G16+G8</f>
        <v>31000</v>
      </c>
      <c r="I303" s="52"/>
    </row>
  </sheetData>
  <mergeCells count="14">
    <mergeCell ref="D272:F272"/>
    <mergeCell ref="D273:F273"/>
    <mergeCell ref="D228:F228"/>
    <mergeCell ref="D2:F2"/>
    <mergeCell ref="D3:F3"/>
    <mergeCell ref="D47:F47"/>
    <mergeCell ref="D48:F48"/>
    <mergeCell ref="D91:F91"/>
    <mergeCell ref="D92:F92"/>
    <mergeCell ref="D137:F137"/>
    <mergeCell ref="D138:F138"/>
    <mergeCell ref="D182:F182"/>
    <mergeCell ref="D183:F183"/>
    <mergeCell ref="D227:F22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19" sqref="C19"/>
    </sheetView>
  </sheetViews>
  <sheetFormatPr baseColWidth="10" defaultRowHeight="15" x14ac:dyDescent="0.25"/>
  <cols>
    <col min="1" max="1" width="2" bestFit="1" customWidth="1"/>
    <col min="2" max="2" width="20.7109375" customWidth="1"/>
    <col min="6" max="6" width="10.85546875" customWidth="1"/>
    <col min="7" max="7" width="17.28515625" customWidth="1"/>
  </cols>
  <sheetData>
    <row r="1" spans="1:9" x14ac:dyDescent="0.25">
      <c r="D1" s="8"/>
      <c r="G1">
        <v>20</v>
      </c>
    </row>
    <row r="2" spans="1:9" x14ac:dyDescent="0.25">
      <c r="D2" s="54" t="s">
        <v>392</v>
      </c>
      <c r="E2" s="54"/>
      <c r="F2" s="54"/>
      <c r="G2" s="1" t="s">
        <v>84</v>
      </c>
    </row>
    <row r="3" spans="1:9" x14ac:dyDescent="0.25">
      <c r="D3" s="54" t="s">
        <v>393</v>
      </c>
      <c r="E3" s="54"/>
      <c r="F3" s="54"/>
      <c r="G3" s="1" t="s">
        <v>85</v>
      </c>
    </row>
    <row r="4" spans="1:9" x14ac:dyDescent="0.25">
      <c r="D4" s="8"/>
    </row>
    <row r="5" spans="1:9" x14ac:dyDescent="0.25">
      <c r="D5" s="8"/>
    </row>
    <row r="6" spans="1:9" x14ac:dyDescent="0.25">
      <c r="B6" s="4" t="s">
        <v>86</v>
      </c>
      <c r="C6" s="3"/>
      <c r="D6" s="8"/>
      <c r="E6" s="1" t="s">
        <v>262</v>
      </c>
      <c r="G6" s="25" t="s">
        <v>328</v>
      </c>
    </row>
    <row r="7" spans="1:9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26</v>
      </c>
      <c r="G7" s="13" t="s">
        <v>16</v>
      </c>
    </row>
    <row r="8" spans="1:9" x14ac:dyDescent="0.25">
      <c r="A8" s="1"/>
      <c r="B8" s="7">
        <v>1965.5</v>
      </c>
      <c r="C8" s="7">
        <v>131.03</v>
      </c>
      <c r="D8" s="10">
        <v>15</v>
      </c>
      <c r="E8" s="7">
        <v>1965.5</v>
      </c>
      <c r="F8" s="7">
        <v>34.54</v>
      </c>
      <c r="G8" s="7">
        <v>2000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95</v>
      </c>
      <c r="D14" s="8"/>
      <c r="E14" s="1" t="s">
        <v>263</v>
      </c>
      <c r="G14" s="1" t="s">
        <v>155</v>
      </c>
    </row>
    <row r="15" spans="1:9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26</v>
      </c>
      <c r="G15" s="13" t="s">
        <v>16</v>
      </c>
    </row>
    <row r="16" spans="1:9" x14ac:dyDescent="0.25">
      <c r="A16" s="1"/>
      <c r="B16" s="7">
        <v>1132</v>
      </c>
      <c r="C16" s="7">
        <v>75.459999999999994</v>
      </c>
      <c r="D16" s="10">
        <v>15</v>
      </c>
      <c r="E16" s="7">
        <v>1132</v>
      </c>
      <c r="F16" s="7">
        <v>118.59</v>
      </c>
      <c r="G16" s="7">
        <v>1250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2" spans="1:9" ht="30" x14ac:dyDescent="0.25">
      <c r="B22" s="17" t="s">
        <v>11</v>
      </c>
      <c r="C22" s="17" t="s">
        <v>144</v>
      </c>
      <c r="D22" s="17" t="s">
        <v>143</v>
      </c>
      <c r="E22" s="17" t="s">
        <v>22</v>
      </c>
      <c r="F22" s="17" t="s">
        <v>16</v>
      </c>
    </row>
    <row r="23" spans="1:9" x14ac:dyDescent="0.25">
      <c r="B23" s="16">
        <f>B16+B8</f>
        <v>3097.5</v>
      </c>
      <c r="C23" s="16">
        <f>C16+C8</f>
        <v>206.49</v>
      </c>
      <c r="D23" s="16">
        <f>E16+E8</f>
        <v>3097.5</v>
      </c>
      <c r="E23" s="16">
        <f>F8+F16</f>
        <v>153.13</v>
      </c>
      <c r="F23" s="16">
        <f>G8+G16</f>
        <v>3250</v>
      </c>
      <c r="I23" s="52"/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22" workbookViewId="0">
      <selection activeCell="C20" sqref="C20"/>
    </sheetView>
  </sheetViews>
  <sheetFormatPr baseColWidth="10" defaultRowHeight="15" x14ac:dyDescent="0.25"/>
  <cols>
    <col min="1" max="1" width="2" bestFit="1" customWidth="1"/>
    <col min="2" max="2" width="19.28515625" customWidth="1"/>
    <col min="7" max="7" width="12.85546875" bestFit="1" customWidth="1"/>
  </cols>
  <sheetData>
    <row r="1" spans="1:9" x14ac:dyDescent="0.25">
      <c r="D1" s="8"/>
      <c r="G1">
        <v>21</v>
      </c>
    </row>
    <row r="2" spans="1:9" x14ac:dyDescent="0.25">
      <c r="D2" s="54" t="s">
        <v>392</v>
      </c>
      <c r="E2" s="54"/>
      <c r="F2" s="54"/>
      <c r="G2" s="1" t="s">
        <v>87</v>
      </c>
    </row>
    <row r="3" spans="1:9" x14ac:dyDescent="0.25">
      <c r="D3" s="54" t="s">
        <v>393</v>
      </c>
      <c r="E3" s="54"/>
      <c r="F3" s="54"/>
      <c r="G3" s="1"/>
    </row>
    <row r="4" spans="1:9" x14ac:dyDescent="0.25">
      <c r="D4" s="8"/>
    </row>
    <row r="5" spans="1:9" x14ac:dyDescent="0.25">
      <c r="D5" s="8"/>
    </row>
    <row r="6" spans="1:9" x14ac:dyDescent="0.25">
      <c r="B6" s="4" t="s">
        <v>88</v>
      </c>
      <c r="C6" s="3"/>
      <c r="D6" s="8"/>
      <c r="E6" s="1" t="s">
        <v>343</v>
      </c>
      <c r="F6" s="1" t="s">
        <v>329</v>
      </c>
    </row>
    <row r="7" spans="1:9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26</v>
      </c>
      <c r="G7" s="13" t="s">
        <v>16</v>
      </c>
    </row>
    <row r="8" spans="1:9" x14ac:dyDescent="0.25">
      <c r="A8" s="1"/>
      <c r="B8" s="7">
        <v>1965.5</v>
      </c>
      <c r="C8" s="7">
        <v>131.03</v>
      </c>
      <c r="D8" s="10">
        <v>15</v>
      </c>
      <c r="E8" s="7">
        <v>1965.5</v>
      </c>
      <c r="F8" s="7">
        <v>34.54</v>
      </c>
      <c r="G8" s="7">
        <v>2000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89</v>
      </c>
      <c r="D14" s="8"/>
      <c r="E14" s="1" t="s">
        <v>344</v>
      </c>
      <c r="F14" s="1" t="s">
        <v>330</v>
      </c>
    </row>
    <row r="15" spans="1:9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26</v>
      </c>
      <c r="G15" s="13" t="s">
        <v>16</v>
      </c>
    </row>
    <row r="16" spans="1:9" x14ac:dyDescent="0.25">
      <c r="A16" s="1"/>
      <c r="B16" s="7">
        <v>1965.5</v>
      </c>
      <c r="C16" s="7">
        <v>131.03</v>
      </c>
      <c r="D16" s="10">
        <v>15</v>
      </c>
      <c r="E16" s="7">
        <v>1965.5</v>
      </c>
      <c r="F16" s="7">
        <v>34.54</v>
      </c>
      <c r="G16" s="7">
        <v>2000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2" spans="1:9" x14ac:dyDescent="0.25">
      <c r="A22" s="1">
        <v>3</v>
      </c>
      <c r="B22" s="1" t="s">
        <v>90</v>
      </c>
      <c r="D22" s="8"/>
      <c r="E22" s="1" t="s">
        <v>345</v>
      </c>
      <c r="F22" s="1" t="s">
        <v>331</v>
      </c>
    </row>
    <row r="23" spans="1:9" ht="30" x14ac:dyDescent="0.25">
      <c r="A23" s="1"/>
      <c r="B23" s="5" t="s">
        <v>11</v>
      </c>
      <c r="C23" s="13" t="s">
        <v>12</v>
      </c>
      <c r="D23" s="9" t="s">
        <v>13</v>
      </c>
      <c r="E23" s="13" t="s">
        <v>14</v>
      </c>
      <c r="F23" s="5" t="s">
        <v>26</v>
      </c>
      <c r="G23" s="13" t="s">
        <v>16</v>
      </c>
    </row>
    <row r="24" spans="1:9" x14ac:dyDescent="0.25">
      <c r="A24" s="1"/>
      <c r="B24" s="7">
        <v>1132</v>
      </c>
      <c r="C24" s="7">
        <v>75.459999999999994</v>
      </c>
      <c r="D24" s="10">
        <v>15</v>
      </c>
      <c r="E24" s="7">
        <v>1132</v>
      </c>
      <c r="F24" s="7">
        <v>118.59</v>
      </c>
      <c r="G24" s="7">
        <v>1250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29" spans="1:9" x14ac:dyDescent="0.25">
      <c r="A29" s="1"/>
      <c r="D29" s="8"/>
      <c r="E29" s="1"/>
      <c r="F29" s="14"/>
      <c r="G29" s="14"/>
    </row>
    <row r="30" spans="1:9" x14ac:dyDescent="0.25">
      <c r="A30" s="1">
        <v>4</v>
      </c>
      <c r="B30" s="1" t="s">
        <v>153</v>
      </c>
      <c r="D30" s="8"/>
      <c r="E30" s="1" t="s">
        <v>346</v>
      </c>
      <c r="F30" s="1" t="s">
        <v>332</v>
      </c>
    </row>
    <row r="31" spans="1:9" ht="30" x14ac:dyDescent="0.25">
      <c r="A31" s="1"/>
      <c r="B31" s="5" t="s">
        <v>11</v>
      </c>
      <c r="C31" s="18" t="s">
        <v>12</v>
      </c>
      <c r="D31" s="9" t="s">
        <v>13</v>
      </c>
      <c r="E31" s="18" t="s">
        <v>14</v>
      </c>
      <c r="F31" s="5" t="s">
        <v>26</v>
      </c>
      <c r="G31" s="18" t="s">
        <v>16</v>
      </c>
    </row>
    <row r="32" spans="1:9" x14ac:dyDescent="0.25">
      <c r="A32" s="1"/>
      <c r="B32" s="7">
        <v>1408</v>
      </c>
      <c r="C32" s="7">
        <v>93.86</v>
      </c>
      <c r="D32" s="10">
        <v>15</v>
      </c>
      <c r="E32" s="7">
        <v>1408</v>
      </c>
      <c r="F32" s="7">
        <v>92.86</v>
      </c>
      <c r="G32" s="7">
        <v>1500</v>
      </c>
      <c r="I32" s="52"/>
    </row>
    <row r="33" spans="1:7" x14ac:dyDescent="0.25">
      <c r="A33" s="1"/>
      <c r="D33" s="8"/>
    </row>
    <row r="34" spans="1:7" x14ac:dyDescent="0.25">
      <c r="A34" s="1"/>
      <c r="D34" s="8"/>
    </row>
    <row r="35" spans="1:7" x14ac:dyDescent="0.25">
      <c r="A35" s="1"/>
      <c r="D35" s="8"/>
    </row>
    <row r="36" spans="1:7" x14ac:dyDescent="0.25">
      <c r="A36" s="1"/>
      <c r="D36" s="8"/>
      <c r="E36" s="1" t="s">
        <v>1</v>
      </c>
      <c r="F36" s="2"/>
      <c r="G36" s="2"/>
    </row>
    <row r="37" spans="1:7" x14ac:dyDescent="0.25">
      <c r="A37" s="1"/>
      <c r="D37" s="8"/>
      <c r="E37" s="1"/>
      <c r="F37" s="14"/>
      <c r="G37" s="14"/>
    </row>
    <row r="38" spans="1:7" x14ac:dyDescent="0.25">
      <c r="A38" s="1"/>
      <c r="D38" s="8"/>
      <c r="E38" s="1"/>
      <c r="F38" s="14"/>
      <c r="G38" s="14"/>
    </row>
    <row r="39" spans="1:7" x14ac:dyDescent="0.25">
      <c r="A39" s="1"/>
      <c r="D39" s="8"/>
      <c r="E39" s="1"/>
      <c r="F39" s="14"/>
      <c r="G39" s="14"/>
    </row>
    <row r="40" spans="1:7" x14ac:dyDescent="0.25">
      <c r="A40" s="1"/>
      <c r="D40" s="8"/>
      <c r="E40" s="1"/>
      <c r="F40" s="14"/>
      <c r="G40" s="14"/>
    </row>
    <row r="41" spans="1:7" x14ac:dyDescent="0.25">
      <c r="A41" s="1"/>
      <c r="D41" s="8"/>
      <c r="E41" s="1"/>
      <c r="F41" s="14"/>
      <c r="G41" s="14"/>
    </row>
    <row r="42" spans="1:7" x14ac:dyDescent="0.25">
      <c r="A42" s="1"/>
      <c r="D42" s="8"/>
      <c r="E42" s="1"/>
      <c r="F42" s="14"/>
      <c r="G42" s="14"/>
    </row>
    <row r="43" spans="1:7" x14ac:dyDescent="0.25">
      <c r="A43" s="1"/>
      <c r="D43" s="8"/>
      <c r="E43" s="1"/>
      <c r="F43" s="14"/>
      <c r="G43" s="14"/>
    </row>
    <row r="44" spans="1:7" x14ac:dyDescent="0.25">
      <c r="A44" s="1"/>
      <c r="D44" s="8"/>
      <c r="E44" s="1"/>
      <c r="F44" s="14"/>
      <c r="G44" s="14"/>
    </row>
    <row r="45" spans="1:7" x14ac:dyDescent="0.25">
      <c r="A45" s="1"/>
      <c r="D45" s="8"/>
      <c r="G45">
        <v>22</v>
      </c>
    </row>
    <row r="46" spans="1:7" x14ac:dyDescent="0.25">
      <c r="A46" s="1"/>
      <c r="D46" s="54" t="s">
        <v>362</v>
      </c>
      <c r="E46" s="54"/>
      <c r="F46" s="54"/>
      <c r="G46" s="1" t="s">
        <v>87</v>
      </c>
    </row>
    <row r="47" spans="1:7" x14ac:dyDescent="0.25">
      <c r="A47" s="1"/>
      <c r="D47" s="54" t="s">
        <v>363</v>
      </c>
      <c r="E47" s="54"/>
      <c r="F47" s="54"/>
      <c r="G47" s="1"/>
    </row>
    <row r="48" spans="1:7" x14ac:dyDescent="0.25">
      <c r="A48" s="1"/>
      <c r="D48" s="8"/>
      <c r="E48" s="1"/>
      <c r="F48" s="14"/>
      <c r="G48" s="14"/>
    </row>
    <row r="49" spans="1:9" x14ac:dyDescent="0.25">
      <c r="A49" s="1"/>
      <c r="D49" s="8"/>
      <c r="E49" s="1"/>
      <c r="F49" s="14"/>
      <c r="G49" s="14"/>
    </row>
    <row r="51" spans="1:9" x14ac:dyDescent="0.25">
      <c r="A51" s="1">
        <v>5</v>
      </c>
      <c r="B51" s="1" t="s">
        <v>154</v>
      </c>
      <c r="D51" s="8"/>
      <c r="E51" s="1" t="s">
        <v>264</v>
      </c>
      <c r="G51" s="1" t="s">
        <v>333</v>
      </c>
    </row>
    <row r="52" spans="1:9" ht="30" x14ac:dyDescent="0.25">
      <c r="A52" s="1"/>
      <c r="B52" s="5" t="s">
        <v>11</v>
      </c>
      <c r="C52" s="18" t="s">
        <v>12</v>
      </c>
      <c r="D52" s="9" t="s">
        <v>13</v>
      </c>
      <c r="E52" s="18" t="s">
        <v>14</v>
      </c>
      <c r="F52" s="5" t="s">
        <v>26</v>
      </c>
      <c r="G52" s="18" t="s">
        <v>16</v>
      </c>
    </row>
    <row r="53" spans="1:9" x14ac:dyDescent="0.25">
      <c r="A53" s="1"/>
      <c r="B53" s="7">
        <v>1408</v>
      </c>
      <c r="C53" s="7">
        <v>93.86</v>
      </c>
      <c r="D53" s="10">
        <v>15</v>
      </c>
      <c r="E53" s="7">
        <v>1408</v>
      </c>
      <c r="F53" s="7">
        <v>92.86</v>
      </c>
      <c r="G53" s="7">
        <v>1500</v>
      </c>
      <c r="I53" s="52">
        <f>G53*2*90/365</f>
        <v>739.72602739726028</v>
      </c>
    </row>
    <row r="54" spans="1:9" x14ac:dyDescent="0.25">
      <c r="A54" s="1"/>
      <c r="D54" s="8"/>
    </row>
    <row r="55" spans="1:9" x14ac:dyDescent="0.25">
      <c r="A55" s="1"/>
      <c r="D55" s="8"/>
    </row>
    <row r="56" spans="1:9" x14ac:dyDescent="0.25">
      <c r="A56" s="1"/>
      <c r="D56" s="8"/>
    </row>
    <row r="57" spans="1:9" x14ac:dyDescent="0.25">
      <c r="A57" s="1"/>
      <c r="D57" s="8"/>
      <c r="E57" s="1" t="s">
        <v>1</v>
      </c>
      <c r="F57" s="2"/>
      <c r="G57" s="2"/>
    </row>
    <row r="58" spans="1:9" x14ac:dyDescent="0.25">
      <c r="A58" s="1"/>
      <c r="D58" s="8"/>
      <c r="E58" s="1"/>
      <c r="F58" s="14"/>
      <c r="G58" s="14"/>
    </row>
    <row r="59" spans="1:9" x14ac:dyDescent="0.25">
      <c r="A59" s="1"/>
      <c r="D59" s="8"/>
      <c r="E59" s="1"/>
      <c r="F59" s="14"/>
      <c r="G59" s="14"/>
    </row>
    <row r="60" spans="1:9" x14ac:dyDescent="0.25">
      <c r="A60" s="1"/>
      <c r="D60" s="8"/>
      <c r="E60" s="1"/>
      <c r="F60" s="14"/>
      <c r="G60" s="14"/>
    </row>
    <row r="61" spans="1:9" x14ac:dyDescent="0.25">
      <c r="A61" s="1"/>
      <c r="D61" s="8"/>
      <c r="E61" s="1"/>
      <c r="F61" s="14"/>
      <c r="G61" s="14"/>
    </row>
    <row r="62" spans="1:9" ht="30" x14ac:dyDescent="0.25">
      <c r="B62" s="17" t="s">
        <v>11</v>
      </c>
      <c r="C62" s="17" t="s">
        <v>144</v>
      </c>
      <c r="D62" s="17" t="s">
        <v>143</v>
      </c>
      <c r="E62" s="17" t="s">
        <v>22</v>
      </c>
      <c r="F62" s="17" t="s">
        <v>16</v>
      </c>
    </row>
    <row r="63" spans="1:9" x14ac:dyDescent="0.25">
      <c r="B63" s="16">
        <f>B24+B16+B8+B32+B53</f>
        <v>7879</v>
      </c>
      <c r="C63" s="16">
        <f>C24+C16+C8+C32+C53</f>
        <v>525.24</v>
      </c>
      <c r="D63" s="16">
        <f>E24+E16+E8+E32+E53</f>
        <v>7879</v>
      </c>
      <c r="E63" s="16">
        <f>F24+F16+F8+F32+F53</f>
        <v>373.39</v>
      </c>
      <c r="F63" s="16">
        <f>G24+G16+G8+G32+G53</f>
        <v>8250</v>
      </c>
      <c r="I63" s="52">
        <f>I53+I32+I24+I16+I8</f>
        <v>739.72602739726028</v>
      </c>
    </row>
    <row r="78" spans="1:4" x14ac:dyDescent="0.25">
      <c r="A78" s="1"/>
      <c r="D78" s="8"/>
    </row>
  </sheetData>
  <mergeCells count="4">
    <mergeCell ref="D2:F2"/>
    <mergeCell ref="D3:F3"/>
    <mergeCell ref="D46:F46"/>
    <mergeCell ref="D47:F4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workbookViewId="0">
      <selection activeCell="C36" sqref="C36"/>
    </sheetView>
  </sheetViews>
  <sheetFormatPr baseColWidth="10" defaultRowHeight="15" x14ac:dyDescent="0.25"/>
  <cols>
    <col min="1" max="1" width="2" bestFit="1" customWidth="1"/>
    <col min="2" max="2" width="20.42578125" customWidth="1"/>
    <col min="5" max="5" width="17" customWidth="1"/>
    <col min="6" max="6" width="12.42578125" customWidth="1"/>
    <col min="7" max="7" width="12.85546875" bestFit="1" customWidth="1"/>
  </cols>
  <sheetData>
    <row r="1" spans="1:9" x14ac:dyDescent="0.25">
      <c r="D1" s="8"/>
      <c r="G1">
        <v>23</v>
      </c>
    </row>
    <row r="2" spans="1:9" x14ac:dyDescent="0.25">
      <c r="D2" s="54" t="s">
        <v>392</v>
      </c>
      <c r="E2" s="54"/>
      <c r="F2" s="54"/>
      <c r="G2" s="1" t="s">
        <v>91</v>
      </c>
    </row>
    <row r="3" spans="1:9" x14ac:dyDescent="0.25">
      <c r="D3" s="54" t="s">
        <v>393</v>
      </c>
      <c r="E3" s="54"/>
      <c r="F3" s="54"/>
      <c r="G3" s="1" t="s">
        <v>92</v>
      </c>
    </row>
    <row r="4" spans="1:9" x14ac:dyDescent="0.25">
      <c r="D4" s="8"/>
    </row>
    <row r="5" spans="1:9" x14ac:dyDescent="0.25">
      <c r="D5" s="8"/>
    </row>
    <row r="6" spans="1:9" x14ac:dyDescent="0.25">
      <c r="B6" s="4" t="s">
        <v>93</v>
      </c>
      <c r="C6" s="3"/>
      <c r="D6" s="8"/>
      <c r="E6" s="1" t="s">
        <v>265</v>
      </c>
      <c r="F6" s="1" t="s">
        <v>334</v>
      </c>
      <c r="G6" s="1"/>
      <c r="H6" s="1"/>
    </row>
    <row r="7" spans="1:9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15</v>
      </c>
      <c r="G7" s="13" t="s">
        <v>16</v>
      </c>
    </row>
    <row r="8" spans="1:9" x14ac:dyDescent="0.25">
      <c r="A8" s="1"/>
      <c r="B8" s="7">
        <v>2505</v>
      </c>
      <c r="C8" s="7">
        <v>167</v>
      </c>
      <c r="D8" s="10">
        <v>15</v>
      </c>
      <c r="E8" s="7">
        <v>2505</v>
      </c>
      <c r="F8" s="7">
        <v>4.68</v>
      </c>
      <c r="G8" s="7">
        <v>2500</v>
      </c>
      <c r="I8" s="52">
        <f>G8*2*90/365</f>
        <v>1232.8767123287671</v>
      </c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94</v>
      </c>
      <c r="D14" s="8"/>
      <c r="E14" s="1" t="s">
        <v>266</v>
      </c>
      <c r="F14" s="1" t="s">
        <v>335</v>
      </c>
    </row>
    <row r="15" spans="1:9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26</v>
      </c>
      <c r="G15" s="13" t="s">
        <v>16</v>
      </c>
    </row>
    <row r="16" spans="1:9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92.86</v>
      </c>
      <c r="G16" s="7">
        <v>1500</v>
      </c>
      <c r="I16" s="52">
        <f>G16*2*90/365</f>
        <v>739.72602739726028</v>
      </c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>
        <v>2</v>
      </c>
      <c r="B21" s="1" t="s">
        <v>152</v>
      </c>
      <c r="D21" s="8"/>
      <c r="E21" s="1" t="s">
        <v>267</v>
      </c>
      <c r="F21" s="21" t="s">
        <v>336</v>
      </c>
    </row>
    <row r="22" spans="1:9" ht="30" x14ac:dyDescent="0.25">
      <c r="A22" s="1"/>
      <c r="B22" s="5" t="s">
        <v>11</v>
      </c>
      <c r="C22" s="18" t="s">
        <v>12</v>
      </c>
      <c r="D22" s="9" t="s">
        <v>13</v>
      </c>
      <c r="E22" s="18" t="s">
        <v>14</v>
      </c>
      <c r="F22" s="5" t="s">
        <v>26</v>
      </c>
      <c r="G22" s="18" t="s">
        <v>16</v>
      </c>
    </row>
    <row r="23" spans="1:9" x14ac:dyDescent="0.25">
      <c r="A23" s="1"/>
      <c r="B23" s="7">
        <v>1408</v>
      </c>
      <c r="C23" s="7">
        <v>93.86</v>
      </c>
      <c r="D23" s="10">
        <v>15</v>
      </c>
      <c r="E23" s="7">
        <v>1408</v>
      </c>
      <c r="F23" s="7">
        <v>92.86</v>
      </c>
      <c r="G23" s="7">
        <v>1500</v>
      </c>
      <c r="I23" s="52"/>
    </row>
    <row r="24" spans="1:9" x14ac:dyDescent="0.25">
      <c r="A24" s="1"/>
      <c r="D24" s="8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  <c r="E27" s="1" t="s">
        <v>1</v>
      </c>
      <c r="F27" s="2"/>
      <c r="G27" s="2"/>
    </row>
    <row r="29" spans="1:9" ht="30" x14ac:dyDescent="0.25">
      <c r="B29" s="17" t="s">
        <v>11</v>
      </c>
      <c r="C29" s="17" t="s">
        <v>144</v>
      </c>
      <c r="D29" s="17" t="s">
        <v>143</v>
      </c>
      <c r="E29" s="17" t="s">
        <v>15</v>
      </c>
      <c r="F29" s="17" t="s">
        <v>22</v>
      </c>
      <c r="G29" s="17" t="s">
        <v>16</v>
      </c>
    </row>
    <row r="30" spans="1:9" x14ac:dyDescent="0.25">
      <c r="B30" s="16">
        <f>B16+B8+B23</f>
        <v>5321</v>
      </c>
      <c r="C30" s="16">
        <f>C8+C16+C23</f>
        <v>354.72</v>
      </c>
      <c r="D30" s="16">
        <f>E8+E16+E23</f>
        <v>5321</v>
      </c>
      <c r="E30" s="16">
        <f>F8</f>
        <v>4.68</v>
      </c>
      <c r="F30" s="16">
        <f>F16+F23</f>
        <v>185.72</v>
      </c>
      <c r="G30" s="16">
        <f>G16+G8+G23</f>
        <v>5500</v>
      </c>
      <c r="I30" s="52"/>
    </row>
    <row r="51" spans="1:4" x14ac:dyDescent="0.25">
      <c r="A51" s="1"/>
      <c r="D51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18" sqref="C18"/>
    </sheetView>
  </sheetViews>
  <sheetFormatPr baseColWidth="10" defaultRowHeight="15" x14ac:dyDescent="0.25"/>
  <cols>
    <col min="1" max="1" width="2" bestFit="1" customWidth="1"/>
    <col min="2" max="2" width="20.85546875" customWidth="1"/>
    <col min="7" max="7" width="12.85546875" bestFit="1" customWidth="1"/>
  </cols>
  <sheetData>
    <row r="1" spans="1:9" x14ac:dyDescent="0.25">
      <c r="D1" s="8"/>
      <c r="G1">
        <v>24</v>
      </c>
    </row>
    <row r="2" spans="1:9" x14ac:dyDescent="0.25">
      <c r="D2" s="54" t="s">
        <v>392</v>
      </c>
      <c r="E2" s="54"/>
      <c r="F2" s="54"/>
      <c r="G2" s="1" t="s">
        <v>96</v>
      </c>
    </row>
    <row r="3" spans="1:9" x14ac:dyDescent="0.25">
      <c r="D3" s="54" t="s">
        <v>393</v>
      </c>
      <c r="E3" s="54"/>
      <c r="F3" s="54"/>
      <c r="G3" s="1"/>
    </row>
    <row r="4" spans="1:9" x14ac:dyDescent="0.25">
      <c r="D4" s="8"/>
    </row>
    <row r="5" spans="1:9" x14ac:dyDescent="0.25">
      <c r="D5" s="8"/>
    </row>
    <row r="6" spans="1:9" x14ac:dyDescent="0.25">
      <c r="B6" s="4" t="s">
        <v>97</v>
      </c>
      <c r="C6" s="3"/>
      <c r="D6" s="8"/>
      <c r="F6" s="1" t="s">
        <v>268</v>
      </c>
    </row>
    <row r="7" spans="1:9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26</v>
      </c>
      <c r="G7" s="13" t="s">
        <v>16</v>
      </c>
    </row>
    <row r="8" spans="1:9" x14ac:dyDescent="0.25">
      <c r="A8" s="1"/>
      <c r="B8" s="7">
        <v>716</v>
      </c>
      <c r="C8" s="7">
        <v>47.73</v>
      </c>
      <c r="D8" s="10">
        <v>15</v>
      </c>
      <c r="E8" s="7">
        <v>716</v>
      </c>
      <c r="F8" s="7">
        <v>168.8</v>
      </c>
      <c r="G8" s="7">
        <v>884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98</v>
      </c>
      <c r="D14" s="8"/>
      <c r="F14" s="1" t="s">
        <v>268</v>
      </c>
    </row>
    <row r="15" spans="1:9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26</v>
      </c>
      <c r="G15" s="13" t="s">
        <v>16</v>
      </c>
    </row>
    <row r="16" spans="1:9" x14ac:dyDescent="0.25">
      <c r="A16" s="1"/>
      <c r="B16" s="7">
        <v>438</v>
      </c>
      <c r="C16" s="7">
        <v>29.2</v>
      </c>
      <c r="D16" s="10">
        <v>15</v>
      </c>
      <c r="E16" s="7">
        <v>438</v>
      </c>
      <c r="F16" s="7">
        <v>186.59</v>
      </c>
      <c r="G16" s="7">
        <v>625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2" spans="1:9" x14ac:dyDescent="0.25">
      <c r="A22" s="1">
        <v>3</v>
      </c>
      <c r="B22" s="1" t="s">
        <v>99</v>
      </c>
      <c r="D22" s="8"/>
      <c r="F22" s="1" t="s">
        <v>268</v>
      </c>
    </row>
    <row r="23" spans="1:9" ht="30" x14ac:dyDescent="0.25">
      <c r="A23" s="1"/>
      <c r="B23" s="5" t="s">
        <v>11</v>
      </c>
      <c r="C23" s="13" t="s">
        <v>12</v>
      </c>
      <c r="D23" s="9" t="s">
        <v>13</v>
      </c>
      <c r="E23" s="13" t="s">
        <v>14</v>
      </c>
      <c r="F23" s="5" t="s">
        <v>26</v>
      </c>
      <c r="G23" s="13" t="s">
        <v>16</v>
      </c>
    </row>
    <row r="24" spans="1:9" x14ac:dyDescent="0.25">
      <c r="A24" s="1"/>
      <c r="B24" s="7">
        <v>1440</v>
      </c>
      <c r="C24" s="7">
        <v>96</v>
      </c>
      <c r="D24" s="10">
        <v>15</v>
      </c>
      <c r="E24" s="7">
        <v>1440</v>
      </c>
      <c r="F24" s="7">
        <v>90.75</v>
      </c>
      <c r="G24" s="7">
        <v>1530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31" spans="1:9" ht="30" x14ac:dyDescent="0.25">
      <c r="B31" s="17" t="s">
        <v>11</v>
      </c>
      <c r="C31" s="17" t="s">
        <v>144</v>
      </c>
      <c r="D31" s="17" t="s">
        <v>143</v>
      </c>
      <c r="E31" s="17" t="s">
        <v>22</v>
      </c>
      <c r="F31" s="17" t="s">
        <v>16</v>
      </c>
    </row>
    <row r="32" spans="1:9" x14ac:dyDescent="0.25">
      <c r="B32" s="16">
        <f>B24+B16+B8</f>
        <v>2594</v>
      </c>
      <c r="C32" s="16">
        <f>C24+C16+C8</f>
        <v>172.93</v>
      </c>
      <c r="D32" s="16">
        <f>E24+E16+E8</f>
        <v>2594</v>
      </c>
      <c r="E32" s="16">
        <f>F24+F16+F8</f>
        <v>446.14000000000004</v>
      </c>
      <c r="F32" s="16">
        <f>G24+G16+G8</f>
        <v>3039</v>
      </c>
      <c r="I32" s="52"/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9"/>
  <sheetViews>
    <sheetView topLeftCell="A151" workbookViewId="0">
      <selection activeCell="D166" sqref="D166"/>
    </sheetView>
  </sheetViews>
  <sheetFormatPr baseColWidth="10" defaultRowHeight="15" x14ac:dyDescent="0.25"/>
  <cols>
    <col min="1" max="1" width="3" bestFit="1" customWidth="1"/>
    <col min="2" max="2" width="18.5703125" customWidth="1"/>
    <col min="3" max="3" width="10.5703125" bestFit="1" customWidth="1"/>
    <col min="4" max="4" width="8.7109375" style="8" customWidth="1"/>
    <col min="5" max="5" width="15.140625" customWidth="1"/>
    <col min="6" max="6" width="16.5703125" customWidth="1"/>
    <col min="7" max="7" width="14.42578125" bestFit="1" customWidth="1"/>
  </cols>
  <sheetData>
    <row r="1" spans="1:9" x14ac:dyDescent="0.25">
      <c r="G1">
        <v>25</v>
      </c>
    </row>
    <row r="2" spans="1:9" x14ac:dyDescent="0.25">
      <c r="D2" s="54" t="s">
        <v>392</v>
      </c>
      <c r="E2" s="54"/>
      <c r="F2" s="54"/>
      <c r="G2" s="1" t="s">
        <v>100</v>
      </c>
    </row>
    <row r="3" spans="1:9" x14ac:dyDescent="0.25">
      <c r="D3" s="54" t="s">
        <v>393</v>
      </c>
      <c r="E3" s="54"/>
      <c r="F3" s="54"/>
      <c r="G3" s="1" t="s">
        <v>347</v>
      </c>
    </row>
    <row r="6" spans="1:9" x14ac:dyDescent="0.25">
      <c r="B6" s="4" t="s">
        <v>101</v>
      </c>
      <c r="C6" s="3"/>
      <c r="E6" s="1" t="s">
        <v>269</v>
      </c>
      <c r="F6" s="1" t="s">
        <v>337</v>
      </c>
      <c r="G6" s="1"/>
    </row>
    <row r="7" spans="1:9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22</v>
      </c>
      <c r="G7" s="13" t="s">
        <v>16</v>
      </c>
    </row>
    <row r="8" spans="1:9" x14ac:dyDescent="0.25">
      <c r="A8" s="1"/>
      <c r="B8" s="7">
        <v>1408</v>
      </c>
      <c r="C8" s="7">
        <v>93.86</v>
      </c>
      <c r="D8" s="10">
        <v>15</v>
      </c>
      <c r="E8" s="7">
        <v>1408</v>
      </c>
      <c r="F8" s="7">
        <v>92.8</v>
      </c>
      <c r="G8" s="7">
        <v>1500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</row>
    <row r="11" spans="1:9" x14ac:dyDescent="0.25">
      <c r="A11" s="1"/>
    </row>
    <row r="12" spans="1:9" x14ac:dyDescent="0.25">
      <c r="A12" s="1"/>
      <c r="E12" s="1" t="s">
        <v>1</v>
      </c>
      <c r="F12" s="2"/>
      <c r="G12" s="2"/>
    </row>
    <row r="13" spans="1:9" x14ac:dyDescent="0.25">
      <c r="A13" s="1"/>
    </row>
    <row r="14" spans="1:9" x14ac:dyDescent="0.25">
      <c r="A14" s="1">
        <v>2</v>
      </c>
      <c r="B14" s="1" t="s">
        <v>102</v>
      </c>
      <c r="F14" s="1" t="s">
        <v>270</v>
      </c>
    </row>
    <row r="15" spans="1:9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22</v>
      </c>
      <c r="G15" s="13" t="s">
        <v>16</v>
      </c>
    </row>
    <row r="16" spans="1:9" x14ac:dyDescent="0.25">
      <c r="A16" s="1"/>
      <c r="B16" s="7">
        <v>573</v>
      </c>
      <c r="C16" s="7">
        <v>38.200000000000003</v>
      </c>
      <c r="D16" s="10">
        <v>15</v>
      </c>
      <c r="E16" s="7">
        <v>573</v>
      </c>
      <c r="F16" s="7">
        <v>177.95</v>
      </c>
      <c r="G16" s="7">
        <v>750</v>
      </c>
      <c r="I16" s="52"/>
    </row>
    <row r="17" spans="1:9" x14ac:dyDescent="0.25">
      <c r="A17" s="1"/>
    </row>
    <row r="18" spans="1:9" x14ac:dyDescent="0.25">
      <c r="A18" s="1"/>
    </row>
    <row r="19" spans="1:9" x14ac:dyDescent="0.25">
      <c r="A19" s="1"/>
    </row>
    <row r="20" spans="1:9" x14ac:dyDescent="0.25">
      <c r="A20" s="1"/>
      <c r="E20" s="1" t="s">
        <v>1</v>
      </c>
      <c r="F20" s="2"/>
      <c r="G20" s="2"/>
    </row>
    <row r="21" spans="1:9" x14ac:dyDescent="0.25">
      <c r="A21" s="1"/>
    </row>
    <row r="22" spans="1:9" x14ac:dyDescent="0.25">
      <c r="A22" s="1">
        <v>3</v>
      </c>
      <c r="B22" s="1" t="s">
        <v>103</v>
      </c>
      <c r="E22" s="21" t="s">
        <v>271</v>
      </c>
      <c r="F22" s="1" t="s">
        <v>272</v>
      </c>
      <c r="G22" s="1"/>
    </row>
    <row r="23" spans="1:9" ht="30" x14ac:dyDescent="0.25">
      <c r="A23" s="1"/>
      <c r="B23" s="5" t="s">
        <v>11</v>
      </c>
      <c r="C23" s="13" t="s">
        <v>12</v>
      </c>
      <c r="D23" s="9" t="s">
        <v>13</v>
      </c>
      <c r="E23" s="13" t="s">
        <v>14</v>
      </c>
      <c r="F23" s="5" t="s">
        <v>22</v>
      </c>
      <c r="G23" s="13" t="s">
        <v>16</v>
      </c>
    </row>
    <row r="24" spans="1:9" x14ac:dyDescent="0.25">
      <c r="A24" s="1"/>
      <c r="B24" s="7">
        <v>201</v>
      </c>
      <c r="C24" s="7">
        <v>13.4</v>
      </c>
      <c r="D24" s="10">
        <v>15</v>
      </c>
      <c r="E24" s="7">
        <v>201</v>
      </c>
      <c r="F24" s="7">
        <v>199.65</v>
      </c>
      <c r="G24" s="7">
        <v>400</v>
      </c>
      <c r="I24" s="52"/>
    </row>
    <row r="25" spans="1:9" x14ac:dyDescent="0.25">
      <c r="A25" s="1"/>
    </row>
    <row r="26" spans="1:9" x14ac:dyDescent="0.25">
      <c r="A26" s="1"/>
    </row>
    <row r="27" spans="1:9" x14ac:dyDescent="0.25">
      <c r="A27" s="1"/>
    </row>
    <row r="28" spans="1:9" x14ac:dyDescent="0.25">
      <c r="A28" s="1"/>
      <c r="E28" s="1" t="s">
        <v>1</v>
      </c>
      <c r="F28" s="2"/>
      <c r="G28" s="2"/>
    </row>
    <row r="29" spans="1:9" x14ac:dyDescent="0.25">
      <c r="A29" s="1"/>
    </row>
    <row r="30" spans="1:9" x14ac:dyDescent="0.25">
      <c r="A30" s="1">
        <v>4</v>
      </c>
      <c r="B30" s="1" t="s">
        <v>104</v>
      </c>
      <c r="E30" s="1" t="s">
        <v>273</v>
      </c>
      <c r="F30" s="1" t="s">
        <v>274</v>
      </c>
      <c r="G30" s="22"/>
    </row>
    <row r="31" spans="1:9" ht="30" x14ac:dyDescent="0.25">
      <c r="A31" s="1"/>
      <c r="B31" s="5" t="s">
        <v>11</v>
      </c>
      <c r="C31" s="13" t="s">
        <v>12</v>
      </c>
      <c r="D31" s="9" t="s">
        <v>13</v>
      </c>
      <c r="E31" s="13" t="s">
        <v>14</v>
      </c>
      <c r="F31" s="5" t="s">
        <v>22</v>
      </c>
      <c r="G31" s="13" t="s">
        <v>16</v>
      </c>
    </row>
    <row r="32" spans="1:9" x14ac:dyDescent="0.25">
      <c r="A32" s="1"/>
      <c r="B32" s="7">
        <v>201</v>
      </c>
      <c r="C32" s="7">
        <v>13.4</v>
      </c>
      <c r="D32" s="10">
        <v>15</v>
      </c>
      <c r="E32" s="7">
        <v>201</v>
      </c>
      <c r="F32" s="7">
        <v>199.65</v>
      </c>
      <c r="G32" s="7">
        <v>400</v>
      </c>
      <c r="I32" s="52"/>
    </row>
    <row r="33" spans="1:9" x14ac:dyDescent="0.25">
      <c r="A33" s="1"/>
    </row>
    <row r="34" spans="1:9" x14ac:dyDescent="0.25">
      <c r="A34" s="1"/>
    </row>
    <row r="35" spans="1:9" x14ac:dyDescent="0.25">
      <c r="A35" s="1"/>
    </row>
    <row r="36" spans="1:9" x14ac:dyDescent="0.25">
      <c r="A36" s="1"/>
      <c r="E36" s="1" t="s">
        <v>1</v>
      </c>
      <c r="F36" s="2"/>
      <c r="G36" s="2"/>
    </row>
    <row r="37" spans="1:9" x14ac:dyDescent="0.25">
      <c r="A37" s="1"/>
    </row>
    <row r="38" spans="1:9" x14ac:dyDescent="0.25">
      <c r="A38" s="1">
        <v>5</v>
      </c>
      <c r="B38" s="1" t="s">
        <v>105</v>
      </c>
      <c r="E38" s="1" t="s">
        <v>275</v>
      </c>
      <c r="F38" s="1" t="s">
        <v>274</v>
      </c>
    </row>
    <row r="39" spans="1:9" ht="30" x14ac:dyDescent="0.25">
      <c r="A39" s="1"/>
      <c r="B39" s="5" t="s">
        <v>11</v>
      </c>
      <c r="C39" s="13" t="s">
        <v>12</v>
      </c>
      <c r="D39" s="9" t="s">
        <v>13</v>
      </c>
      <c r="E39" s="13" t="s">
        <v>14</v>
      </c>
      <c r="F39" s="5" t="s">
        <v>22</v>
      </c>
      <c r="G39" s="13" t="s">
        <v>16</v>
      </c>
    </row>
    <row r="40" spans="1:9" x14ac:dyDescent="0.25">
      <c r="A40" s="1"/>
      <c r="B40" s="7">
        <v>201</v>
      </c>
      <c r="C40" s="7">
        <v>13.4</v>
      </c>
      <c r="D40" s="10">
        <v>15</v>
      </c>
      <c r="E40" s="7">
        <v>201</v>
      </c>
      <c r="F40" s="7">
        <v>199.65</v>
      </c>
      <c r="G40" s="7">
        <v>400</v>
      </c>
      <c r="I40" s="52"/>
    </row>
    <row r="41" spans="1:9" x14ac:dyDescent="0.25">
      <c r="A41" s="1"/>
    </row>
    <row r="42" spans="1:9" x14ac:dyDescent="0.25">
      <c r="A42" s="1"/>
    </row>
    <row r="43" spans="1:9" x14ac:dyDescent="0.25">
      <c r="A43" s="1"/>
    </row>
    <row r="44" spans="1:9" x14ac:dyDescent="0.25">
      <c r="A44" s="1"/>
      <c r="E44" s="1" t="s">
        <v>1</v>
      </c>
      <c r="F44" s="2"/>
      <c r="G44" s="2"/>
    </row>
    <row r="45" spans="1:9" x14ac:dyDescent="0.25">
      <c r="A45" s="1"/>
    </row>
    <row r="46" spans="1:9" x14ac:dyDescent="0.25">
      <c r="G46">
        <v>26</v>
      </c>
    </row>
    <row r="47" spans="1:9" x14ac:dyDescent="0.25">
      <c r="D47" s="54" t="s">
        <v>392</v>
      </c>
      <c r="E47" s="54"/>
      <c r="F47" s="54"/>
      <c r="G47" s="1" t="s">
        <v>147</v>
      </c>
    </row>
    <row r="48" spans="1:9" x14ac:dyDescent="0.25">
      <c r="D48" s="54" t="s">
        <v>393</v>
      </c>
      <c r="E48" s="54"/>
      <c r="F48" s="54"/>
      <c r="G48" t="s">
        <v>348</v>
      </c>
    </row>
    <row r="50" spans="1:9" x14ac:dyDescent="0.25">
      <c r="A50" s="1">
        <v>6</v>
      </c>
      <c r="B50" s="1" t="s">
        <v>106</v>
      </c>
      <c r="C50" s="1"/>
      <c r="D50" s="10"/>
      <c r="E50" s="1" t="s">
        <v>276</v>
      </c>
      <c r="F50" s="1" t="s">
        <v>274</v>
      </c>
    </row>
    <row r="51" spans="1:9" ht="30" x14ac:dyDescent="0.25">
      <c r="B51" s="5" t="s">
        <v>11</v>
      </c>
      <c r="C51" s="13" t="s">
        <v>12</v>
      </c>
      <c r="D51" s="9" t="s">
        <v>13</v>
      </c>
      <c r="E51" s="13" t="s">
        <v>14</v>
      </c>
      <c r="F51" s="5" t="s">
        <v>22</v>
      </c>
      <c r="G51" s="13" t="s">
        <v>16</v>
      </c>
    </row>
    <row r="52" spans="1:9" x14ac:dyDescent="0.25">
      <c r="B52" s="7">
        <v>201</v>
      </c>
      <c r="C52" s="7">
        <v>13.4</v>
      </c>
      <c r="D52" s="10">
        <v>15</v>
      </c>
      <c r="E52" s="7">
        <v>201</v>
      </c>
      <c r="F52" s="7">
        <v>199.65</v>
      </c>
      <c r="G52" s="7">
        <v>400</v>
      </c>
      <c r="I52" s="52"/>
    </row>
    <row r="56" spans="1:9" x14ac:dyDescent="0.25">
      <c r="E56" s="1" t="s">
        <v>1</v>
      </c>
      <c r="F56" s="2"/>
      <c r="G56" s="2"/>
    </row>
    <row r="58" spans="1:9" x14ac:dyDescent="0.25">
      <c r="A58" s="1">
        <v>7</v>
      </c>
      <c r="B58" s="1" t="s">
        <v>107</v>
      </c>
      <c r="E58" s="21" t="s">
        <v>277</v>
      </c>
      <c r="F58" s="1" t="s">
        <v>274</v>
      </c>
    </row>
    <row r="59" spans="1:9" ht="30" x14ac:dyDescent="0.25">
      <c r="B59" s="5" t="s">
        <v>11</v>
      </c>
      <c r="C59" s="13" t="s">
        <v>12</v>
      </c>
      <c r="D59" s="9" t="s">
        <v>13</v>
      </c>
      <c r="E59" s="13" t="s">
        <v>14</v>
      </c>
      <c r="F59" s="5" t="s">
        <v>22</v>
      </c>
      <c r="G59" s="13" t="s">
        <v>16</v>
      </c>
    </row>
    <row r="60" spans="1:9" x14ac:dyDescent="0.25">
      <c r="B60" s="7">
        <v>201</v>
      </c>
      <c r="C60" s="7">
        <v>13.4</v>
      </c>
      <c r="D60" s="10">
        <v>15</v>
      </c>
      <c r="E60" s="7">
        <v>201</v>
      </c>
      <c r="F60" s="7">
        <v>199.65</v>
      </c>
      <c r="G60" s="7">
        <v>400</v>
      </c>
      <c r="I60" s="52"/>
    </row>
    <row r="64" spans="1:9" x14ac:dyDescent="0.25">
      <c r="E64" s="1" t="s">
        <v>1</v>
      </c>
      <c r="F64" s="2"/>
      <c r="G64" s="2"/>
    </row>
    <row r="66" spans="1:9" x14ac:dyDescent="0.25">
      <c r="A66" s="1">
        <v>8</v>
      </c>
      <c r="B66" s="1" t="s">
        <v>108</v>
      </c>
      <c r="E66" s="1" t="s">
        <v>278</v>
      </c>
      <c r="F66" s="1" t="s">
        <v>307</v>
      </c>
    </row>
    <row r="67" spans="1:9" ht="30" x14ac:dyDescent="0.25">
      <c r="B67" s="5" t="s">
        <v>11</v>
      </c>
      <c r="C67" s="13" t="s">
        <v>12</v>
      </c>
      <c r="D67" s="9" t="s">
        <v>13</v>
      </c>
      <c r="E67" s="13" t="s">
        <v>14</v>
      </c>
      <c r="F67" s="5" t="s">
        <v>22</v>
      </c>
      <c r="G67" s="13" t="s">
        <v>16</v>
      </c>
    </row>
    <row r="68" spans="1:9" x14ac:dyDescent="0.25">
      <c r="B68" s="7">
        <v>1675</v>
      </c>
      <c r="C68" s="7">
        <v>13.4</v>
      </c>
      <c r="D68" s="10">
        <v>15</v>
      </c>
      <c r="E68" s="7">
        <v>201</v>
      </c>
      <c r="F68" s="7">
        <v>75.709999999999994</v>
      </c>
      <c r="G68" s="7">
        <v>1750</v>
      </c>
      <c r="I68" s="52"/>
    </row>
    <row r="72" spans="1:9" x14ac:dyDescent="0.25">
      <c r="E72" s="1" t="s">
        <v>1</v>
      </c>
      <c r="F72" s="2"/>
      <c r="G72" s="2"/>
    </row>
    <row r="74" spans="1:9" x14ac:dyDescent="0.25">
      <c r="A74" s="1">
        <v>9</v>
      </c>
      <c r="B74" s="1" t="s">
        <v>109</v>
      </c>
      <c r="E74" s="21" t="s">
        <v>279</v>
      </c>
      <c r="F74" s="1" t="s">
        <v>308</v>
      </c>
      <c r="G74" s="1"/>
    </row>
    <row r="75" spans="1:9" ht="30" x14ac:dyDescent="0.25">
      <c r="B75" s="5" t="s">
        <v>11</v>
      </c>
      <c r="C75" s="13" t="s">
        <v>12</v>
      </c>
      <c r="D75" s="9" t="s">
        <v>13</v>
      </c>
      <c r="E75" s="13" t="s">
        <v>14</v>
      </c>
      <c r="F75" s="5" t="s">
        <v>22</v>
      </c>
      <c r="G75" s="13" t="s">
        <v>16</v>
      </c>
    </row>
    <row r="76" spans="1:9" x14ac:dyDescent="0.25">
      <c r="B76" s="7">
        <v>201</v>
      </c>
      <c r="C76" s="7">
        <v>13.4</v>
      </c>
      <c r="D76" s="10">
        <v>15</v>
      </c>
      <c r="E76" s="7">
        <v>201</v>
      </c>
      <c r="F76" s="7">
        <v>199.65</v>
      </c>
      <c r="G76" s="7">
        <v>400</v>
      </c>
      <c r="I76" s="52"/>
    </row>
    <row r="80" spans="1:9" x14ac:dyDescent="0.25">
      <c r="E80" s="1" t="s">
        <v>1</v>
      </c>
      <c r="F80" s="2"/>
      <c r="G80" s="2"/>
    </row>
    <row r="81" spans="1:9" x14ac:dyDescent="0.25">
      <c r="E81" s="1"/>
      <c r="F81" s="14"/>
      <c r="G81" s="14"/>
    </row>
    <row r="82" spans="1:9" x14ac:dyDescent="0.25">
      <c r="A82" s="1">
        <v>10</v>
      </c>
      <c r="B82" s="1" t="s">
        <v>110</v>
      </c>
      <c r="E82" s="21" t="s">
        <v>280</v>
      </c>
      <c r="F82" s="1" t="s">
        <v>309</v>
      </c>
      <c r="G82" s="1"/>
    </row>
    <row r="83" spans="1:9" ht="30" x14ac:dyDescent="0.25">
      <c r="B83" s="5" t="s">
        <v>11</v>
      </c>
      <c r="C83" s="13" t="s">
        <v>12</v>
      </c>
      <c r="D83" s="9" t="s">
        <v>13</v>
      </c>
      <c r="E83" s="13" t="s">
        <v>14</v>
      </c>
      <c r="F83" s="5" t="s">
        <v>22</v>
      </c>
      <c r="G83" s="13" t="s">
        <v>16</v>
      </c>
    </row>
    <row r="84" spans="1:9" x14ac:dyDescent="0.25">
      <c r="B84" s="7">
        <v>201</v>
      </c>
      <c r="C84" s="7">
        <v>13.4</v>
      </c>
      <c r="D84" s="10">
        <v>15</v>
      </c>
      <c r="E84" s="7">
        <v>201</v>
      </c>
      <c r="F84" s="7">
        <v>199.65</v>
      </c>
      <c r="G84" s="7">
        <v>400</v>
      </c>
      <c r="I84" s="52"/>
    </row>
    <row r="88" spans="1:9" x14ac:dyDescent="0.25">
      <c r="E88" s="1" t="s">
        <v>1</v>
      </c>
      <c r="F88" s="2"/>
      <c r="G88" s="2"/>
    </row>
    <row r="89" spans="1:9" x14ac:dyDescent="0.25">
      <c r="E89" s="1"/>
      <c r="F89" s="14"/>
      <c r="G89" s="14"/>
    </row>
    <row r="90" spans="1:9" x14ac:dyDescent="0.25">
      <c r="E90" s="1"/>
      <c r="F90" s="14"/>
      <c r="G90" s="14">
        <v>27</v>
      </c>
    </row>
    <row r="91" spans="1:9" x14ac:dyDescent="0.25">
      <c r="D91" s="54" t="s">
        <v>392</v>
      </c>
      <c r="E91" s="54"/>
      <c r="F91" s="54"/>
      <c r="G91" s="1" t="s">
        <v>147</v>
      </c>
    </row>
    <row r="92" spans="1:9" x14ac:dyDescent="0.25">
      <c r="D92" s="54" t="s">
        <v>393</v>
      </c>
      <c r="E92" s="54"/>
      <c r="F92" s="54"/>
      <c r="G92" s="1" t="s">
        <v>349</v>
      </c>
    </row>
    <row r="95" spans="1:9" x14ac:dyDescent="0.25">
      <c r="B95" s="4" t="s">
        <v>112</v>
      </c>
      <c r="C95" s="3"/>
      <c r="E95" s="1" t="s">
        <v>281</v>
      </c>
      <c r="F95" s="1" t="s">
        <v>310</v>
      </c>
    </row>
    <row r="96" spans="1:9" ht="30" x14ac:dyDescent="0.25">
      <c r="A96" s="1">
        <v>11</v>
      </c>
      <c r="B96" s="5" t="s">
        <v>11</v>
      </c>
      <c r="C96" s="13" t="s">
        <v>12</v>
      </c>
      <c r="D96" s="9" t="s">
        <v>13</v>
      </c>
      <c r="E96" s="13" t="s">
        <v>14</v>
      </c>
      <c r="F96" s="5" t="s">
        <v>22</v>
      </c>
      <c r="G96" s="13" t="s">
        <v>16</v>
      </c>
    </row>
    <row r="97" spans="1:9" x14ac:dyDescent="0.25">
      <c r="A97" s="1"/>
      <c r="B97" s="7">
        <v>201</v>
      </c>
      <c r="C97" s="7">
        <v>13.4</v>
      </c>
      <c r="D97" s="10">
        <v>15</v>
      </c>
      <c r="E97" s="7">
        <v>201</v>
      </c>
      <c r="F97" s="7">
        <v>199.65</v>
      </c>
      <c r="G97" s="7">
        <v>400</v>
      </c>
      <c r="I97" s="52"/>
    </row>
    <row r="98" spans="1:9" x14ac:dyDescent="0.25">
      <c r="A98" s="1"/>
      <c r="B98" s="1"/>
      <c r="C98" s="1"/>
      <c r="D98" s="10"/>
      <c r="E98" s="1"/>
      <c r="F98" s="1"/>
      <c r="G98" s="1"/>
    </row>
    <row r="99" spans="1:9" x14ac:dyDescent="0.25">
      <c r="A99" s="1"/>
    </row>
    <row r="100" spans="1:9" x14ac:dyDescent="0.25">
      <c r="A100" s="1"/>
    </row>
    <row r="101" spans="1:9" x14ac:dyDescent="0.25">
      <c r="A101" s="1"/>
      <c r="E101" s="1" t="s">
        <v>1</v>
      </c>
      <c r="F101" s="2"/>
      <c r="G101" s="2"/>
    </row>
    <row r="102" spans="1:9" x14ac:dyDescent="0.25">
      <c r="A102" s="1"/>
    </row>
    <row r="103" spans="1:9" x14ac:dyDescent="0.25">
      <c r="A103" s="1">
        <v>12</v>
      </c>
      <c r="B103" s="1" t="s">
        <v>325</v>
      </c>
      <c r="F103" s="1" t="s">
        <v>310</v>
      </c>
    </row>
    <row r="104" spans="1:9" ht="30" x14ac:dyDescent="0.25">
      <c r="A104" s="1"/>
      <c r="B104" s="5" t="s">
        <v>11</v>
      </c>
      <c r="C104" s="13" t="s">
        <v>12</v>
      </c>
      <c r="D104" s="9" t="s">
        <v>13</v>
      </c>
      <c r="E104" s="13" t="s">
        <v>14</v>
      </c>
      <c r="F104" s="5" t="s">
        <v>22</v>
      </c>
      <c r="G104" s="13" t="s">
        <v>16</v>
      </c>
    </row>
    <row r="105" spans="1:9" x14ac:dyDescent="0.25">
      <c r="A105" s="1"/>
      <c r="B105" s="7">
        <v>201</v>
      </c>
      <c r="C105" s="7">
        <v>13.4</v>
      </c>
      <c r="D105" s="10">
        <v>15</v>
      </c>
      <c r="E105" s="7">
        <v>201</v>
      </c>
      <c r="F105" s="7">
        <v>199.65</v>
      </c>
      <c r="G105" s="7">
        <v>400</v>
      </c>
      <c r="I105" s="52"/>
    </row>
    <row r="106" spans="1:9" x14ac:dyDescent="0.25">
      <c r="A106" s="1"/>
    </row>
    <row r="107" spans="1:9" x14ac:dyDescent="0.25">
      <c r="A107" s="1"/>
    </row>
    <row r="108" spans="1:9" x14ac:dyDescent="0.25">
      <c r="A108" s="1"/>
    </row>
    <row r="109" spans="1:9" x14ac:dyDescent="0.25">
      <c r="A109" s="1"/>
      <c r="E109" s="1" t="s">
        <v>1</v>
      </c>
      <c r="F109" s="2"/>
      <c r="G109" s="2"/>
    </row>
    <row r="110" spans="1:9" x14ac:dyDescent="0.25">
      <c r="A110" s="1">
        <v>12</v>
      </c>
      <c r="B110" s="1" t="s">
        <v>129</v>
      </c>
      <c r="E110" s="1" t="s">
        <v>282</v>
      </c>
      <c r="F110" s="1" t="s">
        <v>310</v>
      </c>
    </row>
    <row r="111" spans="1:9" ht="30" x14ac:dyDescent="0.25">
      <c r="A111" s="1"/>
      <c r="B111" s="5" t="s">
        <v>11</v>
      </c>
      <c r="C111" s="15" t="s">
        <v>12</v>
      </c>
      <c r="D111" s="9" t="s">
        <v>13</v>
      </c>
      <c r="E111" s="15" t="s">
        <v>14</v>
      </c>
      <c r="F111" s="5" t="s">
        <v>22</v>
      </c>
      <c r="G111" s="15" t="s">
        <v>16</v>
      </c>
    </row>
    <row r="112" spans="1:9" x14ac:dyDescent="0.25">
      <c r="A112" s="1"/>
      <c r="B112" s="7">
        <v>1408</v>
      </c>
      <c r="C112" s="7">
        <v>93.86</v>
      </c>
      <c r="D112" s="10">
        <v>15</v>
      </c>
      <c r="E112" s="7">
        <v>1408</v>
      </c>
      <c r="F112" s="7">
        <v>92.8</v>
      </c>
      <c r="G112" s="7">
        <v>1500</v>
      </c>
      <c r="I112" s="52"/>
    </row>
    <row r="113" spans="1:9" x14ac:dyDescent="0.25">
      <c r="A113" s="1"/>
    </row>
    <row r="114" spans="1:9" x14ac:dyDescent="0.25">
      <c r="A114" s="1"/>
    </row>
    <row r="115" spans="1:9" x14ac:dyDescent="0.25">
      <c r="A115" s="1"/>
    </row>
    <row r="116" spans="1:9" x14ac:dyDescent="0.25">
      <c r="A116" s="1"/>
      <c r="E116" s="1" t="s">
        <v>1</v>
      </c>
      <c r="F116" s="2"/>
      <c r="G116" s="2"/>
    </row>
    <row r="117" spans="1:9" x14ac:dyDescent="0.25">
      <c r="A117" s="1"/>
    </row>
    <row r="118" spans="1:9" x14ac:dyDescent="0.25">
      <c r="A118" s="1">
        <v>13</v>
      </c>
      <c r="B118" s="1" t="s">
        <v>114</v>
      </c>
      <c r="F118" s="1" t="s">
        <v>305</v>
      </c>
    </row>
    <row r="119" spans="1:9" ht="30" x14ac:dyDescent="0.25">
      <c r="A119" s="1"/>
      <c r="B119" s="5" t="s">
        <v>11</v>
      </c>
      <c r="C119" s="13" t="s">
        <v>12</v>
      </c>
      <c r="D119" s="9" t="s">
        <v>13</v>
      </c>
      <c r="E119" s="13" t="s">
        <v>14</v>
      </c>
      <c r="F119" s="5" t="s">
        <v>22</v>
      </c>
      <c r="G119" s="13" t="s">
        <v>16</v>
      </c>
    </row>
    <row r="120" spans="1:9" x14ac:dyDescent="0.25">
      <c r="A120" s="1"/>
      <c r="B120" s="7">
        <v>305</v>
      </c>
      <c r="C120" s="7">
        <v>2033</v>
      </c>
      <c r="D120" s="10">
        <v>15</v>
      </c>
      <c r="E120" s="7">
        <v>305</v>
      </c>
      <c r="F120" s="7">
        <v>195.1</v>
      </c>
      <c r="G120" s="7">
        <v>500</v>
      </c>
      <c r="I120" s="52"/>
    </row>
    <row r="121" spans="1:9" x14ac:dyDescent="0.25">
      <c r="A121" s="1"/>
    </row>
    <row r="122" spans="1:9" x14ac:dyDescent="0.25">
      <c r="A122" s="1"/>
    </row>
    <row r="123" spans="1:9" x14ac:dyDescent="0.25">
      <c r="A123" s="1"/>
    </row>
    <row r="124" spans="1:9" x14ac:dyDescent="0.25">
      <c r="A124" s="1"/>
      <c r="E124" s="1" t="s">
        <v>1</v>
      </c>
      <c r="F124" s="2"/>
      <c r="G124" s="2"/>
    </row>
    <row r="125" spans="1:9" x14ac:dyDescent="0.25">
      <c r="A125" s="1"/>
    </row>
    <row r="126" spans="1:9" x14ac:dyDescent="0.25">
      <c r="A126" s="1">
        <v>14</v>
      </c>
      <c r="B126" s="1" t="s">
        <v>111</v>
      </c>
      <c r="F126" s="1" t="s">
        <v>306</v>
      </c>
    </row>
    <row r="127" spans="1:9" ht="30" x14ac:dyDescent="0.25">
      <c r="A127" s="1"/>
      <c r="B127" s="5" t="s">
        <v>11</v>
      </c>
      <c r="C127" s="13" t="s">
        <v>12</v>
      </c>
      <c r="D127" s="9" t="s">
        <v>13</v>
      </c>
      <c r="E127" s="13" t="s">
        <v>14</v>
      </c>
      <c r="F127" s="5" t="s">
        <v>22</v>
      </c>
      <c r="G127" s="13" t="s">
        <v>16</v>
      </c>
    </row>
    <row r="128" spans="1:9" x14ac:dyDescent="0.25">
      <c r="A128" s="1"/>
      <c r="B128" s="7">
        <v>1408</v>
      </c>
      <c r="C128" s="7">
        <v>93.86</v>
      </c>
      <c r="D128" s="10">
        <v>15</v>
      </c>
      <c r="E128" s="7">
        <v>1408</v>
      </c>
      <c r="F128" s="7">
        <v>92.8</v>
      </c>
      <c r="G128" s="7">
        <v>1500</v>
      </c>
      <c r="I128" s="52"/>
    </row>
    <row r="129" spans="1:9" x14ac:dyDescent="0.25">
      <c r="A129" s="1"/>
    </row>
    <row r="130" spans="1:9" x14ac:dyDescent="0.25">
      <c r="A130" s="1"/>
    </row>
    <row r="131" spans="1:9" x14ac:dyDescent="0.25">
      <c r="A131" s="1"/>
    </row>
    <row r="132" spans="1:9" x14ac:dyDescent="0.25">
      <c r="A132" s="1"/>
      <c r="E132" s="1" t="s">
        <v>1</v>
      </c>
      <c r="F132" s="2"/>
      <c r="G132" s="2"/>
    </row>
    <row r="133" spans="1:9" x14ac:dyDescent="0.25">
      <c r="A133" s="1"/>
      <c r="E133" s="1"/>
      <c r="F133" s="14"/>
      <c r="G133" s="14"/>
    </row>
    <row r="134" spans="1:9" x14ac:dyDescent="0.25">
      <c r="A134" s="1"/>
      <c r="E134" s="1"/>
      <c r="F134" s="14"/>
      <c r="G134" s="14"/>
    </row>
    <row r="135" spans="1:9" x14ac:dyDescent="0.25">
      <c r="A135" s="1"/>
      <c r="E135" s="1"/>
      <c r="F135" s="14"/>
      <c r="G135" s="14"/>
    </row>
    <row r="136" spans="1:9" x14ac:dyDescent="0.25">
      <c r="A136" s="1"/>
      <c r="E136" s="1"/>
      <c r="F136" s="14"/>
      <c r="G136" s="14"/>
    </row>
    <row r="137" spans="1:9" x14ac:dyDescent="0.25">
      <c r="A137" s="1"/>
      <c r="E137" s="1"/>
      <c r="F137" s="14"/>
      <c r="G137" s="14">
        <v>28</v>
      </c>
    </row>
    <row r="138" spans="1:9" x14ac:dyDescent="0.25">
      <c r="A138" s="1"/>
      <c r="D138" s="54" t="s">
        <v>392</v>
      </c>
      <c r="E138" s="54"/>
      <c r="F138" s="54"/>
      <c r="G138" s="1" t="s">
        <v>147</v>
      </c>
    </row>
    <row r="139" spans="1:9" x14ac:dyDescent="0.25">
      <c r="A139" s="1"/>
      <c r="D139" s="54" t="s">
        <v>393</v>
      </c>
      <c r="E139" s="54"/>
      <c r="F139" s="54"/>
      <c r="G139" s="1" t="s">
        <v>348</v>
      </c>
    </row>
    <row r="140" spans="1:9" x14ac:dyDescent="0.25">
      <c r="A140" s="1"/>
    </row>
    <row r="141" spans="1:9" x14ac:dyDescent="0.25">
      <c r="A141" s="1">
        <v>15</v>
      </c>
      <c r="B141" s="1" t="s">
        <v>311</v>
      </c>
      <c r="E141" s="1" t="s">
        <v>283</v>
      </c>
      <c r="F141" s="1" t="s">
        <v>338</v>
      </c>
    </row>
    <row r="142" spans="1:9" ht="30" x14ac:dyDescent="0.25">
      <c r="A142" s="1"/>
      <c r="B142" s="5" t="s">
        <v>11</v>
      </c>
      <c r="C142" s="13" t="s">
        <v>12</v>
      </c>
      <c r="D142" s="9" t="s">
        <v>13</v>
      </c>
      <c r="E142" s="13" t="s">
        <v>14</v>
      </c>
      <c r="F142" s="5" t="s">
        <v>22</v>
      </c>
      <c r="G142" s="13" t="s">
        <v>16</v>
      </c>
    </row>
    <row r="143" spans="1:9" x14ac:dyDescent="0.25">
      <c r="A143" s="1"/>
      <c r="B143" s="7">
        <v>201</v>
      </c>
      <c r="C143" s="7">
        <v>2033</v>
      </c>
      <c r="D143" s="10">
        <v>15</v>
      </c>
      <c r="E143" s="7">
        <v>305</v>
      </c>
      <c r="F143" s="7">
        <v>199.65</v>
      </c>
      <c r="G143" s="7">
        <v>400</v>
      </c>
      <c r="I143" s="52"/>
    </row>
    <row r="144" spans="1:9" x14ac:dyDescent="0.25">
      <c r="A144" s="1"/>
    </row>
    <row r="145" spans="1:9" x14ac:dyDescent="0.25">
      <c r="A145" s="1"/>
    </row>
    <row r="146" spans="1:9" x14ac:dyDescent="0.25">
      <c r="A146" s="1"/>
    </row>
    <row r="147" spans="1:9" x14ac:dyDescent="0.25">
      <c r="A147" s="1"/>
      <c r="E147" s="1" t="s">
        <v>1</v>
      </c>
      <c r="F147" s="2"/>
      <c r="G147" s="2"/>
    </row>
    <row r="148" spans="1:9" x14ac:dyDescent="0.25">
      <c r="A148" s="1"/>
      <c r="E148" s="1"/>
      <c r="F148" s="14"/>
      <c r="G148" s="14"/>
    </row>
    <row r="149" spans="1:9" x14ac:dyDescent="0.25">
      <c r="A149" s="1"/>
      <c r="B149" s="1"/>
      <c r="E149" s="1"/>
      <c r="F149" s="1"/>
    </row>
    <row r="150" spans="1:9" x14ac:dyDescent="0.25">
      <c r="A150" s="1">
        <v>15</v>
      </c>
      <c r="B150" s="1" t="s">
        <v>368</v>
      </c>
      <c r="E150" s="1"/>
      <c r="F150" s="1" t="s">
        <v>369</v>
      </c>
    </row>
    <row r="151" spans="1:9" ht="30" x14ac:dyDescent="0.25">
      <c r="A151" s="1"/>
      <c r="B151" s="5" t="s">
        <v>11</v>
      </c>
      <c r="C151" s="28" t="s">
        <v>12</v>
      </c>
      <c r="D151" s="9" t="s">
        <v>13</v>
      </c>
      <c r="E151" s="28" t="s">
        <v>14</v>
      </c>
      <c r="F151" s="5" t="s">
        <v>22</v>
      </c>
      <c r="G151" s="28" t="s">
        <v>16</v>
      </c>
    </row>
    <row r="152" spans="1:9" x14ac:dyDescent="0.25">
      <c r="A152" s="1"/>
      <c r="B152" s="7">
        <v>634.75</v>
      </c>
      <c r="C152" s="7">
        <v>42.31</v>
      </c>
      <c r="D152" s="10">
        <v>15</v>
      </c>
      <c r="E152" s="7">
        <v>634.75</v>
      </c>
      <c r="F152" s="7">
        <v>15.25</v>
      </c>
      <c r="G152" s="7">
        <v>650</v>
      </c>
      <c r="I152" s="52"/>
    </row>
    <row r="153" spans="1:9" x14ac:dyDescent="0.25">
      <c r="A153" s="1"/>
    </row>
    <row r="154" spans="1:9" x14ac:dyDescent="0.25">
      <c r="A154" s="1"/>
    </row>
    <row r="155" spans="1:9" x14ac:dyDescent="0.25">
      <c r="A155" s="1"/>
      <c r="E155" s="1"/>
      <c r="F155" s="2"/>
      <c r="G155" s="2"/>
    </row>
    <row r="156" spans="1:9" x14ac:dyDescent="0.25">
      <c r="A156" s="1"/>
    </row>
    <row r="157" spans="1:9" x14ac:dyDescent="0.25">
      <c r="A157" s="1"/>
    </row>
    <row r="159" spans="1:9" ht="30" x14ac:dyDescent="0.25">
      <c r="B159" s="17" t="s">
        <v>11</v>
      </c>
      <c r="C159" s="17" t="s">
        <v>144</v>
      </c>
      <c r="D159" s="17"/>
      <c r="E159" s="17" t="s">
        <v>143</v>
      </c>
      <c r="F159" s="17" t="s">
        <v>22</v>
      </c>
      <c r="G159" s="17" t="s">
        <v>16</v>
      </c>
    </row>
    <row r="160" spans="1:9" x14ac:dyDescent="0.25">
      <c r="B160" s="16">
        <f>B143+B128+B120+B112+B105+B97+B84+B76+B68+B60+B52+B40+B32+B24+B16+B8+B152</f>
        <v>9421.75</v>
      </c>
      <c r="C160" s="16">
        <f>C143+C128+C120+C112+C97+C84+C76+C68+C60+C52+C152</f>
        <v>4376.4299999999985</v>
      </c>
      <c r="D160" s="16"/>
      <c r="E160" s="16">
        <f>E143+E128+E120+E112+E105+E97+E84+E76+E68+E60+E52+E40+E32+E24+E16+E8+E152</f>
        <v>8051.75</v>
      </c>
      <c r="F160" s="16">
        <f>F143+F128+F120+F112+F105+F97+F84+F76+F68+F60+F52+F40+F32+F24+F16+F8+F152</f>
        <v>2738.9100000000003</v>
      </c>
      <c r="G160" s="16">
        <f>G143+G128+G120+G112+G105+G97+G84+G76+G68+G60+G52+G40+G32+G24+G16+G8+G152</f>
        <v>12150</v>
      </c>
      <c r="I160" s="52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</sheetData>
  <mergeCells count="8">
    <mergeCell ref="D138:F138"/>
    <mergeCell ref="D139:F139"/>
    <mergeCell ref="D92:F92"/>
    <mergeCell ref="D2:F2"/>
    <mergeCell ref="D3:F3"/>
    <mergeCell ref="D47:F47"/>
    <mergeCell ref="D48:F48"/>
    <mergeCell ref="D91:F9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E28" sqref="E28"/>
    </sheetView>
  </sheetViews>
  <sheetFormatPr baseColWidth="10" defaultRowHeight="15" x14ac:dyDescent="0.25"/>
  <cols>
    <col min="1" max="1" width="2" bestFit="1" customWidth="1"/>
    <col min="2" max="2" width="19.42578125" customWidth="1"/>
    <col min="4" max="4" width="10.5703125" bestFit="1" customWidth="1"/>
    <col min="5" max="5" width="16.28515625" customWidth="1"/>
    <col min="6" max="6" width="16.7109375" customWidth="1"/>
    <col min="7" max="7" width="12.85546875" bestFit="1" customWidth="1"/>
  </cols>
  <sheetData>
    <row r="1" spans="1:9" x14ac:dyDescent="0.25">
      <c r="D1" s="8"/>
      <c r="G1">
        <v>29</v>
      </c>
    </row>
    <row r="2" spans="1:9" x14ac:dyDescent="0.25">
      <c r="D2" s="54" t="s">
        <v>392</v>
      </c>
      <c r="E2" s="54"/>
      <c r="F2" s="54"/>
      <c r="G2" s="1" t="s">
        <v>115</v>
      </c>
    </row>
    <row r="3" spans="1:9" x14ac:dyDescent="0.25">
      <c r="D3" s="54" t="s">
        <v>393</v>
      </c>
      <c r="E3" s="54"/>
      <c r="F3" s="54"/>
      <c r="G3" s="1" t="s">
        <v>116</v>
      </c>
    </row>
    <row r="4" spans="1:9" x14ac:dyDescent="0.25">
      <c r="D4" s="8"/>
    </row>
    <row r="5" spans="1:9" x14ac:dyDescent="0.25">
      <c r="D5" s="8"/>
    </row>
    <row r="6" spans="1:9" x14ac:dyDescent="0.25">
      <c r="B6" s="4" t="s">
        <v>117</v>
      </c>
      <c r="C6" s="3"/>
      <c r="D6" s="8"/>
      <c r="E6" s="1" t="s">
        <v>284</v>
      </c>
      <c r="F6" s="1" t="s">
        <v>312</v>
      </c>
    </row>
    <row r="7" spans="1:9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26</v>
      </c>
      <c r="G7" s="13" t="s">
        <v>16</v>
      </c>
    </row>
    <row r="8" spans="1:9" x14ac:dyDescent="0.25">
      <c r="A8" s="1"/>
      <c r="B8" s="7">
        <v>2505</v>
      </c>
      <c r="C8" s="7">
        <v>167</v>
      </c>
      <c r="D8" s="10">
        <v>15</v>
      </c>
      <c r="E8" s="7">
        <v>2505</v>
      </c>
      <c r="F8" s="7">
        <v>4.68</v>
      </c>
      <c r="G8" s="7">
        <v>2500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118</v>
      </c>
      <c r="D14" s="8"/>
      <c r="E14" s="1" t="s">
        <v>285</v>
      </c>
      <c r="F14" s="1" t="s">
        <v>313</v>
      </c>
    </row>
    <row r="15" spans="1:9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26</v>
      </c>
      <c r="G15" s="13" t="s">
        <v>16</v>
      </c>
    </row>
    <row r="16" spans="1:9" x14ac:dyDescent="0.25">
      <c r="A16" s="1"/>
      <c r="B16" s="7">
        <v>2993</v>
      </c>
      <c r="C16" s="7">
        <v>199.53</v>
      </c>
      <c r="D16" s="10">
        <v>15</v>
      </c>
      <c r="E16" s="7">
        <v>2993</v>
      </c>
      <c r="F16" s="7">
        <v>72.89</v>
      </c>
      <c r="G16" s="7">
        <v>2920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>
        <v>3</v>
      </c>
      <c r="B21" s="1" t="s">
        <v>119</v>
      </c>
      <c r="D21" s="8"/>
      <c r="E21" s="1" t="s">
        <v>286</v>
      </c>
      <c r="F21" t="s">
        <v>314</v>
      </c>
    </row>
    <row r="22" spans="1:9" ht="30" x14ac:dyDescent="0.25">
      <c r="A22" s="1"/>
      <c r="B22" s="5" t="s">
        <v>11</v>
      </c>
      <c r="C22" s="13" t="s">
        <v>12</v>
      </c>
      <c r="D22" s="9" t="s">
        <v>13</v>
      </c>
      <c r="E22" s="13" t="s">
        <v>14</v>
      </c>
      <c r="F22" s="5" t="s">
        <v>26</v>
      </c>
      <c r="G22" s="13" t="s">
        <v>16</v>
      </c>
    </row>
    <row r="23" spans="1:9" x14ac:dyDescent="0.25">
      <c r="A23" s="1"/>
      <c r="B23" s="7">
        <v>1675</v>
      </c>
      <c r="C23" s="7">
        <v>111.66</v>
      </c>
      <c r="D23" s="10">
        <v>15</v>
      </c>
      <c r="E23" s="7">
        <v>1675</v>
      </c>
      <c r="F23" s="7">
        <v>75.709999999999994</v>
      </c>
      <c r="G23" s="7">
        <v>1750</v>
      </c>
      <c r="I23" s="52"/>
    </row>
    <row r="24" spans="1:9" x14ac:dyDescent="0.25">
      <c r="A24" s="1"/>
      <c r="D24" s="8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  <c r="E27" s="1" t="s">
        <v>1</v>
      </c>
      <c r="F27" s="2"/>
      <c r="G27" s="2"/>
    </row>
    <row r="30" spans="1:9" ht="30" x14ac:dyDescent="0.25">
      <c r="B30" s="17" t="s">
        <v>11</v>
      </c>
      <c r="C30" s="17" t="s">
        <v>144</v>
      </c>
      <c r="D30" s="17" t="s">
        <v>143</v>
      </c>
      <c r="E30" s="17" t="s">
        <v>22</v>
      </c>
      <c r="F30" s="17" t="s">
        <v>16</v>
      </c>
    </row>
    <row r="31" spans="1:9" x14ac:dyDescent="0.25">
      <c r="B31" s="16">
        <f>B23+B16+B8</f>
        <v>7173</v>
      </c>
      <c r="C31" s="16">
        <f>C23+C16+C8</f>
        <v>478.19</v>
      </c>
      <c r="D31" s="16">
        <f>E23+E16+E8</f>
        <v>7173</v>
      </c>
      <c r="E31" s="16">
        <f>F8+F16+F23</f>
        <v>153.27999999999997</v>
      </c>
      <c r="F31" s="16">
        <f>G23+G16+G8</f>
        <v>7170</v>
      </c>
      <c r="I31" s="52"/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68" workbookViewId="0">
      <selection activeCell="C85" sqref="C85"/>
    </sheetView>
  </sheetViews>
  <sheetFormatPr baseColWidth="10" defaultRowHeight="15" x14ac:dyDescent="0.25"/>
  <cols>
    <col min="1" max="1" width="2" bestFit="1" customWidth="1"/>
    <col min="2" max="2" width="19.42578125" customWidth="1"/>
    <col min="5" max="5" width="19.7109375" customWidth="1"/>
    <col min="7" max="7" width="12.85546875" bestFit="1" customWidth="1"/>
  </cols>
  <sheetData>
    <row r="1" spans="1:9" x14ac:dyDescent="0.25">
      <c r="D1" s="8"/>
      <c r="G1">
        <v>30</v>
      </c>
    </row>
    <row r="2" spans="1:9" x14ac:dyDescent="0.25">
      <c r="D2" s="54" t="s">
        <v>392</v>
      </c>
      <c r="E2" s="54"/>
      <c r="F2" s="54"/>
      <c r="G2" s="1" t="s">
        <v>120</v>
      </c>
    </row>
    <row r="3" spans="1:9" x14ac:dyDescent="0.25">
      <c r="D3" s="54" t="s">
        <v>393</v>
      </c>
      <c r="E3" s="54"/>
      <c r="F3" s="54"/>
      <c r="G3" s="1" t="s">
        <v>121</v>
      </c>
    </row>
    <row r="4" spans="1:9" x14ac:dyDescent="0.25">
      <c r="D4" s="8"/>
    </row>
    <row r="5" spans="1:9" x14ac:dyDescent="0.25">
      <c r="D5" s="8"/>
    </row>
    <row r="6" spans="1:9" x14ac:dyDescent="0.25">
      <c r="A6">
        <v>1</v>
      </c>
      <c r="B6" s="4" t="s">
        <v>122</v>
      </c>
      <c r="C6" s="3"/>
      <c r="D6" s="8"/>
      <c r="E6" s="1" t="s">
        <v>287</v>
      </c>
      <c r="F6" s="1" t="s">
        <v>315</v>
      </c>
      <c r="G6" s="1"/>
    </row>
    <row r="7" spans="1:9" ht="30" x14ac:dyDescent="0.25">
      <c r="A7" s="1"/>
      <c r="B7" s="5" t="s">
        <v>11</v>
      </c>
      <c r="C7" s="13" t="s">
        <v>12</v>
      </c>
      <c r="D7" s="9" t="s">
        <v>13</v>
      </c>
      <c r="E7" s="13" t="s">
        <v>14</v>
      </c>
      <c r="F7" s="5" t="s">
        <v>353</v>
      </c>
      <c r="G7" s="13" t="s">
        <v>16</v>
      </c>
    </row>
    <row r="8" spans="1:9" x14ac:dyDescent="0.25">
      <c r="A8" s="1"/>
      <c r="B8" s="7">
        <v>3303</v>
      </c>
      <c r="C8" s="7">
        <v>220.2</v>
      </c>
      <c r="D8" s="10">
        <v>15</v>
      </c>
      <c r="E8" s="7">
        <v>3303</v>
      </c>
      <c r="F8" s="7">
        <v>127.17</v>
      </c>
      <c r="G8" s="7">
        <v>3175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  <c r="E13" s="1"/>
      <c r="F13" s="14"/>
      <c r="G13" s="14"/>
    </row>
    <row r="14" spans="1:9" x14ac:dyDescent="0.25">
      <c r="A14" s="1">
        <v>2</v>
      </c>
      <c r="B14" s="1" t="s">
        <v>350</v>
      </c>
      <c r="D14" s="8"/>
      <c r="E14" s="1" t="s">
        <v>351</v>
      </c>
      <c r="F14" s="1" t="s">
        <v>352</v>
      </c>
    </row>
    <row r="15" spans="1:9" ht="30" x14ac:dyDescent="0.25">
      <c r="A15" s="1"/>
      <c r="B15" s="5" t="s">
        <v>11</v>
      </c>
      <c r="C15" s="27" t="s">
        <v>12</v>
      </c>
      <c r="D15" s="9" t="s">
        <v>13</v>
      </c>
      <c r="E15" s="27" t="s">
        <v>14</v>
      </c>
      <c r="F15" s="5" t="s">
        <v>353</v>
      </c>
      <c r="G15" s="27" t="s">
        <v>16</v>
      </c>
    </row>
    <row r="16" spans="1:9" x14ac:dyDescent="0.25">
      <c r="A16" s="1"/>
      <c r="B16" s="7">
        <v>3303</v>
      </c>
      <c r="C16" s="7">
        <v>220.15</v>
      </c>
      <c r="D16" s="10">
        <v>15</v>
      </c>
      <c r="E16" s="7">
        <v>3303</v>
      </c>
      <c r="F16" s="7">
        <v>127.17</v>
      </c>
      <c r="G16" s="7">
        <f>D16*C16-F16</f>
        <v>3175.08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/>
      <c r="D21" s="8"/>
    </row>
    <row r="22" spans="1:9" x14ac:dyDescent="0.25">
      <c r="A22" s="1">
        <v>3</v>
      </c>
      <c r="B22" s="1" t="s">
        <v>123</v>
      </c>
      <c r="D22" s="8"/>
      <c r="E22" s="1"/>
      <c r="F22" s="1" t="s">
        <v>316</v>
      </c>
    </row>
    <row r="23" spans="1:9" ht="30" x14ac:dyDescent="0.25">
      <c r="A23" s="1"/>
      <c r="B23" s="5" t="s">
        <v>11</v>
      </c>
      <c r="C23" s="27" t="s">
        <v>12</v>
      </c>
      <c r="D23" s="9" t="s">
        <v>13</v>
      </c>
      <c r="E23" s="27" t="s">
        <v>14</v>
      </c>
      <c r="F23" s="5" t="s">
        <v>353</v>
      </c>
      <c r="G23" s="27" t="s">
        <v>16</v>
      </c>
    </row>
    <row r="24" spans="1:9" x14ac:dyDescent="0.25">
      <c r="A24" s="1"/>
      <c r="B24" s="7">
        <v>3303</v>
      </c>
      <c r="C24" s="7">
        <v>220.15</v>
      </c>
      <c r="D24" s="10">
        <v>15</v>
      </c>
      <c r="E24" s="7">
        <v>3303</v>
      </c>
      <c r="F24" s="7">
        <v>127.17</v>
      </c>
      <c r="G24" s="7">
        <f>D24*C24-F24</f>
        <v>3175.08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29" spans="1:9" x14ac:dyDescent="0.25">
      <c r="A29" s="1"/>
      <c r="D29" s="8"/>
    </row>
    <row r="30" spans="1:9" x14ac:dyDescent="0.25">
      <c r="A30" s="1"/>
      <c r="D30" s="8"/>
      <c r="E30" s="1"/>
      <c r="F30" s="14"/>
      <c r="G30" s="14"/>
    </row>
    <row r="31" spans="1:9" x14ac:dyDescent="0.25">
      <c r="A31" s="1">
        <v>3</v>
      </c>
      <c r="B31" s="1" t="s">
        <v>124</v>
      </c>
      <c r="D31" s="8"/>
      <c r="E31" s="1" t="s">
        <v>288</v>
      </c>
      <c r="F31" s="1" t="s">
        <v>317</v>
      </c>
    </row>
    <row r="32" spans="1:9" ht="30" x14ac:dyDescent="0.25">
      <c r="A32" s="1"/>
      <c r="B32" s="5" t="s">
        <v>11</v>
      </c>
      <c r="C32" s="13" t="s">
        <v>12</v>
      </c>
      <c r="D32" s="9" t="s">
        <v>13</v>
      </c>
      <c r="E32" s="13" t="s">
        <v>14</v>
      </c>
      <c r="F32" s="5" t="s">
        <v>353</v>
      </c>
      <c r="G32" s="13" t="s">
        <v>16</v>
      </c>
    </row>
    <row r="33" spans="1:9" x14ac:dyDescent="0.25">
      <c r="A33" s="1"/>
      <c r="B33" s="7">
        <v>3303</v>
      </c>
      <c r="C33" s="7">
        <v>220.2</v>
      </c>
      <c r="D33" s="10">
        <v>15</v>
      </c>
      <c r="E33" s="7">
        <v>3303</v>
      </c>
      <c r="F33" s="7">
        <v>127.17</v>
      </c>
      <c r="G33" s="7">
        <v>3175</v>
      </c>
      <c r="I33" s="52"/>
    </row>
    <row r="34" spans="1:9" x14ac:dyDescent="0.25">
      <c r="A34" s="1"/>
      <c r="D34" s="8"/>
    </row>
    <row r="35" spans="1:9" x14ac:dyDescent="0.25">
      <c r="A35" s="1"/>
      <c r="D35" s="8"/>
    </row>
    <row r="36" spans="1:9" x14ac:dyDescent="0.25">
      <c r="A36" s="1"/>
      <c r="D36" s="8"/>
    </row>
    <row r="37" spans="1:9" x14ac:dyDescent="0.25">
      <c r="A37" s="1"/>
      <c r="D37" s="8"/>
      <c r="E37" s="1" t="s">
        <v>1</v>
      </c>
      <c r="F37" s="2"/>
      <c r="G37" s="2"/>
    </row>
    <row r="38" spans="1:9" x14ac:dyDescent="0.25">
      <c r="A38" s="1"/>
      <c r="D38" s="8"/>
      <c r="E38" s="1"/>
      <c r="F38" s="14"/>
      <c r="G38" s="14"/>
    </row>
    <row r="39" spans="1:9" x14ac:dyDescent="0.25">
      <c r="A39" s="1"/>
      <c r="D39" s="8"/>
      <c r="E39" s="1"/>
      <c r="F39" s="14"/>
      <c r="G39" s="14"/>
    </row>
    <row r="40" spans="1:9" x14ac:dyDescent="0.25">
      <c r="A40" s="1"/>
      <c r="D40" s="8"/>
      <c r="E40" s="1"/>
      <c r="F40" s="14"/>
      <c r="G40" s="14"/>
    </row>
    <row r="41" spans="1:9" x14ac:dyDescent="0.25">
      <c r="A41" s="1"/>
      <c r="D41" s="8"/>
      <c r="E41" s="1"/>
      <c r="F41" s="14"/>
      <c r="G41" s="14"/>
    </row>
    <row r="42" spans="1:9" x14ac:dyDescent="0.25">
      <c r="A42" s="1"/>
      <c r="D42" s="8"/>
      <c r="E42" s="1"/>
      <c r="F42" s="14"/>
      <c r="G42" s="14"/>
    </row>
    <row r="43" spans="1:9" x14ac:dyDescent="0.25">
      <c r="A43" s="1"/>
      <c r="D43" s="8"/>
      <c r="E43" s="1"/>
      <c r="F43" s="14"/>
      <c r="G43" s="14"/>
    </row>
    <row r="44" spans="1:9" x14ac:dyDescent="0.25">
      <c r="A44" s="1"/>
      <c r="D44" s="8"/>
      <c r="E44" s="1"/>
      <c r="F44" s="14"/>
      <c r="G44" s="14">
        <v>31</v>
      </c>
    </row>
    <row r="45" spans="1:9" x14ac:dyDescent="0.25">
      <c r="A45" s="1"/>
      <c r="D45" s="54" t="s">
        <v>392</v>
      </c>
      <c r="E45" s="54"/>
      <c r="F45" s="54"/>
      <c r="G45" s="1" t="s">
        <v>120</v>
      </c>
    </row>
    <row r="46" spans="1:9" x14ac:dyDescent="0.25">
      <c r="A46" s="1"/>
      <c r="D46" s="54" t="s">
        <v>393</v>
      </c>
      <c r="E46" s="54"/>
      <c r="F46" s="54"/>
      <c r="G46" s="1" t="s">
        <v>121</v>
      </c>
    </row>
    <row r="47" spans="1:9" x14ac:dyDescent="0.25">
      <c r="A47" s="1"/>
      <c r="D47" s="8"/>
      <c r="E47" s="1"/>
      <c r="F47" s="14"/>
      <c r="G47" s="14"/>
    </row>
    <row r="48" spans="1:9" x14ac:dyDescent="0.25">
      <c r="A48" s="1"/>
      <c r="D48" s="8"/>
      <c r="E48" s="1"/>
      <c r="F48" s="14"/>
      <c r="G48" s="14"/>
    </row>
    <row r="49" spans="1:9" x14ac:dyDescent="0.25">
      <c r="A49" s="1"/>
      <c r="D49" s="8"/>
      <c r="E49" s="1"/>
      <c r="F49" s="14"/>
      <c r="G49" s="14"/>
    </row>
    <row r="50" spans="1:9" x14ac:dyDescent="0.25">
      <c r="A50" s="1">
        <v>4</v>
      </c>
      <c r="B50" s="4" t="s">
        <v>125</v>
      </c>
      <c r="C50" s="3"/>
      <c r="D50" s="8"/>
      <c r="E50" s="1" t="s">
        <v>289</v>
      </c>
      <c r="F50" s="1" t="s">
        <v>318</v>
      </c>
    </row>
    <row r="51" spans="1:9" ht="30" x14ac:dyDescent="0.25">
      <c r="A51" s="1"/>
      <c r="B51" s="5" t="s">
        <v>11</v>
      </c>
      <c r="C51" s="13" t="s">
        <v>12</v>
      </c>
      <c r="D51" s="9" t="s">
        <v>13</v>
      </c>
      <c r="E51" s="13" t="s">
        <v>14</v>
      </c>
      <c r="F51" s="5" t="s">
        <v>353</v>
      </c>
      <c r="G51" s="13" t="s">
        <v>16</v>
      </c>
    </row>
    <row r="52" spans="1:9" x14ac:dyDescent="0.25">
      <c r="A52" s="1"/>
      <c r="B52" s="7">
        <v>2993</v>
      </c>
      <c r="C52" s="7">
        <v>199.53</v>
      </c>
      <c r="D52" s="10">
        <v>15</v>
      </c>
      <c r="E52" s="7">
        <v>2993</v>
      </c>
      <c r="F52" s="7">
        <v>72.89</v>
      </c>
      <c r="G52" s="7">
        <v>2920</v>
      </c>
      <c r="I52" s="52"/>
    </row>
    <row r="53" spans="1:9" x14ac:dyDescent="0.25">
      <c r="A53" s="1"/>
      <c r="B53" s="1"/>
      <c r="C53" s="1"/>
      <c r="D53" s="10"/>
      <c r="E53" s="1"/>
      <c r="F53" s="1"/>
      <c r="G53" s="1"/>
    </row>
    <row r="54" spans="1:9" x14ac:dyDescent="0.25">
      <c r="A54" s="1"/>
      <c r="D54" s="8"/>
    </row>
    <row r="55" spans="1:9" x14ac:dyDescent="0.25">
      <c r="A55" s="1"/>
      <c r="D55" s="8"/>
    </row>
    <row r="56" spans="1:9" x14ac:dyDescent="0.25">
      <c r="A56" s="1"/>
      <c r="D56" s="8"/>
      <c r="E56" s="1" t="s">
        <v>1</v>
      </c>
      <c r="F56" s="2"/>
      <c r="G56" s="2"/>
    </row>
    <row r="57" spans="1:9" x14ac:dyDescent="0.25">
      <c r="A57" s="1"/>
      <c r="D57" s="8"/>
    </row>
    <row r="58" spans="1:9" x14ac:dyDescent="0.25">
      <c r="A58" s="1">
        <v>5</v>
      </c>
      <c r="B58" s="1" t="s">
        <v>126</v>
      </c>
      <c r="D58" s="8"/>
      <c r="E58" s="1" t="s">
        <v>290</v>
      </c>
      <c r="F58" s="1" t="s">
        <v>318</v>
      </c>
    </row>
    <row r="59" spans="1:9" ht="30" x14ac:dyDescent="0.25">
      <c r="A59" s="1"/>
      <c r="B59" s="5" t="s">
        <v>11</v>
      </c>
      <c r="C59" s="13" t="s">
        <v>12</v>
      </c>
      <c r="D59" s="9" t="s">
        <v>13</v>
      </c>
      <c r="E59" s="13" t="s">
        <v>14</v>
      </c>
      <c r="F59" s="5" t="s">
        <v>353</v>
      </c>
      <c r="G59" s="13" t="s">
        <v>16</v>
      </c>
    </row>
    <row r="60" spans="1:9" x14ac:dyDescent="0.25">
      <c r="A60" s="1"/>
      <c r="B60" s="7">
        <v>2993</v>
      </c>
      <c r="C60" s="7">
        <v>199.53</v>
      </c>
      <c r="D60" s="10">
        <v>15</v>
      </c>
      <c r="E60" s="7">
        <v>2993</v>
      </c>
      <c r="F60" s="7">
        <v>72.89</v>
      </c>
      <c r="G60" s="7">
        <v>2920</v>
      </c>
      <c r="I60" s="52"/>
    </row>
    <row r="61" spans="1:9" x14ac:dyDescent="0.25">
      <c r="A61" s="1"/>
      <c r="D61" s="8"/>
    </row>
    <row r="62" spans="1:9" x14ac:dyDescent="0.25">
      <c r="A62" s="1"/>
      <c r="D62" s="8"/>
    </row>
    <row r="63" spans="1:9" x14ac:dyDescent="0.25">
      <c r="A63" s="1"/>
      <c r="D63" s="8"/>
    </row>
    <row r="64" spans="1:9" x14ac:dyDescent="0.25">
      <c r="A64" s="1"/>
      <c r="D64" s="8"/>
      <c r="E64" s="1" t="s">
        <v>1</v>
      </c>
      <c r="F64" s="2"/>
      <c r="G64" s="2"/>
    </row>
    <row r="65" spans="1:9" x14ac:dyDescent="0.25">
      <c r="A65" s="1"/>
      <c r="D65" s="8"/>
      <c r="E65" s="1"/>
      <c r="F65" s="14"/>
      <c r="G65" s="14"/>
    </row>
    <row r="66" spans="1:9" x14ac:dyDescent="0.25">
      <c r="A66" s="1">
        <v>6</v>
      </c>
      <c r="B66" s="1" t="s">
        <v>127</v>
      </c>
      <c r="D66" s="8"/>
      <c r="E66" s="1" t="s">
        <v>291</v>
      </c>
      <c r="F66" s="1" t="s">
        <v>318</v>
      </c>
    </row>
    <row r="67" spans="1:9" ht="30" x14ac:dyDescent="0.25">
      <c r="A67" s="1"/>
      <c r="B67" s="5" t="s">
        <v>11</v>
      </c>
      <c r="C67" s="13" t="s">
        <v>12</v>
      </c>
      <c r="D67" s="9" t="s">
        <v>13</v>
      </c>
      <c r="E67" s="13" t="s">
        <v>14</v>
      </c>
      <c r="F67" s="5" t="s">
        <v>353</v>
      </c>
      <c r="G67" s="13" t="s">
        <v>16</v>
      </c>
    </row>
    <row r="68" spans="1:9" x14ac:dyDescent="0.25">
      <c r="A68" s="1"/>
      <c r="B68" s="7">
        <v>2993</v>
      </c>
      <c r="C68" s="7">
        <v>199.53</v>
      </c>
      <c r="D68" s="10">
        <v>15</v>
      </c>
      <c r="E68" s="7">
        <v>2993</v>
      </c>
      <c r="F68" s="7">
        <v>72.89</v>
      </c>
      <c r="G68" s="7">
        <v>2920</v>
      </c>
      <c r="I68" s="52"/>
    </row>
    <row r="69" spans="1:9" x14ac:dyDescent="0.25">
      <c r="A69" s="1"/>
      <c r="D69" s="8"/>
    </row>
    <row r="70" spans="1:9" x14ac:dyDescent="0.25">
      <c r="A70" s="1"/>
      <c r="D70" s="8"/>
    </row>
    <row r="71" spans="1:9" x14ac:dyDescent="0.25">
      <c r="A71" s="1"/>
      <c r="D71" s="8"/>
    </row>
    <row r="72" spans="1:9" x14ac:dyDescent="0.25">
      <c r="A72" s="1"/>
      <c r="D72" s="8"/>
      <c r="E72" s="1" t="s">
        <v>1</v>
      </c>
      <c r="F72" s="2"/>
      <c r="G72" s="2"/>
    </row>
    <row r="73" spans="1:9" x14ac:dyDescent="0.25">
      <c r="A73" s="1"/>
      <c r="B73" s="1"/>
      <c r="D73" s="8"/>
      <c r="F73" s="1"/>
    </row>
    <row r="74" spans="1:9" x14ac:dyDescent="0.25">
      <c r="A74" s="1"/>
      <c r="B74" s="5"/>
      <c r="C74" s="13"/>
      <c r="D74" s="9"/>
      <c r="E74" s="13"/>
      <c r="F74" s="5"/>
      <c r="G74" s="13"/>
    </row>
    <row r="75" spans="1:9" x14ac:dyDescent="0.25">
      <c r="A75" s="1"/>
      <c r="B75" s="7"/>
      <c r="C75" s="7"/>
      <c r="D75" s="10"/>
      <c r="E75" s="7"/>
      <c r="F75" s="7"/>
      <c r="G75" s="7"/>
    </row>
    <row r="77" spans="1:9" ht="30" x14ac:dyDescent="0.25">
      <c r="B77" s="17" t="s">
        <v>11</v>
      </c>
      <c r="C77" s="17" t="s">
        <v>144</v>
      </c>
      <c r="D77" s="17" t="s">
        <v>143</v>
      </c>
      <c r="E77" s="17" t="s">
        <v>353</v>
      </c>
      <c r="F77" s="17" t="s">
        <v>16</v>
      </c>
    </row>
    <row r="78" spans="1:9" x14ac:dyDescent="0.25">
      <c r="B78" s="16">
        <f>B75+B68+B60+B52+B33+B19+B8</f>
        <v>15585</v>
      </c>
      <c r="C78" s="16">
        <f>C75+C68+C60+C52+C33+C19+C8</f>
        <v>1038.99</v>
      </c>
      <c r="D78" s="16">
        <f>E75+E68+E60+E52+E33+E19+E8</f>
        <v>15585</v>
      </c>
      <c r="E78" s="16">
        <f>F68+F60+F52+F33+F24+F8</f>
        <v>600.18000000000006</v>
      </c>
      <c r="F78" s="16">
        <f>G68+G60+G52+G33+G16+G8+G24</f>
        <v>21460.160000000003</v>
      </c>
      <c r="I78" s="52"/>
    </row>
  </sheetData>
  <mergeCells count="4">
    <mergeCell ref="D2:F2"/>
    <mergeCell ref="D3:F3"/>
    <mergeCell ref="D45:F45"/>
    <mergeCell ref="D46:F4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sqref="A1:XFD1048576"/>
    </sheetView>
  </sheetViews>
  <sheetFormatPr baseColWidth="10" defaultRowHeight="15" x14ac:dyDescent="0.25"/>
  <cols>
    <col min="1" max="1" width="3" bestFit="1" customWidth="1"/>
    <col min="2" max="2" width="13.7109375" customWidth="1"/>
    <col min="3" max="3" width="10.42578125" customWidth="1"/>
    <col min="4" max="4" width="11.5703125" bestFit="1" customWidth="1"/>
    <col min="5" max="5" width="16.42578125" bestFit="1" customWidth="1"/>
    <col min="6" max="6" width="11.5703125" customWidth="1"/>
    <col min="7" max="7" width="12.85546875" customWidth="1"/>
  </cols>
  <sheetData>
    <row r="1" spans="1:9" x14ac:dyDescent="0.25">
      <c r="D1" s="8"/>
    </row>
    <row r="2" spans="1:9" x14ac:dyDescent="0.25">
      <c r="D2" s="54" t="s">
        <v>392</v>
      </c>
      <c r="E2" s="54"/>
      <c r="F2" s="54"/>
      <c r="G2" s="1" t="s">
        <v>130</v>
      </c>
    </row>
    <row r="3" spans="1:9" x14ac:dyDescent="0.25">
      <c r="D3" s="54" t="s">
        <v>393</v>
      </c>
      <c r="E3" s="54"/>
      <c r="F3" s="54"/>
      <c r="G3" s="1"/>
    </row>
    <row r="4" spans="1:9" x14ac:dyDescent="0.25">
      <c r="D4" s="8"/>
    </row>
    <row r="5" spans="1:9" x14ac:dyDescent="0.25">
      <c r="D5" s="8"/>
    </row>
    <row r="6" spans="1:9" x14ac:dyDescent="0.25">
      <c r="A6">
        <v>1</v>
      </c>
      <c r="B6" s="4" t="s">
        <v>131</v>
      </c>
      <c r="C6" s="3"/>
      <c r="D6" s="8"/>
      <c r="E6" s="1" t="s">
        <v>292</v>
      </c>
      <c r="F6" s="1" t="s">
        <v>319</v>
      </c>
    </row>
    <row r="7" spans="1:9" ht="30" x14ac:dyDescent="0.25">
      <c r="A7" s="1"/>
      <c r="B7" s="5" t="s">
        <v>11</v>
      </c>
      <c r="C7" s="15" t="s">
        <v>12</v>
      </c>
      <c r="D7" s="9" t="s">
        <v>13</v>
      </c>
      <c r="E7" s="15" t="s">
        <v>14</v>
      </c>
      <c r="F7" s="5" t="s">
        <v>26</v>
      </c>
      <c r="G7" s="15" t="s">
        <v>16</v>
      </c>
    </row>
    <row r="8" spans="1:9" x14ac:dyDescent="0.25">
      <c r="A8" s="1"/>
      <c r="B8" s="7">
        <v>1132</v>
      </c>
      <c r="C8" s="7">
        <v>75.459999999999994</v>
      </c>
      <c r="D8" s="10">
        <v>15</v>
      </c>
      <c r="E8" s="7">
        <v>1132</v>
      </c>
      <c r="F8" s="7">
        <v>118.59</v>
      </c>
      <c r="G8" s="7">
        <v>1250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ht="39" x14ac:dyDescent="0.25">
      <c r="A14" s="1">
        <v>2</v>
      </c>
      <c r="B14" s="1" t="s">
        <v>132</v>
      </c>
      <c r="D14" s="8"/>
      <c r="E14" s="1" t="s">
        <v>293</v>
      </c>
      <c r="F14" s="23" t="s">
        <v>320</v>
      </c>
      <c r="G14" s="24"/>
    </row>
    <row r="15" spans="1:9" ht="30" x14ac:dyDescent="0.25">
      <c r="A15" s="1"/>
      <c r="B15" s="5" t="s">
        <v>11</v>
      </c>
      <c r="C15" s="15" t="s">
        <v>12</v>
      </c>
      <c r="D15" s="9" t="s">
        <v>13</v>
      </c>
      <c r="E15" s="15" t="s">
        <v>14</v>
      </c>
      <c r="F15" s="5" t="s">
        <v>26</v>
      </c>
      <c r="G15" s="15" t="s">
        <v>16</v>
      </c>
    </row>
    <row r="16" spans="1:9" x14ac:dyDescent="0.25">
      <c r="A16" s="1"/>
      <c r="B16" s="7">
        <v>840</v>
      </c>
      <c r="C16" s="7">
        <v>56</v>
      </c>
      <c r="D16" s="10">
        <v>15</v>
      </c>
      <c r="E16" s="7">
        <v>840</v>
      </c>
      <c r="F16" s="7">
        <v>160.86000000000001</v>
      </c>
      <c r="G16" s="7">
        <v>1000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ht="39" x14ac:dyDescent="0.25">
      <c r="A21" s="1">
        <v>3</v>
      </c>
      <c r="B21" s="1" t="s">
        <v>133</v>
      </c>
      <c r="D21" s="8"/>
      <c r="E21" s="1" t="s">
        <v>294</v>
      </c>
      <c r="F21" s="23" t="s">
        <v>321</v>
      </c>
    </row>
    <row r="22" spans="1:9" ht="30" x14ac:dyDescent="0.25">
      <c r="A22" s="1"/>
      <c r="B22" s="5" t="s">
        <v>11</v>
      </c>
      <c r="C22" s="15" t="s">
        <v>12</v>
      </c>
      <c r="D22" s="9" t="s">
        <v>13</v>
      </c>
      <c r="E22" s="15" t="s">
        <v>14</v>
      </c>
      <c r="F22" s="5" t="s">
        <v>26</v>
      </c>
      <c r="G22" s="15" t="s">
        <v>16</v>
      </c>
    </row>
    <row r="23" spans="1:9" x14ac:dyDescent="0.25">
      <c r="A23" s="1"/>
      <c r="B23" s="7">
        <v>626</v>
      </c>
      <c r="C23" s="7">
        <v>41.73</v>
      </c>
      <c r="D23" s="10">
        <v>15</v>
      </c>
      <c r="E23" s="7">
        <v>626</v>
      </c>
      <c r="F23" s="7">
        <v>174.56</v>
      </c>
      <c r="G23" s="7">
        <v>800</v>
      </c>
      <c r="I23" s="52"/>
    </row>
    <row r="24" spans="1:9" x14ac:dyDescent="0.25">
      <c r="A24" s="1"/>
      <c r="D24" s="8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  <c r="E27" s="1" t="s">
        <v>1</v>
      </c>
      <c r="F27" s="2"/>
      <c r="G27" s="2"/>
    </row>
    <row r="28" spans="1:9" x14ac:dyDescent="0.25">
      <c r="A28" s="1">
        <v>4</v>
      </c>
      <c r="B28" s="4" t="s">
        <v>134</v>
      </c>
      <c r="C28" s="3"/>
      <c r="D28" s="8"/>
      <c r="E28" s="1" t="s">
        <v>295</v>
      </c>
      <c r="F28" s="1" t="s">
        <v>319</v>
      </c>
    </row>
    <row r="29" spans="1:9" ht="30" x14ac:dyDescent="0.25">
      <c r="A29" s="1"/>
      <c r="B29" s="5" t="s">
        <v>11</v>
      </c>
      <c r="C29" s="15" t="s">
        <v>12</v>
      </c>
      <c r="D29" s="9" t="s">
        <v>13</v>
      </c>
      <c r="E29" s="15" t="s">
        <v>14</v>
      </c>
      <c r="F29" s="5" t="s">
        <v>26</v>
      </c>
      <c r="G29" s="15" t="s">
        <v>16</v>
      </c>
    </row>
    <row r="30" spans="1:9" x14ac:dyDescent="0.25">
      <c r="A30" s="1"/>
      <c r="B30" s="7">
        <v>1408</v>
      </c>
      <c r="C30" s="7">
        <v>93.86</v>
      </c>
      <c r="D30" s="10">
        <v>15</v>
      </c>
      <c r="E30" s="7">
        <v>1408</v>
      </c>
      <c r="F30" s="7">
        <v>92.8</v>
      </c>
      <c r="G30" s="7">
        <v>1500</v>
      </c>
      <c r="I30" s="52"/>
    </row>
    <row r="31" spans="1:9" x14ac:dyDescent="0.25">
      <c r="A31" s="1"/>
      <c r="B31" s="1"/>
      <c r="C31" s="1"/>
      <c r="D31" s="10"/>
      <c r="E31" s="1"/>
      <c r="F31" s="1"/>
      <c r="G31" s="1"/>
    </row>
    <row r="32" spans="1:9" x14ac:dyDescent="0.25">
      <c r="A32" s="1"/>
      <c r="D32" s="8"/>
    </row>
    <row r="33" spans="1:9" x14ac:dyDescent="0.25">
      <c r="A33" s="1"/>
      <c r="D33" s="8"/>
    </row>
    <row r="34" spans="1:9" x14ac:dyDescent="0.25">
      <c r="A34" s="1"/>
      <c r="D34" s="8"/>
      <c r="E34" s="1" t="s">
        <v>1</v>
      </c>
      <c r="F34" s="2"/>
      <c r="G34" s="2"/>
    </row>
    <row r="35" spans="1:9" x14ac:dyDescent="0.25">
      <c r="A35" s="1"/>
      <c r="D35" s="8"/>
    </row>
    <row r="36" spans="1:9" x14ac:dyDescent="0.25">
      <c r="A36" s="1">
        <v>5</v>
      </c>
      <c r="B36" s="1" t="s">
        <v>296</v>
      </c>
      <c r="D36" s="8"/>
      <c r="E36" s="1" t="s">
        <v>297</v>
      </c>
      <c r="F36" s="1" t="s">
        <v>322</v>
      </c>
    </row>
    <row r="37" spans="1:9" ht="30" x14ac:dyDescent="0.25">
      <c r="A37" s="1"/>
      <c r="B37" s="5" t="s">
        <v>11</v>
      </c>
      <c r="C37" s="15" t="s">
        <v>12</v>
      </c>
      <c r="D37" s="9" t="s">
        <v>13</v>
      </c>
      <c r="E37" s="15" t="s">
        <v>14</v>
      </c>
      <c r="F37" s="5" t="s">
        <v>26</v>
      </c>
      <c r="G37" s="15" t="s">
        <v>16</v>
      </c>
    </row>
    <row r="38" spans="1:9" x14ac:dyDescent="0.25">
      <c r="A38" s="1"/>
      <c r="B38" s="7">
        <v>840</v>
      </c>
      <c r="C38" s="7">
        <v>56</v>
      </c>
      <c r="D38" s="10">
        <v>15</v>
      </c>
      <c r="E38" s="7">
        <v>840</v>
      </c>
      <c r="F38" s="7">
        <v>160.86000000000001</v>
      </c>
      <c r="G38" s="7">
        <v>1000</v>
      </c>
      <c r="I38" s="52"/>
    </row>
    <row r="39" spans="1:9" x14ac:dyDescent="0.25">
      <c r="A39" s="1"/>
      <c r="D39" s="8"/>
    </row>
    <row r="40" spans="1:9" x14ac:dyDescent="0.25">
      <c r="A40" s="1"/>
      <c r="D40" s="8"/>
    </row>
    <row r="41" spans="1:9" x14ac:dyDescent="0.25">
      <c r="A41" s="1"/>
      <c r="D41" s="8"/>
    </row>
    <row r="42" spans="1:9" x14ac:dyDescent="0.25">
      <c r="A42" s="1"/>
      <c r="D42" s="8"/>
      <c r="E42" s="1" t="s">
        <v>1</v>
      </c>
      <c r="F42" s="2"/>
      <c r="G42" s="2"/>
    </row>
    <row r="43" spans="1:9" x14ac:dyDescent="0.25">
      <c r="A43" s="1"/>
      <c r="D43" s="8"/>
      <c r="E43" s="1"/>
      <c r="F43" s="14"/>
      <c r="G43" s="14"/>
    </row>
    <row r="44" spans="1:9" x14ac:dyDescent="0.25">
      <c r="A44" s="1"/>
      <c r="D44" s="8"/>
      <c r="E44" s="1"/>
      <c r="F44" s="14"/>
      <c r="G44" s="14"/>
    </row>
    <row r="45" spans="1:9" x14ac:dyDescent="0.25">
      <c r="A45" s="1"/>
      <c r="D45" s="8"/>
      <c r="E45" s="1"/>
      <c r="F45" s="14"/>
      <c r="G45" s="14"/>
    </row>
    <row r="46" spans="1:9" x14ac:dyDescent="0.25">
      <c r="A46" s="1"/>
      <c r="D46" s="8"/>
      <c r="E46" s="1"/>
      <c r="F46" s="14"/>
      <c r="G46" s="14"/>
    </row>
    <row r="47" spans="1:9" x14ac:dyDescent="0.25">
      <c r="A47" s="1"/>
      <c r="D47" s="54" t="s">
        <v>392</v>
      </c>
      <c r="E47" s="54"/>
      <c r="F47" s="54"/>
      <c r="G47" s="1" t="s">
        <v>130</v>
      </c>
    </row>
    <row r="48" spans="1:9" x14ac:dyDescent="0.25">
      <c r="A48" s="1"/>
      <c r="D48" s="54" t="s">
        <v>393</v>
      </c>
      <c r="E48" s="54"/>
      <c r="F48" s="54"/>
      <c r="G48" s="1"/>
    </row>
    <row r="49" spans="1:9" x14ac:dyDescent="0.25">
      <c r="A49" s="1"/>
      <c r="D49" s="8"/>
      <c r="E49" s="1"/>
      <c r="F49" s="14"/>
      <c r="G49" s="14"/>
    </row>
    <row r="50" spans="1:9" x14ac:dyDescent="0.25">
      <c r="A50" s="1"/>
      <c r="D50" s="8"/>
      <c r="E50" s="1"/>
      <c r="F50" s="14"/>
      <c r="G50" s="14"/>
    </row>
    <row r="51" spans="1:9" x14ac:dyDescent="0.25">
      <c r="A51" s="1"/>
      <c r="D51" s="8"/>
      <c r="E51" s="1"/>
      <c r="F51" s="14"/>
      <c r="G51" s="14"/>
    </row>
    <row r="52" spans="1:9" x14ac:dyDescent="0.25">
      <c r="A52" s="1">
        <v>6</v>
      </c>
      <c r="B52" s="1" t="s">
        <v>135</v>
      </c>
      <c r="D52" s="8"/>
      <c r="E52" s="1" t="s">
        <v>298</v>
      </c>
      <c r="F52" s="1" t="s">
        <v>339</v>
      </c>
    </row>
    <row r="53" spans="1:9" ht="30" x14ac:dyDescent="0.25">
      <c r="A53" s="1"/>
      <c r="B53" s="5" t="s">
        <v>11</v>
      </c>
      <c r="C53" s="15" t="s">
        <v>12</v>
      </c>
      <c r="D53" s="9" t="s">
        <v>13</v>
      </c>
      <c r="E53" s="15" t="s">
        <v>14</v>
      </c>
      <c r="F53" s="5" t="s">
        <v>26</v>
      </c>
      <c r="G53" s="15" t="s">
        <v>16</v>
      </c>
    </row>
    <row r="54" spans="1:9" x14ac:dyDescent="0.25">
      <c r="A54" s="1"/>
      <c r="B54" s="7">
        <v>412</v>
      </c>
      <c r="C54" s="7">
        <v>27.46</v>
      </c>
      <c r="D54" s="10">
        <v>215</v>
      </c>
      <c r="E54" s="7">
        <v>412</v>
      </c>
      <c r="F54" s="7">
        <v>188.26</v>
      </c>
      <c r="G54" s="7">
        <v>600</v>
      </c>
      <c r="I54" s="52"/>
    </row>
    <row r="55" spans="1:9" x14ac:dyDescent="0.25">
      <c r="A55" s="1"/>
      <c r="D55" s="8"/>
    </row>
    <row r="56" spans="1:9" x14ac:dyDescent="0.25">
      <c r="A56" s="1"/>
      <c r="D56" s="8"/>
    </row>
    <row r="57" spans="1:9" x14ac:dyDescent="0.25">
      <c r="A57" s="1"/>
      <c r="D57" s="8"/>
    </row>
    <row r="58" spans="1:9" x14ac:dyDescent="0.25">
      <c r="A58" s="1"/>
      <c r="D58" s="8"/>
      <c r="E58" s="1" t="s">
        <v>1</v>
      </c>
      <c r="F58" s="2"/>
      <c r="G58" s="2"/>
    </row>
    <row r="59" spans="1:9" x14ac:dyDescent="0.25">
      <c r="A59" s="1">
        <v>7</v>
      </c>
      <c r="B59" s="1" t="s">
        <v>395</v>
      </c>
      <c r="D59" s="8"/>
      <c r="E59" s="1" t="s">
        <v>299</v>
      </c>
      <c r="F59" s="1" t="s">
        <v>394</v>
      </c>
    </row>
    <row r="60" spans="1:9" ht="30" x14ac:dyDescent="0.25">
      <c r="A60" s="1"/>
      <c r="B60" s="5" t="s">
        <v>11</v>
      </c>
      <c r="C60" s="15" t="s">
        <v>12</v>
      </c>
      <c r="D60" s="9" t="s">
        <v>13</v>
      </c>
      <c r="E60" s="15" t="s">
        <v>14</v>
      </c>
      <c r="F60" s="5" t="s">
        <v>26</v>
      </c>
      <c r="G60" s="15" t="s">
        <v>16</v>
      </c>
    </row>
    <row r="61" spans="1:9" x14ac:dyDescent="0.25">
      <c r="A61" s="1"/>
      <c r="B61" s="7">
        <v>839.08</v>
      </c>
      <c r="C61" s="7">
        <v>55.939</v>
      </c>
      <c r="D61" s="10">
        <v>15</v>
      </c>
      <c r="E61" s="7">
        <v>839.08</v>
      </c>
      <c r="F61" s="7">
        <v>160.91999999999999</v>
      </c>
      <c r="G61" s="7">
        <f>C61*D61+F61</f>
        <v>1000.005</v>
      </c>
      <c r="I61" s="52"/>
    </row>
    <row r="62" spans="1:9" x14ac:dyDescent="0.25">
      <c r="A62" s="1"/>
      <c r="D62" s="8"/>
    </row>
    <row r="63" spans="1:9" x14ac:dyDescent="0.25">
      <c r="A63" s="1"/>
      <c r="D63" s="8"/>
    </row>
    <row r="64" spans="1:9" x14ac:dyDescent="0.25">
      <c r="A64" s="1"/>
      <c r="D64" s="8"/>
    </row>
    <row r="65" spans="1:9" x14ac:dyDescent="0.25">
      <c r="A65" s="1"/>
      <c r="D65" s="8"/>
      <c r="E65" s="1" t="s">
        <v>1</v>
      </c>
      <c r="F65" s="2"/>
      <c r="G65" s="2"/>
    </row>
    <row r="66" spans="1:9" ht="45" x14ac:dyDescent="0.25">
      <c r="A66" s="1">
        <v>8</v>
      </c>
      <c r="B66" s="1" t="s">
        <v>136</v>
      </c>
      <c r="D66" s="8"/>
      <c r="E66" s="1" t="s">
        <v>300</v>
      </c>
      <c r="F66" s="17" t="s">
        <v>323</v>
      </c>
    </row>
    <row r="67" spans="1:9" ht="30" x14ac:dyDescent="0.25">
      <c r="A67" s="1"/>
      <c r="B67" s="5" t="s">
        <v>11</v>
      </c>
      <c r="C67" s="15" t="s">
        <v>12</v>
      </c>
      <c r="D67" s="9" t="s">
        <v>13</v>
      </c>
      <c r="E67" s="15" t="s">
        <v>14</v>
      </c>
      <c r="F67" s="5" t="s">
        <v>26</v>
      </c>
      <c r="G67" s="15" t="s">
        <v>16</v>
      </c>
    </row>
    <row r="68" spans="1:9" x14ac:dyDescent="0.25">
      <c r="A68" s="1"/>
      <c r="B68" s="7">
        <v>519</v>
      </c>
      <c r="C68" s="7">
        <v>34.6</v>
      </c>
      <c r="D68" s="10">
        <v>15</v>
      </c>
      <c r="E68" s="7">
        <v>519</v>
      </c>
      <c r="F68" s="7">
        <v>181.41</v>
      </c>
      <c r="G68" s="7">
        <v>700</v>
      </c>
      <c r="I68" s="52"/>
    </row>
    <row r="69" spans="1:9" x14ac:dyDescent="0.25">
      <c r="A69" s="1"/>
      <c r="D69" s="8"/>
    </row>
    <row r="70" spans="1:9" x14ac:dyDescent="0.25">
      <c r="A70" s="1"/>
      <c r="D70" s="8"/>
    </row>
    <row r="71" spans="1:9" x14ac:dyDescent="0.25">
      <c r="A71" s="1"/>
      <c r="D71" s="8"/>
    </row>
    <row r="72" spans="1:9" x14ac:dyDescent="0.25">
      <c r="A72" s="1"/>
      <c r="D72" s="8"/>
      <c r="E72" s="1" t="s">
        <v>1</v>
      </c>
      <c r="F72" s="2"/>
      <c r="G72" s="2"/>
    </row>
    <row r="73" spans="1:9" x14ac:dyDescent="0.25">
      <c r="A73" s="1">
        <v>9</v>
      </c>
      <c r="B73" s="1" t="s">
        <v>137</v>
      </c>
      <c r="D73" s="8"/>
      <c r="E73" s="1" t="s">
        <v>301</v>
      </c>
      <c r="F73" s="1" t="s">
        <v>340</v>
      </c>
    </row>
    <row r="74" spans="1:9" ht="30" x14ac:dyDescent="0.25">
      <c r="A74" s="1"/>
      <c r="B74" s="5" t="s">
        <v>11</v>
      </c>
      <c r="C74" s="15" t="s">
        <v>12</v>
      </c>
      <c r="D74" s="9" t="s">
        <v>13</v>
      </c>
      <c r="E74" s="15" t="s">
        <v>14</v>
      </c>
      <c r="F74" s="5" t="s">
        <v>26</v>
      </c>
      <c r="G74" s="15" t="s">
        <v>16</v>
      </c>
    </row>
    <row r="75" spans="1:9" x14ac:dyDescent="0.25">
      <c r="A75" s="1"/>
      <c r="B75" s="7">
        <v>2993</v>
      </c>
      <c r="C75" s="7">
        <v>199.53</v>
      </c>
      <c r="D75" s="10">
        <v>15</v>
      </c>
      <c r="E75" s="7">
        <v>2993</v>
      </c>
      <c r="F75" s="7">
        <v>72.89</v>
      </c>
      <c r="G75" s="7">
        <v>2920</v>
      </c>
      <c r="I75" s="52"/>
    </row>
    <row r="76" spans="1:9" x14ac:dyDescent="0.25">
      <c r="A76" s="1"/>
      <c r="D76" s="8"/>
    </row>
    <row r="77" spans="1:9" x14ac:dyDescent="0.25">
      <c r="A77" s="1"/>
      <c r="D77" s="8"/>
    </row>
    <row r="78" spans="1:9" x14ac:dyDescent="0.25">
      <c r="A78" s="1"/>
      <c r="D78" s="8"/>
    </row>
    <row r="79" spans="1:9" x14ac:dyDescent="0.25">
      <c r="A79" s="1"/>
      <c r="D79" s="8"/>
      <c r="E79" s="1" t="s">
        <v>1</v>
      </c>
      <c r="F79" s="2"/>
      <c r="G79" s="2"/>
    </row>
    <row r="80" spans="1:9" x14ac:dyDescent="0.25">
      <c r="A80" s="1"/>
      <c r="D80" s="8"/>
      <c r="E80" s="1"/>
      <c r="F80" s="14"/>
      <c r="G80" s="14"/>
    </row>
    <row r="81" spans="1:9" x14ac:dyDescent="0.25">
      <c r="A81" s="1"/>
      <c r="D81" s="8"/>
      <c r="E81" s="1"/>
      <c r="F81" s="14"/>
      <c r="G81" s="14"/>
    </row>
    <row r="82" spans="1:9" x14ac:dyDescent="0.25">
      <c r="A82" s="1"/>
      <c r="D82" s="8"/>
      <c r="E82" s="1"/>
      <c r="F82" s="14"/>
      <c r="G82" s="14"/>
    </row>
    <row r="83" spans="1:9" x14ac:dyDescent="0.25">
      <c r="A83" s="1"/>
      <c r="D83" s="8"/>
      <c r="E83" s="1"/>
      <c r="F83" s="14"/>
      <c r="G83" s="14"/>
    </row>
    <row r="84" spans="1:9" x14ac:dyDescent="0.25">
      <c r="A84" s="1"/>
      <c r="D84" s="8"/>
      <c r="E84" s="1"/>
      <c r="F84" s="14"/>
      <c r="G84" s="14"/>
    </row>
    <row r="85" spans="1:9" x14ac:dyDescent="0.25">
      <c r="A85" s="1"/>
      <c r="D85" s="8"/>
      <c r="E85" s="1"/>
      <c r="F85" s="14"/>
      <c r="G85" s="14"/>
    </row>
    <row r="86" spans="1:9" x14ac:dyDescent="0.25">
      <c r="A86" s="1"/>
      <c r="D86" s="8"/>
      <c r="E86" s="1"/>
      <c r="F86" s="14"/>
      <c r="G86" s="14"/>
    </row>
    <row r="87" spans="1:9" x14ac:dyDescent="0.25">
      <c r="A87" s="1"/>
      <c r="D87" s="54" t="s">
        <v>392</v>
      </c>
      <c r="E87" s="54"/>
      <c r="F87" s="54"/>
      <c r="G87" s="1" t="s">
        <v>130</v>
      </c>
    </row>
    <row r="88" spans="1:9" x14ac:dyDescent="0.25">
      <c r="A88" s="1"/>
      <c r="D88" s="54" t="s">
        <v>393</v>
      </c>
      <c r="E88" s="54"/>
      <c r="F88" s="54"/>
      <c r="G88" s="4"/>
      <c r="H88" s="1"/>
    </row>
    <row r="89" spans="1:9" x14ac:dyDescent="0.25">
      <c r="A89" s="1"/>
      <c r="D89" s="8"/>
      <c r="E89" s="1"/>
      <c r="F89" s="14"/>
      <c r="G89" s="14"/>
    </row>
    <row r="90" spans="1:9" x14ac:dyDescent="0.25">
      <c r="A90" s="1"/>
      <c r="D90" s="8"/>
      <c r="E90" s="1"/>
      <c r="F90" s="14"/>
      <c r="G90" s="14"/>
    </row>
    <row r="91" spans="1:9" x14ac:dyDescent="0.25">
      <c r="A91" s="1">
        <v>10</v>
      </c>
      <c r="B91" s="1" t="s">
        <v>138</v>
      </c>
      <c r="D91" s="8"/>
      <c r="F91" s="1" t="s">
        <v>324</v>
      </c>
    </row>
    <row r="92" spans="1:9" ht="30" x14ac:dyDescent="0.25">
      <c r="A92" s="1"/>
      <c r="B92" s="5" t="s">
        <v>11</v>
      </c>
      <c r="C92" s="15" t="s">
        <v>12</v>
      </c>
      <c r="D92" s="9" t="s">
        <v>13</v>
      </c>
      <c r="E92" s="15" t="s">
        <v>14</v>
      </c>
      <c r="F92" s="5" t="s">
        <v>26</v>
      </c>
      <c r="G92" s="15" t="s">
        <v>16</v>
      </c>
    </row>
    <row r="93" spans="1:9" x14ac:dyDescent="0.25">
      <c r="A93" s="1"/>
      <c r="B93" s="7">
        <v>2993</v>
      </c>
      <c r="C93" s="7">
        <v>199.53</v>
      </c>
      <c r="D93" s="10">
        <v>15</v>
      </c>
      <c r="E93" s="7">
        <v>2993</v>
      </c>
      <c r="F93" s="7">
        <v>72.89</v>
      </c>
      <c r="G93" s="7">
        <v>950</v>
      </c>
      <c r="I93" s="52"/>
    </row>
    <row r="94" spans="1:9" x14ac:dyDescent="0.25">
      <c r="A94" s="1"/>
      <c r="D94" s="8"/>
    </row>
    <row r="95" spans="1:9" x14ac:dyDescent="0.25">
      <c r="A95" s="1"/>
      <c r="D95" s="8"/>
    </row>
    <row r="96" spans="1:9" x14ac:dyDescent="0.25">
      <c r="A96" s="1"/>
      <c r="D96" s="8"/>
    </row>
    <row r="97" spans="1:9" x14ac:dyDescent="0.25">
      <c r="A97" s="1"/>
      <c r="D97" s="8"/>
      <c r="E97" s="1" t="s">
        <v>1</v>
      </c>
      <c r="F97" s="2"/>
      <c r="G97" s="2"/>
    </row>
    <row r="98" spans="1:9" x14ac:dyDescent="0.25">
      <c r="A98" s="1"/>
      <c r="D98" s="8"/>
      <c r="E98" s="1"/>
      <c r="F98" s="14"/>
      <c r="G98" s="14"/>
    </row>
    <row r="99" spans="1:9" x14ac:dyDescent="0.25">
      <c r="A99" s="1"/>
      <c r="D99" s="8"/>
      <c r="E99" s="1"/>
      <c r="F99" s="14"/>
      <c r="G99" s="14"/>
    </row>
    <row r="100" spans="1:9" x14ac:dyDescent="0.25">
      <c r="A100" s="1">
        <v>11</v>
      </c>
      <c r="B100" s="1" t="s">
        <v>113</v>
      </c>
      <c r="D100" s="8"/>
      <c r="E100" s="1" t="s">
        <v>302</v>
      </c>
      <c r="F100" s="1" t="s">
        <v>274</v>
      </c>
    </row>
    <row r="101" spans="1:9" ht="30" x14ac:dyDescent="0.25">
      <c r="A101" s="1"/>
      <c r="B101" s="5" t="s">
        <v>11</v>
      </c>
      <c r="C101" s="15" t="s">
        <v>12</v>
      </c>
      <c r="D101" s="9" t="s">
        <v>13</v>
      </c>
      <c r="E101" s="15" t="s">
        <v>14</v>
      </c>
      <c r="F101" s="5" t="s">
        <v>26</v>
      </c>
      <c r="G101" s="15" t="s">
        <v>16</v>
      </c>
    </row>
    <row r="102" spans="1:9" x14ac:dyDescent="0.25">
      <c r="A102" s="1"/>
      <c r="B102" s="7">
        <v>201</v>
      </c>
      <c r="C102" s="7">
        <v>13.4</v>
      </c>
      <c r="D102" s="10">
        <v>15</v>
      </c>
      <c r="E102" s="7">
        <v>201</v>
      </c>
      <c r="F102" s="7">
        <v>199.65</v>
      </c>
      <c r="G102" s="7">
        <v>400</v>
      </c>
      <c r="I102" s="52"/>
    </row>
    <row r="103" spans="1:9" x14ac:dyDescent="0.25">
      <c r="A103" s="1"/>
      <c r="D103" s="8"/>
    </row>
    <row r="104" spans="1:9" x14ac:dyDescent="0.25">
      <c r="A104" s="1"/>
      <c r="D104" s="8"/>
    </row>
    <row r="105" spans="1:9" x14ac:dyDescent="0.25">
      <c r="A105" s="1"/>
      <c r="D105" s="8"/>
    </row>
    <row r="106" spans="1:9" x14ac:dyDescent="0.25">
      <c r="A106" s="1"/>
      <c r="D106" s="8"/>
      <c r="E106" s="1" t="s">
        <v>1</v>
      </c>
      <c r="F106" s="2"/>
      <c r="G106" s="2"/>
    </row>
    <row r="107" spans="1:9" x14ac:dyDescent="0.25">
      <c r="A107" s="1">
        <v>12</v>
      </c>
      <c r="B107" s="1" t="s">
        <v>354</v>
      </c>
      <c r="D107" s="8"/>
      <c r="E107" s="1" t="s">
        <v>355</v>
      </c>
      <c r="F107" s="1" t="s">
        <v>274</v>
      </c>
    </row>
    <row r="108" spans="1:9" ht="30" x14ac:dyDescent="0.25">
      <c r="A108" s="1"/>
      <c r="B108" s="5" t="s">
        <v>11</v>
      </c>
      <c r="C108" s="15" t="s">
        <v>12</v>
      </c>
      <c r="D108" s="9" t="s">
        <v>13</v>
      </c>
      <c r="E108" s="15" t="s">
        <v>14</v>
      </c>
      <c r="F108" s="5" t="s">
        <v>26</v>
      </c>
      <c r="G108" s="15" t="s">
        <v>16</v>
      </c>
    </row>
    <row r="109" spans="1:9" x14ac:dyDescent="0.25">
      <c r="A109" s="1"/>
      <c r="B109" s="7">
        <v>201</v>
      </c>
      <c r="C109" s="7">
        <v>13.4</v>
      </c>
      <c r="D109" s="10">
        <v>15</v>
      </c>
      <c r="E109" s="7">
        <v>201</v>
      </c>
      <c r="F109" s="7">
        <v>199.65</v>
      </c>
      <c r="G109" s="7">
        <v>400</v>
      </c>
      <c r="I109" s="52"/>
    </row>
    <row r="110" spans="1:9" x14ac:dyDescent="0.25">
      <c r="A110" s="1"/>
      <c r="D110" s="8"/>
    </row>
    <row r="111" spans="1:9" x14ac:dyDescent="0.25">
      <c r="A111" s="1"/>
      <c r="D111" s="8"/>
    </row>
    <row r="112" spans="1:9" x14ac:dyDescent="0.25">
      <c r="A112" s="1"/>
      <c r="D112" s="8"/>
    </row>
    <row r="113" spans="1:9" x14ac:dyDescent="0.25">
      <c r="A113" s="1"/>
      <c r="D113" s="8"/>
      <c r="E113" s="1" t="s">
        <v>1</v>
      </c>
      <c r="F113" s="2"/>
      <c r="G113" s="2"/>
    </row>
    <row r="115" spans="1:9" x14ac:dyDescent="0.25">
      <c r="A115" s="1">
        <v>13</v>
      </c>
      <c r="B115" s="1" t="s">
        <v>356</v>
      </c>
      <c r="D115" s="8"/>
      <c r="E115" s="1"/>
      <c r="F115" s="1" t="s">
        <v>357</v>
      </c>
    </row>
    <row r="116" spans="1:9" ht="30" x14ac:dyDescent="0.25">
      <c r="A116" s="1"/>
      <c r="B116" s="5" t="s">
        <v>11</v>
      </c>
      <c r="C116" s="27" t="s">
        <v>12</v>
      </c>
      <c r="D116" s="9" t="s">
        <v>13</v>
      </c>
      <c r="E116" s="27" t="s">
        <v>14</v>
      </c>
      <c r="F116" s="5" t="s">
        <v>26</v>
      </c>
      <c r="G116" s="27" t="s">
        <v>16</v>
      </c>
    </row>
    <row r="117" spans="1:9" x14ac:dyDescent="0.25">
      <c r="A117" s="1"/>
      <c r="B117" s="7">
        <v>839.08</v>
      </c>
      <c r="C117" s="7">
        <v>55.939</v>
      </c>
      <c r="D117" s="10">
        <v>15</v>
      </c>
      <c r="E117" s="7">
        <v>839.08</v>
      </c>
      <c r="F117" s="7">
        <v>160.91999999999999</v>
      </c>
      <c r="G117" s="7">
        <f>C117*D117+F117</f>
        <v>1000.005</v>
      </c>
      <c r="I117" s="52"/>
    </row>
    <row r="118" spans="1:9" x14ac:dyDescent="0.25">
      <c r="A118" s="1"/>
      <c r="D118" s="8"/>
    </row>
    <row r="119" spans="1:9" x14ac:dyDescent="0.25">
      <c r="A119" s="1"/>
      <c r="D119" s="8"/>
    </row>
    <row r="120" spans="1:9" x14ac:dyDescent="0.25">
      <c r="A120" s="1"/>
      <c r="D120" s="8"/>
    </row>
    <row r="121" spans="1:9" x14ac:dyDescent="0.25">
      <c r="A121" s="1"/>
      <c r="D121" s="8"/>
      <c r="E121" s="1" t="s">
        <v>1</v>
      </c>
      <c r="F121" s="2"/>
      <c r="G121" s="2"/>
    </row>
    <row r="122" spans="1:9" x14ac:dyDescent="0.25">
      <c r="A122" s="1"/>
      <c r="D122" s="8"/>
      <c r="E122" s="1"/>
      <c r="F122" s="14"/>
      <c r="G122" s="14"/>
    </row>
    <row r="123" spans="1:9" x14ac:dyDescent="0.25">
      <c r="A123" s="1">
        <v>14</v>
      </c>
      <c r="B123" s="1" t="s">
        <v>360</v>
      </c>
      <c r="D123" s="8"/>
      <c r="E123" s="1"/>
      <c r="F123" s="1" t="s">
        <v>361</v>
      </c>
    </row>
    <row r="124" spans="1:9" ht="30" x14ac:dyDescent="0.25">
      <c r="A124" s="1"/>
      <c r="B124" s="5" t="s">
        <v>11</v>
      </c>
      <c r="C124" s="27" t="s">
        <v>12</v>
      </c>
      <c r="D124" s="9" t="s">
        <v>13</v>
      </c>
      <c r="E124" s="27" t="s">
        <v>14</v>
      </c>
      <c r="F124" s="5" t="s">
        <v>26</v>
      </c>
      <c r="G124" s="27" t="s">
        <v>16</v>
      </c>
    </row>
    <row r="125" spans="1:9" x14ac:dyDescent="0.25">
      <c r="A125" s="1"/>
      <c r="B125" s="7">
        <v>304.89999999999998</v>
      </c>
      <c r="C125" s="7">
        <v>20.326599999999999</v>
      </c>
      <c r="D125" s="10">
        <v>15</v>
      </c>
      <c r="E125" s="7">
        <v>839.08</v>
      </c>
      <c r="F125" s="7">
        <v>195.11</v>
      </c>
      <c r="G125" s="7">
        <f>C125*D125+F125</f>
        <v>500.00900000000001</v>
      </c>
      <c r="I125" s="52"/>
    </row>
    <row r="126" spans="1:9" x14ac:dyDescent="0.25">
      <c r="A126" s="1"/>
      <c r="D126" s="8"/>
    </row>
    <row r="127" spans="1:9" x14ac:dyDescent="0.25">
      <c r="A127" s="1"/>
      <c r="D127" s="8"/>
    </row>
    <row r="128" spans="1:9" x14ac:dyDescent="0.25">
      <c r="A128" s="1"/>
      <c r="D128" s="8"/>
    </row>
    <row r="129" spans="1:9" x14ac:dyDescent="0.25">
      <c r="A129" s="1"/>
      <c r="D129" s="8"/>
      <c r="E129" s="1" t="s">
        <v>1</v>
      </c>
      <c r="F129" s="2"/>
      <c r="G129" s="2"/>
    </row>
    <row r="132" spans="1:9" x14ac:dyDescent="0.25">
      <c r="D132" s="54" t="s">
        <v>392</v>
      </c>
      <c r="E132" s="54"/>
      <c r="F132" s="54"/>
      <c r="G132" s="1" t="s">
        <v>130</v>
      </c>
    </row>
    <row r="133" spans="1:9" x14ac:dyDescent="0.25">
      <c r="D133" s="54" t="s">
        <v>393</v>
      </c>
      <c r="E133" s="54"/>
      <c r="F133" s="54"/>
      <c r="G133" s="4"/>
    </row>
    <row r="136" spans="1:9" x14ac:dyDescent="0.25">
      <c r="A136" s="1">
        <v>15</v>
      </c>
      <c r="B136" s="4" t="s">
        <v>139</v>
      </c>
      <c r="C136" s="3"/>
      <c r="D136" s="8"/>
      <c r="E136" s="1" t="s">
        <v>303</v>
      </c>
      <c r="F136" s="1"/>
    </row>
    <row r="137" spans="1:9" ht="30" x14ac:dyDescent="0.25">
      <c r="A137" s="1"/>
      <c r="B137" s="5" t="s">
        <v>11</v>
      </c>
      <c r="C137" s="28" t="s">
        <v>12</v>
      </c>
      <c r="D137" s="9" t="s">
        <v>13</v>
      </c>
      <c r="E137" s="28" t="s">
        <v>14</v>
      </c>
      <c r="F137" s="5" t="s">
        <v>26</v>
      </c>
      <c r="G137" s="28" t="s">
        <v>16</v>
      </c>
    </row>
    <row r="138" spans="1:9" x14ac:dyDescent="0.25">
      <c r="A138" s="1"/>
      <c r="B138" s="7">
        <v>1965.5</v>
      </c>
      <c r="C138" s="7">
        <v>131.03</v>
      </c>
      <c r="D138" s="10">
        <v>15</v>
      </c>
      <c r="E138" s="7">
        <v>1965.5</v>
      </c>
      <c r="F138" s="7">
        <v>34.54</v>
      </c>
      <c r="G138" s="7">
        <v>2000</v>
      </c>
      <c r="I138" s="52"/>
    </row>
    <row r="139" spans="1:9" x14ac:dyDescent="0.25">
      <c r="A139" s="1"/>
      <c r="B139" s="1"/>
      <c r="C139" s="1"/>
      <c r="D139" s="10"/>
      <c r="E139" s="1"/>
      <c r="F139" s="1"/>
      <c r="G139" s="1"/>
    </row>
    <row r="140" spans="1:9" x14ac:dyDescent="0.25">
      <c r="A140" s="1"/>
      <c r="D140" s="8"/>
    </row>
    <row r="141" spans="1:9" x14ac:dyDescent="0.25">
      <c r="A141" s="1"/>
      <c r="D141" s="8"/>
    </row>
    <row r="142" spans="1:9" x14ac:dyDescent="0.25">
      <c r="A142" s="1"/>
      <c r="D142" s="8"/>
      <c r="E142" s="1" t="s">
        <v>1</v>
      </c>
      <c r="F142" s="2"/>
      <c r="G142" s="2"/>
    </row>
    <row r="143" spans="1:9" x14ac:dyDescent="0.25">
      <c r="A143" s="1"/>
      <c r="D143" s="8"/>
    </row>
    <row r="144" spans="1:9" x14ac:dyDescent="0.25">
      <c r="A144" s="1">
        <v>16</v>
      </c>
      <c r="B144" s="1" t="s">
        <v>140</v>
      </c>
      <c r="D144" s="8"/>
      <c r="E144" s="1" t="s">
        <v>304</v>
      </c>
    </row>
    <row r="145" spans="1:9" ht="30" x14ac:dyDescent="0.25">
      <c r="A145" s="1"/>
      <c r="B145" s="5" t="s">
        <v>11</v>
      </c>
      <c r="C145" s="28" t="s">
        <v>12</v>
      </c>
      <c r="D145" s="9" t="s">
        <v>13</v>
      </c>
      <c r="E145" s="28" t="s">
        <v>14</v>
      </c>
      <c r="F145" s="5" t="s">
        <v>26</v>
      </c>
      <c r="G145" s="28" t="s">
        <v>16</v>
      </c>
    </row>
    <row r="146" spans="1:9" x14ac:dyDescent="0.25">
      <c r="A146" s="1"/>
      <c r="B146" s="7">
        <v>2225</v>
      </c>
      <c r="C146" s="7">
        <v>148.33000000000001</v>
      </c>
      <c r="D146" s="10">
        <v>15</v>
      </c>
      <c r="E146" s="7">
        <v>2225</v>
      </c>
      <c r="F146" s="7">
        <v>40.47</v>
      </c>
      <c r="G146" s="7">
        <v>2250</v>
      </c>
      <c r="I146" s="52"/>
    </row>
    <row r="147" spans="1:9" x14ac:dyDescent="0.25">
      <c r="A147" s="1"/>
      <c r="D147" s="8"/>
    </row>
    <row r="148" spans="1:9" x14ac:dyDescent="0.25">
      <c r="A148" s="1"/>
      <c r="D148" s="8"/>
    </row>
    <row r="149" spans="1:9" x14ac:dyDescent="0.25">
      <c r="A149" s="1"/>
      <c r="D149" s="8"/>
    </row>
    <row r="150" spans="1:9" x14ac:dyDescent="0.25">
      <c r="A150" s="1"/>
      <c r="D150" s="8"/>
      <c r="E150" s="1" t="s">
        <v>1</v>
      </c>
      <c r="F150" s="2"/>
      <c r="G150" s="2"/>
    </row>
    <row r="152" spans="1:9" ht="23.25" x14ac:dyDescent="0.25">
      <c r="A152" s="1">
        <v>17</v>
      </c>
      <c r="B152" s="1" t="s">
        <v>370</v>
      </c>
      <c r="D152" s="8"/>
      <c r="E152" s="1"/>
      <c r="G152" s="33" t="s">
        <v>367</v>
      </c>
    </row>
    <row r="153" spans="1:9" ht="30" x14ac:dyDescent="0.25">
      <c r="A153" s="1"/>
      <c r="B153" s="5" t="s">
        <v>11</v>
      </c>
      <c r="C153" s="28" t="s">
        <v>12</v>
      </c>
      <c r="D153" s="9" t="s">
        <v>13</v>
      </c>
      <c r="E153" s="28" t="s">
        <v>14</v>
      </c>
      <c r="F153" s="5" t="s">
        <v>26</v>
      </c>
      <c r="G153" s="28" t="s">
        <v>16</v>
      </c>
    </row>
    <row r="154" spans="1:9" x14ac:dyDescent="0.25">
      <c r="A154" s="1"/>
      <c r="B154" s="7">
        <v>1115.47</v>
      </c>
      <c r="C154" s="7">
        <v>74.36</v>
      </c>
      <c r="D154" s="10">
        <v>15</v>
      </c>
      <c r="E154" s="7">
        <v>1115.47</v>
      </c>
      <c r="F154" s="7">
        <v>134.53</v>
      </c>
      <c r="G154" s="7">
        <v>1250</v>
      </c>
      <c r="I154" s="52"/>
    </row>
    <row r="155" spans="1:9" x14ac:dyDescent="0.25">
      <c r="A155" s="1"/>
      <c r="D155" s="8"/>
    </row>
    <row r="156" spans="1:9" x14ac:dyDescent="0.25">
      <c r="A156" s="1"/>
      <c r="D156" s="8"/>
    </row>
    <row r="157" spans="1:9" x14ac:dyDescent="0.25">
      <c r="A157" s="1"/>
      <c r="D157" s="8"/>
    </row>
    <row r="158" spans="1:9" x14ac:dyDescent="0.25">
      <c r="A158" s="1"/>
      <c r="D158" s="8"/>
      <c r="E158" s="1" t="s">
        <v>1</v>
      </c>
      <c r="F158" s="2"/>
      <c r="G158" s="2"/>
    </row>
    <row r="160" spans="1:9" x14ac:dyDescent="0.25">
      <c r="A160" s="1"/>
      <c r="B160" s="1"/>
      <c r="D160" s="8"/>
      <c r="E160" s="1"/>
      <c r="G160" s="33"/>
      <c r="I160" s="52"/>
    </row>
    <row r="161" spans="1:7" x14ac:dyDescent="0.25">
      <c r="A161" s="1"/>
      <c r="B161" s="5"/>
      <c r="C161" s="28"/>
      <c r="D161" s="9"/>
      <c r="E161" s="28"/>
      <c r="F161" s="5"/>
      <c r="G161" s="28"/>
    </row>
    <row r="162" spans="1:7" x14ac:dyDescent="0.25">
      <c r="A162" s="1"/>
      <c r="B162" s="7"/>
      <c r="C162" s="7"/>
      <c r="D162" s="10"/>
      <c r="E162" s="7"/>
      <c r="F162" s="7"/>
      <c r="G162" s="7"/>
    </row>
    <row r="163" spans="1:7" x14ac:dyDescent="0.25">
      <c r="A163" s="1"/>
      <c r="D163" s="8"/>
    </row>
    <row r="164" spans="1:7" x14ac:dyDescent="0.25">
      <c r="A164" s="1"/>
      <c r="D164" s="8"/>
    </row>
    <row r="165" spans="1:7" x14ac:dyDescent="0.25">
      <c r="A165" s="1"/>
      <c r="D165" s="8"/>
      <c r="F165" s="14"/>
      <c r="G165" s="14"/>
    </row>
    <row r="166" spans="1:7" x14ac:dyDescent="0.25">
      <c r="A166" s="1"/>
      <c r="D166" s="8"/>
      <c r="E166" s="1"/>
      <c r="F166" s="14"/>
      <c r="G166" s="14"/>
    </row>
    <row r="171" spans="1:7" x14ac:dyDescent="0.25">
      <c r="B171" s="1" t="s">
        <v>366</v>
      </c>
      <c r="C171" s="1"/>
      <c r="D171" s="1" t="s">
        <v>365</v>
      </c>
      <c r="E171" s="1" t="s">
        <v>364</v>
      </c>
    </row>
    <row r="172" spans="1:7" x14ac:dyDescent="0.25">
      <c r="B172" s="16">
        <f>B146+B138+B125+B117+B109+B102+B93+B75+B68+B61+B54+B38+B30+B23+B16+B8</f>
        <v>18338.559999999998</v>
      </c>
      <c r="C172" s="16">
        <f>C146+C138+C125+C117+C109+C102+C93+C75+C68+C61+C54+C38+C30+C23+C16+C8+C154</f>
        <v>1296.8945999999999</v>
      </c>
      <c r="D172" s="16">
        <f>F146+F138+F125+F117+F109+F102+F93+F75+F68+F61+F54+F38+F30+F23+F16+F8+F154</f>
        <v>2348.9100000000003</v>
      </c>
      <c r="E172" s="16">
        <f>G146+G138+G125+G117+G109+G102+G93+G75+G68+G61+G54+G38+G30+G23+G16+G8+G154</f>
        <v>19520.019</v>
      </c>
    </row>
  </sheetData>
  <mergeCells count="8">
    <mergeCell ref="D132:F132"/>
    <mergeCell ref="D133:F133"/>
    <mergeCell ref="D88:F88"/>
    <mergeCell ref="D2:F2"/>
    <mergeCell ref="D3:F3"/>
    <mergeCell ref="D47:F47"/>
    <mergeCell ref="D48:F48"/>
    <mergeCell ref="D87:F8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1" sqref="D21"/>
    </sheetView>
  </sheetViews>
  <sheetFormatPr baseColWidth="10" defaultRowHeight="15" x14ac:dyDescent="0.25"/>
  <cols>
    <col min="1" max="1" width="2" bestFit="1" customWidth="1"/>
    <col min="2" max="2" width="20.140625" customWidth="1"/>
    <col min="3" max="3" width="11.42578125" customWidth="1"/>
    <col min="5" max="5" width="16.42578125" customWidth="1"/>
    <col min="7" max="7" width="12.5703125" bestFit="1" customWidth="1"/>
  </cols>
  <sheetData>
    <row r="1" spans="1:9" x14ac:dyDescent="0.25">
      <c r="D1" s="8"/>
      <c r="G1">
        <v>3</v>
      </c>
    </row>
    <row r="2" spans="1:9" x14ac:dyDescent="0.25">
      <c r="D2" s="54" t="s">
        <v>392</v>
      </c>
      <c r="E2" s="54"/>
      <c r="F2" s="54"/>
      <c r="G2" s="1" t="s">
        <v>17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  <c r="E5" s="1"/>
    </row>
    <row r="6" spans="1:9" x14ac:dyDescent="0.25">
      <c r="B6" s="4" t="s">
        <v>18</v>
      </c>
      <c r="C6" s="3"/>
      <c r="D6" s="1" t="s">
        <v>187</v>
      </c>
      <c r="F6" s="1" t="s">
        <v>158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9" x14ac:dyDescent="0.25">
      <c r="A8" s="1"/>
      <c r="B8" s="7">
        <v>11080</v>
      </c>
      <c r="C8" s="7">
        <v>738.66</v>
      </c>
      <c r="D8" s="10">
        <v>15</v>
      </c>
      <c r="E8" s="7">
        <v>11080</v>
      </c>
      <c r="F8" s="7">
        <v>1827.14</v>
      </c>
      <c r="G8" s="7">
        <v>9250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19</v>
      </c>
      <c r="E14" s="10" t="s">
        <v>188</v>
      </c>
      <c r="F14" s="1" t="s">
        <v>159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21</v>
      </c>
      <c r="G15" s="6" t="s">
        <v>16</v>
      </c>
    </row>
    <row r="16" spans="1:9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/>
      <c r="D21" s="8"/>
    </row>
    <row r="22" spans="1:9" x14ac:dyDescent="0.25">
      <c r="A22" s="1">
        <v>3</v>
      </c>
      <c r="B22" s="1" t="s">
        <v>20</v>
      </c>
      <c r="E22" s="1" t="s">
        <v>189</v>
      </c>
      <c r="F22" s="1" t="s">
        <v>160</v>
      </c>
    </row>
    <row r="23" spans="1:9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5" t="s">
        <v>22</v>
      </c>
      <c r="G23" s="6" t="s">
        <v>16</v>
      </c>
    </row>
    <row r="24" spans="1:9" x14ac:dyDescent="0.25">
      <c r="A24" s="1"/>
      <c r="B24" s="7">
        <v>2510</v>
      </c>
      <c r="C24" s="7">
        <v>167.33</v>
      </c>
      <c r="D24" s="10">
        <v>15</v>
      </c>
      <c r="E24" s="7">
        <v>2510</v>
      </c>
      <c r="F24" s="7">
        <v>92.8</v>
      </c>
      <c r="G24" s="7">
        <v>2500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29" spans="1:9" x14ac:dyDescent="0.25">
      <c r="A29" s="1"/>
      <c r="D29" s="8"/>
      <c r="E29" s="1"/>
      <c r="F29" s="14"/>
      <c r="G29" s="14"/>
    </row>
    <row r="30" spans="1:9" ht="30" x14ac:dyDescent="0.25">
      <c r="B30" s="5" t="s">
        <v>11</v>
      </c>
      <c r="C30" s="13" t="s">
        <v>12</v>
      </c>
      <c r="D30" s="13" t="s">
        <v>14</v>
      </c>
      <c r="E30" s="1" t="s">
        <v>128</v>
      </c>
      <c r="F30" s="1" t="s">
        <v>15</v>
      </c>
      <c r="G30" s="1" t="s">
        <v>16</v>
      </c>
    </row>
    <row r="31" spans="1:9" x14ac:dyDescent="0.25">
      <c r="B31" s="16">
        <f>B24+B16+B8</f>
        <v>14998</v>
      </c>
      <c r="C31" s="16">
        <f>C24+C8</f>
        <v>905.99</v>
      </c>
      <c r="D31" s="16">
        <f>E24+E16+E8</f>
        <v>14998</v>
      </c>
      <c r="E31" s="16">
        <f>F24+F16</f>
        <v>185.6</v>
      </c>
      <c r="F31" s="16">
        <f>F8</f>
        <v>1827.14</v>
      </c>
      <c r="G31" s="16">
        <f>G24+G16+G8</f>
        <v>13250</v>
      </c>
      <c r="I31" s="16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7"/>
  <sheetViews>
    <sheetView topLeftCell="A7" workbookViewId="0">
      <selection activeCell="B19" sqref="B19"/>
    </sheetView>
  </sheetViews>
  <sheetFormatPr baseColWidth="10" defaultRowHeight="15" x14ac:dyDescent="0.25"/>
  <cols>
    <col min="1" max="1" width="12.28515625" style="1" bestFit="1" customWidth="1"/>
    <col min="2" max="2" width="12.5703125" style="1" bestFit="1" customWidth="1"/>
    <col min="3" max="4" width="11.42578125" style="1"/>
    <col min="5" max="5" width="18.7109375" style="1" bestFit="1" customWidth="1"/>
    <col min="6" max="16384" width="11.42578125" style="1"/>
  </cols>
  <sheetData>
    <row r="6" spans="1:5" x14ac:dyDescent="0.25">
      <c r="B6" s="1" t="s">
        <v>143</v>
      </c>
      <c r="C6" s="1" t="s">
        <v>15</v>
      </c>
      <c r="D6" s="1" t="s">
        <v>128</v>
      </c>
      <c r="E6" s="1" t="s">
        <v>16</v>
      </c>
    </row>
    <row r="7" spans="1:5" ht="21" x14ac:dyDescent="0.35">
      <c r="B7" s="16">
        <f>REGIDORES!D83+presidencia!D31+sindicatura!B24+secretaria!D15+TESORERIA!D23+catastro!D23+agua!D40+'registro civil'!D15+'obras publicas'!D63+'oficilia mayor'!D24+'Servicios generales'!E303+'fomento '!D23+Direcciones!D63+Educacion!D30+Jubilados!D32+'Delegaciones y agencias'!E160</f>
        <v>141736.60999999999</v>
      </c>
      <c r="C7" s="16">
        <f>REGIDORES!E83+presidencia!F31+sindicatura!D24+secretaria!E15+TESORERIA!E23+catastro!E23+agua!E40+'oficilia mayor'!E24+Educacion!E30</f>
        <v>4051.4499999999985</v>
      </c>
      <c r="D7" s="16">
        <f>presidencia!E31+sindicatura!E24+TESORERIA!F23+catastro!F23+agua!F40+'registro civil'!E15+'obras publicas'!E63+'oficilia mayor'!F24+'Servicios generales'!F303+'fomento '!E23+Direcciones!E63+Educacion!F30+Jubilados!E32+'Delegaciones y agencias'!F160</f>
        <v>9926.83</v>
      </c>
      <c r="E7" s="30">
        <f>REGIDORES!F83+presidencia!G31+sindicatura!F24+secretaria!F15+TESORERIA!G23+catastro!G23+agua!G40+'registro civil'!F15+'obras publicas'!F63+'oficilia mayor'!G24+'Servicios generales'!G303+'fomento '!F23+Direcciones!F63+Educacion!G30+Jubilados!F32+'Delegaciones y agencias'!G160</f>
        <v>147479</v>
      </c>
    </row>
    <row r="10" spans="1:5" x14ac:dyDescent="0.25">
      <c r="A10" s="1" t="s">
        <v>149</v>
      </c>
      <c r="B10" s="16">
        <f>'Proteccion civil'!B31</f>
        <v>7173</v>
      </c>
      <c r="C10" s="1">
        <v>0</v>
      </c>
      <c r="D10" s="16">
        <f>'Proteccion civil'!E31</f>
        <v>153.27999999999997</v>
      </c>
      <c r="E10" s="16">
        <f>'Proteccion civil'!F31</f>
        <v>7170</v>
      </c>
    </row>
    <row r="11" spans="1:5" x14ac:dyDescent="0.25">
      <c r="A11" s="1" t="s">
        <v>150</v>
      </c>
      <c r="B11" s="16">
        <f>seguridad!B78</f>
        <v>15585</v>
      </c>
      <c r="C11" s="1">
        <v>0</v>
      </c>
      <c r="D11" s="16">
        <f>seguridad!E78</f>
        <v>600.18000000000006</v>
      </c>
      <c r="E11" s="16">
        <f>seguridad!F78</f>
        <v>21460.160000000003</v>
      </c>
    </row>
    <row r="12" spans="1:5" ht="21" x14ac:dyDescent="0.35">
      <c r="E12" s="30">
        <f>E10+E11</f>
        <v>28630.160000000003</v>
      </c>
    </row>
    <row r="13" spans="1:5" ht="18.75" x14ac:dyDescent="0.3">
      <c r="E13" s="31"/>
    </row>
    <row r="15" spans="1:5" x14ac:dyDescent="0.25">
      <c r="A15" s="1" t="s">
        <v>151</v>
      </c>
      <c r="B15" s="16">
        <f>'EVENTUALES 1'!B172</f>
        <v>18338.559999999998</v>
      </c>
      <c r="D15" s="16">
        <f>'EVENTUALES 1'!D172</f>
        <v>2348.9100000000003</v>
      </c>
      <c r="E15" s="16">
        <f>'EVENTUALES 1'!E172</f>
        <v>19520.019</v>
      </c>
    </row>
    <row r="16" spans="1:5" x14ac:dyDescent="0.25">
      <c r="B16" s="16"/>
      <c r="D16" s="16"/>
      <c r="E16" s="16"/>
    </row>
    <row r="17" spans="3:5" ht="18.75" x14ac:dyDescent="0.3">
      <c r="E17" s="31">
        <f>E15+E16</f>
        <v>19520.019</v>
      </c>
    </row>
    <row r="20" spans="3:5" ht="21" x14ac:dyDescent="0.35">
      <c r="E20" s="32">
        <f>E7+E12+E17</f>
        <v>195629.179</v>
      </c>
    </row>
    <row r="23" spans="3:5" x14ac:dyDescent="0.25">
      <c r="C23" s="1" t="s">
        <v>358</v>
      </c>
    </row>
    <row r="24" spans="3:5" x14ac:dyDescent="0.25">
      <c r="C24" s="1" t="s">
        <v>359</v>
      </c>
    </row>
    <row r="26" spans="3:5" x14ac:dyDescent="0.25">
      <c r="D26" s="16"/>
    </row>
    <row r="27" spans="3:5" x14ac:dyDescent="0.25">
      <c r="E27" s="16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topLeftCell="A4" workbookViewId="0">
      <selection activeCell="C11" sqref="C11"/>
    </sheetView>
  </sheetViews>
  <sheetFormatPr baseColWidth="10" defaultRowHeight="15" x14ac:dyDescent="0.25"/>
  <cols>
    <col min="1" max="1" width="2" bestFit="1" customWidth="1"/>
    <col min="5" max="5" width="15.85546875" customWidth="1"/>
    <col min="7" max="7" width="12.5703125" bestFit="1" customWidth="1"/>
  </cols>
  <sheetData>
    <row r="1" spans="1:7" x14ac:dyDescent="0.25">
      <c r="D1" s="8"/>
    </row>
    <row r="2" spans="1:7" x14ac:dyDescent="0.25">
      <c r="D2" s="54" t="s">
        <v>383</v>
      </c>
      <c r="E2" s="54"/>
      <c r="F2" s="54"/>
      <c r="G2" s="1" t="s">
        <v>92</v>
      </c>
    </row>
    <row r="3" spans="1:7" x14ac:dyDescent="0.25">
      <c r="D3" s="54" t="s">
        <v>384</v>
      </c>
      <c r="E3" s="54"/>
      <c r="F3" s="54"/>
      <c r="G3" s="1"/>
    </row>
    <row r="4" spans="1:7" x14ac:dyDescent="0.25">
      <c r="D4" s="8"/>
    </row>
    <row r="5" spans="1:7" x14ac:dyDescent="0.25">
      <c r="D5" s="8"/>
    </row>
    <row r="6" spans="1:7" x14ac:dyDescent="0.25">
      <c r="A6">
        <v>1</v>
      </c>
      <c r="B6" s="4" t="s">
        <v>371</v>
      </c>
      <c r="C6" s="3"/>
      <c r="D6" s="8"/>
      <c r="E6" s="1" t="s">
        <v>372</v>
      </c>
      <c r="F6" s="1" t="s">
        <v>373</v>
      </c>
    </row>
    <row r="7" spans="1:7" ht="45" x14ac:dyDescent="0.25">
      <c r="A7" s="1"/>
      <c r="B7" s="5" t="s">
        <v>11</v>
      </c>
      <c r="C7" s="29" t="s">
        <v>12</v>
      </c>
      <c r="D7" s="9" t="s">
        <v>13</v>
      </c>
      <c r="E7" s="29" t="s">
        <v>14</v>
      </c>
      <c r="F7" s="5" t="s">
        <v>26</v>
      </c>
      <c r="G7" s="29" t="s">
        <v>16</v>
      </c>
    </row>
    <row r="8" spans="1:7" x14ac:dyDescent="0.25">
      <c r="A8" s="1"/>
      <c r="B8" s="7">
        <v>1262.31</v>
      </c>
      <c r="C8" s="7">
        <v>84.153999999999996</v>
      </c>
      <c r="D8" s="10">
        <v>15</v>
      </c>
      <c r="E8" s="7">
        <v>1262.31</v>
      </c>
      <c r="F8" s="7">
        <v>87.69</v>
      </c>
      <c r="G8" s="7">
        <f>C8*D8+F8</f>
        <v>1350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374</v>
      </c>
      <c r="D14" s="8"/>
      <c r="E14" s="1" t="s">
        <v>375</v>
      </c>
      <c r="F14" s="4" t="s">
        <v>376</v>
      </c>
      <c r="G14" s="24"/>
    </row>
    <row r="15" spans="1:7" ht="45" x14ac:dyDescent="0.25">
      <c r="A15" s="1"/>
      <c r="B15" s="5" t="s">
        <v>11</v>
      </c>
      <c r="C15" s="29" t="s">
        <v>12</v>
      </c>
      <c r="D15" s="9" t="s">
        <v>13</v>
      </c>
      <c r="E15" s="29" t="s">
        <v>14</v>
      </c>
      <c r="F15" s="5" t="s">
        <v>26</v>
      </c>
      <c r="G15" s="29" t="s">
        <v>16</v>
      </c>
    </row>
    <row r="16" spans="1:7" x14ac:dyDescent="0.25">
      <c r="A16" s="1"/>
      <c r="B16" s="7">
        <v>1262.31</v>
      </c>
      <c r="C16" s="7">
        <v>84.153999999999996</v>
      </c>
      <c r="D16" s="10">
        <v>15</v>
      </c>
      <c r="E16" s="7">
        <v>1262.31</v>
      </c>
      <c r="F16" s="7">
        <v>87.69</v>
      </c>
      <c r="G16" s="7">
        <f>C16*D16+F16</f>
        <v>1350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/>
      <c r="D21" s="8"/>
      <c r="E21" s="1"/>
      <c r="F21" s="14"/>
      <c r="G21" s="14"/>
    </row>
    <row r="22" spans="1:7" x14ac:dyDescent="0.25">
      <c r="A22" s="1">
        <v>3</v>
      </c>
      <c r="B22" s="1" t="s">
        <v>377</v>
      </c>
      <c r="D22" s="8"/>
      <c r="E22" s="1" t="s">
        <v>378</v>
      </c>
      <c r="F22" s="34" t="s">
        <v>379</v>
      </c>
    </row>
    <row r="23" spans="1:7" ht="45" x14ac:dyDescent="0.25">
      <c r="A23" s="1"/>
      <c r="B23" s="5" t="s">
        <v>11</v>
      </c>
      <c r="C23" s="29" t="s">
        <v>12</v>
      </c>
      <c r="D23" s="9" t="s">
        <v>13</v>
      </c>
      <c r="E23" s="29" t="s">
        <v>14</v>
      </c>
      <c r="F23" s="5" t="s">
        <v>26</v>
      </c>
      <c r="G23" s="29" t="s">
        <v>16</v>
      </c>
    </row>
    <row r="24" spans="1:7" x14ac:dyDescent="0.25">
      <c r="A24" s="1"/>
      <c r="B24" s="7">
        <v>1262.31</v>
      </c>
      <c r="C24" s="7">
        <v>84.153999999999996</v>
      </c>
      <c r="D24" s="10">
        <v>15</v>
      </c>
      <c r="E24" s="7">
        <v>1262.31</v>
      </c>
      <c r="F24" s="7">
        <v>87.69</v>
      </c>
      <c r="G24" s="7">
        <f>C24*D24+F24</f>
        <v>1350</v>
      </c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</row>
    <row r="28" spans="1:7" x14ac:dyDescent="0.25">
      <c r="A28" s="1"/>
      <c r="D28" s="8"/>
      <c r="E28" s="1" t="s">
        <v>1</v>
      </c>
      <c r="F28" s="2"/>
      <c r="G28" s="2"/>
    </row>
    <row r="29" spans="1:7" x14ac:dyDescent="0.25">
      <c r="A29" s="1"/>
      <c r="D29" s="8"/>
      <c r="E29" s="1"/>
      <c r="F29" s="14"/>
      <c r="G29" s="14"/>
    </row>
    <row r="30" spans="1:7" x14ac:dyDescent="0.25">
      <c r="A30" s="1">
        <v>4</v>
      </c>
      <c r="B30" s="4" t="s">
        <v>380</v>
      </c>
      <c r="C30" s="3"/>
      <c r="D30" s="8"/>
      <c r="E30" s="1" t="s">
        <v>381</v>
      </c>
      <c r="F30" s="1" t="s">
        <v>382</v>
      </c>
    </row>
    <row r="31" spans="1:7" ht="45" x14ac:dyDescent="0.25">
      <c r="A31" s="1"/>
      <c r="B31" s="5" t="s">
        <v>11</v>
      </c>
      <c r="C31" s="29" t="s">
        <v>12</v>
      </c>
      <c r="D31" s="9" t="s">
        <v>13</v>
      </c>
      <c r="E31" s="29" t="s">
        <v>14</v>
      </c>
      <c r="F31" s="5" t="s">
        <v>26</v>
      </c>
      <c r="G31" s="29" t="s">
        <v>16</v>
      </c>
    </row>
    <row r="32" spans="1:7" x14ac:dyDescent="0.25">
      <c r="A32" s="1"/>
      <c r="B32" s="7">
        <v>1262.31</v>
      </c>
      <c r="C32" s="7">
        <v>84.153999999999996</v>
      </c>
      <c r="D32" s="10">
        <v>15</v>
      </c>
      <c r="E32" s="7">
        <v>1262.31</v>
      </c>
      <c r="F32" s="7">
        <v>87.69</v>
      </c>
      <c r="G32" s="7">
        <f>C32*D32+F32</f>
        <v>1350</v>
      </c>
    </row>
    <row r="33" spans="1:7" x14ac:dyDescent="0.25">
      <c r="A33" s="1"/>
      <c r="B33" s="1"/>
      <c r="C33" s="1"/>
      <c r="D33" s="10"/>
      <c r="E33" s="1"/>
      <c r="F33" s="1"/>
      <c r="G33" s="1"/>
    </row>
    <row r="34" spans="1:7" x14ac:dyDescent="0.25">
      <c r="A34" s="1"/>
      <c r="D34" s="8"/>
    </row>
    <row r="35" spans="1:7" x14ac:dyDescent="0.25">
      <c r="A35" s="1"/>
      <c r="D35" s="8"/>
    </row>
    <row r="36" spans="1:7" x14ac:dyDescent="0.25">
      <c r="A36" s="1"/>
      <c r="D36" s="8"/>
      <c r="E36" s="1" t="s">
        <v>1</v>
      </c>
      <c r="F36" s="2"/>
      <c r="G36" s="2"/>
    </row>
    <row r="37" spans="1:7" x14ac:dyDescent="0.25">
      <c r="A37" s="1"/>
      <c r="D37" s="8"/>
    </row>
    <row r="38" spans="1:7" x14ac:dyDescent="0.25">
      <c r="A38" s="1"/>
      <c r="B38" s="1" t="s">
        <v>366</v>
      </c>
      <c r="C38" t="s">
        <v>385</v>
      </c>
      <c r="D38" s="8" t="s">
        <v>364</v>
      </c>
      <c r="E38" s="1"/>
      <c r="F38" s="1"/>
    </row>
    <row r="39" spans="1:7" x14ac:dyDescent="0.25">
      <c r="A39" s="1"/>
      <c r="B39" s="35">
        <f>B32+B24+B16+B8</f>
        <v>5049.24</v>
      </c>
      <c r="C39" s="36">
        <f>F32+F24+F16+F8</f>
        <v>350.76</v>
      </c>
      <c r="D39" s="37">
        <f>G32+G24+G16+G8</f>
        <v>5400</v>
      </c>
      <c r="E39" s="29"/>
      <c r="F39" s="5"/>
      <c r="G39" s="29"/>
    </row>
    <row r="40" spans="1:7" x14ac:dyDescent="0.25">
      <c r="A40" s="1"/>
      <c r="B40" s="7"/>
      <c r="C40" s="7"/>
      <c r="D40" s="10"/>
      <c r="E40" s="7"/>
      <c r="F40" s="7"/>
      <c r="G40" s="7"/>
    </row>
    <row r="41" spans="1:7" x14ac:dyDescent="0.25">
      <c r="A41" s="1"/>
      <c r="D41" s="8"/>
    </row>
    <row r="42" spans="1:7" x14ac:dyDescent="0.25">
      <c r="A42" s="1"/>
      <c r="D42" s="8"/>
    </row>
    <row r="43" spans="1:7" x14ac:dyDescent="0.25">
      <c r="D43" s="8"/>
    </row>
    <row r="44" spans="1:7" x14ac:dyDescent="0.25">
      <c r="D44" s="54" t="s">
        <v>386</v>
      </c>
      <c r="E44" s="54"/>
      <c r="F44" s="54"/>
      <c r="G44" s="1" t="s">
        <v>92</v>
      </c>
    </row>
    <row r="45" spans="1:7" x14ac:dyDescent="0.25">
      <c r="D45" s="54" t="s">
        <v>390</v>
      </c>
      <c r="E45" s="54"/>
      <c r="F45" s="54"/>
      <c r="G45" s="1"/>
    </row>
    <row r="46" spans="1:7" x14ac:dyDescent="0.25">
      <c r="D46" s="8"/>
    </row>
    <row r="47" spans="1:7" x14ac:dyDescent="0.25">
      <c r="D47" s="8"/>
    </row>
    <row r="48" spans="1:7" x14ac:dyDescent="0.25">
      <c r="A48">
        <v>1</v>
      </c>
      <c r="B48" s="4" t="s">
        <v>371</v>
      </c>
      <c r="C48" s="3"/>
      <c r="D48" s="8"/>
      <c r="E48" s="1" t="s">
        <v>372</v>
      </c>
      <c r="F48" s="1" t="s">
        <v>373</v>
      </c>
    </row>
    <row r="49" spans="1:7" ht="45" x14ac:dyDescent="0.25">
      <c r="A49" s="1"/>
      <c r="B49" s="5" t="s">
        <v>11</v>
      </c>
      <c r="C49" s="29" t="s">
        <v>12</v>
      </c>
      <c r="D49" s="9" t="s">
        <v>13</v>
      </c>
      <c r="E49" s="29" t="s">
        <v>14</v>
      </c>
      <c r="F49" s="5" t="s">
        <v>26</v>
      </c>
      <c r="G49" s="29" t="s">
        <v>16</v>
      </c>
    </row>
    <row r="50" spans="1:7" x14ac:dyDescent="0.25">
      <c r="A50" s="1"/>
      <c r="B50" s="7">
        <v>1262.31</v>
      </c>
      <c r="C50" s="7">
        <v>84.153999999999996</v>
      </c>
      <c r="D50" s="10">
        <v>15</v>
      </c>
      <c r="E50" s="7">
        <v>1262.31</v>
      </c>
      <c r="F50" s="7">
        <v>87.69</v>
      </c>
      <c r="G50" s="7">
        <f>C50*D50+F50</f>
        <v>1350</v>
      </c>
    </row>
    <row r="51" spans="1:7" x14ac:dyDescent="0.25">
      <c r="A51" s="1"/>
      <c r="B51" s="1"/>
      <c r="C51" s="1"/>
      <c r="D51" s="10"/>
      <c r="E51" s="1"/>
      <c r="F51" s="1"/>
      <c r="G51" s="1"/>
    </row>
    <row r="52" spans="1:7" x14ac:dyDescent="0.25">
      <c r="A52" s="1"/>
      <c r="D52" s="8"/>
    </row>
    <row r="53" spans="1:7" x14ac:dyDescent="0.25">
      <c r="A53" s="1"/>
      <c r="D53" s="8"/>
    </row>
    <row r="54" spans="1:7" x14ac:dyDescent="0.25">
      <c r="A54" s="1"/>
      <c r="D54" s="8"/>
      <c r="E54" s="1" t="s">
        <v>1</v>
      </c>
      <c r="F54" s="2"/>
      <c r="G54" s="2"/>
    </row>
    <row r="55" spans="1:7" x14ac:dyDescent="0.25">
      <c r="A55" s="1"/>
      <c r="D55" s="8"/>
    </row>
    <row r="56" spans="1:7" x14ac:dyDescent="0.25">
      <c r="A56" s="1">
        <v>2</v>
      </c>
      <c r="B56" s="1" t="s">
        <v>374</v>
      </c>
      <c r="D56" s="8"/>
      <c r="E56" s="1" t="s">
        <v>375</v>
      </c>
      <c r="F56" s="4" t="s">
        <v>376</v>
      </c>
      <c r="G56" s="24"/>
    </row>
    <row r="57" spans="1:7" ht="45" x14ac:dyDescent="0.25">
      <c r="A57" s="1"/>
      <c r="B57" s="5" t="s">
        <v>11</v>
      </c>
      <c r="C57" s="29" t="s">
        <v>12</v>
      </c>
      <c r="D57" s="9" t="s">
        <v>13</v>
      </c>
      <c r="E57" s="29" t="s">
        <v>14</v>
      </c>
      <c r="F57" s="5" t="s">
        <v>26</v>
      </c>
      <c r="G57" s="29" t="s">
        <v>16</v>
      </c>
    </row>
    <row r="58" spans="1:7" x14ac:dyDescent="0.25">
      <c r="A58" s="1"/>
      <c r="B58" s="7">
        <v>1262.31</v>
      </c>
      <c r="C58" s="7">
        <v>84.153999999999996</v>
      </c>
      <c r="D58" s="10">
        <v>15</v>
      </c>
      <c r="E58" s="7">
        <v>1262.31</v>
      </c>
      <c r="F58" s="7">
        <v>87.69</v>
      </c>
      <c r="G58" s="7">
        <f>C58*D58+F58</f>
        <v>1350</v>
      </c>
    </row>
    <row r="59" spans="1:7" x14ac:dyDescent="0.25">
      <c r="A59" s="1"/>
      <c r="D59" s="8"/>
    </row>
    <row r="60" spans="1:7" x14ac:dyDescent="0.25">
      <c r="A60" s="1"/>
      <c r="D60" s="8"/>
    </row>
    <row r="61" spans="1:7" x14ac:dyDescent="0.25">
      <c r="A61" s="1"/>
      <c r="D61" s="8"/>
    </row>
    <row r="62" spans="1:7" x14ac:dyDescent="0.25">
      <c r="A62" s="1"/>
      <c r="D62" s="8"/>
      <c r="E62" s="1" t="s">
        <v>1</v>
      </c>
      <c r="F62" s="2"/>
      <c r="G62" s="2"/>
    </row>
    <row r="63" spans="1:7" x14ac:dyDescent="0.25">
      <c r="A63" s="1"/>
      <c r="D63" s="8"/>
      <c r="E63" s="1"/>
      <c r="F63" s="14"/>
      <c r="G63" s="14"/>
    </row>
    <row r="64" spans="1:7" x14ac:dyDescent="0.25">
      <c r="A64" s="1">
        <v>3</v>
      </c>
      <c r="B64" s="1" t="s">
        <v>377</v>
      </c>
      <c r="D64" s="8"/>
      <c r="E64" s="1" t="s">
        <v>378</v>
      </c>
      <c r="F64" s="34" t="s">
        <v>379</v>
      </c>
    </row>
    <row r="65" spans="1:7" ht="45" x14ac:dyDescent="0.25">
      <c r="A65" s="1"/>
      <c r="B65" s="5" t="s">
        <v>11</v>
      </c>
      <c r="C65" s="29" t="s">
        <v>12</v>
      </c>
      <c r="D65" s="9" t="s">
        <v>13</v>
      </c>
      <c r="E65" s="29" t="s">
        <v>14</v>
      </c>
      <c r="F65" s="5" t="s">
        <v>26</v>
      </c>
      <c r="G65" s="29" t="s">
        <v>16</v>
      </c>
    </row>
    <row r="66" spans="1:7" x14ac:dyDescent="0.25">
      <c r="A66" s="1"/>
      <c r="B66" s="7">
        <v>1262.31</v>
      </c>
      <c r="C66" s="7">
        <v>84.153999999999996</v>
      </c>
      <c r="D66" s="10">
        <v>15</v>
      </c>
      <c r="E66" s="7">
        <v>1262.31</v>
      </c>
      <c r="F66" s="7">
        <v>87.69</v>
      </c>
      <c r="G66" s="7">
        <f>C66*D66+F66</f>
        <v>1350</v>
      </c>
    </row>
    <row r="67" spans="1:7" x14ac:dyDescent="0.25">
      <c r="A67" s="1"/>
      <c r="D67" s="8"/>
    </row>
    <row r="68" spans="1:7" x14ac:dyDescent="0.25">
      <c r="A68" s="1"/>
      <c r="D68" s="8"/>
    </row>
    <row r="69" spans="1:7" x14ac:dyDescent="0.25">
      <c r="A69" s="1"/>
      <c r="D69" s="8"/>
    </row>
    <row r="70" spans="1:7" x14ac:dyDescent="0.25">
      <c r="A70" s="1"/>
      <c r="D70" s="8"/>
      <c r="E70" s="1" t="s">
        <v>1</v>
      </c>
      <c r="F70" s="2"/>
      <c r="G70" s="2"/>
    </row>
    <row r="71" spans="1:7" x14ac:dyDescent="0.25">
      <c r="A71" s="1"/>
      <c r="D71" s="8"/>
      <c r="E71" s="1"/>
      <c r="F71" s="14"/>
      <c r="G71" s="14"/>
    </row>
    <row r="72" spans="1:7" x14ac:dyDescent="0.25">
      <c r="A72" s="1">
        <v>4</v>
      </c>
      <c r="B72" s="4" t="s">
        <v>380</v>
      </c>
      <c r="C72" s="3"/>
      <c r="D72" s="8"/>
      <c r="E72" s="1" t="s">
        <v>381</v>
      </c>
      <c r="F72" s="1" t="s">
        <v>382</v>
      </c>
    </row>
    <row r="73" spans="1:7" ht="45" x14ac:dyDescent="0.25">
      <c r="A73" s="1"/>
      <c r="B73" s="5" t="s">
        <v>11</v>
      </c>
      <c r="C73" s="29" t="s">
        <v>12</v>
      </c>
      <c r="D73" s="9" t="s">
        <v>13</v>
      </c>
      <c r="E73" s="29" t="s">
        <v>14</v>
      </c>
      <c r="F73" s="5" t="s">
        <v>26</v>
      </c>
      <c r="G73" s="29" t="s">
        <v>16</v>
      </c>
    </row>
    <row r="74" spans="1:7" x14ac:dyDescent="0.25">
      <c r="A74" s="1"/>
      <c r="B74" s="7">
        <v>1262.31</v>
      </c>
      <c r="C74" s="7">
        <v>84.153999999999996</v>
      </c>
      <c r="D74" s="10">
        <v>15</v>
      </c>
      <c r="E74" s="7">
        <v>1262.31</v>
      </c>
      <c r="F74" s="7">
        <v>87.69</v>
      </c>
      <c r="G74" s="7">
        <f>C74*D74+F74</f>
        <v>1350</v>
      </c>
    </row>
    <row r="75" spans="1:7" x14ac:dyDescent="0.25">
      <c r="A75" s="1"/>
      <c r="B75" s="1"/>
      <c r="C75" s="1"/>
      <c r="D75" s="10"/>
      <c r="E75" s="1"/>
      <c r="F75" s="1"/>
      <c r="G75" s="1"/>
    </row>
    <row r="76" spans="1:7" x14ac:dyDescent="0.25">
      <c r="A76" s="1"/>
      <c r="D76" s="8"/>
    </row>
    <row r="77" spans="1:7" x14ac:dyDescent="0.25">
      <c r="A77" s="1"/>
      <c r="D77" s="8"/>
    </row>
    <row r="78" spans="1:7" x14ac:dyDescent="0.25">
      <c r="A78" s="1"/>
      <c r="D78" s="8"/>
      <c r="E78" s="1" t="s">
        <v>1</v>
      </c>
      <c r="F78" s="2"/>
      <c r="G78" s="2"/>
    </row>
    <row r="79" spans="1:7" x14ac:dyDescent="0.25">
      <c r="A79" s="1"/>
      <c r="D79" s="8"/>
    </row>
    <row r="80" spans="1:7" x14ac:dyDescent="0.25">
      <c r="A80" s="1"/>
      <c r="B80" s="1" t="s">
        <v>366</v>
      </c>
      <c r="C80" t="s">
        <v>385</v>
      </c>
      <c r="D80" s="8" t="s">
        <v>364</v>
      </c>
      <c r="E80" s="1"/>
      <c r="F80" s="1"/>
    </row>
    <row r="81" spans="1:7" x14ac:dyDescent="0.25">
      <c r="A81" s="1"/>
      <c r="B81" s="35">
        <f>B74+B66+B58+B50</f>
        <v>5049.24</v>
      </c>
      <c r="C81" s="36">
        <f>F74+F66+F58+F50</f>
        <v>350.76</v>
      </c>
      <c r="D81" s="37">
        <f>G74+G66+G58+G50</f>
        <v>5400</v>
      </c>
      <c r="E81" s="29"/>
      <c r="F81" s="5"/>
      <c r="G81" s="29"/>
    </row>
    <row r="82" spans="1:7" x14ac:dyDescent="0.25">
      <c r="A82" s="1"/>
      <c r="B82" s="7"/>
      <c r="C82" s="7"/>
      <c r="D82" s="10"/>
      <c r="E82" s="7"/>
      <c r="F82" s="7"/>
      <c r="G82" s="7"/>
    </row>
    <row r="83" spans="1:7" x14ac:dyDescent="0.25">
      <c r="A83" s="1"/>
      <c r="D83" s="8"/>
    </row>
    <row r="84" spans="1:7" x14ac:dyDescent="0.25">
      <c r="A84" s="1"/>
      <c r="D84" s="8"/>
    </row>
    <row r="85" spans="1:7" x14ac:dyDescent="0.25">
      <c r="D85" s="8"/>
    </row>
    <row r="86" spans="1:7" x14ac:dyDescent="0.25">
      <c r="D86" s="54" t="s">
        <v>387</v>
      </c>
      <c r="E86" s="54"/>
      <c r="F86" s="54"/>
      <c r="G86" s="1" t="s">
        <v>92</v>
      </c>
    </row>
    <row r="87" spans="1:7" x14ac:dyDescent="0.25">
      <c r="D87" s="54" t="s">
        <v>388</v>
      </c>
      <c r="E87" s="54"/>
      <c r="F87" s="54"/>
      <c r="G87" s="1"/>
    </row>
    <row r="88" spans="1:7" x14ac:dyDescent="0.25">
      <c r="D88" s="8"/>
    </row>
    <row r="89" spans="1:7" x14ac:dyDescent="0.25">
      <c r="D89" s="8"/>
    </row>
    <row r="90" spans="1:7" x14ac:dyDescent="0.25">
      <c r="A90">
        <v>1</v>
      </c>
      <c r="B90" s="4" t="s">
        <v>371</v>
      </c>
      <c r="C90" s="3"/>
      <c r="D90" s="8"/>
      <c r="E90" s="1" t="s">
        <v>372</v>
      </c>
      <c r="F90" s="1" t="s">
        <v>373</v>
      </c>
    </row>
    <row r="91" spans="1:7" ht="45" x14ac:dyDescent="0.25">
      <c r="A91" s="1"/>
      <c r="B91" s="5" t="s">
        <v>11</v>
      </c>
      <c r="C91" s="29" t="s">
        <v>12</v>
      </c>
      <c r="D91" s="9" t="s">
        <v>13</v>
      </c>
      <c r="E91" s="29" t="s">
        <v>14</v>
      </c>
      <c r="F91" s="5" t="s">
        <v>26</v>
      </c>
      <c r="G91" s="29" t="s">
        <v>16</v>
      </c>
    </row>
    <row r="92" spans="1:7" x14ac:dyDescent="0.25">
      <c r="A92" s="1"/>
      <c r="B92" s="7">
        <v>1262.31</v>
      </c>
      <c r="C92" s="7">
        <v>84.153999999999996</v>
      </c>
      <c r="D92" s="10">
        <v>15</v>
      </c>
      <c r="E92" s="7">
        <v>1262.31</v>
      </c>
      <c r="F92" s="7">
        <v>87.69</v>
      </c>
      <c r="G92" s="7">
        <f>C92*D92+F92</f>
        <v>1350</v>
      </c>
    </row>
    <row r="93" spans="1:7" x14ac:dyDescent="0.25">
      <c r="A93" s="1"/>
      <c r="B93" s="1"/>
      <c r="C93" s="1"/>
      <c r="D93" s="10"/>
      <c r="E93" s="1"/>
      <c r="F93" s="1"/>
      <c r="G93" s="1"/>
    </row>
    <row r="94" spans="1:7" x14ac:dyDescent="0.25">
      <c r="A94" s="1"/>
      <c r="D94" s="8"/>
    </row>
    <row r="95" spans="1:7" x14ac:dyDescent="0.25">
      <c r="A95" s="1"/>
      <c r="D95" s="8"/>
    </row>
    <row r="96" spans="1:7" x14ac:dyDescent="0.25">
      <c r="A96" s="1"/>
      <c r="D96" s="8"/>
      <c r="E96" s="1" t="s">
        <v>1</v>
      </c>
      <c r="F96" s="2"/>
      <c r="G96" s="2"/>
    </row>
    <row r="97" spans="1:7" x14ac:dyDescent="0.25">
      <c r="A97" s="1"/>
      <c r="D97" s="8"/>
    </row>
    <row r="98" spans="1:7" x14ac:dyDescent="0.25">
      <c r="A98" s="1">
        <v>2</v>
      </c>
      <c r="B98" s="1" t="s">
        <v>374</v>
      </c>
      <c r="D98" s="8"/>
      <c r="E98" s="1" t="s">
        <v>375</v>
      </c>
      <c r="F98" s="4" t="s">
        <v>376</v>
      </c>
      <c r="G98" s="24"/>
    </row>
    <row r="99" spans="1:7" ht="45" x14ac:dyDescent="0.25">
      <c r="A99" s="1"/>
      <c r="B99" s="5" t="s">
        <v>11</v>
      </c>
      <c r="C99" s="29" t="s">
        <v>12</v>
      </c>
      <c r="D99" s="9" t="s">
        <v>13</v>
      </c>
      <c r="E99" s="29" t="s">
        <v>14</v>
      </c>
      <c r="F99" s="5" t="s">
        <v>26</v>
      </c>
      <c r="G99" s="29" t="s">
        <v>16</v>
      </c>
    </row>
    <row r="100" spans="1:7" x14ac:dyDescent="0.25">
      <c r="A100" s="1"/>
      <c r="B100" s="7">
        <v>1262.31</v>
      </c>
      <c r="C100" s="7">
        <v>84.153999999999996</v>
      </c>
      <c r="D100" s="10">
        <v>15</v>
      </c>
      <c r="E100" s="7">
        <v>1262.31</v>
      </c>
      <c r="F100" s="7">
        <v>87.69</v>
      </c>
      <c r="G100" s="7">
        <f>C100*D100+F100</f>
        <v>1350</v>
      </c>
    </row>
    <row r="101" spans="1:7" x14ac:dyDescent="0.25">
      <c r="A101" s="1"/>
      <c r="D101" s="8"/>
    </row>
    <row r="102" spans="1:7" x14ac:dyDescent="0.25">
      <c r="A102" s="1"/>
      <c r="D102" s="8"/>
    </row>
    <row r="103" spans="1:7" x14ac:dyDescent="0.25">
      <c r="A103" s="1"/>
      <c r="D103" s="8"/>
    </row>
    <row r="104" spans="1:7" x14ac:dyDescent="0.25">
      <c r="A104" s="1"/>
      <c r="D104" s="8"/>
      <c r="E104" s="1" t="s">
        <v>1</v>
      </c>
      <c r="F104" s="2"/>
      <c r="G104" s="2"/>
    </row>
    <row r="105" spans="1:7" x14ac:dyDescent="0.25">
      <c r="A105" s="1"/>
      <c r="D105" s="8"/>
      <c r="E105" s="1"/>
      <c r="F105" s="14"/>
      <c r="G105" s="14"/>
    </row>
    <row r="106" spans="1:7" x14ac:dyDescent="0.25">
      <c r="A106" s="1">
        <v>3</v>
      </c>
      <c r="B106" s="1" t="s">
        <v>377</v>
      </c>
      <c r="D106" s="8"/>
      <c r="E106" s="1" t="s">
        <v>378</v>
      </c>
      <c r="F106" s="34" t="s">
        <v>379</v>
      </c>
    </row>
    <row r="107" spans="1:7" ht="45" x14ac:dyDescent="0.25">
      <c r="A107" s="1"/>
      <c r="B107" s="5" t="s">
        <v>11</v>
      </c>
      <c r="C107" s="29" t="s">
        <v>12</v>
      </c>
      <c r="D107" s="9" t="s">
        <v>13</v>
      </c>
      <c r="E107" s="29" t="s">
        <v>14</v>
      </c>
      <c r="F107" s="5" t="s">
        <v>26</v>
      </c>
      <c r="G107" s="29" t="s">
        <v>16</v>
      </c>
    </row>
    <row r="108" spans="1:7" x14ac:dyDescent="0.25">
      <c r="A108" s="1"/>
      <c r="B108" s="7">
        <v>1262.31</v>
      </c>
      <c r="C108" s="7">
        <v>84.153999999999996</v>
      </c>
      <c r="D108" s="10">
        <v>15</v>
      </c>
      <c r="E108" s="7">
        <v>1262.31</v>
      </c>
      <c r="F108" s="7">
        <v>87.69</v>
      </c>
      <c r="G108" s="7">
        <f>C108*D108+F108</f>
        <v>1350</v>
      </c>
    </row>
    <row r="109" spans="1:7" x14ac:dyDescent="0.25">
      <c r="A109" s="1"/>
      <c r="D109" s="8"/>
    </row>
    <row r="110" spans="1:7" x14ac:dyDescent="0.25">
      <c r="A110" s="1"/>
      <c r="D110" s="8"/>
    </row>
    <row r="111" spans="1:7" x14ac:dyDescent="0.25">
      <c r="A111" s="1"/>
      <c r="D111" s="8"/>
    </row>
    <row r="112" spans="1:7" x14ac:dyDescent="0.25">
      <c r="A112" s="1"/>
      <c r="D112" s="8"/>
      <c r="E112" s="1" t="s">
        <v>1</v>
      </c>
      <c r="F112" s="2"/>
      <c r="G112" s="2"/>
    </row>
    <row r="113" spans="1:7" x14ac:dyDescent="0.25">
      <c r="A113" s="1"/>
      <c r="D113" s="8"/>
      <c r="E113" s="1"/>
      <c r="F113" s="14"/>
      <c r="G113" s="14"/>
    </row>
    <row r="114" spans="1:7" x14ac:dyDescent="0.25">
      <c r="A114" s="1">
        <v>4</v>
      </c>
      <c r="B114" s="4" t="s">
        <v>380</v>
      </c>
      <c r="C114" s="3"/>
      <c r="D114" s="8"/>
      <c r="E114" s="1" t="s">
        <v>381</v>
      </c>
      <c r="F114" s="1" t="s">
        <v>382</v>
      </c>
    </row>
    <row r="115" spans="1:7" ht="45" x14ac:dyDescent="0.25">
      <c r="A115" s="1"/>
      <c r="B115" s="5" t="s">
        <v>11</v>
      </c>
      <c r="C115" s="29" t="s">
        <v>12</v>
      </c>
      <c r="D115" s="9" t="s">
        <v>13</v>
      </c>
      <c r="E115" s="29" t="s">
        <v>14</v>
      </c>
      <c r="F115" s="5" t="s">
        <v>26</v>
      </c>
      <c r="G115" s="29" t="s">
        <v>16</v>
      </c>
    </row>
    <row r="116" spans="1:7" x14ac:dyDescent="0.25">
      <c r="A116" s="1"/>
      <c r="B116" s="7">
        <v>1262.31</v>
      </c>
      <c r="C116" s="7">
        <v>84.153999999999996</v>
      </c>
      <c r="D116" s="10">
        <v>15</v>
      </c>
      <c r="E116" s="7">
        <v>1262.31</v>
      </c>
      <c r="F116" s="7">
        <v>87.69</v>
      </c>
      <c r="G116" s="7">
        <f>C116*D116+F116</f>
        <v>1350</v>
      </c>
    </row>
    <row r="117" spans="1:7" x14ac:dyDescent="0.25">
      <c r="A117" s="1"/>
      <c r="B117" s="1"/>
      <c r="C117" s="1"/>
      <c r="D117" s="10"/>
      <c r="E117" s="1"/>
      <c r="F117" s="1"/>
      <c r="G117" s="1"/>
    </row>
    <row r="118" spans="1:7" x14ac:dyDescent="0.25">
      <c r="A118" s="1"/>
      <c r="D118" s="8"/>
    </row>
    <row r="119" spans="1:7" x14ac:dyDescent="0.25">
      <c r="A119" s="1"/>
      <c r="D119" s="8"/>
    </row>
    <row r="120" spans="1:7" x14ac:dyDescent="0.25">
      <c r="A120" s="1"/>
      <c r="D120" s="8"/>
      <c r="E120" s="1" t="s">
        <v>1</v>
      </c>
      <c r="F120" s="2"/>
      <c r="G120" s="2"/>
    </row>
    <row r="121" spans="1:7" x14ac:dyDescent="0.25">
      <c r="A121" s="1"/>
      <c r="D121" s="8"/>
    </row>
    <row r="122" spans="1:7" x14ac:dyDescent="0.25">
      <c r="A122" s="1"/>
      <c r="B122" s="1" t="s">
        <v>366</v>
      </c>
      <c r="C122" t="s">
        <v>385</v>
      </c>
      <c r="D122" s="8" t="s">
        <v>364</v>
      </c>
      <c r="E122" s="1"/>
      <c r="F122" s="1"/>
    </row>
    <row r="123" spans="1:7" x14ac:dyDescent="0.25">
      <c r="A123" s="1"/>
      <c r="B123" s="35">
        <f>B116+B108+B100+B92</f>
        <v>5049.24</v>
      </c>
      <c r="C123" s="36">
        <f>F116+F108+F100+F92</f>
        <v>350.76</v>
      </c>
      <c r="D123" s="37">
        <f>G116+G108+G100+G92</f>
        <v>5400</v>
      </c>
      <c r="E123" s="29"/>
      <c r="F123" s="5"/>
      <c r="G123" s="29"/>
    </row>
    <row r="124" spans="1:7" x14ac:dyDescent="0.25">
      <c r="A124" s="1"/>
      <c r="B124" s="7"/>
      <c r="C124" s="7"/>
      <c r="D124" s="10"/>
      <c r="E124" s="7"/>
      <c r="F124" s="7"/>
      <c r="G124" s="7"/>
    </row>
    <row r="125" spans="1:7" x14ac:dyDescent="0.25">
      <c r="A125" s="1"/>
      <c r="D125" s="8"/>
    </row>
    <row r="126" spans="1:7" x14ac:dyDescent="0.25">
      <c r="A126" s="1"/>
      <c r="D126" s="8"/>
    </row>
    <row r="127" spans="1:7" x14ac:dyDescent="0.25">
      <c r="D127" s="8"/>
    </row>
    <row r="128" spans="1:7" x14ac:dyDescent="0.25">
      <c r="D128" s="54" t="s">
        <v>389</v>
      </c>
      <c r="E128" s="54"/>
      <c r="F128" s="54"/>
      <c r="G128" s="1" t="s">
        <v>92</v>
      </c>
    </row>
    <row r="129" spans="1:7" x14ac:dyDescent="0.25">
      <c r="D129" s="54" t="s">
        <v>391</v>
      </c>
      <c r="E129" s="54"/>
      <c r="F129" s="54"/>
      <c r="G129" s="1"/>
    </row>
    <row r="130" spans="1:7" x14ac:dyDescent="0.25">
      <c r="D130" s="8"/>
    </row>
    <row r="131" spans="1:7" x14ac:dyDescent="0.25">
      <c r="D131" s="8"/>
    </row>
    <row r="132" spans="1:7" x14ac:dyDescent="0.25">
      <c r="A132">
        <v>1</v>
      </c>
      <c r="B132" s="4" t="s">
        <v>371</v>
      </c>
      <c r="C132" s="3"/>
      <c r="D132" s="8"/>
      <c r="E132" s="1" t="s">
        <v>372</v>
      </c>
      <c r="F132" s="1" t="s">
        <v>373</v>
      </c>
    </row>
    <row r="133" spans="1:7" ht="45" x14ac:dyDescent="0.25">
      <c r="A133" s="1"/>
      <c r="B133" s="5" t="s">
        <v>11</v>
      </c>
      <c r="C133" s="29" t="s">
        <v>12</v>
      </c>
      <c r="D133" s="9" t="s">
        <v>13</v>
      </c>
      <c r="E133" s="29" t="s">
        <v>14</v>
      </c>
      <c r="F133" s="5" t="s">
        <v>26</v>
      </c>
      <c r="G133" s="29" t="s">
        <v>16</v>
      </c>
    </row>
    <row r="134" spans="1:7" x14ac:dyDescent="0.25">
      <c r="A134" s="1"/>
      <c r="B134" s="7">
        <v>1262.31</v>
      </c>
      <c r="C134" s="7">
        <v>84.153999999999996</v>
      </c>
      <c r="D134" s="10">
        <v>15</v>
      </c>
      <c r="E134" s="7">
        <v>1262.31</v>
      </c>
      <c r="F134" s="7">
        <v>87.69</v>
      </c>
      <c r="G134" s="7">
        <f>C134*D134+F134</f>
        <v>1350</v>
      </c>
    </row>
    <row r="135" spans="1:7" x14ac:dyDescent="0.25">
      <c r="A135" s="1"/>
      <c r="B135" s="1"/>
      <c r="C135" s="1"/>
      <c r="D135" s="10"/>
      <c r="E135" s="1"/>
      <c r="F135" s="1"/>
      <c r="G135" s="1"/>
    </row>
    <row r="136" spans="1:7" x14ac:dyDescent="0.25">
      <c r="A136" s="1"/>
      <c r="D136" s="8"/>
    </row>
    <row r="137" spans="1:7" x14ac:dyDescent="0.25">
      <c r="A137" s="1"/>
      <c r="D137" s="8"/>
    </row>
    <row r="138" spans="1:7" x14ac:dyDescent="0.25">
      <c r="A138" s="1"/>
      <c r="D138" s="8"/>
      <c r="E138" s="1" t="s">
        <v>1</v>
      </c>
      <c r="F138" s="2"/>
      <c r="G138" s="2"/>
    </row>
    <row r="139" spans="1:7" x14ac:dyDescent="0.25">
      <c r="A139" s="1"/>
      <c r="D139" s="8"/>
    </row>
    <row r="140" spans="1:7" x14ac:dyDescent="0.25">
      <c r="A140" s="1">
        <v>2</v>
      </c>
      <c r="B140" s="1" t="s">
        <v>374</v>
      </c>
      <c r="D140" s="8"/>
      <c r="E140" s="1" t="s">
        <v>375</v>
      </c>
      <c r="F140" s="4" t="s">
        <v>376</v>
      </c>
      <c r="G140" s="24"/>
    </row>
    <row r="141" spans="1:7" ht="45" x14ac:dyDescent="0.25">
      <c r="A141" s="1"/>
      <c r="B141" s="5" t="s">
        <v>11</v>
      </c>
      <c r="C141" s="29" t="s">
        <v>12</v>
      </c>
      <c r="D141" s="9" t="s">
        <v>13</v>
      </c>
      <c r="E141" s="29" t="s">
        <v>14</v>
      </c>
      <c r="F141" s="5" t="s">
        <v>26</v>
      </c>
      <c r="G141" s="29" t="s">
        <v>16</v>
      </c>
    </row>
    <row r="142" spans="1:7" x14ac:dyDescent="0.25">
      <c r="A142" s="1"/>
      <c r="B142" s="7">
        <v>1262.31</v>
      </c>
      <c r="C142" s="7">
        <v>84.153999999999996</v>
      </c>
      <c r="D142" s="10">
        <v>15</v>
      </c>
      <c r="E142" s="7">
        <v>1262.31</v>
      </c>
      <c r="F142" s="7">
        <v>87.69</v>
      </c>
      <c r="G142" s="7">
        <f>C142*D142+F142</f>
        <v>1350</v>
      </c>
    </row>
    <row r="143" spans="1:7" x14ac:dyDescent="0.25">
      <c r="A143" s="1"/>
      <c r="D143" s="8"/>
    </row>
    <row r="144" spans="1:7" x14ac:dyDescent="0.25">
      <c r="A144" s="1"/>
      <c r="D144" s="8"/>
    </row>
    <row r="145" spans="1:7" x14ac:dyDescent="0.25">
      <c r="A145" s="1"/>
      <c r="D145" s="8"/>
    </row>
    <row r="146" spans="1:7" x14ac:dyDescent="0.25">
      <c r="A146" s="1"/>
      <c r="D146" s="8"/>
      <c r="E146" s="1" t="s">
        <v>1</v>
      </c>
      <c r="F146" s="2"/>
      <c r="G146" s="2"/>
    </row>
    <row r="147" spans="1:7" x14ac:dyDescent="0.25">
      <c r="A147" s="1"/>
      <c r="D147" s="8"/>
      <c r="E147" s="1"/>
      <c r="F147" s="14"/>
      <c r="G147" s="14"/>
    </row>
    <row r="148" spans="1:7" x14ac:dyDescent="0.25">
      <c r="A148" s="1">
        <v>3</v>
      </c>
      <c r="B148" s="1" t="s">
        <v>377</v>
      </c>
      <c r="D148" s="8"/>
      <c r="E148" s="1" t="s">
        <v>378</v>
      </c>
      <c r="F148" s="34" t="s">
        <v>379</v>
      </c>
    </row>
    <row r="149" spans="1:7" ht="45" x14ac:dyDescent="0.25">
      <c r="A149" s="1"/>
      <c r="B149" s="5" t="s">
        <v>11</v>
      </c>
      <c r="C149" s="29" t="s">
        <v>12</v>
      </c>
      <c r="D149" s="9" t="s">
        <v>13</v>
      </c>
      <c r="E149" s="29" t="s">
        <v>14</v>
      </c>
      <c r="F149" s="5" t="s">
        <v>26</v>
      </c>
      <c r="G149" s="29" t="s">
        <v>16</v>
      </c>
    </row>
    <row r="150" spans="1:7" x14ac:dyDescent="0.25">
      <c r="A150" s="1"/>
      <c r="B150" s="7">
        <v>1262.31</v>
      </c>
      <c r="C150" s="7">
        <v>84.153999999999996</v>
      </c>
      <c r="D150" s="10">
        <v>15</v>
      </c>
      <c r="E150" s="7">
        <v>1262.31</v>
      </c>
      <c r="F150" s="7">
        <v>87.69</v>
      </c>
      <c r="G150" s="7">
        <f>C150*D150+F150</f>
        <v>1350</v>
      </c>
    </row>
    <row r="151" spans="1:7" x14ac:dyDescent="0.25">
      <c r="A151" s="1"/>
      <c r="D151" s="8"/>
    </row>
    <row r="152" spans="1:7" x14ac:dyDescent="0.25">
      <c r="A152" s="1"/>
      <c r="D152" s="8"/>
    </row>
    <row r="153" spans="1:7" x14ac:dyDescent="0.25">
      <c r="A153" s="1"/>
      <c r="D153" s="8"/>
    </row>
    <row r="154" spans="1:7" x14ac:dyDescent="0.25">
      <c r="A154" s="1"/>
      <c r="D154" s="8"/>
      <c r="E154" s="1" t="s">
        <v>1</v>
      </c>
      <c r="F154" s="2"/>
      <c r="G154" s="2"/>
    </row>
    <row r="155" spans="1:7" x14ac:dyDescent="0.25">
      <c r="A155" s="1"/>
      <c r="D155" s="8"/>
      <c r="E155" s="1"/>
      <c r="F155" s="14"/>
      <c r="G155" s="14"/>
    </row>
    <row r="156" spans="1:7" x14ac:dyDescent="0.25">
      <c r="A156" s="1">
        <v>4</v>
      </c>
      <c r="B156" s="4" t="s">
        <v>380</v>
      </c>
      <c r="C156" s="3"/>
      <c r="D156" s="8"/>
      <c r="E156" s="1" t="s">
        <v>381</v>
      </c>
      <c r="F156" s="1" t="s">
        <v>382</v>
      </c>
    </row>
    <row r="157" spans="1:7" ht="45" x14ac:dyDescent="0.25">
      <c r="A157" s="1"/>
      <c r="B157" s="5" t="s">
        <v>11</v>
      </c>
      <c r="C157" s="29" t="s">
        <v>12</v>
      </c>
      <c r="D157" s="9" t="s">
        <v>13</v>
      </c>
      <c r="E157" s="29" t="s">
        <v>14</v>
      </c>
      <c r="F157" s="5" t="s">
        <v>26</v>
      </c>
      <c r="G157" s="29" t="s">
        <v>16</v>
      </c>
    </row>
    <row r="158" spans="1:7" x14ac:dyDescent="0.25">
      <c r="A158" s="1"/>
      <c r="B158" s="7">
        <v>1262.31</v>
      </c>
      <c r="C158" s="7">
        <v>84.153999999999996</v>
      </c>
      <c r="D158" s="10">
        <v>15</v>
      </c>
      <c r="E158" s="7">
        <v>1262.31</v>
      </c>
      <c r="F158" s="7">
        <v>87.69</v>
      </c>
      <c r="G158" s="7">
        <f>C158*D158+F158</f>
        <v>1350</v>
      </c>
    </row>
    <row r="159" spans="1:7" x14ac:dyDescent="0.25">
      <c r="A159" s="1"/>
      <c r="B159" s="1"/>
      <c r="C159" s="1"/>
      <c r="D159" s="10"/>
      <c r="E159" s="1"/>
      <c r="F159" s="1"/>
      <c r="G159" s="1"/>
    </row>
    <row r="160" spans="1:7" x14ac:dyDescent="0.25">
      <c r="A160" s="1"/>
      <c r="D160" s="8"/>
    </row>
    <row r="161" spans="1:7" x14ac:dyDescent="0.25">
      <c r="A161" s="1"/>
      <c r="D161" s="8"/>
    </row>
    <row r="162" spans="1:7" x14ac:dyDescent="0.25">
      <c r="A162" s="1"/>
      <c r="D162" s="8"/>
      <c r="E162" s="1" t="s">
        <v>1</v>
      </c>
      <c r="F162" s="2"/>
      <c r="G162" s="2"/>
    </row>
    <row r="163" spans="1:7" x14ac:dyDescent="0.25">
      <c r="A163" s="1"/>
      <c r="D163" s="8"/>
    </row>
    <row r="164" spans="1:7" x14ac:dyDescent="0.25">
      <c r="A164" s="1"/>
      <c r="B164" s="1" t="s">
        <v>366</v>
      </c>
      <c r="C164" t="s">
        <v>385</v>
      </c>
      <c r="D164" s="8" t="s">
        <v>364</v>
      </c>
      <c r="E164" s="1"/>
      <c r="F164" s="1"/>
    </row>
    <row r="165" spans="1:7" x14ac:dyDescent="0.25">
      <c r="A165" s="1"/>
      <c r="B165" s="35">
        <f>B158+B150+B142+B134</f>
        <v>5049.24</v>
      </c>
      <c r="C165" s="36">
        <f>F158+F150+F142+F134</f>
        <v>350.76</v>
      </c>
      <c r="D165" s="37">
        <f>G158+G150+G142+G134</f>
        <v>5400</v>
      </c>
      <c r="E165" s="29"/>
      <c r="F165" s="5"/>
      <c r="G165" s="29"/>
    </row>
    <row r="166" spans="1:7" x14ac:dyDescent="0.25">
      <c r="A166" s="1"/>
      <c r="B166" s="7"/>
      <c r="C166" s="7"/>
      <c r="D166" s="10"/>
      <c r="E166" s="7"/>
      <c r="F166" s="7"/>
      <c r="G166" s="7"/>
    </row>
    <row r="167" spans="1:7" x14ac:dyDescent="0.25">
      <c r="A167" s="1"/>
      <c r="D167" s="8"/>
    </row>
    <row r="168" spans="1:7" x14ac:dyDescent="0.25">
      <c r="A168" s="1"/>
      <c r="D168" s="8"/>
    </row>
    <row r="169" spans="1:7" x14ac:dyDescent="0.25">
      <c r="D169" s="8"/>
    </row>
    <row r="170" spans="1:7" x14ac:dyDescent="0.25">
      <c r="D170" s="54" t="s">
        <v>362</v>
      </c>
      <c r="E170" s="54"/>
      <c r="F170" s="54"/>
      <c r="G170" s="1" t="s">
        <v>92</v>
      </c>
    </row>
    <row r="171" spans="1:7" x14ac:dyDescent="0.25">
      <c r="D171" s="54" t="s">
        <v>363</v>
      </c>
      <c r="E171" s="54"/>
      <c r="F171" s="54"/>
      <c r="G171" s="1"/>
    </row>
    <row r="172" spans="1:7" x14ac:dyDescent="0.25">
      <c r="D172" s="8"/>
    </row>
    <row r="173" spans="1:7" x14ac:dyDescent="0.25">
      <c r="D173" s="8"/>
    </row>
    <row r="174" spans="1:7" x14ac:dyDescent="0.25">
      <c r="A174">
        <v>1</v>
      </c>
      <c r="B174" s="4" t="s">
        <v>371</v>
      </c>
      <c r="C174" s="3"/>
      <c r="D174" s="8"/>
      <c r="E174" s="1" t="s">
        <v>372</v>
      </c>
      <c r="F174" s="1" t="s">
        <v>373</v>
      </c>
    </row>
    <row r="175" spans="1:7" ht="45" x14ac:dyDescent="0.25">
      <c r="A175" s="1"/>
      <c r="B175" s="5" t="s">
        <v>11</v>
      </c>
      <c r="C175" s="29" t="s">
        <v>12</v>
      </c>
      <c r="D175" s="9" t="s">
        <v>13</v>
      </c>
      <c r="E175" s="29" t="s">
        <v>14</v>
      </c>
      <c r="F175" s="5" t="s">
        <v>26</v>
      </c>
      <c r="G175" s="29" t="s">
        <v>16</v>
      </c>
    </row>
    <row r="176" spans="1:7" x14ac:dyDescent="0.25">
      <c r="A176" s="1"/>
      <c r="B176" s="7">
        <v>1262.31</v>
      </c>
      <c r="C176" s="7">
        <v>84.153999999999996</v>
      </c>
      <c r="D176" s="10">
        <v>15</v>
      </c>
      <c r="E176" s="7">
        <v>1262.31</v>
      </c>
      <c r="F176" s="7">
        <v>87.69</v>
      </c>
      <c r="G176" s="7">
        <f>C176*D176+F176</f>
        <v>1350</v>
      </c>
    </row>
    <row r="177" spans="1:7" x14ac:dyDescent="0.25">
      <c r="A177" s="1"/>
      <c r="B177" s="1"/>
      <c r="C177" s="1"/>
      <c r="D177" s="10"/>
      <c r="E177" s="1"/>
      <c r="F177" s="1"/>
      <c r="G177" s="1"/>
    </row>
    <row r="178" spans="1:7" x14ac:dyDescent="0.25">
      <c r="A178" s="1"/>
      <c r="D178" s="8"/>
    </row>
    <row r="179" spans="1:7" x14ac:dyDescent="0.25">
      <c r="A179" s="1"/>
      <c r="D179" s="8"/>
    </row>
    <row r="180" spans="1:7" x14ac:dyDescent="0.25">
      <c r="A180" s="1"/>
      <c r="D180" s="8"/>
      <c r="E180" s="1" t="s">
        <v>1</v>
      </c>
      <c r="F180" s="2"/>
      <c r="G180" s="2"/>
    </row>
    <row r="181" spans="1:7" x14ac:dyDescent="0.25">
      <c r="A181" s="1"/>
      <c r="D181" s="8"/>
    </row>
    <row r="182" spans="1:7" x14ac:dyDescent="0.25">
      <c r="A182" s="1">
        <v>2</v>
      </c>
      <c r="B182" s="1" t="s">
        <v>374</v>
      </c>
      <c r="D182" s="8"/>
      <c r="E182" s="1" t="s">
        <v>375</v>
      </c>
      <c r="F182" s="4" t="s">
        <v>376</v>
      </c>
      <c r="G182" s="24"/>
    </row>
    <row r="183" spans="1:7" ht="45" x14ac:dyDescent="0.25">
      <c r="A183" s="1"/>
      <c r="B183" s="5" t="s">
        <v>11</v>
      </c>
      <c r="C183" s="29" t="s">
        <v>12</v>
      </c>
      <c r="D183" s="9" t="s">
        <v>13</v>
      </c>
      <c r="E183" s="29" t="s">
        <v>14</v>
      </c>
      <c r="F183" s="5" t="s">
        <v>26</v>
      </c>
      <c r="G183" s="29" t="s">
        <v>16</v>
      </c>
    </row>
    <row r="184" spans="1:7" x14ac:dyDescent="0.25">
      <c r="A184" s="1"/>
      <c r="B184" s="7">
        <v>1262.31</v>
      </c>
      <c r="C184" s="7">
        <v>84.153999999999996</v>
      </c>
      <c r="D184" s="10">
        <v>15</v>
      </c>
      <c r="E184" s="7">
        <v>1262.31</v>
      </c>
      <c r="F184" s="7">
        <v>87.69</v>
      </c>
      <c r="G184" s="7">
        <f>C184*D184+F184</f>
        <v>1350</v>
      </c>
    </row>
    <row r="185" spans="1:7" x14ac:dyDescent="0.25">
      <c r="A185" s="1"/>
      <c r="D185" s="8"/>
    </row>
    <row r="186" spans="1:7" x14ac:dyDescent="0.25">
      <c r="A186" s="1"/>
      <c r="D186" s="8"/>
    </row>
    <row r="187" spans="1:7" x14ac:dyDescent="0.25">
      <c r="A187" s="1"/>
      <c r="D187" s="8"/>
    </row>
    <row r="188" spans="1:7" x14ac:dyDescent="0.25">
      <c r="A188" s="1"/>
      <c r="D188" s="8"/>
      <c r="E188" s="1" t="s">
        <v>1</v>
      </c>
      <c r="F188" s="2"/>
      <c r="G188" s="2"/>
    </row>
    <row r="189" spans="1:7" x14ac:dyDescent="0.25">
      <c r="A189" s="1"/>
      <c r="D189" s="8"/>
      <c r="E189" s="1"/>
      <c r="F189" s="14"/>
      <c r="G189" s="14"/>
    </row>
    <row r="190" spans="1:7" x14ac:dyDescent="0.25">
      <c r="A190" s="1">
        <v>3</v>
      </c>
      <c r="B190" s="1" t="s">
        <v>377</v>
      </c>
      <c r="D190" s="8"/>
      <c r="E190" s="1" t="s">
        <v>378</v>
      </c>
      <c r="F190" s="34" t="s">
        <v>379</v>
      </c>
    </row>
    <row r="191" spans="1:7" ht="45" x14ac:dyDescent="0.25">
      <c r="A191" s="1"/>
      <c r="B191" s="5" t="s">
        <v>11</v>
      </c>
      <c r="C191" s="29" t="s">
        <v>12</v>
      </c>
      <c r="D191" s="9" t="s">
        <v>13</v>
      </c>
      <c r="E191" s="29" t="s">
        <v>14</v>
      </c>
      <c r="F191" s="5" t="s">
        <v>26</v>
      </c>
      <c r="G191" s="29" t="s">
        <v>16</v>
      </c>
    </row>
    <row r="192" spans="1:7" x14ac:dyDescent="0.25">
      <c r="A192" s="1"/>
      <c r="B192" s="7">
        <v>1262.31</v>
      </c>
      <c r="C192" s="7">
        <v>84.153999999999996</v>
      </c>
      <c r="D192" s="10">
        <v>15</v>
      </c>
      <c r="E192" s="7">
        <v>1262.31</v>
      </c>
      <c r="F192" s="7">
        <v>87.69</v>
      </c>
      <c r="G192" s="7">
        <f>C192*D192+F192</f>
        <v>1350</v>
      </c>
    </row>
    <row r="193" spans="1:7" x14ac:dyDescent="0.25">
      <c r="A193" s="1"/>
      <c r="D193" s="8"/>
    </row>
    <row r="194" spans="1:7" x14ac:dyDescent="0.25">
      <c r="A194" s="1"/>
      <c r="D194" s="8"/>
    </row>
    <row r="195" spans="1:7" x14ac:dyDescent="0.25">
      <c r="A195" s="1"/>
      <c r="D195" s="8"/>
    </row>
    <row r="196" spans="1:7" x14ac:dyDescent="0.25">
      <c r="A196" s="1"/>
      <c r="D196" s="8"/>
      <c r="E196" s="1" t="s">
        <v>1</v>
      </c>
      <c r="F196" s="2"/>
      <c r="G196" s="2"/>
    </row>
    <row r="197" spans="1:7" x14ac:dyDescent="0.25">
      <c r="A197" s="1"/>
      <c r="D197" s="8"/>
      <c r="E197" s="1"/>
      <c r="F197" s="14"/>
      <c r="G197" s="14"/>
    </row>
    <row r="198" spans="1:7" x14ac:dyDescent="0.25">
      <c r="A198" s="1">
        <v>4</v>
      </c>
      <c r="B198" s="4" t="s">
        <v>380</v>
      </c>
      <c r="C198" s="3"/>
      <c r="D198" s="8"/>
      <c r="E198" s="1" t="s">
        <v>381</v>
      </c>
      <c r="F198" s="1" t="s">
        <v>382</v>
      </c>
    </row>
    <row r="199" spans="1:7" ht="45" x14ac:dyDescent="0.25">
      <c r="A199" s="1"/>
      <c r="B199" s="5" t="s">
        <v>11</v>
      </c>
      <c r="C199" s="29" t="s">
        <v>12</v>
      </c>
      <c r="D199" s="9" t="s">
        <v>13</v>
      </c>
      <c r="E199" s="29" t="s">
        <v>14</v>
      </c>
      <c r="F199" s="5" t="s">
        <v>26</v>
      </c>
      <c r="G199" s="29" t="s">
        <v>16</v>
      </c>
    </row>
    <row r="200" spans="1:7" x14ac:dyDescent="0.25">
      <c r="A200" s="1"/>
      <c r="B200" s="7">
        <v>1262.31</v>
      </c>
      <c r="C200" s="7">
        <v>84.153999999999996</v>
      </c>
      <c r="D200" s="10">
        <v>15</v>
      </c>
      <c r="E200" s="7">
        <v>1262.31</v>
      </c>
      <c r="F200" s="7">
        <v>87.69</v>
      </c>
      <c r="G200" s="7">
        <f>C200*D200+F200</f>
        <v>1350</v>
      </c>
    </row>
    <row r="201" spans="1:7" x14ac:dyDescent="0.25">
      <c r="A201" s="1"/>
      <c r="B201" s="1"/>
      <c r="C201" s="1"/>
      <c r="D201" s="10"/>
      <c r="E201" s="1"/>
      <c r="F201" s="1"/>
      <c r="G201" s="1"/>
    </row>
    <row r="202" spans="1:7" x14ac:dyDescent="0.25">
      <c r="A202" s="1"/>
      <c r="D202" s="8"/>
    </row>
    <row r="203" spans="1:7" x14ac:dyDescent="0.25">
      <c r="A203" s="1"/>
      <c r="D203" s="8"/>
    </row>
    <row r="204" spans="1:7" x14ac:dyDescent="0.25">
      <c r="A204" s="1"/>
      <c r="D204" s="8"/>
      <c r="E204" s="1" t="s">
        <v>1</v>
      </c>
      <c r="F204" s="2"/>
      <c r="G204" s="2"/>
    </row>
    <row r="205" spans="1:7" x14ac:dyDescent="0.25">
      <c r="A205" s="1"/>
      <c r="D205" s="8"/>
    </row>
    <row r="206" spans="1:7" x14ac:dyDescent="0.25">
      <c r="A206" s="1"/>
      <c r="B206" s="1" t="s">
        <v>366</v>
      </c>
      <c r="C206" t="s">
        <v>385</v>
      </c>
      <c r="D206" s="8" t="s">
        <v>364</v>
      </c>
      <c r="E206" s="1"/>
      <c r="F206" s="1"/>
    </row>
    <row r="207" spans="1:7" x14ac:dyDescent="0.25">
      <c r="A207" s="1"/>
      <c r="B207" s="35">
        <f>B200+B192+B184+B176</f>
        <v>5049.24</v>
      </c>
      <c r="C207" s="36">
        <f>F200+F192+F184+F176</f>
        <v>350.76</v>
      </c>
      <c r="D207" s="37">
        <f>G200+G192+G184+G176</f>
        <v>5400</v>
      </c>
      <c r="E207" s="29"/>
      <c r="F207" s="5"/>
      <c r="G207" s="29"/>
    </row>
    <row r="208" spans="1:7" x14ac:dyDescent="0.25">
      <c r="A208" s="1"/>
      <c r="B208" s="7"/>
      <c r="C208" s="7"/>
      <c r="D208" s="10"/>
      <c r="E208" s="7"/>
      <c r="F208" s="7"/>
      <c r="G208" s="7"/>
    </row>
    <row r="209" spans="1:7" x14ac:dyDescent="0.25">
      <c r="A209" s="1"/>
      <c r="D209" s="8"/>
    </row>
    <row r="210" spans="1:7" x14ac:dyDescent="0.25">
      <c r="A210" s="1"/>
      <c r="D210" s="8"/>
    </row>
    <row r="211" spans="1:7" x14ac:dyDescent="0.25">
      <c r="D211" s="8"/>
    </row>
    <row r="212" spans="1:7" x14ac:dyDescent="0.25">
      <c r="D212" s="54" t="s">
        <v>392</v>
      </c>
      <c r="E212" s="54"/>
      <c r="F212" s="54"/>
      <c r="G212" s="1" t="s">
        <v>92</v>
      </c>
    </row>
    <row r="213" spans="1:7" x14ac:dyDescent="0.25">
      <c r="D213" s="54" t="s">
        <v>393</v>
      </c>
      <c r="E213" s="54"/>
      <c r="F213" s="54"/>
      <c r="G213" s="1"/>
    </row>
    <row r="214" spans="1:7" x14ac:dyDescent="0.25">
      <c r="D214" s="8"/>
    </row>
    <row r="215" spans="1:7" x14ac:dyDescent="0.25">
      <c r="D215" s="8"/>
    </row>
    <row r="216" spans="1:7" x14ac:dyDescent="0.25">
      <c r="A216">
        <v>1</v>
      </c>
      <c r="B216" s="4" t="s">
        <v>371</v>
      </c>
      <c r="C216" s="3"/>
      <c r="D216" s="8"/>
      <c r="E216" s="1" t="s">
        <v>372</v>
      </c>
      <c r="F216" s="1" t="s">
        <v>373</v>
      </c>
    </row>
    <row r="217" spans="1:7" ht="45" x14ac:dyDescent="0.25">
      <c r="A217" s="1"/>
      <c r="B217" s="5" t="s">
        <v>11</v>
      </c>
      <c r="C217" s="29" t="s">
        <v>12</v>
      </c>
      <c r="D217" s="9" t="s">
        <v>13</v>
      </c>
      <c r="E217" s="29" t="s">
        <v>14</v>
      </c>
      <c r="F217" s="5" t="s">
        <v>26</v>
      </c>
      <c r="G217" s="29" t="s">
        <v>16</v>
      </c>
    </row>
    <row r="218" spans="1:7" x14ac:dyDescent="0.25">
      <c r="A218" s="1"/>
      <c r="B218" s="7">
        <v>1262.31</v>
      </c>
      <c r="C218" s="7">
        <v>84.153999999999996</v>
      </c>
      <c r="D218" s="10">
        <v>15</v>
      </c>
      <c r="E218" s="7">
        <v>1262.31</v>
      </c>
      <c r="F218" s="7">
        <v>87.69</v>
      </c>
      <c r="G218" s="7">
        <f>C218*D218+F218</f>
        <v>1350</v>
      </c>
    </row>
    <row r="219" spans="1:7" x14ac:dyDescent="0.25">
      <c r="A219" s="1"/>
      <c r="B219" s="1"/>
      <c r="C219" s="1"/>
      <c r="D219" s="10"/>
      <c r="E219" s="1"/>
      <c r="F219" s="1"/>
      <c r="G219" s="1"/>
    </row>
    <row r="220" spans="1:7" x14ac:dyDescent="0.25">
      <c r="A220" s="1"/>
      <c r="D220" s="8"/>
    </row>
    <row r="221" spans="1:7" x14ac:dyDescent="0.25">
      <c r="A221" s="1"/>
      <c r="D221" s="8"/>
    </row>
    <row r="222" spans="1:7" x14ac:dyDescent="0.25">
      <c r="A222" s="1"/>
      <c r="D222" s="8"/>
      <c r="E222" s="1" t="s">
        <v>1</v>
      </c>
      <c r="F222" s="2"/>
      <c r="G222" s="2"/>
    </row>
    <row r="223" spans="1:7" x14ac:dyDescent="0.25">
      <c r="A223" s="1"/>
      <c r="D223" s="8"/>
    </row>
    <row r="224" spans="1:7" x14ac:dyDescent="0.25">
      <c r="A224" s="1">
        <v>2</v>
      </c>
      <c r="B224" s="1" t="s">
        <v>374</v>
      </c>
      <c r="D224" s="8"/>
      <c r="E224" s="1" t="s">
        <v>375</v>
      </c>
      <c r="F224" s="4" t="s">
        <v>376</v>
      </c>
      <c r="G224" s="24"/>
    </row>
    <row r="225" spans="1:7" ht="45" x14ac:dyDescent="0.25">
      <c r="A225" s="1"/>
      <c r="B225" s="5" t="s">
        <v>11</v>
      </c>
      <c r="C225" s="29" t="s">
        <v>12</v>
      </c>
      <c r="D225" s="9" t="s">
        <v>13</v>
      </c>
      <c r="E225" s="29" t="s">
        <v>14</v>
      </c>
      <c r="F225" s="5" t="s">
        <v>26</v>
      </c>
      <c r="G225" s="29" t="s">
        <v>16</v>
      </c>
    </row>
    <row r="226" spans="1:7" x14ac:dyDescent="0.25">
      <c r="A226" s="1"/>
      <c r="B226" s="7">
        <v>1262.31</v>
      </c>
      <c r="C226" s="7">
        <v>84.153999999999996</v>
      </c>
      <c r="D226" s="10">
        <v>15</v>
      </c>
      <c r="E226" s="7">
        <v>1262.31</v>
      </c>
      <c r="F226" s="7">
        <v>87.69</v>
      </c>
      <c r="G226" s="7">
        <f>C226*D226+F226</f>
        <v>1350</v>
      </c>
    </row>
    <row r="227" spans="1:7" x14ac:dyDescent="0.25">
      <c r="A227" s="1"/>
      <c r="D227" s="8"/>
    </row>
    <row r="228" spans="1:7" x14ac:dyDescent="0.25">
      <c r="A228" s="1"/>
      <c r="D228" s="8"/>
    </row>
    <row r="229" spans="1:7" x14ac:dyDescent="0.25">
      <c r="A229" s="1"/>
      <c r="D229" s="8"/>
    </row>
    <row r="230" spans="1:7" x14ac:dyDescent="0.25">
      <c r="A230" s="1"/>
      <c r="D230" s="8"/>
      <c r="E230" s="1" t="s">
        <v>1</v>
      </c>
      <c r="F230" s="2"/>
      <c r="G230" s="2"/>
    </row>
    <row r="231" spans="1:7" x14ac:dyDescent="0.25">
      <c r="A231" s="1"/>
      <c r="D231" s="8"/>
      <c r="E231" s="1"/>
      <c r="F231" s="14"/>
      <c r="G231" s="14"/>
    </row>
    <row r="232" spans="1:7" x14ac:dyDescent="0.25">
      <c r="A232" s="1">
        <v>3</v>
      </c>
      <c r="B232" s="1" t="s">
        <v>377</v>
      </c>
      <c r="D232" s="8"/>
      <c r="E232" s="1" t="s">
        <v>378</v>
      </c>
      <c r="F232" s="34" t="s">
        <v>379</v>
      </c>
    </row>
    <row r="233" spans="1:7" ht="45" x14ac:dyDescent="0.25">
      <c r="A233" s="1"/>
      <c r="B233" s="5" t="s">
        <v>11</v>
      </c>
      <c r="C233" s="29" t="s">
        <v>12</v>
      </c>
      <c r="D233" s="9" t="s">
        <v>13</v>
      </c>
      <c r="E233" s="29" t="s">
        <v>14</v>
      </c>
      <c r="F233" s="5" t="s">
        <v>26</v>
      </c>
      <c r="G233" s="29" t="s">
        <v>16</v>
      </c>
    </row>
    <row r="234" spans="1:7" x14ac:dyDescent="0.25">
      <c r="A234" s="1"/>
      <c r="B234" s="7">
        <v>1262.31</v>
      </c>
      <c r="C234" s="7">
        <v>84.153999999999996</v>
      </c>
      <c r="D234" s="10">
        <v>15</v>
      </c>
      <c r="E234" s="7">
        <v>1262.31</v>
      </c>
      <c r="F234" s="7">
        <v>87.69</v>
      </c>
      <c r="G234" s="7">
        <f>C234*D234+F234</f>
        <v>1350</v>
      </c>
    </row>
    <row r="235" spans="1:7" x14ac:dyDescent="0.25">
      <c r="A235" s="1"/>
      <c r="D235" s="8"/>
    </row>
    <row r="236" spans="1:7" x14ac:dyDescent="0.25">
      <c r="A236" s="1"/>
      <c r="D236" s="8"/>
    </row>
    <row r="237" spans="1:7" x14ac:dyDescent="0.25">
      <c r="A237" s="1"/>
      <c r="D237" s="8"/>
    </row>
    <row r="238" spans="1:7" x14ac:dyDescent="0.25">
      <c r="A238" s="1"/>
      <c r="D238" s="8"/>
      <c r="E238" s="1" t="s">
        <v>1</v>
      </c>
      <c r="F238" s="2"/>
      <c r="G238" s="2"/>
    </row>
    <row r="239" spans="1:7" x14ac:dyDescent="0.25">
      <c r="A239" s="1"/>
      <c r="D239" s="8"/>
      <c r="E239" s="1"/>
      <c r="F239" s="14"/>
      <c r="G239" s="14"/>
    </row>
    <row r="240" spans="1:7" x14ac:dyDescent="0.25">
      <c r="A240" s="1">
        <v>4</v>
      </c>
      <c r="B240" s="4" t="s">
        <v>380</v>
      </c>
      <c r="C240" s="3"/>
      <c r="D240" s="8"/>
      <c r="E240" s="1" t="s">
        <v>381</v>
      </c>
      <c r="F240" s="1" t="s">
        <v>382</v>
      </c>
    </row>
    <row r="241" spans="1:7" ht="45" x14ac:dyDescent="0.25">
      <c r="A241" s="1"/>
      <c r="B241" s="5" t="s">
        <v>11</v>
      </c>
      <c r="C241" s="29" t="s">
        <v>12</v>
      </c>
      <c r="D241" s="9" t="s">
        <v>13</v>
      </c>
      <c r="E241" s="29" t="s">
        <v>14</v>
      </c>
      <c r="F241" s="5" t="s">
        <v>26</v>
      </c>
      <c r="G241" s="29" t="s">
        <v>16</v>
      </c>
    </row>
    <row r="242" spans="1:7" x14ac:dyDescent="0.25">
      <c r="A242" s="1"/>
      <c r="B242" s="7">
        <v>1262.31</v>
      </c>
      <c r="C242" s="7">
        <v>84.153999999999996</v>
      </c>
      <c r="D242" s="10">
        <v>15</v>
      </c>
      <c r="E242" s="7">
        <v>1262.31</v>
      </c>
      <c r="F242" s="7">
        <v>87.69</v>
      </c>
      <c r="G242" s="7">
        <f>C242*D242+F242</f>
        <v>1350</v>
      </c>
    </row>
    <row r="243" spans="1:7" x14ac:dyDescent="0.25">
      <c r="A243" s="1"/>
      <c r="B243" s="1"/>
      <c r="C243" s="1"/>
      <c r="D243" s="10"/>
      <c r="E243" s="1"/>
      <c r="F243" s="1"/>
      <c r="G243" s="1"/>
    </row>
    <row r="244" spans="1:7" x14ac:dyDescent="0.25">
      <c r="A244" s="1"/>
      <c r="D244" s="8"/>
    </row>
    <row r="245" spans="1:7" x14ac:dyDescent="0.25">
      <c r="A245" s="1"/>
      <c r="D245" s="8"/>
    </row>
    <row r="246" spans="1:7" x14ac:dyDescent="0.25">
      <c r="A246" s="1"/>
      <c r="D246" s="8"/>
      <c r="E246" s="1" t="s">
        <v>1</v>
      </c>
      <c r="F246" s="2"/>
      <c r="G246" s="2"/>
    </row>
    <row r="247" spans="1:7" x14ac:dyDescent="0.25">
      <c r="A247" s="1"/>
      <c r="D247" s="8"/>
    </row>
    <row r="248" spans="1:7" x14ac:dyDescent="0.25">
      <c r="A248" s="1"/>
      <c r="B248" s="1" t="s">
        <v>366</v>
      </c>
      <c r="C248" t="s">
        <v>385</v>
      </c>
      <c r="D248" s="8" t="s">
        <v>364</v>
      </c>
      <c r="E248" s="1"/>
      <c r="F248" s="1"/>
    </row>
    <row r="249" spans="1:7" x14ac:dyDescent="0.25">
      <c r="A249" s="1"/>
      <c r="B249" s="35">
        <f>B242+B234+B226+B218</f>
        <v>5049.24</v>
      </c>
      <c r="C249" s="36">
        <f>F242+F234+F226+F218</f>
        <v>350.76</v>
      </c>
      <c r="D249" s="37">
        <f>G242+G234+G226+G218</f>
        <v>5400</v>
      </c>
      <c r="E249" s="29"/>
      <c r="F249" s="5"/>
      <c r="G249" s="29"/>
    </row>
    <row r="250" spans="1:7" x14ac:dyDescent="0.25">
      <c r="A250" s="1"/>
      <c r="B250" s="7"/>
      <c r="C250" s="7"/>
      <c r="D250" s="10"/>
      <c r="E250" s="7"/>
      <c r="F250" s="7"/>
      <c r="G250" s="7"/>
    </row>
    <row r="251" spans="1:7" x14ac:dyDescent="0.25">
      <c r="A251" s="1"/>
      <c r="D251" s="8"/>
    </row>
    <row r="252" spans="1:7" x14ac:dyDescent="0.25">
      <c r="A252" s="1"/>
      <c r="D252" s="8"/>
    </row>
    <row r="253" spans="1:7" x14ac:dyDescent="0.25">
      <c r="A253" s="14"/>
      <c r="B253" s="14"/>
      <c r="C253" s="14"/>
      <c r="D253" s="38"/>
      <c r="E253" s="14"/>
      <c r="F253" s="14"/>
      <c r="G253" s="14"/>
    </row>
    <row r="254" spans="1:7" x14ac:dyDescent="0.25">
      <c r="A254" s="14"/>
      <c r="B254" s="14"/>
      <c r="C254" s="14"/>
      <c r="D254" s="55"/>
      <c r="E254" s="55"/>
      <c r="F254" s="55"/>
      <c r="G254" s="39"/>
    </row>
    <row r="255" spans="1:7" x14ac:dyDescent="0.25">
      <c r="A255" s="14"/>
      <c r="B255" s="14"/>
      <c r="C255" s="14"/>
      <c r="D255" s="55"/>
      <c r="E255" s="55"/>
      <c r="F255" s="55"/>
      <c r="G255" s="39"/>
    </row>
    <row r="256" spans="1:7" x14ac:dyDescent="0.25">
      <c r="A256" s="14"/>
      <c r="B256" s="14"/>
      <c r="C256" s="14"/>
      <c r="D256" s="38"/>
      <c r="E256" s="14"/>
      <c r="F256" s="14"/>
      <c r="G256" s="14"/>
    </row>
    <row r="257" spans="1:7" x14ac:dyDescent="0.25">
      <c r="A257" s="14"/>
      <c r="B257" s="14"/>
      <c r="C257" s="14"/>
      <c r="D257" s="38"/>
      <c r="E257" s="14"/>
      <c r="F257" s="14"/>
      <c r="G257" s="14"/>
    </row>
    <row r="258" spans="1:7" x14ac:dyDescent="0.25">
      <c r="A258" s="14"/>
      <c r="B258" s="40"/>
      <c r="C258" s="41"/>
      <c r="D258" s="38"/>
      <c r="E258" s="39"/>
      <c r="F258" s="39"/>
      <c r="G258" s="14"/>
    </row>
    <row r="259" spans="1:7" x14ac:dyDescent="0.25">
      <c r="A259" s="39"/>
      <c r="B259" s="42"/>
      <c r="C259" s="43"/>
      <c r="D259" s="44"/>
      <c r="E259" s="43"/>
      <c r="F259" s="42"/>
      <c r="G259" s="43"/>
    </row>
    <row r="260" spans="1:7" x14ac:dyDescent="0.25">
      <c r="A260" s="39"/>
      <c r="B260" s="45"/>
      <c r="C260" s="45"/>
      <c r="D260" s="46"/>
      <c r="E260" s="45"/>
      <c r="F260" s="45"/>
      <c r="G260" s="45"/>
    </row>
    <row r="261" spans="1:7" x14ac:dyDescent="0.25">
      <c r="A261" s="39"/>
      <c r="B261" s="39"/>
      <c r="C261" s="39"/>
      <c r="D261" s="46"/>
      <c r="E261" s="39"/>
      <c r="F261" s="39"/>
      <c r="G261" s="39"/>
    </row>
    <row r="262" spans="1:7" x14ac:dyDescent="0.25">
      <c r="A262" s="39"/>
      <c r="B262" s="14"/>
      <c r="C262" s="14"/>
      <c r="D262" s="38"/>
      <c r="E262" s="14"/>
      <c r="F262" s="14"/>
      <c r="G262" s="14"/>
    </row>
    <row r="263" spans="1:7" x14ac:dyDescent="0.25">
      <c r="A263" s="39"/>
      <c r="B263" s="14"/>
      <c r="C263" s="14"/>
      <c r="D263" s="38"/>
      <c r="E263" s="14"/>
      <c r="F263" s="14"/>
      <c r="G263" s="14"/>
    </row>
    <row r="264" spans="1:7" x14ac:dyDescent="0.25">
      <c r="A264" s="39"/>
      <c r="B264" s="14"/>
      <c r="C264" s="14"/>
      <c r="D264" s="38"/>
      <c r="E264" s="39"/>
      <c r="F264" s="14"/>
      <c r="G264" s="14"/>
    </row>
    <row r="265" spans="1:7" x14ac:dyDescent="0.25">
      <c r="A265" s="39"/>
      <c r="B265" s="14"/>
      <c r="C265" s="14"/>
      <c r="D265" s="38"/>
      <c r="E265" s="14"/>
      <c r="F265" s="14"/>
      <c r="G265" s="14"/>
    </row>
    <row r="266" spans="1:7" x14ac:dyDescent="0.25">
      <c r="A266" s="39"/>
      <c r="B266" s="39"/>
      <c r="C266" s="14"/>
      <c r="D266" s="38"/>
      <c r="E266" s="39"/>
      <c r="F266" s="40"/>
      <c r="G266" s="47"/>
    </row>
    <row r="267" spans="1:7" x14ac:dyDescent="0.25">
      <c r="A267" s="39"/>
      <c r="B267" s="42"/>
      <c r="C267" s="43"/>
      <c r="D267" s="44"/>
      <c r="E267" s="43"/>
      <c r="F267" s="42"/>
      <c r="G267" s="43"/>
    </row>
    <row r="268" spans="1:7" x14ac:dyDescent="0.25">
      <c r="A268" s="39"/>
      <c r="B268" s="45"/>
      <c r="C268" s="45"/>
      <c r="D268" s="46"/>
      <c r="E268" s="45"/>
      <c r="F268" s="45"/>
      <c r="G268" s="45"/>
    </row>
    <row r="269" spans="1:7" x14ac:dyDescent="0.25">
      <c r="A269" s="39"/>
      <c r="B269" s="14"/>
      <c r="C269" s="14"/>
      <c r="D269" s="38"/>
      <c r="E269" s="14"/>
      <c r="F269" s="14"/>
      <c r="G269" s="14"/>
    </row>
    <row r="270" spans="1:7" x14ac:dyDescent="0.25">
      <c r="A270" s="39"/>
      <c r="B270" s="14"/>
      <c r="C270" s="14"/>
      <c r="D270" s="38"/>
      <c r="E270" s="14"/>
      <c r="F270" s="14"/>
      <c r="G270" s="14"/>
    </row>
    <row r="271" spans="1:7" x14ac:dyDescent="0.25">
      <c r="A271" s="39"/>
      <c r="B271" s="14"/>
      <c r="C271" s="14"/>
      <c r="D271" s="38"/>
      <c r="E271" s="14"/>
      <c r="F271" s="14"/>
      <c r="G271" s="14"/>
    </row>
    <row r="272" spans="1:7" x14ac:dyDescent="0.25">
      <c r="A272" s="39"/>
      <c r="B272" s="14"/>
      <c r="C272" s="14"/>
      <c r="D272" s="38"/>
      <c r="E272" s="39"/>
      <c r="F272" s="14"/>
      <c r="G272" s="14"/>
    </row>
    <row r="273" spans="1:7" x14ac:dyDescent="0.25">
      <c r="A273" s="39"/>
      <c r="B273" s="14"/>
      <c r="C273" s="14"/>
      <c r="D273" s="38"/>
      <c r="E273" s="39"/>
      <c r="F273" s="14"/>
      <c r="G273" s="14"/>
    </row>
    <row r="274" spans="1:7" x14ac:dyDescent="0.25">
      <c r="A274" s="39"/>
      <c r="B274" s="39"/>
      <c r="C274" s="14"/>
      <c r="D274" s="38"/>
      <c r="E274" s="39"/>
      <c r="F274" s="48"/>
      <c r="G274" s="14"/>
    </row>
    <row r="275" spans="1:7" x14ac:dyDescent="0.25">
      <c r="A275" s="39"/>
      <c r="B275" s="42"/>
      <c r="C275" s="43"/>
      <c r="D275" s="44"/>
      <c r="E275" s="43"/>
      <c r="F275" s="42"/>
      <c r="G275" s="43"/>
    </row>
    <row r="276" spans="1:7" x14ac:dyDescent="0.25">
      <c r="A276" s="39"/>
      <c r="B276" s="45"/>
      <c r="C276" s="45"/>
      <c r="D276" s="46"/>
      <c r="E276" s="45"/>
      <c r="F276" s="45"/>
      <c r="G276" s="45"/>
    </row>
    <row r="277" spans="1:7" x14ac:dyDescent="0.25">
      <c r="A277" s="39"/>
      <c r="B277" s="14"/>
      <c r="C277" s="14"/>
      <c r="D277" s="38"/>
      <c r="E277" s="14"/>
      <c r="F277" s="14"/>
      <c r="G277" s="14"/>
    </row>
    <row r="278" spans="1:7" x14ac:dyDescent="0.25">
      <c r="A278" s="39"/>
      <c r="B278" s="14"/>
      <c r="C278" s="14"/>
      <c r="D278" s="38"/>
      <c r="E278" s="14"/>
      <c r="F278" s="14"/>
      <c r="G278" s="14"/>
    </row>
    <row r="279" spans="1:7" x14ac:dyDescent="0.25">
      <c r="A279" s="39"/>
      <c r="B279" s="14"/>
      <c r="C279" s="14"/>
      <c r="D279" s="38"/>
      <c r="E279" s="14"/>
      <c r="F279" s="14"/>
      <c r="G279" s="14"/>
    </row>
    <row r="280" spans="1:7" x14ac:dyDescent="0.25">
      <c r="A280" s="39"/>
      <c r="B280" s="14"/>
      <c r="C280" s="14"/>
      <c r="D280" s="38"/>
      <c r="E280" s="39"/>
      <c r="F280" s="14"/>
      <c r="G280" s="14"/>
    </row>
    <row r="281" spans="1:7" x14ac:dyDescent="0.25">
      <c r="A281" s="39"/>
      <c r="B281" s="14"/>
      <c r="C281" s="14"/>
      <c r="D281" s="38"/>
      <c r="E281" s="39"/>
      <c r="F281" s="14"/>
      <c r="G281" s="14"/>
    </row>
    <row r="282" spans="1:7" x14ac:dyDescent="0.25">
      <c r="A282" s="39"/>
      <c r="B282" s="40"/>
      <c r="C282" s="41"/>
      <c r="D282" s="38"/>
      <c r="E282" s="39"/>
      <c r="F282" s="39"/>
      <c r="G282" s="14"/>
    </row>
    <row r="283" spans="1:7" x14ac:dyDescent="0.25">
      <c r="A283" s="39"/>
      <c r="B283" s="42"/>
      <c r="C283" s="43"/>
      <c r="D283" s="44"/>
      <c r="E283" s="43"/>
      <c r="F283" s="42"/>
      <c r="G283" s="43"/>
    </row>
    <row r="284" spans="1:7" x14ac:dyDescent="0.25">
      <c r="A284" s="39"/>
      <c r="B284" s="45"/>
      <c r="C284" s="45"/>
      <c r="D284" s="46"/>
      <c r="E284" s="45"/>
      <c r="F284" s="45"/>
      <c r="G284" s="45"/>
    </row>
    <row r="285" spans="1:7" x14ac:dyDescent="0.25">
      <c r="A285" s="39"/>
      <c r="B285" s="39"/>
      <c r="C285" s="39"/>
      <c r="D285" s="46"/>
      <c r="E285" s="39"/>
      <c r="F285" s="39"/>
      <c r="G285" s="39"/>
    </row>
    <row r="286" spans="1:7" x14ac:dyDescent="0.25">
      <c r="A286" s="39"/>
      <c r="B286" s="14"/>
      <c r="C286" s="14"/>
      <c r="D286" s="38"/>
      <c r="E286" s="14"/>
      <c r="F286" s="14"/>
      <c r="G286" s="14"/>
    </row>
    <row r="287" spans="1:7" x14ac:dyDescent="0.25">
      <c r="A287" s="39"/>
      <c r="B287" s="14"/>
      <c r="C287" s="14"/>
      <c r="D287" s="38"/>
      <c r="E287" s="14"/>
      <c r="F287" s="14"/>
      <c r="G287" s="14"/>
    </row>
    <row r="288" spans="1:7" x14ac:dyDescent="0.25">
      <c r="A288" s="39"/>
      <c r="B288" s="14"/>
      <c r="C288" s="14"/>
      <c r="D288" s="38"/>
      <c r="E288" s="39"/>
      <c r="F288" s="14"/>
      <c r="G288" s="14"/>
    </row>
    <row r="289" spans="1:7" x14ac:dyDescent="0.25">
      <c r="A289" s="39"/>
      <c r="B289" s="14"/>
      <c r="C289" s="14"/>
      <c r="D289" s="38"/>
      <c r="E289" s="14"/>
      <c r="F289" s="14"/>
      <c r="G289" s="14"/>
    </row>
    <row r="290" spans="1:7" x14ac:dyDescent="0.25">
      <c r="A290" s="39"/>
      <c r="B290" s="39"/>
      <c r="C290" s="14"/>
      <c r="D290" s="38"/>
      <c r="E290" s="39"/>
      <c r="F290" s="39"/>
      <c r="G290" s="14"/>
    </row>
    <row r="291" spans="1:7" x14ac:dyDescent="0.25">
      <c r="A291" s="39"/>
      <c r="B291" s="49"/>
      <c r="C291" s="50"/>
      <c r="D291" s="51"/>
      <c r="E291" s="43"/>
      <c r="F291" s="42"/>
      <c r="G291" s="43"/>
    </row>
    <row r="292" spans="1:7" x14ac:dyDescent="0.25">
      <c r="A292" s="39"/>
      <c r="B292" s="45"/>
      <c r="C292" s="45"/>
      <c r="D292" s="46"/>
      <c r="E292" s="45"/>
      <c r="F292" s="45"/>
      <c r="G292" s="45"/>
    </row>
    <row r="293" spans="1:7" x14ac:dyDescent="0.25">
      <c r="A293" s="1"/>
      <c r="D293" s="8"/>
    </row>
    <row r="294" spans="1:7" x14ac:dyDescent="0.25">
      <c r="A294" s="1"/>
      <c r="D294" s="8"/>
    </row>
  </sheetData>
  <mergeCells count="14">
    <mergeCell ref="D87:F87"/>
    <mergeCell ref="D2:F2"/>
    <mergeCell ref="D3:F3"/>
    <mergeCell ref="D44:F44"/>
    <mergeCell ref="D45:F45"/>
    <mergeCell ref="D86:F86"/>
    <mergeCell ref="D254:F254"/>
    <mergeCell ref="D255:F255"/>
    <mergeCell ref="D128:F128"/>
    <mergeCell ref="D129:F129"/>
    <mergeCell ref="D170:F170"/>
    <mergeCell ref="D171:F171"/>
    <mergeCell ref="D212:F212"/>
    <mergeCell ref="D213:F21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" workbookViewId="0">
      <selection activeCell="J10" sqref="J10"/>
    </sheetView>
  </sheetViews>
  <sheetFormatPr baseColWidth="10" defaultRowHeight="15" x14ac:dyDescent="0.25"/>
  <cols>
    <col min="1" max="1" width="2" bestFit="1" customWidth="1"/>
    <col min="2" max="2" width="17.28515625" customWidth="1"/>
    <col min="5" max="5" width="16.28515625" customWidth="1"/>
  </cols>
  <sheetData>
    <row r="1" spans="1:9" x14ac:dyDescent="0.25">
      <c r="A1" t="s">
        <v>40</v>
      </c>
      <c r="D1" s="8"/>
      <c r="G1">
        <v>10</v>
      </c>
    </row>
    <row r="2" spans="1:9" x14ac:dyDescent="0.25">
      <c r="D2" s="54" t="s">
        <v>392</v>
      </c>
      <c r="E2" s="54"/>
      <c r="F2" s="54"/>
      <c r="G2" s="1" t="s">
        <v>41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</row>
    <row r="6" spans="1:9" x14ac:dyDescent="0.25">
      <c r="B6" s="4" t="s">
        <v>42</v>
      </c>
      <c r="C6" s="3"/>
      <c r="D6" s="8"/>
      <c r="E6" s="1" t="s">
        <v>200</v>
      </c>
      <c r="F6" s="1" t="s">
        <v>173</v>
      </c>
    </row>
    <row r="7" spans="1:9" ht="30" x14ac:dyDescent="0.25">
      <c r="A7" s="1">
        <v>1</v>
      </c>
      <c r="B7" s="5" t="s">
        <v>11</v>
      </c>
      <c r="C7" s="53" t="s">
        <v>12</v>
      </c>
      <c r="D7" s="9" t="s">
        <v>13</v>
      </c>
      <c r="E7" s="53" t="s">
        <v>14</v>
      </c>
      <c r="F7" s="5" t="s">
        <v>26</v>
      </c>
      <c r="G7" s="53" t="s">
        <v>16</v>
      </c>
    </row>
    <row r="8" spans="1:9" x14ac:dyDescent="0.25">
      <c r="A8" s="1"/>
      <c r="B8" s="7">
        <v>2225</v>
      </c>
      <c r="C8" s="7">
        <v>148.33000000000001</v>
      </c>
      <c r="D8" s="10">
        <v>15</v>
      </c>
      <c r="E8" s="7">
        <v>2225</v>
      </c>
      <c r="F8" s="7">
        <v>40.47</v>
      </c>
      <c r="G8" s="7">
        <v>2250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396</v>
      </c>
      <c r="D14" s="8"/>
      <c r="E14" s="1" t="s">
        <v>397</v>
      </c>
      <c r="F14" s="1" t="s">
        <v>174</v>
      </c>
    </row>
    <row r="15" spans="1:9" ht="30" x14ac:dyDescent="0.25">
      <c r="A15" s="1"/>
      <c r="B15" s="5" t="s">
        <v>11</v>
      </c>
      <c r="C15" s="53" t="s">
        <v>12</v>
      </c>
      <c r="D15" s="9" t="s">
        <v>13</v>
      </c>
      <c r="E15" s="53" t="s">
        <v>14</v>
      </c>
      <c r="F15" s="5" t="s">
        <v>26</v>
      </c>
      <c r="G15" s="53" t="s">
        <v>16</v>
      </c>
    </row>
    <row r="16" spans="1:9" x14ac:dyDescent="0.25">
      <c r="A16" s="1"/>
      <c r="B16" s="7">
        <v>2225</v>
      </c>
      <c r="C16" s="7">
        <v>148.33000000000001</v>
      </c>
      <c r="D16" s="10">
        <v>15</v>
      </c>
      <c r="E16" s="7">
        <v>2225</v>
      </c>
      <c r="F16" s="7">
        <v>40.47</v>
      </c>
      <c r="G16" s="7">
        <v>2500</v>
      </c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/>
      <c r="D21" s="8"/>
    </row>
    <row r="22" spans="1:9" x14ac:dyDescent="0.25">
      <c r="A22" s="1">
        <v>3</v>
      </c>
      <c r="B22" s="1" t="s">
        <v>44</v>
      </c>
      <c r="D22" s="8"/>
      <c r="E22" s="1" t="s">
        <v>202</v>
      </c>
      <c r="F22" s="1" t="s">
        <v>175</v>
      </c>
    </row>
    <row r="23" spans="1:9" ht="30" x14ac:dyDescent="0.25">
      <c r="A23" s="1"/>
      <c r="B23" s="5" t="s">
        <v>11</v>
      </c>
      <c r="C23" s="53" t="s">
        <v>12</v>
      </c>
      <c r="D23" s="9" t="s">
        <v>13</v>
      </c>
      <c r="E23" s="53" t="s">
        <v>14</v>
      </c>
      <c r="F23" s="5" t="s">
        <v>26</v>
      </c>
      <c r="G23" s="53" t="s">
        <v>16</v>
      </c>
    </row>
    <row r="24" spans="1:9" x14ac:dyDescent="0.25">
      <c r="A24" s="1"/>
      <c r="B24" s="7">
        <v>2230</v>
      </c>
      <c r="C24" s="7">
        <v>148.66</v>
      </c>
      <c r="D24" s="10">
        <v>15</v>
      </c>
      <c r="E24" s="7">
        <v>2230</v>
      </c>
      <c r="F24" s="7">
        <v>39.92</v>
      </c>
      <c r="G24" s="7">
        <v>2270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29" spans="1:9" x14ac:dyDescent="0.25">
      <c r="A29" s="1"/>
      <c r="D29" s="8"/>
    </row>
    <row r="30" spans="1:9" x14ac:dyDescent="0.25">
      <c r="A30" s="1">
        <v>4</v>
      </c>
      <c r="B30" s="1" t="s">
        <v>45</v>
      </c>
      <c r="D30" s="8"/>
      <c r="E30" s="1" t="s">
        <v>203</v>
      </c>
      <c r="F30" s="1" t="s">
        <v>175</v>
      </c>
    </row>
    <row r="31" spans="1:9" ht="30" x14ac:dyDescent="0.25">
      <c r="A31" s="1"/>
      <c r="B31" s="5" t="s">
        <v>11</v>
      </c>
      <c r="C31" s="53" t="s">
        <v>12</v>
      </c>
      <c r="D31" s="9" t="s">
        <v>13</v>
      </c>
      <c r="E31" s="53" t="s">
        <v>14</v>
      </c>
      <c r="F31" s="5" t="s">
        <v>26</v>
      </c>
      <c r="G31" s="53" t="s">
        <v>16</v>
      </c>
    </row>
    <row r="32" spans="1:9" x14ac:dyDescent="0.25">
      <c r="A32" s="1"/>
      <c r="B32" s="7">
        <v>1408</v>
      </c>
      <c r="C32" s="7">
        <v>93.86</v>
      </c>
      <c r="D32" s="10">
        <v>15</v>
      </c>
      <c r="E32" s="7">
        <v>1408</v>
      </c>
      <c r="F32" s="7">
        <v>92</v>
      </c>
      <c r="G32" s="7">
        <v>1500</v>
      </c>
      <c r="I32" s="52"/>
    </row>
    <row r="33" spans="1:9" x14ac:dyDescent="0.25">
      <c r="A33" s="1"/>
      <c r="D33" s="8"/>
    </row>
    <row r="34" spans="1:9" x14ac:dyDescent="0.25">
      <c r="A34" s="1"/>
      <c r="D34" s="8"/>
    </row>
    <row r="35" spans="1:9" x14ac:dyDescent="0.25">
      <c r="A35" s="1"/>
      <c r="D35" s="8"/>
    </row>
    <row r="36" spans="1:9" x14ac:dyDescent="0.25">
      <c r="A36" s="1"/>
      <c r="D36" s="8"/>
      <c r="E36" s="1" t="s">
        <v>1</v>
      </c>
      <c r="F36" s="2"/>
      <c r="G36" s="2"/>
    </row>
    <row r="37" spans="1:9" x14ac:dyDescent="0.25">
      <c r="A37" s="1"/>
      <c r="D37" s="8"/>
    </row>
    <row r="38" spans="1:9" x14ac:dyDescent="0.25">
      <c r="A38" s="1">
        <v>5</v>
      </c>
      <c r="B38" s="1" t="s">
        <v>46</v>
      </c>
      <c r="D38" s="8"/>
      <c r="F38" s="1" t="s">
        <v>175</v>
      </c>
    </row>
    <row r="39" spans="1:9" ht="30" x14ac:dyDescent="0.25">
      <c r="A39" s="1"/>
      <c r="B39" s="5" t="s">
        <v>11</v>
      </c>
      <c r="C39" s="53" t="s">
        <v>12</v>
      </c>
      <c r="D39" s="9" t="s">
        <v>13</v>
      </c>
      <c r="E39" s="53" t="s">
        <v>14</v>
      </c>
      <c r="F39" s="5" t="s">
        <v>26</v>
      </c>
      <c r="G39" s="53" t="s">
        <v>16</v>
      </c>
    </row>
    <row r="40" spans="1:9" x14ac:dyDescent="0.25">
      <c r="A40" s="1"/>
      <c r="B40" s="7">
        <v>2230</v>
      </c>
      <c r="C40" s="7">
        <v>148.66</v>
      </c>
      <c r="D40" s="10">
        <v>15</v>
      </c>
      <c r="E40" s="7">
        <v>2230</v>
      </c>
      <c r="F40" s="7">
        <v>39.92</v>
      </c>
      <c r="G40" s="7">
        <v>2270</v>
      </c>
      <c r="I40" s="52"/>
    </row>
    <row r="41" spans="1:9" x14ac:dyDescent="0.25">
      <c r="A41" s="1"/>
      <c r="D41" s="8"/>
    </row>
    <row r="42" spans="1:9" x14ac:dyDescent="0.25">
      <c r="A42" s="1"/>
      <c r="D42" s="8"/>
    </row>
    <row r="43" spans="1:9" x14ac:dyDescent="0.25">
      <c r="A43" s="1"/>
      <c r="D43" s="8"/>
    </row>
    <row r="44" spans="1:9" x14ac:dyDescent="0.25">
      <c r="A44" s="1"/>
      <c r="D44" s="8"/>
      <c r="E44" s="1" t="s">
        <v>1</v>
      </c>
      <c r="F44" s="2"/>
      <c r="G44" s="2"/>
    </row>
    <row r="45" spans="1:9" x14ac:dyDescent="0.25">
      <c r="A45" s="1"/>
      <c r="D45" s="8"/>
    </row>
    <row r="46" spans="1:9" x14ac:dyDescent="0.25">
      <c r="D46" s="8"/>
      <c r="G46">
        <v>11</v>
      </c>
    </row>
    <row r="47" spans="1:9" x14ac:dyDescent="0.25">
      <c r="D47" s="54" t="s">
        <v>392</v>
      </c>
      <c r="E47" s="54"/>
      <c r="F47" s="54"/>
      <c r="G47" s="1" t="s">
        <v>41</v>
      </c>
    </row>
    <row r="48" spans="1:9" x14ac:dyDescent="0.25">
      <c r="D48" s="54" t="s">
        <v>393</v>
      </c>
      <c r="E48" s="54"/>
      <c r="F48" s="54"/>
    </row>
    <row r="52" spans="1:9" x14ac:dyDescent="0.25">
      <c r="A52" s="1">
        <v>5</v>
      </c>
      <c r="B52" s="1" t="s">
        <v>47</v>
      </c>
      <c r="D52" s="8"/>
      <c r="E52" s="1" t="s">
        <v>204</v>
      </c>
      <c r="F52" s="1" t="s">
        <v>176</v>
      </c>
    </row>
    <row r="53" spans="1:9" ht="30" x14ac:dyDescent="0.25">
      <c r="A53" s="1"/>
      <c r="B53" s="5" t="s">
        <v>11</v>
      </c>
      <c r="C53" s="53" t="s">
        <v>12</v>
      </c>
      <c r="D53" s="9" t="s">
        <v>13</v>
      </c>
      <c r="E53" s="53" t="s">
        <v>14</v>
      </c>
      <c r="F53" s="5" t="s">
        <v>26</v>
      </c>
      <c r="G53" s="53" t="s">
        <v>16</v>
      </c>
    </row>
    <row r="54" spans="1:9" x14ac:dyDescent="0.25">
      <c r="A54" s="1"/>
      <c r="B54" s="7">
        <v>2230</v>
      </c>
      <c r="C54" s="7">
        <v>148.66</v>
      </c>
      <c r="D54" s="10">
        <v>15</v>
      </c>
      <c r="E54" s="7">
        <v>2230</v>
      </c>
      <c r="F54" s="7">
        <v>39.92</v>
      </c>
      <c r="G54" s="7">
        <v>2270</v>
      </c>
      <c r="I54" s="52"/>
    </row>
    <row r="55" spans="1:9" x14ac:dyDescent="0.25">
      <c r="A55" s="1"/>
      <c r="D55" s="8"/>
    </row>
    <row r="56" spans="1:9" x14ac:dyDescent="0.25">
      <c r="A56" s="1"/>
      <c r="D56" s="8"/>
    </row>
    <row r="57" spans="1:9" x14ac:dyDescent="0.25">
      <c r="A57" s="1"/>
      <c r="D57" s="8"/>
    </row>
    <row r="58" spans="1:9" x14ac:dyDescent="0.25">
      <c r="A58" s="1"/>
      <c r="D58" s="8"/>
      <c r="E58" s="1" t="s">
        <v>1</v>
      </c>
      <c r="F58" s="2"/>
      <c r="G58" s="2"/>
    </row>
    <row r="62" spans="1:9" ht="30" x14ac:dyDescent="0.25">
      <c r="B62" s="17" t="s">
        <v>11</v>
      </c>
      <c r="C62" s="1" t="s">
        <v>12</v>
      </c>
      <c r="D62" s="1" t="s">
        <v>143</v>
      </c>
      <c r="E62" s="17" t="s">
        <v>26</v>
      </c>
      <c r="F62" s="1" t="s">
        <v>16</v>
      </c>
    </row>
    <row r="63" spans="1:9" x14ac:dyDescent="0.25">
      <c r="B63" s="16">
        <f>B54+B40+B32+B24+B16+B8</f>
        <v>12548</v>
      </c>
      <c r="C63" s="16">
        <f>C54+C40+C32+C24+C16+C8</f>
        <v>836.50000000000011</v>
      </c>
      <c r="D63" s="16">
        <f>E54+E40+E32+E24+E16+E8</f>
        <v>12548</v>
      </c>
      <c r="E63" s="16">
        <f>F54+F40+F32+F16+F8</f>
        <v>252.78</v>
      </c>
      <c r="F63" s="16">
        <f>G54+G40+G32+G24+G16+G8</f>
        <v>13060</v>
      </c>
      <c r="I63" s="52"/>
    </row>
  </sheetData>
  <mergeCells count="4">
    <mergeCell ref="D2:F2"/>
    <mergeCell ref="D3:F3"/>
    <mergeCell ref="D47:F47"/>
    <mergeCell ref="D48:F4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18" sqref="C18"/>
    </sheetView>
  </sheetViews>
  <sheetFormatPr baseColWidth="10" defaultRowHeight="15" x14ac:dyDescent="0.25"/>
  <cols>
    <col min="1" max="1" width="2" style="1" bestFit="1" customWidth="1"/>
    <col min="2" max="2" width="19.140625" customWidth="1"/>
    <col min="5" max="5" width="17.42578125" bestFit="1" customWidth="1"/>
    <col min="7" max="8" width="12.5703125" bestFit="1" customWidth="1"/>
  </cols>
  <sheetData>
    <row r="1" spans="1:9" x14ac:dyDescent="0.25">
      <c r="A1"/>
      <c r="D1" s="8"/>
      <c r="G1">
        <v>4</v>
      </c>
    </row>
    <row r="2" spans="1:9" x14ac:dyDescent="0.25">
      <c r="A2"/>
      <c r="D2" s="54" t="s">
        <v>392</v>
      </c>
      <c r="E2" s="54"/>
      <c r="F2" s="54"/>
      <c r="G2" s="1" t="s">
        <v>23</v>
      </c>
    </row>
    <row r="3" spans="1:9" x14ac:dyDescent="0.25">
      <c r="A3"/>
      <c r="D3" s="54" t="s">
        <v>393</v>
      </c>
      <c r="E3" s="54"/>
      <c r="F3" s="54"/>
    </row>
    <row r="4" spans="1:9" x14ac:dyDescent="0.25">
      <c r="A4"/>
      <c r="D4" s="8"/>
    </row>
    <row r="5" spans="1:9" x14ac:dyDescent="0.25">
      <c r="A5"/>
      <c r="D5" s="8"/>
    </row>
    <row r="6" spans="1:9" x14ac:dyDescent="0.25">
      <c r="A6"/>
      <c r="B6" s="4" t="s">
        <v>24</v>
      </c>
      <c r="C6" s="3"/>
      <c r="D6" s="8"/>
      <c r="E6" s="1" t="s">
        <v>190</v>
      </c>
      <c r="F6" s="1" t="s">
        <v>161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9" x14ac:dyDescent="0.25">
      <c r="B8" s="7">
        <v>3390</v>
      </c>
      <c r="C8" s="7">
        <v>226</v>
      </c>
      <c r="D8" s="10">
        <v>15</v>
      </c>
      <c r="E8" s="7">
        <v>3390</v>
      </c>
      <c r="F8" s="7">
        <v>136.63999999999999</v>
      </c>
      <c r="G8" s="7">
        <v>3253</v>
      </c>
      <c r="H8" s="14"/>
      <c r="I8" s="52"/>
    </row>
    <row r="9" spans="1:9" x14ac:dyDescent="0.25">
      <c r="B9" s="1"/>
      <c r="C9" s="1"/>
      <c r="D9" s="10"/>
      <c r="E9" s="1"/>
      <c r="F9" s="1"/>
      <c r="G9" s="1"/>
      <c r="H9" s="14"/>
    </row>
    <row r="10" spans="1:9" x14ac:dyDescent="0.25">
      <c r="D10" s="8"/>
      <c r="H10" s="14"/>
    </row>
    <row r="11" spans="1:9" x14ac:dyDescent="0.25">
      <c r="D11" s="8"/>
      <c r="H11" s="14"/>
    </row>
    <row r="12" spans="1:9" x14ac:dyDescent="0.25">
      <c r="D12" s="8"/>
      <c r="E12" s="1" t="s">
        <v>1</v>
      </c>
      <c r="F12" s="2"/>
      <c r="G12" s="2"/>
      <c r="H12" s="14"/>
    </row>
    <row r="13" spans="1:9" x14ac:dyDescent="0.25">
      <c r="D13" s="8"/>
      <c r="H13" s="14"/>
    </row>
    <row r="14" spans="1:9" x14ac:dyDescent="0.25">
      <c r="A14" s="1">
        <v>2</v>
      </c>
      <c r="B14" s="1" t="s">
        <v>25</v>
      </c>
      <c r="D14" s="8"/>
      <c r="E14" s="1" t="s">
        <v>191</v>
      </c>
      <c r="F14" s="1" t="s">
        <v>162</v>
      </c>
      <c r="H14" s="14"/>
    </row>
    <row r="15" spans="1:9" ht="30" x14ac:dyDescent="0.25"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26</v>
      </c>
      <c r="G15" s="6" t="s">
        <v>16</v>
      </c>
      <c r="H15" s="14"/>
    </row>
    <row r="16" spans="1:9" x14ac:dyDescent="0.25"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  <c r="H16" s="14"/>
      <c r="I16" s="52"/>
    </row>
    <row r="17" spans="1:9" x14ac:dyDescent="0.25">
      <c r="D17" s="8"/>
      <c r="H17" s="14"/>
    </row>
    <row r="18" spans="1:9" x14ac:dyDescent="0.25">
      <c r="D18" s="8"/>
      <c r="H18" s="14"/>
    </row>
    <row r="19" spans="1:9" x14ac:dyDescent="0.25">
      <c r="D19" s="8"/>
      <c r="H19" s="14"/>
    </row>
    <row r="20" spans="1:9" x14ac:dyDescent="0.25">
      <c r="D20" s="8"/>
      <c r="E20" s="1" t="s">
        <v>1</v>
      </c>
      <c r="F20" s="2"/>
      <c r="G20" s="2"/>
      <c r="H20" s="14"/>
    </row>
    <row r="21" spans="1:9" x14ac:dyDescent="0.25">
      <c r="D21" s="8"/>
      <c r="E21" s="1"/>
      <c r="F21" s="14"/>
      <c r="G21" s="14"/>
      <c r="H21" s="14"/>
    </row>
    <row r="22" spans="1:9" x14ac:dyDescent="0.25">
      <c r="D22" s="8"/>
      <c r="E22" s="1"/>
      <c r="F22" s="14"/>
      <c r="G22" s="14"/>
      <c r="H22" s="14"/>
    </row>
    <row r="23" spans="1:9" x14ac:dyDescent="0.25">
      <c r="B23" s="1" t="s">
        <v>142</v>
      </c>
      <c r="C23" s="1" t="s">
        <v>12</v>
      </c>
      <c r="D23" s="10" t="s">
        <v>15</v>
      </c>
      <c r="E23" s="1" t="s">
        <v>128</v>
      </c>
      <c r="F23" s="1" t="s">
        <v>16</v>
      </c>
      <c r="H23" s="14"/>
    </row>
    <row r="24" spans="1:9" x14ac:dyDescent="0.25">
      <c r="A24" s="14"/>
      <c r="B24" s="16">
        <f>B8+B16</f>
        <v>4798</v>
      </c>
      <c r="C24" s="16">
        <f>C8+C16</f>
        <v>319.86</v>
      </c>
      <c r="D24" s="16">
        <f>F8</f>
        <v>136.63999999999999</v>
      </c>
      <c r="E24" s="16">
        <f>F16</f>
        <v>92.8</v>
      </c>
      <c r="F24" s="16">
        <f>G8+G16</f>
        <v>4753</v>
      </c>
      <c r="I24" s="52"/>
    </row>
    <row r="25" spans="1:9" x14ac:dyDescent="0.25">
      <c r="A25" s="14"/>
    </row>
    <row r="26" spans="1:9" x14ac:dyDescent="0.25">
      <c r="A26" s="14"/>
    </row>
    <row r="27" spans="1:9" x14ac:dyDescent="0.25">
      <c r="A27" s="14"/>
    </row>
    <row r="28" spans="1:9" x14ac:dyDescent="0.25">
      <c r="A28" s="14"/>
    </row>
    <row r="29" spans="1:9" x14ac:dyDescent="0.25">
      <c r="A29" s="14"/>
    </row>
    <row r="30" spans="1:9" x14ac:dyDescent="0.25">
      <c r="A30" s="14"/>
    </row>
    <row r="31" spans="1:9" x14ac:dyDescent="0.25">
      <c r="A31"/>
    </row>
    <row r="32" spans="1:9" x14ac:dyDescent="0.25">
      <c r="A32"/>
    </row>
    <row r="33" spans="1:4" x14ac:dyDescent="0.25">
      <c r="A33"/>
    </row>
    <row r="34" spans="1:4" x14ac:dyDescent="0.25">
      <c r="A34"/>
    </row>
    <row r="35" spans="1:4" x14ac:dyDescent="0.25">
      <c r="A35"/>
    </row>
    <row r="36" spans="1:4" x14ac:dyDescent="0.25">
      <c r="A36"/>
    </row>
    <row r="37" spans="1:4" x14ac:dyDescent="0.25">
      <c r="A37"/>
    </row>
    <row r="38" spans="1:4" x14ac:dyDescent="0.25">
      <c r="A38"/>
    </row>
    <row r="39" spans="1:4" x14ac:dyDescent="0.25">
      <c r="A39"/>
    </row>
    <row r="40" spans="1:4" x14ac:dyDescent="0.25">
      <c r="A40"/>
    </row>
    <row r="41" spans="1:4" x14ac:dyDescent="0.25">
      <c r="A41"/>
    </row>
    <row r="42" spans="1:4" x14ac:dyDescent="0.25">
      <c r="A42"/>
    </row>
    <row r="43" spans="1:4" x14ac:dyDescent="0.25">
      <c r="A43"/>
    </row>
    <row r="44" spans="1:4" x14ac:dyDescent="0.25">
      <c r="A44"/>
    </row>
    <row r="45" spans="1:4" x14ac:dyDescent="0.25">
      <c r="A45"/>
    </row>
    <row r="46" spans="1:4" x14ac:dyDescent="0.25">
      <c r="A46"/>
    </row>
    <row r="47" spans="1:4" x14ac:dyDescent="0.25">
      <c r="D47" s="8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20" sqref="D20"/>
    </sheetView>
  </sheetViews>
  <sheetFormatPr baseColWidth="10" defaultRowHeight="15" x14ac:dyDescent="0.25"/>
  <cols>
    <col min="1" max="1" width="2" style="1" bestFit="1" customWidth="1"/>
    <col min="2" max="2" width="19.140625" customWidth="1"/>
    <col min="5" max="5" width="15.140625" customWidth="1"/>
    <col min="7" max="8" width="12.5703125" bestFit="1" customWidth="1"/>
  </cols>
  <sheetData>
    <row r="1" spans="1:9" x14ac:dyDescent="0.25">
      <c r="A1"/>
      <c r="D1" s="8"/>
      <c r="G1">
        <v>5</v>
      </c>
    </row>
    <row r="2" spans="1:9" x14ac:dyDescent="0.25">
      <c r="A2"/>
      <c r="D2" s="54" t="s">
        <v>392</v>
      </c>
      <c r="E2" s="54"/>
      <c r="F2" s="54"/>
      <c r="G2" s="1" t="s">
        <v>155</v>
      </c>
    </row>
    <row r="3" spans="1:9" x14ac:dyDescent="0.25">
      <c r="A3"/>
      <c r="D3" s="54" t="s">
        <v>393</v>
      </c>
      <c r="E3" s="54"/>
      <c r="F3" s="54"/>
      <c r="G3" s="1" t="s">
        <v>156</v>
      </c>
    </row>
    <row r="4" spans="1:9" x14ac:dyDescent="0.25">
      <c r="A4"/>
      <c r="D4" s="8"/>
    </row>
    <row r="5" spans="1:9" x14ac:dyDescent="0.25">
      <c r="A5"/>
      <c r="D5" s="8"/>
    </row>
    <row r="6" spans="1:9" x14ac:dyDescent="0.25">
      <c r="A6"/>
      <c r="B6" s="4" t="s">
        <v>27</v>
      </c>
      <c r="C6" s="3"/>
      <c r="D6" s="8"/>
      <c r="E6" s="1" t="s">
        <v>192</v>
      </c>
      <c r="F6" s="1" t="s">
        <v>163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9" x14ac:dyDescent="0.25">
      <c r="B8" s="7">
        <v>2750</v>
      </c>
      <c r="C8" s="7">
        <v>183.33</v>
      </c>
      <c r="D8" s="10">
        <v>15</v>
      </c>
      <c r="E8" s="7">
        <v>2750</v>
      </c>
      <c r="F8" s="7">
        <v>46.45</v>
      </c>
      <c r="G8" s="7">
        <v>2700</v>
      </c>
      <c r="H8" s="14"/>
      <c r="I8" s="52"/>
    </row>
    <row r="9" spans="1:9" x14ac:dyDescent="0.25">
      <c r="B9" s="1"/>
      <c r="C9" s="1"/>
      <c r="D9" s="10"/>
      <c r="E9" s="1"/>
      <c r="F9" s="1"/>
      <c r="G9" s="1"/>
      <c r="H9" s="14"/>
    </row>
    <row r="10" spans="1:9" x14ac:dyDescent="0.25">
      <c r="D10" s="8"/>
      <c r="H10" s="14"/>
    </row>
    <row r="11" spans="1:9" x14ac:dyDescent="0.25">
      <c r="D11" s="8"/>
      <c r="H11" s="14"/>
    </row>
    <row r="12" spans="1:9" x14ac:dyDescent="0.25">
      <c r="D12" s="8"/>
      <c r="E12" s="1" t="s">
        <v>1</v>
      </c>
      <c r="F12" s="2"/>
      <c r="G12" s="2"/>
      <c r="H12" s="14"/>
    </row>
    <row r="13" spans="1:9" x14ac:dyDescent="0.25">
      <c r="D13" s="8"/>
      <c r="H13" s="14"/>
    </row>
    <row r="14" spans="1:9" x14ac:dyDescent="0.25">
      <c r="B14" s="1" t="s">
        <v>142</v>
      </c>
      <c r="C14" s="1" t="s">
        <v>144</v>
      </c>
      <c r="D14" s="10" t="s">
        <v>143</v>
      </c>
      <c r="E14" s="10" t="s">
        <v>15</v>
      </c>
      <c r="F14" s="10" t="s">
        <v>16</v>
      </c>
      <c r="H14" s="14"/>
    </row>
    <row r="15" spans="1:9" x14ac:dyDescent="0.25">
      <c r="A15" s="14"/>
      <c r="B15" s="16">
        <f>B8</f>
        <v>2750</v>
      </c>
      <c r="C15" s="16">
        <f>C8</f>
        <v>183.33</v>
      </c>
      <c r="D15" s="16">
        <f>E8</f>
        <v>2750</v>
      </c>
      <c r="E15" s="16">
        <f>F8</f>
        <v>46.45</v>
      </c>
      <c r="F15" s="16">
        <f>G8</f>
        <v>2700</v>
      </c>
    </row>
    <row r="16" spans="1:9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4" x14ac:dyDescent="0.25">
      <c r="A33"/>
    </row>
    <row r="34" spans="1:4" x14ac:dyDescent="0.25">
      <c r="A34"/>
    </row>
    <row r="35" spans="1:4" x14ac:dyDescent="0.25">
      <c r="A35"/>
    </row>
    <row r="36" spans="1:4" x14ac:dyDescent="0.25">
      <c r="A36"/>
    </row>
    <row r="37" spans="1:4" x14ac:dyDescent="0.25">
      <c r="A37"/>
    </row>
    <row r="38" spans="1:4" x14ac:dyDescent="0.25">
      <c r="A38"/>
    </row>
    <row r="39" spans="1:4" x14ac:dyDescent="0.25">
      <c r="A39"/>
    </row>
    <row r="40" spans="1:4" x14ac:dyDescent="0.25">
      <c r="A40"/>
    </row>
    <row r="41" spans="1:4" x14ac:dyDescent="0.25">
      <c r="A41"/>
    </row>
    <row r="42" spans="1:4" x14ac:dyDescent="0.25">
      <c r="A42"/>
    </row>
    <row r="43" spans="1:4" x14ac:dyDescent="0.25">
      <c r="A43"/>
    </row>
    <row r="44" spans="1:4" x14ac:dyDescent="0.25">
      <c r="A44"/>
    </row>
    <row r="45" spans="1:4" x14ac:dyDescent="0.25">
      <c r="A45"/>
    </row>
    <row r="46" spans="1:4" x14ac:dyDescent="0.25">
      <c r="D46" s="8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19" sqref="D19"/>
    </sheetView>
  </sheetViews>
  <sheetFormatPr baseColWidth="10" defaultRowHeight="15" x14ac:dyDescent="0.25"/>
  <cols>
    <col min="1" max="1" width="2" bestFit="1" customWidth="1"/>
    <col min="2" max="2" width="20.5703125" customWidth="1"/>
    <col min="5" max="5" width="14.42578125" bestFit="1" customWidth="1"/>
  </cols>
  <sheetData>
    <row r="1" spans="1:9" x14ac:dyDescent="0.25">
      <c r="D1" s="8"/>
      <c r="G1">
        <v>6</v>
      </c>
    </row>
    <row r="2" spans="1:9" x14ac:dyDescent="0.25">
      <c r="D2" s="54" t="s">
        <v>392</v>
      </c>
      <c r="E2" s="54"/>
      <c r="F2" s="54"/>
      <c r="G2" s="1" t="s">
        <v>28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</row>
    <row r="6" spans="1:9" x14ac:dyDescent="0.25">
      <c r="B6" s="4" t="s">
        <v>29</v>
      </c>
      <c r="C6" s="3"/>
      <c r="E6" s="10" t="s">
        <v>164</v>
      </c>
      <c r="F6" s="1" t="s">
        <v>165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9" x14ac:dyDescent="0.25">
      <c r="A8" s="1"/>
      <c r="B8" s="7">
        <v>6300</v>
      </c>
      <c r="C8" s="7">
        <v>420</v>
      </c>
      <c r="D8" s="10">
        <v>15</v>
      </c>
      <c r="E8" s="7">
        <v>6300</v>
      </c>
      <c r="F8" s="7">
        <v>791.12</v>
      </c>
      <c r="G8" s="7">
        <v>5500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/>
      <c r="D14" s="8"/>
      <c r="E14" s="10"/>
      <c r="F14" s="1" t="s">
        <v>166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6" t="s">
        <v>128</v>
      </c>
      <c r="G15" s="6" t="s">
        <v>16</v>
      </c>
    </row>
    <row r="16" spans="1:9" x14ac:dyDescent="0.25">
      <c r="A16" s="1"/>
      <c r="B16" s="7">
        <v>1408</v>
      </c>
      <c r="C16" s="7">
        <v>93.86</v>
      </c>
      <c r="D16" s="10">
        <v>0</v>
      </c>
      <c r="E16" s="7">
        <f>C16*D16</f>
        <v>0</v>
      </c>
      <c r="F16" s="7">
        <v>92.8</v>
      </c>
      <c r="G16" s="7">
        <v>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2" spans="1:7" x14ac:dyDescent="0.25">
      <c r="B22" s="1" t="s">
        <v>145</v>
      </c>
      <c r="C22" s="1" t="s">
        <v>144</v>
      </c>
      <c r="D22" s="1" t="s">
        <v>143</v>
      </c>
      <c r="E22" s="1" t="s">
        <v>15</v>
      </c>
      <c r="F22" s="1" t="s">
        <v>128</v>
      </c>
      <c r="G22" s="1" t="s">
        <v>16</v>
      </c>
    </row>
    <row r="23" spans="1:7" x14ac:dyDescent="0.25">
      <c r="B23" s="16">
        <f>B8+B16</f>
        <v>7708</v>
      </c>
      <c r="C23" s="16">
        <f>C8+C16</f>
        <v>513.86</v>
      </c>
      <c r="D23" s="16">
        <f>E8+E16</f>
        <v>6300</v>
      </c>
      <c r="E23" s="16">
        <f>F8</f>
        <v>791.12</v>
      </c>
      <c r="F23" s="16">
        <f>F16</f>
        <v>92.8</v>
      </c>
      <c r="G23" s="16">
        <f>G8+G16</f>
        <v>5500</v>
      </c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18" sqref="C18"/>
    </sheetView>
  </sheetViews>
  <sheetFormatPr baseColWidth="10" defaultRowHeight="15" x14ac:dyDescent="0.25"/>
  <cols>
    <col min="1" max="1" width="2" customWidth="1"/>
    <col min="2" max="2" width="22.42578125" customWidth="1"/>
    <col min="5" max="5" width="16.28515625" bestFit="1" customWidth="1"/>
  </cols>
  <sheetData>
    <row r="1" spans="1:9" x14ac:dyDescent="0.25">
      <c r="D1" s="8"/>
      <c r="G1">
        <v>7</v>
      </c>
    </row>
    <row r="2" spans="1:9" x14ac:dyDescent="0.25">
      <c r="D2" s="54" t="s">
        <v>392</v>
      </c>
      <c r="E2" s="54"/>
      <c r="F2" s="54"/>
      <c r="G2" s="1" t="s">
        <v>30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  <c r="E5" s="10"/>
    </row>
    <row r="6" spans="1:9" x14ac:dyDescent="0.25">
      <c r="B6" s="4" t="s">
        <v>31</v>
      </c>
      <c r="C6" s="3"/>
      <c r="D6" s="8"/>
      <c r="E6" s="10" t="s">
        <v>193</v>
      </c>
      <c r="F6" s="1" t="s">
        <v>167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9" x14ac:dyDescent="0.25">
      <c r="A8" s="1"/>
      <c r="B8" s="7">
        <v>2510</v>
      </c>
      <c r="C8" s="7">
        <v>167.33</v>
      </c>
      <c r="D8" s="10">
        <v>15</v>
      </c>
      <c r="E8" s="7">
        <v>2510</v>
      </c>
      <c r="F8" s="7">
        <v>5.22</v>
      </c>
      <c r="G8" s="7">
        <v>2500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32</v>
      </c>
      <c r="D14" s="8"/>
      <c r="E14" s="10" t="s">
        <v>194</v>
      </c>
      <c r="F14" s="1" t="s">
        <v>168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6" t="s">
        <v>128</v>
      </c>
      <c r="G15" s="6" t="s">
        <v>16</v>
      </c>
    </row>
    <row r="16" spans="1:9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2" spans="1:9" x14ac:dyDescent="0.25">
      <c r="B22" s="1" t="s">
        <v>145</v>
      </c>
      <c r="C22" s="1" t="s">
        <v>144</v>
      </c>
      <c r="D22" s="1" t="s">
        <v>143</v>
      </c>
      <c r="E22" s="1" t="s">
        <v>15</v>
      </c>
      <c r="F22" s="1" t="s">
        <v>128</v>
      </c>
      <c r="G22" s="1" t="s">
        <v>146</v>
      </c>
    </row>
    <row r="23" spans="1:9" x14ac:dyDescent="0.25">
      <c r="B23" s="16">
        <f>B8+B16</f>
        <v>3918</v>
      </c>
      <c r="C23" s="16">
        <f>C8+C16</f>
        <v>261.19</v>
      </c>
      <c r="D23" s="16">
        <f>E8+E16</f>
        <v>3918</v>
      </c>
      <c r="E23" s="16">
        <f>F8</f>
        <v>5.22</v>
      </c>
      <c r="F23" s="16">
        <f>F16</f>
        <v>92.8</v>
      </c>
      <c r="G23" s="16">
        <f>G8+G16</f>
        <v>4000</v>
      </c>
      <c r="I23" s="52"/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19" sqref="D19"/>
    </sheetView>
  </sheetViews>
  <sheetFormatPr baseColWidth="10" defaultRowHeight="15" x14ac:dyDescent="0.25"/>
  <cols>
    <col min="1" max="1" width="2" bestFit="1" customWidth="1"/>
    <col min="2" max="2" width="18.42578125" customWidth="1"/>
    <col min="5" max="5" width="15.85546875" bestFit="1" customWidth="1"/>
  </cols>
  <sheetData>
    <row r="1" spans="1:9" x14ac:dyDescent="0.25">
      <c r="D1" s="8"/>
      <c r="G1">
        <v>8</v>
      </c>
    </row>
    <row r="2" spans="1:9" x14ac:dyDescent="0.25">
      <c r="D2" s="54" t="s">
        <v>392</v>
      </c>
      <c r="E2" s="54"/>
      <c r="F2" s="54"/>
      <c r="G2" s="1" t="s">
        <v>33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</row>
    <row r="6" spans="1:9" x14ac:dyDescent="0.25">
      <c r="B6" s="4" t="s">
        <v>34</v>
      </c>
      <c r="C6" s="3"/>
      <c r="D6" s="8"/>
      <c r="E6" s="1" t="s">
        <v>195</v>
      </c>
      <c r="F6" s="1" t="s">
        <v>169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5" t="s">
        <v>14</v>
      </c>
      <c r="F7" s="6" t="s">
        <v>15</v>
      </c>
      <c r="G7" s="6" t="s">
        <v>16</v>
      </c>
    </row>
    <row r="8" spans="1:9" x14ac:dyDescent="0.25">
      <c r="A8" s="1"/>
      <c r="B8" s="7">
        <v>2255</v>
      </c>
      <c r="C8" s="7">
        <v>148.33000000000001</v>
      </c>
      <c r="D8" s="10">
        <v>15</v>
      </c>
      <c r="E8" s="7">
        <v>2225</v>
      </c>
      <c r="F8" s="7">
        <v>5.22</v>
      </c>
      <c r="G8" s="7">
        <v>2250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35</v>
      </c>
      <c r="D14" s="8"/>
      <c r="E14" s="1" t="s">
        <v>196</v>
      </c>
      <c r="F14" s="1" t="s">
        <v>170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5" t="s">
        <v>14</v>
      </c>
      <c r="F15" s="5" t="s">
        <v>26</v>
      </c>
      <c r="G15" s="6" t="s">
        <v>16</v>
      </c>
    </row>
    <row r="16" spans="1:9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  <c r="I16" s="52"/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/>
      <c r="D21" s="8"/>
      <c r="E21" s="1"/>
    </row>
    <row r="22" spans="1:9" x14ac:dyDescent="0.25">
      <c r="A22" s="1">
        <v>3</v>
      </c>
      <c r="B22" s="1" t="s">
        <v>36</v>
      </c>
      <c r="D22" s="8"/>
      <c r="E22" s="1" t="s">
        <v>197</v>
      </c>
      <c r="F22" s="1" t="s">
        <v>171</v>
      </c>
    </row>
    <row r="23" spans="1:9" ht="30" x14ac:dyDescent="0.25">
      <c r="A23" s="1"/>
      <c r="B23" s="5" t="s">
        <v>11</v>
      </c>
      <c r="C23" s="6" t="s">
        <v>12</v>
      </c>
      <c r="D23" s="9" t="s">
        <v>13</v>
      </c>
      <c r="E23" s="5" t="s">
        <v>14</v>
      </c>
      <c r="F23" s="5" t="s">
        <v>26</v>
      </c>
      <c r="G23" s="6" t="s">
        <v>16</v>
      </c>
    </row>
    <row r="24" spans="1:9" x14ac:dyDescent="0.25">
      <c r="A24" s="1"/>
      <c r="B24" s="7">
        <v>2130</v>
      </c>
      <c r="C24" s="7">
        <v>142</v>
      </c>
      <c r="D24" s="10">
        <v>15</v>
      </c>
      <c r="E24" s="7">
        <v>2130</v>
      </c>
      <c r="F24" s="7">
        <v>22.9</v>
      </c>
      <c r="G24" s="7">
        <v>2150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29" spans="1:9" x14ac:dyDescent="0.25">
      <c r="A29" s="1"/>
      <c r="D29" s="8"/>
    </row>
    <row r="30" spans="1:9" x14ac:dyDescent="0.25">
      <c r="A30" s="1">
        <v>4</v>
      </c>
      <c r="B30" s="1" t="s">
        <v>37</v>
      </c>
      <c r="D30" s="8"/>
      <c r="E30" s="1" t="s">
        <v>198</v>
      </c>
      <c r="F30" s="1" t="s">
        <v>171</v>
      </c>
    </row>
    <row r="31" spans="1:9" ht="30" x14ac:dyDescent="0.25">
      <c r="A31" s="1"/>
      <c r="B31" s="5" t="s">
        <v>11</v>
      </c>
      <c r="C31" s="6" t="s">
        <v>12</v>
      </c>
      <c r="D31" s="9" t="s">
        <v>13</v>
      </c>
      <c r="E31" s="5" t="s">
        <v>14</v>
      </c>
      <c r="F31" s="5" t="s">
        <v>26</v>
      </c>
      <c r="G31" s="6" t="s">
        <v>16</v>
      </c>
    </row>
    <row r="32" spans="1:9" x14ac:dyDescent="0.25">
      <c r="A32" s="1"/>
      <c r="B32" s="7">
        <v>2080</v>
      </c>
      <c r="C32" s="7">
        <v>138</v>
      </c>
      <c r="D32" s="10">
        <v>15</v>
      </c>
      <c r="E32" s="7">
        <v>2080</v>
      </c>
      <c r="F32" s="7">
        <v>27.21</v>
      </c>
      <c r="G32" s="7">
        <v>2100</v>
      </c>
      <c r="I32" s="52"/>
    </row>
    <row r="33" spans="1:9" x14ac:dyDescent="0.25">
      <c r="A33" s="1"/>
      <c r="D33" s="8"/>
    </row>
    <row r="34" spans="1:9" x14ac:dyDescent="0.25">
      <c r="A34" s="1"/>
      <c r="D34" s="8"/>
    </row>
    <row r="35" spans="1:9" x14ac:dyDescent="0.25">
      <c r="A35" s="1"/>
      <c r="D35" s="8"/>
    </row>
    <row r="36" spans="1:9" x14ac:dyDescent="0.25">
      <c r="A36" s="1"/>
      <c r="D36" s="8"/>
      <c r="E36" s="1" t="s">
        <v>1</v>
      </c>
      <c r="F36" s="2"/>
      <c r="G36" s="2"/>
    </row>
    <row r="39" spans="1:9" ht="30" x14ac:dyDescent="0.25">
      <c r="B39" s="17" t="s">
        <v>11</v>
      </c>
      <c r="C39" s="1" t="s">
        <v>12</v>
      </c>
      <c r="D39" s="1" t="s">
        <v>143</v>
      </c>
      <c r="E39" s="17" t="s">
        <v>15</v>
      </c>
      <c r="F39" s="17" t="s">
        <v>22</v>
      </c>
      <c r="G39" s="1" t="s">
        <v>16</v>
      </c>
    </row>
    <row r="40" spans="1:9" x14ac:dyDescent="0.25">
      <c r="B40" s="16">
        <f>B32+B24+B16</f>
        <v>5618</v>
      </c>
      <c r="C40" s="16">
        <f>C16+C24+C32</f>
        <v>373.86</v>
      </c>
      <c r="D40" s="16">
        <f>E8+E16+E24+E32</f>
        <v>7843</v>
      </c>
      <c r="E40" s="16">
        <f>F8</f>
        <v>5.22</v>
      </c>
      <c r="F40" s="16">
        <f>F32+F24</f>
        <v>50.11</v>
      </c>
      <c r="G40" s="16">
        <f>G32+G24+G16+G8</f>
        <v>8000</v>
      </c>
      <c r="I40" s="52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19" sqref="D19"/>
    </sheetView>
  </sheetViews>
  <sheetFormatPr baseColWidth="10" defaultRowHeight="15" x14ac:dyDescent="0.25"/>
  <cols>
    <col min="1" max="1" width="2" style="1" bestFit="1" customWidth="1"/>
    <col min="2" max="2" width="19.140625" customWidth="1"/>
    <col min="5" max="5" width="15.7109375" bestFit="1" customWidth="1"/>
    <col min="7" max="8" width="12.5703125" bestFit="1" customWidth="1"/>
  </cols>
  <sheetData>
    <row r="1" spans="1:9" x14ac:dyDescent="0.25">
      <c r="A1"/>
      <c r="D1" s="8"/>
      <c r="G1">
        <v>9</v>
      </c>
    </row>
    <row r="2" spans="1:9" x14ac:dyDescent="0.25">
      <c r="A2"/>
      <c r="D2" s="54" t="s">
        <v>392</v>
      </c>
      <c r="E2" s="54"/>
      <c r="F2" s="54"/>
      <c r="G2" s="1" t="s">
        <v>39</v>
      </c>
    </row>
    <row r="3" spans="1:9" x14ac:dyDescent="0.25">
      <c r="A3"/>
      <c r="D3" s="54" t="s">
        <v>393</v>
      </c>
      <c r="E3" s="54"/>
      <c r="F3" s="54"/>
      <c r="G3" s="1" t="s">
        <v>116</v>
      </c>
    </row>
    <row r="4" spans="1:9" x14ac:dyDescent="0.25">
      <c r="A4"/>
      <c r="D4" s="8"/>
    </row>
    <row r="5" spans="1:9" x14ac:dyDescent="0.25">
      <c r="A5"/>
      <c r="D5" s="8"/>
    </row>
    <row r="6" spans="1:9" x14ac:dyDescent="0.25">
      <c r="A6"/>
      <c r="B6" s="4" t="s">
        <v>38</v>
      </c>
      <c r="C6" s="3"/>
      <c r="D6" s="8"/>
      <c r="E6" s="1" t="s">
        <v>199</v>
      </c>
      <c r="F6" s="1" t="s">
        <v>172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5" t="s">
        <v>26</v>
      </c>
      <c r="G7" s="6" t="s">
        <v>16</v>
      </c>
    </row>
    <row r="8" spans="1:9" x14ac:dyDescent="0.25">
      <c r="B8" s="7">
        <v>2225</v>
      </c>
      <c r="C8" s="7">
        <v>148.33000000000001</v>
      </c>
      <c r="D8" s="10">
        <v>15</v>
      </c>
      <c r="E8" s="7">
        <v>2255</v>
      </c>
      <c r="F8" s="7">
        <v>40.47</v>
      </c>
      <c r="G8" s="7">
        <v>2250</v>
      </c>
      <c r="H8" s="14"/>
      <c r="I8" s="52"/>
    </row>
    <row r="9" spans="1:9" x14ac:dyDescent="0.25">
      <c r="B9" s="1"/>
      <c r="C9" s="1"/>
      <c r="D9" s="10"/>
      <c r="E9" s="1"/>
      <c r="F9" s="1"/>
      <c r="G9" s="1"/>
      <c r="H9" s="14"/>
    </row>
    <row r="10" spans="1:9" x14ac:dyDescent="0.25">
      <c r="D10" s="8"/>
      <c r="H10" s="14"/>
    </row>
    <row r="11" spans="1:9" x14ac:dyDescent="0.25">
      <c r="D11" s="8"/>
      <c r="H11" s="14"/>
    </row>
    <row r="12" spans="1:9" x14ac:dyDescent="0.25">
      <c r="D12" s="8"/>
      <c r="E12" s="1" t="s">
        <v>1</v>
      </c>
      <c r="F12" s="2"/>
      <c r="G12" s="2"/>
      <c r="H12" s="14"/>
    </row>
    <row r="13" spans="1:9" x14ac:dyDescent="0.25">
      <c r="D13" s="8"/>
      <c r="H13" s="14"/>
    </row>
    <row r="14" spans="1:9" ht="30" x14ac:dyDescent="0.25">
      <c r="A14" s="14"/>
      <c r="B14" s="17" t="s">
        <v>11</v>
      </c>
      <c r="C14" s="1" t="s">
        <v>144</v>
      </c>
      <c r="D14" s="1" t="s">
        <v>143</v>
      </c>
      <c r="E14" s="17" t="s">
        <v>22</v>
      </c>
      <c r="F14" s="1" t="s">
        <v>148</v>
      </c>
    </row>
    <row r="15" spans="1:9" x14ac:dyDescent="0.25">
      <c r="A15" s="14"/>
      <c r="B15" s="16">
        <f>B8</f>
        <v>2225</v>
      </c>
      <c r="C15" s="16">
        <f>C8</f>
        <v>148.33000000000001</v>
      </c>
      <c r="D15" s="16">
        <f>E8</f>
        <v>2255</v>
      </c>
      <c r="E15" s="16">
        <f>F8</f>
        <v>40.47</v>
      </c>
      <c r="F15" s="16">
        <f>G8</f>
        <v>2250</v>
      </c>
    </row>
    <row r="16" spans="1:9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4" x14ac:dyDescent="0.25">
      <c r="A33"/>
    </row>
    <row r="34" spans="1:4" x14ac:dyDescent="0.25">
      <c r="A34"/>
    </row>
    <row r="35" spans="1:4" x14ac:dyDescent="0.25">
      <c r="A35"/>
    </row>
    <row r="36" spans="1:4" x14ac:dyDescent="0.25">
      <c r="A36"/>
    </row>
    <row r="37" spans="1:4" x14ac:dyDescent="0.25">
      <c r="A37"/>
    </row>
    <row r="38" spans="1:4" x14ac:dyDescent="0.25">
      <c r="A38"/>
    </row>
    <row r="39" spans="1:4" x14ac:dyDescent="0.25">
      <c r="A39"/>
    </row>
    <row r="40" spans="1:4" x14ac:dyDescent="0.25">
      <c r="A40"/>
    </row>
    <row r="41" spans="1:4" x14ac:dyDescent="0.25">
      <c r="A41"/>
    </row>
    <row r="42" spans="1:4" x14ac:dyDescent="0.25">
      <c r="A42"/>
    </row>
    <row r="43" spans="1:4" x14ac:dyDescent="0.25">
      <c r="A43"/>
    </row>
    <row r="44" spans="1:4" x14ac:dyDescent="0.25">
      <c r="A44"/>
    </row>
    <row r="45" spans="1:4" x14ac:dyDescent="0.25"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XFD1048576"/>
    </sheetView>
  </sheetViews>
  <sheetFormatPr baseColWidth="10" defaultRowHeight="15" x14ac:dyDescent="0.25"/>
  <cols>
    <col min="1" max="1" width="2" bestFit="1" customWidth="1"/>
    <col min="2" max="2" width="17.28515625" customWidth="1"/>
    <col min="5" max="5" width="16.28515625" customWidth="1"/>
  </cols>
  <sheetData>
    <row r="1" spans="1:9" x14ac:dyDescent="0.25">
      <c r="A1" t="s">
        <v>40</v>
      </c>
      <c r="D1" s="8"/>
      <c r="G1">
        <v>10</v>
      </c>
    </row>
    <row r="2" spans="1:9" x14ac:dyDescent="0.25">
      <c r="D2" s="54" t="s">
        <v>392</v>
      </c>
      <c r="E2" s="54"/>
      <c r="F2" s="54"/>
      <c r="G2" s="1" t="s">
        <v>41</v>
      </c>
    </row>
    <row r="3" spans="1:9" x14ac:dyDescent="0.25">
      <c r="D3" s="54" t="s">
        <v>393</v>
      </c>
      <c r="E3" s="54"/>
      <c r="F3" s="54"/>
    </row>
    <row r="4" spans="1:9" x14ac:dyDescent="0.25">
      <c r="D4" s="8"/>
    </row>
    <row r="5" spans="1:9" x14ac:dyDescent="0.25">
      <c r="D5" s="8"/>
    </row>
    <row r="6" spans="1:9" x14ac:dyDescent="0.25">
      <c r="B6" s="4" t="s">
        <v>42</v>
      </c>
      <c r="C6" s="3"/>
      <c r="D6" s="8"/>
      <c r="E6" s="1" t="s">
        <v>200</v>
      </c>
      <c r="F6" s="1" t="s">
        <v>173</v>
      </c>
    </row>
    <row r="7" spans="1:9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5" t="s">
        <v>26</v>
      </c>
      <c r="G7" s="6" t="s">
        <v>16</v>
      </c>
    </row>
    <row r="8" spans="1:9" x14ac:dyDescent="0.25">
      <c r="A8" s="1"/>
      <c r="B8" s="7">
        <v>2225</v>
      </c>
      <c r="C8" s="7">
        <v>148.33000000000001</v>
      </c>
      <c r="D8" s="10">
        <v>15</v>
      </c>
      <c r="E8" s="7">
        <v>2225</v>
      </c>
      <c r="F8" s="7">
        <v>40.47</v>
      </c>
      <c r="G8" s="7">
        <v>2250</v>
      </c>
      <c r="I8" s="52"/>
    </row>
    <row r="9" spans="1:9" x14ac:dyDescent="0.25">
      <c r="A9" s="1"/>
      <c r="B9" s="1"/>
      <c r="C9" s="1"/>
      <c r="D9" s="10"/>
      <c r="E9" s="1"/>
      <c r="F9" s="1"/>
      <c r="G9" s="1"/>
    </row>
    <row r="10" spans="1:9" x14ac:dyDescent="0.25">
      <c r="A10" s="1"/>
      <c r="D10" s="8"/>
    </row>
    <row r="11" spans="1:9" x14ac:dyDescent="0.25">
      <c r="A11" s="1"/>
      <c r="D11" s="8"/>
    </row>
    <row r="12" spans="1:9" x14ac:dyDescent="0.25">
      <c r="A12" s="1"/>
      <c r="D12" s="8"/>
      <c r="E12" s="1" t="s">
        <v>1</v>
      </c>
      <c r="F12" s="2"/>
      <c r="G12" s="2"/>
    </row>
    <row r="13" spans="1:9" x14ac:dyDescent="0.25">
      <c r="A13" s="1"/>
      <c r="D13" s="8"/>
    </row>
    <row r="14" spans="1:9" x14ac:dyDescent="0.25">
      <c r="A14" s="1">
        <v>2</v>
      </c>
      <c r="B14" s="1" t="s">
        <v>43</v>
      </c>
      <c r="D14" s="8"/>
      <c r="E14" s="1" t="s">
        <v>201</v>
      </c>
      <c r="F14" s="1" t="s">
        <v>174</v>
      </c>
    </row>
    <row r="15" spans="1:9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26</v>
      </c>
      <c r="G15" s="6" t="s">
        <v>16</v>
      </c>
    </row>
    <row r="16" spans="1:9" x14ac:dyDescent="0.25">
      <c r="A16" s="1"/>
      <c r="B16" s="7">
        <v>1965.5</v>
      </c>
      <c r="C16" s="7">
        <v>131.03</v>
      </c>
      <c r="D16" s="10">
        <v>0</v>
      </c>
      <c r="E16" s="7">
        <v>1965.5</v>
      </c>
      <c r="F16" s="7">
        <v>34.54</v>
      </c>
      <c r="G16" s="7">
        <v>0</v>
      </c>
    </row>
    <row r="17" spans="1:9" x14ac:dyDescent="0.25">
      <c r="A17" s="1"/>
      <c r="D17" s="8"/>
    </row>
    <row r="18" spans="1:9" x14ac:dyDescent="0.25">
      <c r="A18" s="1"/>
      <c r="D18" s="8"/>
    </row>
    <row r="19" spans="1:9" x14ac:dyDescent="0.25">
      <c r="A19" s="1"/>
      <c r="D19" s="8"/>
    </row>
    <row r="20" spans="1:9" x14ac:dyDescent="0.25">
      <c r="A20" s="1"/>
      <c r="D20" s="8"/>
      <c r="E20" s="1" t="s">
        <v>1</v>
      </c>
      <c r="F20" s="2"/>
      <c r="G20" s="2"/>
    </row>
    <row r="21" spans="1:9" x14ac:dyDescent="0.25">
      <c r="A21" s="1"/>
      <c r="D21" s="8"/>
    </row>
    <row r="22" spans="1:9" x14ac:dyDescent="0.25">
      <c r="A22" s="1">
        <v>3</v>
      </c>
      <c r="B22" s="1" t="s">
        <v>44</v>
      </c>
      <c r="D22" s="8"/>
      <c r="E22" s="1" t="s">
        <v>202</v>
      </c>
      <c r="F22" s="1" t="s">
        <v>175</v>
      </c>
    </row>
    <row r="23" spans="1:9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5" t="s">
        <v>26</v>
      </c>
      <c r="G23" s="6" t="s">
        <v>16</v>
      </c>
    </row>
    <row r="24" spans="1:9" x14ac:dyDescent="0.25">
      <c r="A24" s="1"/>
      <c r="B24" s="7">
        <v>2230</v>
      </c>
      <c r="C24" s="7">
        <v>148.66</v>
      </c>
      <c r="D24" s="10">
        <v>15</v>
      </c>
      <c r="E24" s="7">
        <v>2230</v>
      </c>
      <c r="F24" s="7">
        <v>39.92</v>
      </c>
      <c r="G24" s="7">
        <v>2270</v>
      </c>
      <c r="I24" s="52"/>
    </row>
    <row r="25" spans="1:9" x14ac:dyDescent="0.25">
      <c r="A25" s="1"/>
      <c r="D25" s="8"/>
    </row>
    <row r="26" spans="1:9" x14ac:dyDescent="0.25">
      <c r="A26" s="1"/>
      <c r="D26" s="8"/>
    </row>
    <row r="27" spans="1:9" x14ac:dyDescent="0.25">
      <c r="A27" s="1"/>
      <c r="D27" s="8"/>
    </row>
    <row r="28" spans="1:9" x14ac:dyDescent="0.25">
      <c r="A28" s="1"/>
      <c r="D28" s="8"/>
      <c r="E28" s="1" t="s">
        <v>1</v>
      </c>
      <c r="F28" s="2"/>
      <c r="G28" s="2"/>
    </row>
    <row r="29" spans="1:9" x14ac:dyDescent="0.25">
      <c r="A29" s="1"/>
      <c r="D29" s="8"/>
    </row>
    <row r="30" spans="1:9" x14ac:dyDescent="0.25">
      <c r="A30" s="1">
        <v>4</v>
      </c>
      <c r="B30" s="1" t="s">
        <v>45</v>
      </c>
      <c r="D30" s="8"/>
      <c r="E30" s="1" t="s">
        <v>203</v>
      </c>
      <c r="F30" s="1" t="s">
        <v>175</v>
      </c>
    </row>
    <row r="31" spans="1:9" ht="30" x14ac:dyDescent="0.25">
      <c r="A31" s="1"/>
      <c r="B31" s="5" t="s">
        <v>11</v>
      </c>
      <c r="C31" s="6" t="s">
        <v>12</v>
      </c>
      <c r="D31" s="9" t="s">
        <v>13</v>
      </c>
      <c r="E31" s="6" t="s">
        <v>14</v>
      </c>
      <c r="F31" s="5" t="s">
        <v>26</v>
      </c>
      <c r="G31" s="6" t="s">
        <v>16</v>
      </c>
    </row>
    <row r="32" spans="1:9" x14ac:dyDescent="0.25">
      <c r="A32" s="1"/>
      <c r="B32" s="7">
        <v>1408</v>
      </c>
      <c r="C32" s="7">
        <v>93.86</v>
      </c>
      <c r="D32" s="10">
        <v>15</v>
      </c>
      <c r="E32" s="7">
        <v>1408</v>
      </c>
      <c r="F32" s="7">
        <v>92</v>
      </c>
      <c r="G32" s="7">
        <v>1500</v>
      </c>
      <c r="I32" s="52"/>
    </row>
    <row r="33" spans="1:9" x14ac:dyDescent="0.25">
      <c r="A33" s="1"/>
      <c r="D33" s="8"/>
    </row>
    <row r="34" spans="1:9" x14ac:dyDescent="0.25">
      <c r="A34" s="1"/>
      <c r="D34" s="8"/>
    </row>
    <row r="35" spans="1:9" x14ac:dyDescent="0.25">
      <c r="A35" s="1"/>
      <c r="D35" s="8"/>
    </row>
    <row r="36" spans="1:9" x14ac:dyDescent="0.25">
      <c r="A36" s="1"/>
      <c r="D36" s="8"/>
      <c r="E36" s="1" t="s">
        <v>1</v>
      </c>
      <c r="F36" s="2"/>
      <c r="G36" s="2"/>
    </row>
    <row r="37" spans="1:9" x14ac:dyDescent="0.25">
      <c r="A37" s="1"/>
      <c r="D37" s="8"/>
    </row>
    <row r="38" spans="1:9" x14ac:dyDescent="0.25">
      <c r="A38" s="1">
        <v>5</v>
      </c>
      <c r="B38" s="1" t="s">
        <v>46</v>
      </c>
      <c r="D38" s="8"/>
      <c r="F38" s="1" t="s">
        <v>175</v>
      </c>
    </row>
    <row r="39" spans="1:9" ht="30" x14ac:dyDescent="0.25">
      <c r="A39" s="1"/>
      <c r="B39" s="5" t="s">
        <v>11</v>
      </c>
      <c r="C39" s="6" t="s">
        <v>12</v>
      </c>
      <c r="D39" s="9" t="s">
        <v>13</v>
      </c>
      <c r="E39" s="6" t="s">
        <v>14</v>
      </c>
      <c r="F39" s="5" t="s">
        <v>26</v>
      </c>
      <c r="G39" s="6" t="s">
        <v>16</v>
      </c>
    </row>
    <row r="40" spans="1:9" x14ac:dyDescent="0.25">
      <c r="A40" s="1"/>
      <c r="B40" s="7">
        <v>2230</v>
      </c>
      <c r="C40" s="7">
        <v>148.66</v>
      </c>
      <c r="D40" s="10">
        <v>15</v>
      </c>
      <c r="E40" s="7">
        <v>2230</v>
      </c>
      <c r="F40" s="7">
        <v>39.92</v>
      </c>
      <c r="G40" s="7">
        <v>2270</v>
      </c>
      <c r="I40" s="52"/>
    </row>
    <row r="41" spans="1:9" x14ac:dyDescent="0.25">
      <c r="A41" s="1"/>
      <c r="D41" s="8"/>
    </row>
    <row r="42" spans="1:9" x14ac:dyDescent="0.25">
      <c r="A42" s="1"/>
      <c r="D42" s="8"/>
    </row>
    <row r="43" spans="1:9" x14ac:dyDescent="0.25">
      <c r="A43" s="1"/>
      <c r="D43" s="8"/>
    </row>
    <row r="44" spans="1:9" x14ac:dyDescent="0.25">
      <c r="A44" s="1"/>
      <c r="D44" s="8"/>
      <c r="E44" s="1" t="s">
        <v>1</v>
      </c>
      <c r="F44" s="2"/>
      <c r="G44" s="2"/>
    </row>
    <row r="45" spans="1:9" x14ac:dyDescent="0.25">
      <c r="A45" s="1"/>
      <c r="D45" s="8"/>
    </row>
    <row r="46" spans="1:9" x14ac:dyDescent="0.25">
      <c r="D46" s="8"/>
      <c r="G46">
        <v>11</v>
      </c>
    </row>
    <row r="47" spans="1:9" x14ac:dyDescent="0.25">
      <c r="D47" s="54" t="s">
        <v>392</v>
      </c>
      <c r="E47" s="54"/>
      <c r="F47" s="54"/>
      <c r="G47" s="1" t="s">
        <v>41</v>
      </c>
    </row>
    <row r="48" spans="1:9" x14ac:dyDescent="0.25">
      <c r="D48" s="54" t="s">
        <v>393</v>
      </c>
      <c r="E48" s="54"/>
      <c r="F48" s="54"/>
    </row>
    <row r="52" spans="1:9" x14ac:dyDescent="0.25">
      <c r="A52" s="1">
        <v>5</v>
      </c>
      <c r="B52" s="1" t="s">
        <v>47</v>
      </c>
      <c r="D52" s="8"/>
      <c r="E52" s="1" t="s">
        <v>204</v>
      </c>
      <c r="F52" s="1" t="s">
        <v>176</v>
      </c>
    </row>
    <row r="53" spans="1:9" ht="30" x14ac:dyDescent="0.25">
      <c r="A53" s="1"/>
      <c r="B53" s="5" t="s">
        <v>11</v>
      </c>
      <c r="C53" s="6" t="s">
        <v>12</v>
      </c>
      <c r="D53" s="9" t="s">
        <v>13</v>
      </c>
      <c r="E53" s="6" t="s">
        <v>14</v>
      </c>
      <c r="F53" s="5" t="s">
        <v>26</v>
      </c>
      <c r="G53" s="6" t="s">
        <v>16</v>
      </c>
    </row>
    <row r="54" spans="1:9" x14ac:dyDescent="0.25">
      <c r="A54" s="1"/>
      <c r="B54" s="7">
        <v>2230</v>
      </c>
      <c r="C54" s="7">
        <v>148.66</v>
      </c>
      <c r="D54" s="10">
        <v>15</v>
      </c>
      <c r="E54" s="7">
        <v>2230</v>
      </c>
      <c r="F54" s="7">
        <v>39.92</v>
      </c>
      <c r="G54" s="7">
        <v>2270</v>
      </c>
      <c r="I54" s="52"/>
    </row>
    <row r="55" spans="1:9" x14ac:dyDescent="0.25">
      <c r="A55" s="1"/>
      <c r="D55" s="8"/>
    </row>
    <row r="56" spans="1:9" x14ac:dyDescent="0.25">
      <c r="A56" s="1"/>
      <c r="D56" s="8"/>
    </row>
    <row r="57" spans="1:9" x14ac:dyDescent="0.25">
      <c r="A57" s="1"/>
      <c r="D57" s="8"/>
    </row>
    <row r="58" spans="1:9" x14ac:dyDescent="0.25">
      <c r="A58" s="1"/>
      <c r="D58" s="8"/>
      <c r="E58" s="1" t="s">
        <v>1</v>
      </c>
      <c r="F58" s="2"/>
      <c r="G58" s="2"/>
    </row>
    <row r="62" spans="1:9" ht="30" x14ac:dyDescent="0.25">
      <c r="B62" s="17" t="s">
        <v>11</v>
      </c>
      <c r="C62" s="1" t="s">
        <v>12</v>
      </c>
      <c r="D62" s="1" t="s">
        <v>143</v>
      </c>
      <c r="E62" s="17" t="s">
        <v>26</v>
      </c>
      <c r="F62" s="1" t="s">
        <v>16</v>
      </c>
    </row>
    <row r="63" spans="1:9" x14ac:dyDescent="0.25">
      <c r="B63" s="16">
        <f>B54+B40+B32+B24+B16+B8</f>
        <v>12288.5</v>
      </c>
      <c r="C63" s="16">
        <f>C54+C40+C32+C24+C16+C8</f>
        <v>819.2</v>
      </c>
      <c r="D63" s="16">
        <f>E54+E40+E32+E24+E16+E8</f>
        <v>12288.5</v>
      </c>
      <c r="E63" s="16">
        <f>F54+F40+F32+F16+F8</f>
        <v>246.85</v>
      </c>
      <c r="F63" s="16">
        <f>G54+G40+G32+G24+G16+G8</f>
        <v>10560</v>
      </c>
      <c r="I63" s="52"/>
    </row>
  </sheetData>
  <mergeCells count="4">
    <mergeCell ref="D2:F2"/>
    <mergeCell ref="D3:F3"/>
    <mergeCell ref="D47:F47"/>
    <mergeCell ref="D48:F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REGIDORES</vt:lpstr>
      <vt:lpstr>presidencia</vt:lpstr>
      <vt:lpstr>sindicatura</vt:lpstr>
      <vt:lpstr>secretaria</vt:lpstr>
      <vt:lpstr>TESORERIA</vt:lpstr>
      <vt:lpstr>catastro</vt:lpstr>
      <vt:lpstr>agua</vt:lpstr>
      <vt:lpstr>registro civil</vt:lpstr>
      <vt:lpstr>obras publicas</vt:lpstr>
      <vt:lpstr>oficilia mayor</vt:lpstr>
      <vt:lpstr>Servicios generales</vt:lpstr>
      <vt:lpstr>fomento </vt:lpstr>
      <vt:lpstr>Direcciones</vt:lpstr>
      <vt:lpstr>Educacion</vt:lpstr>
      <vt:lpstr>Jubilados</vt:lpstr>
      <vt:lpstr>Delegaciones y agencias</vt:lpstr>
      <vt:lpstr>Proteccion civil</vt:lpstr>
      <vt:lpstr>seguridad</vt:lpstr>
      <vt:lpstr>EVENTUALES 1</vt:lpstr>
      <vt:lpstr>TOTALES</vt:lpstr>
      <vt:lpstr>CULTURA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2016-01-13T18:38:17Z</cp:lastPrinted>
  <dcterms:created xsi:type="dcterms:W3CDTF">2015-10-20T17:53:09Z</dcterms:created>
  <dcterms:modified xsi:type="dcterms:W3CDTF">2016-01-13T22:16:39Z</dcterms:modified>
</cp:coreProperties>
</file>